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Definition2.xml" ContentType="application/vnd.openxmlformats-officedocument.spreadsheetml.pivotCacheDefinition+xml"/>
  <Override PartName="/xl/pivotCache/pivotCacheDefinition3.xml" ContentType="application/vnd.openxmlformats-officedocument.spreadsheetml.pivotCacheDefinition+xml"/>
  <Override PartName="/xl/pivotCache/pivotCacheDefinition4.xml" ContentType="application/vnd.openxmlformats-officedocument.spreadsheetml.pivotCacheDefinition+xml"/>
  <Override PartName="/xl/pivotCache/pivotCacheDefinition5.xml" ContentType="application/vnd.openxmlformats-officedocument.spreadsheetml.pivotCacheDefinition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slicerCaches/slicerCache5.xml" ContentType="application/vnd.ms-excel.slicerCache+xml"/>
  <Override PartName="/xl/slicerCaches/slicerCache6.xml" ContentType="application/vnd.ms-excel.slicerCache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slicers/slicer1.xml" ContentType="application/vnd.ms-excel.slicer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Ex1.xml" ContentType="application/vnd.ms-office.chartex+xml"/>
  <Override PartName="/xl/charts/style6.xml" ContentType="application/vnd.ms-office.chartstyle+xml"/>
  <Override PartName="/xl/charts/colors6.xml" ContentType="application/vnd.ms-office.chartcolorstyle+xml"/>
  <Override PartName="/xl/charts/chart6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Ex2.xml" ContentType="application/vnd.ms-office.chartex+xml"/>
  <Override PartName="/xl/charts/style8.xml" ContentType="application/vnd.ms-office.chartstyle+xml"/>
  <Override PartName="/xl/charts/colors8.xml" ContentType="application/vnd.ms-office.chartcolorstyle+xml"/>
  <Override PartName="/xl/charts/chart7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8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2.xml" ContentType="application/vnd.openxmlformats-officedocument.drawing+xml"/>
  <Override PartName="/xl/slicers/slicer2.xml" ContentType="application/vnd.ms-excel.slicer+xml"/>
  <Override PartName="/xl/charts/chart9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0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5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8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9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20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21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customXml/itemProps7.xml" ContentType="application/vnd.openxmlformats-officedocument.customXmlProperties+xml"/>
  <Override PartName="/customXml/itemProps8.xml" ContentType="application/vnd.openxmlformats-officedocument.customXmlProperties+xml"/>
  <Override PartName="/customXml/itemProps9.xml" ContentType="application/vnd.openxmlformats-officedocument.customXmlProperties+xml"/>
  <Override PartName="/customXml/itemProps10.xml" ContentType="application/vnd.openxmlformats-officedocument.customXmlProperties+xml"/>
  <Override PartName="/customXml/itemProps11.xml" ContentType="application/vnd.openxmlformats-officedocument.customXmlProperties+xml"/>
  <Override PartName="/customXml/itemProps12.xml" ContentType="application/vnd.openxmlformats-officedocument.customXmlProperties+xml"/>
  <Override PartName="/customXml/itemProps13.xml" ContentType="application/vnd.openxmlformats-officedocument.customXmlProperties+xml"/>
  <Override PartName="/customXml/itemProps14.xml" ContentType="application/vnd.openxmlformats-officedocument.customXmlProperties+xml"/>
  <Override PartName="/customXml/itemProps15.xml" ContentType="application/vnd.openxmlformats-officedocument.customXmlProperties+xml"/>
  <Override PartName="/customXml/itemProps16.xml" ContentType="application/vnd.openxmlformats-officedocument.customXmlProperties+xml"/>
  <Override PartName="/customXml/itemProps17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32"/>
  <workbookPr/>
  <mc:AlternateContent xmlns:mc="http://schemas.openxmlformats.org/markup-compatibility/2006">
    <mc:Choice Requires="x15">
      <x15ac:absPath xmlns:x15ac="http://schemas.microsoft.com/office/spreadsheetml/2010/11/ac" url="\\jack\v3_fsroot\FS\都市戦略課共有\CS\25_R7\14_政策研究関係（人口推計・雑誌購入など）\01_見える化システム\見える化システム\02_5月作業\住民基本台帳「見える化システム」（一般公開用）\01_人口編\"/>
    </mc:Choice>
  </mc:AlternateContent>
  <xr:revisionPtr revIDLastSave="0" documentId="13_ncr:1_{71935566-1519-40DB-B4B8-6F7D8C8C3450}" xr6:coauthVersionLast="47" xr6:coauthVersionMax="47" xr10:uidLastSave="{00000000-0000-0000-0000-000000000000}"/>
  <bookViews>
    <workbookView xWindow="-120" yWindow="-120" windowWidth="29040" windowHeight="15720" tabRatio="683" xr2:uid="{1C686EBB-7789-4BF3-85B5-7E1143780C0D}"/>
  </bookViews>
  <sheets>
    <sheet name="見える化（特定年月）" sheetId="10" r:id="rId1"/>
    <sheet name="見える化（時系列）" sheetId="14" r:id="rId2"/>
    <sheet name="データ（特定年月）" sheetId="8" r:id="rId3"/>
    <sheet name="データ（時系列）" sheetId="12" r:id="rId4"/>
    <sheet name="グラフ作成用（時系列）" sheetId="13" r:id="rId5"/>
    <sheet name="各歳別人口①" sheetId="1" state="hidden" r:id="rId6"/>
    <sheet name="各歳別人口②" sheetId="7" state="hidden" r:id="rId7"/>
    <sheet name="各歳別人口③" sheetId="11" state="hidden" r:id="rId8"/>
    <sheet name="カレンダー" sheetId="2" state="hidden" r:id="rId9"/>
    <sheet name="年齢" sheetId="3" state="hidden" r:id="rId10"/>
    <sheet name="性別" sheetId="4" state="hidden" r:id="rId11"/>
    <sheet name="行政センター" sheetId="25" state="hidden" r:id="rId12"/>
    <sheet name="行政センター（時系列）" sheetId="26" state="hidden" r:id="rId13"/>
    <sheet name="町丁目" sheetId="23" state="hidden" r:id="rId14"/>
    <sheet name="町丁目（時系列）" sheetId="24" state="hidden" r:id="rId15"/>
  </sheets>
  <definedNames>
    <definedName name="_xlchart.v2.0" hidden="1">'データ（特定年月）'!$A$7</definedName>
    <definedName name="_xlchart.v2.1" hidden="1">'データ（特定年月）'!$B$7</definedName>
    <definedName name="_xlchart.v2.2" hidden="1">'データ（特定年月）'!$E$7:$E$8</definedName>
    <definedName name="_xlchart.v2.3" hidden="1">'データ（特定年月）'!$F$7:$F$8</definedName>
    <definedName name="_xlcn.カレンダー" hidden="1">カレンダー[]</definedName>
    <definedName name="スライサー_月">#N/A</definedName>
    <definedName name="スライサー_行政センター">#N/A</definedName>
    <definedName name="スライサー_行政センター1">#N/A</definedName>
    <definedName name="スライサー_町丁目">#N/A</definedName>
    <definedName name="スライサー_町丁目1">#N/A</definedName>
    <definedName name="スライサー_年">#N/A</definedName>
    <definedName name="データ_３階層人口・女性・0_14歳" localSheetId="3">OFFSET('データ（時系列）'!$N$10,DATEDIF('データ（時系列）'!$A$10,'データ（時系列）'!$JO$10,"m"),0,DATEDIF('データ（時系列）'!$JO$10,'データ（時系列）'!$JP$10,"m")+1)</definedName>
    <definedName name="データ_３階層人口・女性・15_64歳" localSheetId="3">OFFSET('データ（時系列）'!$O$10,DATEDIF('データ（時系列）'!$A$10,'データ（時系列）'!$JO$10,"m"),0,DATEDIF('データ（時系列）'!$JO$10,'データ（時系列）'!$JP$10,"m")+1)</definedName>
    <definedName name="データ_３階層人口・女性・65歳以上" localSheetId="3">OFFSET('データ（時系列）'!$P$10,DATEDIF('データ（時系列）'!$A$10,'データ（時系列）'!$JO$10,"m"),0,DATEDIF('データ（時系列）'!$JO$10,'データ（時系列）'!$JP$10,"m")+1)</definedName>
    <definedName name="データ_３階層人口・男性・0_14歳" localSheetId="3">OFFSET('データ（時系列）'!$I$10,DATEDIF('データ（時系列）'!$A$10,'データ（時系列）'!$JO$10,"m"),0,DATEDIF('データ（時系列）'!$JO$10,'データ（時系列）'!$JP$10,"m")+1)</definedName>
    <definedName name="データ_３階層人口・男性・15_64歳" localSheetId="3">OFFSET('データ（時系列）'!$J$10,DATEDIF('データ（時系列）'!$A$10,'データ（時系列）'!$JO$10,"m"),0,DATEDIF('データ（時系列）'!$JO$10,'データ（時系列）'!$JP$10,"m")+1)</definedName>
    <definedName name="データ_３階層人口・男性・65歳以上" localSheetId="3">OFFSET('データ（時系列）'!$K$10,DATEDIF('データ（時系列）'!$A$10,'データ（時系列）'!$JO$10,"m"),0,DATEDIF('データ（時系列）'!$JO$10,'データ（時系列）'!$JP$10,"m")+1)</definedName>
    <definedName name="データ_３階層人口比率・0_14歳" localSheetId="3">OFFSET('データ（時系列）'!$Y$10,DATEDIF('データ（時系列）'!$A$10,'データ（時系列）'!$JO$10,"m"),0,DATEDIF('データ（時系列）'!$JO$10,'データ（時系列）'!$JP$10,"m")+1)</definedName>
    <definedName name="データ_３階層人口比率・15_64歳" localSheetId="3">OFFSET('データ（時系列）'!$Z$10,DATEDIF('データ（時系列）'!$A$10,'データ（時系列）'!$JO$10,"m"),0,DATEDIF('データ（時系列）'!$JO$10,'データ（時系列）'!$JP$10,"m")+1)</definedName>
    <definedName name="データ_３階層人口比率・65歳以上" localSheetId="3">OFFSET('データ（時系列）'!$AA$10,DATEDIF('データ（時系列）'!$A$10,'データ（時系列）'!$JO$10,"m"),0,DATEDIF('データ（時系列）'!$JO$10,'データ（時系列）'!$JP$10,"m")+1)</definedName>
    <definedName name="データ_後期高齢化率" localSheetId="3">OFFSET('データ（時系列）'!$V$10,DATEDIF('データ（時系列）'!$A$10,'データ（時系列）'!$JO$10,"m"),0,DATEDIF('データ（時系列）'!$JO$10,'データ（時系列）'!$JP$10,"m")+1)</definedName>
    <definedName name="データ_高齢化率" localSheetId="3">OFFSET('データ（時系列）'!$S$10,DATEDIF('データ（時系列）'!$A$10,'データ（時系列）'!$JO$10,"m"),0,DATEDIF('データ（時系列）'!$JO$10,'データ（時系列）'!$JP$10,"m")+1)</definedName>
    <definedName name="データ_総人口" localSheetId="3">OFFSET('データ（時系列）'!$B$10,DATEDIF('データ（時系列）'!$A$10,'データ（時系列）'!$JO$10,"m"),0,DATEDIF('データ（時系列）'!$JO$10,'データ（時系列）'!$JP$10,"m")+1)</definedName>
    <definedName name="データ_男女別人口・女性" localSheetId="3">OFFSET('データ（時系列）'!$F$10,DATEDIF('データ（時系列）'!$A$10,'データ（時系列）'!$JO$10,"m"),0,DATEDIF('データ（時系列）'!$JO$10,'データ（時系列）'!$JP$10,"m")+1)</definedName>
    <definedName name="データ_男女別人口・男性" localSheetId="3">OFFSET('データ（時系列）'!$E$10,DATEDIF('データ（時系列）'!$A$10,'データ（時系列）'!$JO$10,"m"),0,DATEDIF('データ（時系列）'!$JO$10,'データ（時系列）'!$JP$10,"m")+1)</definedName>
    <definedName name="項目_人口" localSheetId="3">OFFSET('データ（時系列）'!$A$10,DATEDIF('データ（時系列）'!$A$10,'データ（時系列）'!$JO$10,"m"),0,DATEDIF('データ（時系列）'!$JO$10,'データ（時系列）'!$JP$10,"m")+1)</definedName>
  </definedNames>
  <calcPr calcId="191029"/>
  <pivotCaches>
    <pivotCache cacheId="0" r:id="rId16"/>
    <pivotCache cacheId="1" r:id="rId17"/>
    <pivotCache cacheId="2" r:id="rId18"/>
  </pivotCaches>
  <extLst>
    <ext xmlns:x14="http://schemas.microsoft.com/office/spreadsheetml/2009/9/main" uri="{876F7934-8845-4945-9796-88D515C7AA90}">
      <x14:pivotCaches>
        <pivotCache cacheId="3" r:id="rId19"/>
        <pivotCache cacheId="4" r:id="rId20"/>
      </x14:pivotCaches>
    </ext>
    <ext xmlns:x14="http://schemas.microsoft.com/office/spreadsheetml/2009/9/main" uri="{BBE1A952-AA13-448e-AADC-164F8A28A991}">
      <x14:slicerCaches>
        <x14:slicerCache r:id="rId21"/>
        <x14:slicerCache r:id="rId22"/>
        <x14:slicerCache r:id="rId23"/>
        <x14:slicerCache r:id="rId24"/>
        <x14:slicerCache r:id="rId25"/>
        <x14:slicerCache r:id="rId26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マスターデータ_543a5bc1-f7f6-4004-bc67-da95be5ecf2b" name="マスターデータ" connection="クエリ - マスターデータ"/>
          <x15:modelTable id="年齢" name="年齢" connection="年齢"/>
          <x15:modelTable id="町丁目_時系列" name="町丁目_時系列" connection="町丁目_時系列"/>
          <x15:modelTable id="町丁目" name="町丁目" connection="町丁目"/>
          <x15:modelTable id="性別" name="性別" connection="性別"/>
          <x15:modelTable id="行政センター_時系列" name="行政センター_時系列" connection="行政センター_時系列"/>
          <x15:modelTable id="行政センター" name="行政センター" connection="行政センター"/>
          <x15:modelTable id="カレンダー" name="カレンダー" connection="カレンダー"/>
        </x15:modelTables>
        <x15:modelRelationships>
          <x15:modelRelationship fromTable="マスターデータ" fromColumn="年齢" toTable="年齢" toColumn="年齢"/>
          <x15:modelRelationship fromTable="マスターデータ" fromColumn="性別" toTable="性別" toColumn="性別"/>
          <x15:modelRelationship fromTable="マスターデータ" fromColumn="町丁目" toTable="町丁目" toColumn="町丁目"/>
          <x15:modelRelationship fromTable="マスターデータ" fromColumn="町丁目" toTable="町丁目_時系列" toColumn="町丁目"/>
          <x15:modelRelationship fromTable="マスターデータ" fromColumn="行政区" toTable="行政センター" toColumn="行政センター"/>
          <x15:modelRelationship fromTable="マスターデータ" fromColumn="行政区" toTable="行政センター_時系列" toColumn="行政センター"/>
          <x15:modelRelationship fromTable="マスターデータ" fromColumn="データ年月" toTable="カレンダー" toColumn="日付"/>
        </x15:modelRelationship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3" i="2" l="1"/>
  <c r="C3" i="2"/>
  <c r="B4" i="2"/>
  <c r="C4" i="2"/>
  <c r="B5" i="2"/>
  <c r="C5" i="2"/>
  <c r="B6" i="2"/>
  <c r="C6" i="2"/>
  <c r="B7" i="2"/>
  <c r="C7" i="2"/>
  <c r="B8" i="2"/>
  <c r="C8" i="2"/>
  <c r="B9" i="2"/>
  <c r="C9" i="2"/>
  <c r="B10" i="2"/>
  <c r="C10" i="2"/>
  <c r="B11" i="2"/>
  <c r="C11" i="2"/>
  <c r="B12" i="2"/>
  <c r="C12" i="2"/>
  <c r="B13" i="2"/>
  <c r="C13" i="2"/>
  <c r="B14" i="2"/>
  <c r="C14" i="2"/>
  <c r="B15" i="2"/>
  <c r="C15" i="2"/>
  <c r="B16" i="2"/>
  <c r="C16" i="2"/>
  <c r="B17" i="2"/>
  <c r="C17" i="2"/>
  <c r="B18" i="2"/>
  <c r="C18" i="2"/>
  <c r="B19" i="2"/>
  <c r="C19" i="2"/>
  <c r="B20" i="2"/>
  <c r="C20" i="2"/>
  <c r="B21" i="2"/>
  <c r="C21" i="2"/>
  <c r="B22" i="2"/>
  <c r="C22" i="2"/>
  <c r="B23" i="2"/>
  <c r="C23" i="2"/>
  <c r="B24" i="2"/>
  <c r="C24" i="2"/>
  <c r="B25" i="2"/>
  <c r="C25" i="2"/>
  <c r="B26" i="2"/>
  <c r="C26" i="2"/>
  <c r="B27" i="2"/>
  <c r="C27" i="2"/>
  <c r="B28" i="2"/>
  <c r="C28" i="2"/>
  <c r="B29" i="2"/>
  <c r="C29" i="2"/>
  <c r="B30" i="2"/>
  <c r="C30" i="2"/>
  <c r="B31" i="2"/>
  <c r="C31" i="2"/>
  <c r="B32" i="2"/>
  <c r="C32" i="2"/>
  <c r="B33" i="2"/>
  <c r="C33" i="2"/>
  <c r="B34" i="2"/>
  <c r="C34" i="2"/>
  <c r="B35" i="2"/>
  <c r="C35" i="2"/>
  <c r="B36" i="2"/>
  <c r="C36" i="2"/>
  <c r="B37" i="2"/>
  <c r="C37" i="2"/>
  <c r="B38" i="2"/>
  <c r="C38" i="2"/>
  <c r="B39" i="2"/>
  <c r="C39" i="2"/>
  <c r="B40" i="2"/>
  <c r="C40" i="2"/>
  <c r="B41" i="2"/>
  <c r="C41" i="2"/>
  <c r="B42" i="2"/>
  <c r="C42" i="2"/>
  <c r="B43" i="2"/>
  <c r="C43" i="2"/>
  <c r="B44" i="2"/>
  <c r="C44" i="2"/>
  <c r="B45" i="2"/>
  <c r="C45" i="2"/>
  <c r="B46" i="2"/>
  <c r="C46" i="2"/>
  <c r="B47" i="2"/>
  <c r="C47" i="2"/>
  <c r="B48" i="2"/>
  <c r="C48" i="2"/>
  <c r="B49" i="2"/>
  <c r="C49" i="2"/>
  <c r="B50" i="2"/>
  <c r="C50" i="2"/>
  <c r="B51" i="2"/>
  <c r="C51" i="2"/>
  <c r="B52" i="2"/>
  <c r="C52" i="2"/>
  <c r="B53" i="2"/>
  <c r="C53" i="2"/>
  <c r="B54" i="2"/>
  <c r="C54" i="2"/>
  <c r="B55" i="2"/>
  <c r="C55" i="2"/>
  <c r="B56" i="2"/>
  <c r="C56" i="2"/>
  <c r="B57" i="2"/>
  <c r="C57" i="2"/>
  <c r="B58" i="2"/>
  <c r="C58" i="2"/>
  <c r="B59" i="2"/>
  <c r="C59" i="2"/>
  <c r="B60" i="2"/>
  <c r="C60" i="2"/>
  <c r="B61" i="2"/>
  <c r="C61" i="2"/>
  <c r="B62" i="2"/>
  <c r="C62" i="2"/>
  <c r="B63" i="2"/>
  <c r="C63" i="2"/>
  <c r="B64" i="2"/>
  <c r="C64" i="2"/>
  <c r="B65" i="2"/>
  <c r="C65" i="2"/>
  <c r="B66" i="2"/>
  <c r="C66" i="2"/>
  <c r="B67" i="2"/>
  <c r="C67" i="2"/>
  <c r="B68" i="2"/>
  <c r="C68" i="2"/>
  <c r="B69" i="2"/>
  <c r="C69" i="2"/>
  <c r="B70" i="2"/>
  <c r="C70" i="2"/>
  <c r="B71" i="2"/>
  <c r="C71" i="2"/>
  <c r="B72" i="2"/>
  <c r="C72" i="2"/>
  <c r="B73" i="2"/>
  <c r="C73" i="2"/>
  <c r="B74" i="2"/>
  <c r="C74" i="2"/>
  <c r="B75" i="2"/>
  <c r="C75" i="2"/>
  <c r="B76" i="2"/>
  <c r="C76" i="2"/>
  <c r="B77" i="2"/>
  <c r="C77" i="2"/>
  <c r="B78" i="2"/>
  <c r="C78" i="2"/>
  <c r="B79" i="2"/>
  <c r="C79" i="2"/>
  <c r="B80" i="2"/>
  <c r="C80" i="2"/>
  <c r="B81" i="2"/>
  <c r="C81" i="2"/>
  <c r="B82" i="2"/>
  <c r="C82" i="2"/>
  <c r="B83" i="2"/>
  <c r="C83" i="2"/>
  <c r="B84" i="2"/>
  <c r="C84" i="2"/>
  <c r="B85" i="2"/>
  <c r="C85" i="2"/>
  <c r="B86" i="2"/>
  <c r="C86" i="2"/>
  <c r="B87" i="2"/>
  <c r="C87" i="2"/>
  <c r="B88" i="2"/>
  <c r="C88" i="2"/>
  <c r="B89" i="2"/>
  <c r="C89" i="2"/>
  <c r="B90" i="2"/>
  <c r="C90" i="2"/>
  <c r="B91" i="2"/>
  <c r="C91" i="2"/>
  <c r="B92" i="2"/>
  <c r="C92" i="2"/>
  <c r="B93" i="2"/>
  <c r="C93" i="2"/>
  <c r="B94" i="2"/>
  <c r="C94" i="2"/>
  <c r="B95" i="2"/>
  <c r="C95" i="2"/>
  <c r="B96" i="2"/>
  <c r="C96" i="2"/>
  <c r="B97" i="2"/>
  <c r="C97" i="2"/>
  <c r="B98" i="2"/>
  <c r="C98" i="2"/>
  <c r="B99" i="2"/>
  <c r="C99" i="2"/>
  <c r="B100" i="2"/>
  <c r="C100" i="2"/>
  <c r="B101" i="2"/>
  <c r="C101" i="2"/>
  <c r="B102" i="2"/>
  <c r="C102" i="2"/>
  <c r="B103" i="2"/>
  <c r="C103" i="2"/>
  <c r="B104" i="2"/>
  <c r="C104" i="2"/>
  <c r="B105" i="2"/>
  <c r="C105" i="2"/>
  <c r="B106" i="2"/>
  <c r="C106" i="2"/>
  <c r="B107" i="2"/>
  <c r="C107" i="2"/>
  <c r="B108" i="2"/>
  <c r="C108" i="2"/>
  <c r="B109" i="2"/>
  <c r="C109" i="2"/>
  <c r="B110" i="2"/>
  <c r="C110" i="2"/>
  <c r="B111" i="2"/>
  <c r="C111" i="2"/>
  <c r="B112" i="2"/>
  <c r="C112" i="2"/>
  <c r="B113" i="2"/>
  <c r="C113" i="2"/>
  <c r="B114" i="2"/>
  <c r="C114" i="2"/>
  <c r="B115" i="2"/>
  <c r="C115" i="2"/>
  <c r="B116" i="2"/>
  <c r="C116" i="2"/>
  <c r="B117" i="2"/>
  <c r="C117" i="2"/>
  <c r="B118" i="2"/>
  <c r="C118" i="2"/>
  <c r="B119" i="2"/>
  <c r="C119" i="2"/>
  <c r="B120" i="2"/>
  <c r="C120" i="2"/>
  <c r="B121" i="2"/>
  <c r="C121" i="2"/>
  <c r="B122" i="2"/>
  <c r="C122" i="2"/>
  <c r="B123" i="2"/>
  <c r="C123" i="2"/>
  <c r="B124" i="2"/>
  <c r="C124" i="2"/>
  <c r="B125" i="2"/>
  <c r="C125" i="2"/>
  <c r="B126" i="2"/>
  <c r="C126" i="2"/>
  <c r="B127" i="2"/>
  <c r="C127" i="2"/>
  <c r="B128" i="2"/>
  <c r="C128" i="2"/>
  <c r="B129" i="2"/>
  <c r="C129" i="2"/>
  <c r="B130" i="2"/>
  <c r="C130" i="2"/>
  <c r="B131" i="2"/>
  <c r="C131" i="2"/>
  <c r="B132" i="2"/>
  <c r="C132" i="2"/>
  <c r="B133" i="2"/>
  <c r="C133" i="2"/>
  <c r="B134" i="2"/>
  <c r="C134" i="2"/>
  <c r="B135" i="2"/>
  <c r="C135" i="2"/>
  <c r="B136" i="2"/>
  <c r="C136" i="2"/>
  <c r="B137" i="2"/>
  <c r="C137" i="2"/>
  <c r="B138" i="2"/>
  <c r="C138" i="2"/>
  <c r="B139" i="2"/>
  <c r="C139" i="2"/>
  <c r="B140" i="2"/>
  <c r="C140" i="2"/>
  <c r="B141" i="2"/>
  <c r="C141" i="2"/>
  <c r="B142" i="2"/>
  <c r="C142" i="2"/>
  <c r="B143" i="2"/>
  <c r="C143" i="2"/>
  <c r="B144" i="2"/>
  <c r="C144" i="2"/>
  <c r="B145" i="2"/>
  <c r="C145" i="2"/>
  <c r="B146" i="2"/>
  <c r="C146" i="2"/>
  <c r="B147" i="2"/>
  <c r="C147" i="2"/>
  <c r="B148" i="2"/>
  <c r="C148" i="2"/>
  <c r="B149" i="2"/>
  <c r="C149" i="2"/>
  <c r="B150" i="2"/>
  <c r="C150" i="2"/>
  <c r="B151" i="2"/>
  <c r="C151" i="2"/>
  <c r="B152" i="2"/>
  <c r="C152" i="2"/>
  <c r="B153" i="2"/>
  <c r="C153" i="2"/>
  <c r="B154" i="2"/>
  <c r="C154" i="2"/>
  <c r="B155" i="2"/>
  <c r="C155" i="2"/>
  <c r="B156" i="2"/>
  <c r="C156" i="2"/>
  <c r="B157" i="2"/>
  <c r="C157" i="2"/>
  <c r="B158" i="2"/>
  <c r="C158" i="2"/>
  <c r="B159" i="2"/>
  <c r="C159" i="2"/>
  <c r="B160" i="2"/>
  <c r="C160" i="2"/>
  <c r="B161" i="2"/>
  <c r="C161" i="2"/>
  <c r="B162" i="2"/>
  <c r="C162" i="2"/>
  <c r="B163" i="2"/>
  <c r="C163" i="2"/>
  <c r="B164" i="2"/>
  <c r="C164" i="2"/>
  <c r="B165" i="2"/>
  <c r="C165" i="2"/>
  <c r="B166" i="2"/>
  <c r="C166" i="2"/>
  <c r="B167" i="2"/>
  <c r="C167" i="2"/>
  <c r="B168" i="2"/>
  <c r="C168" i="2"/>
  <c r="B169" i="2"/>
  <c r="C169" i="2"/>
  <c r="B170" i="2"/>
  <c r="C170" i="2"/>
  <c r="B171" i="2"/>
  <c r="C171" i="2"/>
  <c r="B172" i="2"/>
  <c r="C172" i="2"/>
  <c r="B173" i="2"/>
  <c r="C173" i="2"/>
  <c r="B174" i="2"/>
  <c r="C174" i="2"/>
  <c r="B175" i="2"/>
  <c r="C175" i="2"/>
  <c r="B176" i="2"/>
  <c r="C176" i="2"/>
  <c r="B177" i="2"/>
  <c r="C177" i="2"/>
  <c r="B178" i="2"/>
  <c r="C178" i="2"/>
  <c r="B179" i="2"/>
  <c r="C179" i="2"/>
  <c r="B180" i="2"/>
  <c r="C180" i="2"/>
  <c r="B181" i="2"/>
  <c r="C181" i="2"/>
  <c r="B182" i="2"/>
  <c r="C182" i="2"/>
  <c r="B183" i="2"/>
  <c r="C183" i="2"/>
  <c r="B184" i="2"/>
  <c r="C184" i="2"/>
  <c r="B185" i="2"/>
  <c r="C185" i="2"/>
  <c r="B186" i="2"/>
  <c r="C186" i="2"/>
  <c r="B187" i="2"/>
  <c r="C187" i="2"/>
  <c r="B188" i="2"/>
  <c r="C188" i="2"/>
  <c r="B189" i="2"/>
  <c r="C189" i="2"/>
  <c r="B190" i="2"/>
  <c r="C190" i="2"/>
  <c r="B191" i="2"/>
  <c r="C191" i="2"/>
  <c r="B192" i="2"/>
  <c r="C192" i="2"/>
  <c r="B193" i="2"/>
  <c r="C193" i="2"/>
  <c r="B194" i="2"/>
  <c r="C194" i="2"/>
  <c r="B195" i="2"/>
  <c r="C195" i="2"/>
  <c r="B196" i="2"/>
  <c r="C196" i="2"/>
  <c r="B197" i="2"/>
  <c r="C197" i="2"/>
  <c r="B198" i="2"/>
  <c r="C198" i="2"/>
  <c r="B199" i="2"/>
  <c r="C199" i="2"/>
  <c r="B200" i="2"/>
  <c r="C200" i="2"/>
  <c r="B201" i="2"/>
  <c r="C201" i="2"/>
  <c r="B202" i="2"/>
  <c r="C202" i="2"/>
  <c r="B203" i="2"/>
  <c r="C203" i="2"/>
  <c r="B204" i="2"/>
  <c r="C204" i="2"/>
  <c r="B205" i="2"/>
  <c r="C205" i="2"/>
  <c r="B206" i="2"/>
  <c r="C206" i="2"/>
  <c r="B207" i="2"/>
  <c r="C207" i="2"/>
  <c r="B208" i="2"/>
  <c r="C208" i="2"/>
  <c r="B209" i="2"/>
  <c r="C209" i="2"/>
  <c r="B210" i="2"/>
  <c r="C210" i="2"/>
  <c r="B211" i="2"/>
  <c r="C211" i="2"/>
  <c r="B212" i="2"/>
  <c r="C212" i="2"/>
  <c r="B213" i="2"/>
  <c r="C213" i="2"/>
  <c r="B214" i="2"/>
  <c r="C214" i="2"/>
  <c r="B215" i="2"/>
  <c r="C215" i="2"/>
  <c r="B216" i="2"/>
  <c r="C216" i="2"/>
  <c r="B217" i="2"/>
  <c r="C217" i="2"/>
  <c r="B218" i="2"/>
  <c r="C218" i="2"/>
  <c r="B219" i="2"/>
  <c r="C219" i="2"/>
  <c r="B220" i="2"/>
  <c r="C220" i="2"/>
  <c r="B221" i="2"/>
  <c r="C221" i="2"/>
  <c r="B222" i="2"/>
  <c r="C222" i="2"/>
  <c r="B223" i="2"/>
  <c r="C223" i="2"/>
  <c r="B224" i="2"/>
  <c r="C224" i="2"/>
  <c r="B225" i="2"/>
  <c r="C225" i="2"/>
  <c r="B226" i="2"/>
  <c r="C226" i="2"/>
  <c r="B227" i="2"/>
  <c r="C227" i="2"/>
  <c r="B228" i="2"/>
  <c r="C228" i="2"/>
  <c r="B229" i="2"/>
  <c r="C229" i="2"/>
  <c r="B230" i="2"/>
  <c r="C230" i="2"/>
  <c r="B231" i="2"/>
  <c r="C231" i="2"/>
  <c r="B232" i="2"/>
  <c r="C232" i="2"/>
  <c r="B233" i="2"/>
  <c r="C233" i="2"/>
  <c r="B234" i="2"/>
  <c r="C234" i="2"/>
  <c r="B235" i="2"/>
  <c r="C235" i="2"/>
  <c r="B236" i="2"/>
  <c r="C236" i="2"/>
  <c r="B237" i="2"/>
  <c r="C237" i="2"/>
  <c r="B238" i="2"/>
  <c r="C238" i="2"/>
  <c r="B239" i="2"/>
  <c r="C239" i="2"/>
  <c r="B240" i="2"/>
  <c r="C240" i="2"/>
  <c r="B241" i="2"/>
  <c r="C241" i="2"/>
  <c r="B242" i="2"/>
  <c r="C242" i="2"/>
  <c r="B243" i="2"/>
  <c r="C243" i="2"/>
  <c r="B244" i="2"/>
  <c r="C244" i="2"/>
  <c r="B245" i="2"/>
  <c r="C245" i="2"/>
  <c r="B246" i="2"/>
  <c r="C246" i="2"/>
  <c r="B247" i="2"/>
  <c r="C247" i="2"/>
  <c r="B248" i="2"/>
  <c r="C248" i="2"/>
  <c r="B249" i="2"/>
  <c r="C249" i="2"/>
  <c r="B250" i="2"/>
  <c r="C250" i="2"/>
  <c r="B251" i="2"/>
  <c r="C251" i="2"/>
  <c r="B252" i="2"/>
  <c r="C252" i="2"/>
  <c r="B253" i="2"/>
  <c r="C253" i="2"/>
  <c r="B254" i="2"/>
  <c r="C254" i="2"/>
  <c r="B255" i="2"/>
  <c r="C255" i="2"/>
  <c r="B256" i="2"/>
  <c r="C256" i="2"/>
  <c r="B257" i="2"/>
  <c r="C257" i="2"/>
  <c r="B258" i="2"/>
  <c r="C258" i="2"/>
  <c r="B259" i="2"/>
  <c r="C259" i="2"/>
  <c r="B260" i="2"/>
  <c r="C260" i="2"/>
  <c r="B261" i="2"/>
  <c r="C261" i="2"/>
  <c r="B262" i="2"/>
  <c r="C262" i="2"/>
  <c r="B263" i="2"/>
  <c r="C263" i="2"/>
  <c r="B264" i="2"/>
  <c r="C264" i="2"/>
  <c r="B265" i="2"/>
  <c r="C265" i="2"/>
  <c r="B266" i="2"/>
  <c r="C266" i="2"/>
  <c r="B267" i="2"/>
  <c r="C267" i="2"/>
  <c r="B268" i="2"/>
  <c r="C268" i="2"/>
  <c r="B269" i="2"/>
  <c r="C269" i="2"/>
  <c r="B270" i="2"/>
  <c r="C270" i="2"/>
  <c r="B271" i="2"/>
  <c r="C271" i="2"/>
  <c r="B272" i="2"/>
  <c r="C272" i="2"/>
  <c r="B273" i="2"/>
  <c r="C273" i="2"/>
  <c r="B274" i="2"/>
  <c r="C274" i="2"/>
  <c r="B275" i="2"/>
  <c r="C275" i="2"/>
  <c r="B276" i="2"/>
  <c r="C276" i="2"/>
  <c r="B277" i="2"/>
  <c r="C277" i="2"/>
  <c r="B278" i="2"/>
  <c r="C278" i="2"/>
  <c r="B279" i="2"/>
  <c r="C279" i="2"/>
  <c r="B280" i="2"/>
  <c r="C280" i="2"/>
  <c r="B281" i="2"/>
  <c r="C281" i="2"/>
  <c r="B282" i="2"/>
  <c r="C282" i="2"/>
  <c r="B283" i="2"/>
  <c r="C283" i="2"/>
  <c r="B284" i="2"/>
  <c r="C284" i="2"/>
  <c r="B285" i="2"/>
  <c r="C285" i="2"/>
  <c r="B286" i="2"/>
  <c r="C286" i="2"/>
  <c r="B287" i="2"/>
  <c r="C287" i="2"/>
  <c r="B288" i="2"/>
  <c r="C288" i="2"/>
  <c r="B289" i="2"/>
  <c r="C289" i="2"/>
  <c r="B290" i="2"/>
  <c r="C290" i="2"/>
  <c r="B291" i="2"/>
  <c r="C291" i="2"/>
  <c r="B292" i="2"/>
  <c r="C292" i="2"/>
  <c r="B293" i="2"/>
  <c r="C293" i="2"/>
  <c r="B294" i="2"/>
  <c r="C294" i="2"/>
  <c r="B295" i="2"/>
  <c r="C295" i="2"/>
  <c r="B296" i="2"/>
  <c r="C296" i="2"/>
  <c r="B297" i="2"/>
  <c r="C297" i="2"/>
  <c r="B298" i="2"/>
  <c r="C298" i="2"/>
  <c r="B299" i="2"/>
  <c r="C299" i="2"/>
  <c r="B300" i="2"/>
  <c r="C300" i="2"/>
  <c r="B301" i="2"/>
  <c r="C301" i="2"/>
  <c r="B302" i="2"/>
  <c r="C302" i="2"/>
  <c r="B303" i="2"/>
  <c r="C303" i="2"/>
  <c r="B304" i="2"/>
  <c r="C304" i="2"/>
  <c r="B305" i="2"/>
  <c r="C305" i="2"/>
  <c r="B306" i="2"/>
  <c r="C306" i="2"/>
  <c r="B307" i="2"/>
  <c r="C307" i="2"/>
  <c r="B308" i="2"/>
  <c r="C308" i="2"/>
  <c r="B309" i="2"/>
  <c r="C309" i="2"/>
  <c r="B310" i="2"/>
  <c r="C310" i="2"/>
  <c r="B311" i="2"/>
  <c r="C311" i="2"/>
  <c r="B312" i="2"/>
  <c r="C312" i="2"/>
  <c r="B313" i="2"/>
  <c r="C313" i="2"/>
  <c r="B314" i="2"/>
  <c r="C314" i="2"/>
  <c r="B315" i="2"/>
  <c r="C315" i="2"/>
  <c r="B316" i="2"/>
  <c r="C316" i="2"/>
  <c r="B317" i="2"/>
  <c r="C317" i="2"/>
  <c r="B318" i="2"/>
  <c r="C318" i="2"/>
  <c r="B319" i="2"/>
  <c r="C319" i="2"/>
  <c r="B320" i="2"/>
  <c r="C320" i="2"/>
  <c r="B321" i="2"/>
  <c r="C321" i="2"/>
  <c r="B322" i="2"/>
  <c r="C322" i="2"/>
  <c r="B323" i="2"/>
  <c r="C323" i="2"/>
  <c r="B324" i="2"/>
  <c r="C324" i="2"/>
  <c r="B325" i="2"/>
  <c r="C325" i="2"/>
  <c r="B326" i="2"/>
  <c r="C326" i="2"/>
  <c r="B327" i="2"/>
  <c r="C327" i="2"/>
  <c r="B328" i="2"/>
  <c r="C328" i="2"/>
  <c r="B329" i="2"/>
  <c r="C329" i="2"/>
  <c r="B330" i="2"/>
  <c r="C330" i="2"/>
  <c r="B331" i="2"/>
  <c r="C331" i="2"/>
  <c r="B332" i="2"/>
  <c r="C332" i="2"/>
  <c r="B333" i="2"/>
  <c r="C333" i="2"/>
  <c r="B334" i="2"/>
  <c r="C334" i="2"/>
  <c r="B335" i="2"/>
  <c r="C335" i="2"/>
  <c r="B336" i="2"/>
  <c r="C336" i="2"/>
  <c r="B337" i="2"/>
  <c r="C337" i="2"/>
  <c r="B338" i="2"/>
  <c r="C338" i="2"/>
  <c r="B339" i="2"/>
  <c r="C339" i="2"/>
  <c r="B340" i="2"/>
  <c r="C340" i="2"/>
  <c r="B341" i="2"/>
  <c r="C341" i="2"/>
  <c r="B342" i="2"/>
  <c r="C342" i="2"/>
  <c r="B343" i="2"/>
  <c r="C343" i="2"/>
  <c r="B344" i="2"/>
  <c r="C344" i="2"/>
  <c r="B345" i="2"/>
  <c r="C345" i="2"/>
  <c r="B346" i="2"/>
  <c r="C346" i="2"/>
  <c r="B347" i="2"/>
  <c r="C347" i="2"/>
  <c r="B348" i="2"/>
  <c r="C348" i="2"/>
  <c r="B349" i="2"/>
  <c r="C349" i="2"/>
  <c r="B350" i="2"/>
  <c r="C350" i="2"/>
  <c r="B351" i="2"/>
  <c r="C351" i="2"/>
  <c r="B352" i="2"/>
  <c r="C352" i="2"/>
  <c r="B353" i="2"/>
  <c r="C353" i="2"/>
  <c r="B354" i="2"/>
  <c r="C354" i="2"/>
  <c r="B355" i="2"/>
  <c r="C355" i="2"/>
  <c r="B356" i="2"/>
  <c r="C356" i="2"/>
  <c r="B357" i="2"/>
  <c r="C357" i="2"/>
  <c r="B358" i="2"/>
  <c r="C358" i="2"/>
  <c r="B359" i="2"/>
  <c r="C359" i="2"/>
  <c r="B360" i="2"/>
  <c r="C360" i="2"/>
  <c r="B361" i="2"/>
  <c r="C361" i="2"/>
  <c r="B362" i="2"/>
  <c r="C362" i="2"/>
  <c r="B363" i="2"/>
  <c r="C363" i="2"/>
  <c r="B364" i="2"/>
  <c r="C364" i="2"/>
  <c r="B365" i="2"/>
  <c r="C365" i="2"/>
  <c r="B366" i="2"/>
  <c r="C366" i="2"/>
  <c r="B367" i="2"/>
  <c r="C367" i="2"/>
  <c r="B368" i="2"/>
  <c r="C368" i="2"/>
  <c r="B369" i="2"/>
  <c r="C369" i="2"/>
  <c r="B370" i="2"/>
  <c r="C370" i="2"/>
  <c r="B371" i="2"/>
  <c r="C371" i="2"/>
  <c r="B372" i="2"/>
  <c r="C372" i="2"/>
  <c r="B373" i="2"/>
  <c r="C373" i="2"/>
  <c r="B374" i="2"/>
  <c r="C374" i="2"/>
  <c r="B375" i="2"/>
  <c r="C375" i="2"/>
  <c r="B376" i="2"/>
  <c r="C376" i="2"/>
  <c r="B377" i="2"/>
  <c r="C377" i="2"/>
  <c r="B378" i="2"/>
  <c r="C378" i="2"/>
  <c r="B379" i="2"/>
  <c r="C379" i="2"/>
  <c r="B380" i="2"/>
  <c r="C380" i="2"/>
  <c r="B381" i="2"/>
  <c r="C381" i="2"/>
  <c r="B382" i="2"/>
  <c r="C382" i="2"/>
  <c r="B383" i="2"/>
  <c r="C383" i="2"/>
  <c r="B384" i="2"/>
  <c r="C384" i="2"/>
  <c r="B385" i="2"/>
  <c r="C385" i="2"/>
  <c r="B386" i="2"/>
  <c r="C386" i="2"/>
  <c r="B387" i="2"/>
  <c r="C387" i="2"/>
  <c r="B388" i="2"/>
  <c r="C388" i="2"/>
  <c r="B389" i="2"/>
  <c r="C389" i="2"/>
  <c r="B390" i="2"/>
  <c r="C390" i="2"/>
  <c r="B391" i="2"/>
  <c r="C391" i="2"/>
  <c r="B392" i="2"/>
  <c r="C392" i="2"/>
  <c r="B393" i="2"/>
  <c r="C393" i="2"/>
  <c r="B394" i="2"/>
  <c r="C394" i="2"/>
  <c r="B395" i="2"/>
  <c r="C395" i="2"/>
  <c r="B396" i="2"/>
  <c r="C396" i="2"/>
  <c r="B397" i="2"/>
  <c r="C397" i="2"/>
  <c r="B398" i="2"/>
  <c r="C398" i="2"/>
  <c r="B399" i="2"/>
  <c r="C399" i="2"/>
  <c r="B400" i="2"/>
  <c r="C400" i="2"/>
  <c r="B401" i="2"/>
  <c r="C401" i="2"/>
  <c r="B402" i="2"/>
  <c r="C402" i="2"/>
  <c r="B403" i="2"/>
  <c r="C403" i="2"/>
  <c r="B404" i="2"/>
  <c r="C404" i="2"/>
  <c r="B405" i="2"/>
  <c r="C405" i="2"/>
  <c r="B406" i="2"/>
  <c r="C406" i="2"/>
  <c r="B407" i="2"/>
  <c r="C407" i="2"/>
  <c r="B408" i="2"/>
  <c r="C408" i="2"/>
  <c r="B409" i="2"/>
  <c r="C409" i="2"/>
  <c r="B410" i="2"/>
  <c r="C410" i="2"/>
  <c r="B411" i="2"/>
  <c r="C411" i="2"/>
  <c r="B412" i="2"/>
  <c r="C412" i="2"/>
  <c r="B413" i="2"/>
  <c r="C413" i="2"/>
  <c r="B414" i="2"/>
  <c r="C414" i="2"/>
  <c r="B415" i="2"/>
  <c r="C415" i="2"/>
  <c r="B416" i="2"/>
  <c r="C416" i="2"/>
  <c r="B417" i="2"/>
  <c r="C417" i="2"/>
  <c r="B418" i="2"/>
  <c r="C418" i="2"/>
  <c r="B419" i="2"/>
  <c r="C419" i="2"/>
  <c r="B420" i="2"/>
  <c r="C420" i="2"/>
  <c r="B421" i="2"/>
  <c r="C421" i="2"/>
  <c r="B422" i="2"/>
  <c r="C422" i="2"/>
  <c r="B423" i="2"/>
  <c r="C423" i="2"/>
  <c r="B424" i="2"/>
  <c r="C424" i="2"/>
  <c r="B425" i="2"/>
  <c r="C425" i="2"/>
  <c r="B426" i="2"/>
  <c r="C426" i="2"/>
  <c r="B427" i="2"/>
  <c r="C427" i="2"/>
  <c r="B428" i="2"/>
  <c r="C428" i="2"/>
  <c r="B429" i="2"/>
  <c r="C429" i="2"/>
  <c r="B430" i="2"/>
  <c r="C430" i="2"/>
  <c r="B431" i="2"/>
  <c r="C431" i="2"/>
  <c r="B432" i="2"/>
  <c r="C432" i="2"/>
  <c r="B433" i="2"/>
  <c r="C433" i="2"/>
  <c r="B434" i="2"/>
  <c r="C434" i="2"/>
  <c r="B435" i="2"/>
  <c r="C435" i="2"/>
  <c r="B436" i="2"/>
  <c r="C436" i="2"/>
  <c r="B437" i="2"/>
  <c r="C437" i="2"/>
  <c r="B438" i="2"/>
  <c r="C438" i="2"/>
  <c r="B439" i="2"/>
  <c r="C439" i="2"/>
  <c r="B440" i="2"/>
  <c r="C440" i="2"/>
  <c r="B441" i="2"/>
  <c r="C441" i="2"/>
  <c r="B442" i="2"/>
  <c r="C442" i="2"/>
  <c r="B443" i="2"/>
  <c r="C443" i="2"/>
  <c r="B444" i="2"/>
  <c r="C444" i="2"/>
  <c r="B445" i="2"/>
  <c r="C445" i="2"/>
  <c r="B446" i="2"/>
  <c r="C446" i="2"/>
  <c r="B447" i="2"/>
  <c r="C447" i="2"/>
  <c r="B448" i="2"/>
  <c r="C448" i="2"/>
  <c r="B449" i="2"/>
  <c r="C449" i="2"/>
  <c r="B450" i="2"/>
  <c r="C450" i="2"/>
  <c r="B451" i="2"/>
  <c r="C451" i="2"/>
  <c r="B452" i="2"/>
  <c r="C452" i="2"/>
  <c r="B453" i="2"/>
  <c r="C453" i="2"/>
  <c r="B454" i="2"/>
  <c r="C454" i="2"/>
  <c r="B455" i="2"/>
  <c r="C455" i="2"/>
  <c r="B456" i="2"/>
  <c r="C456" i="2"/>
  <c r="B457" i="2"/>
  <c r="C457" i="2"/>
  <c r="B458" i="2"/>
  <c r="C458" i="2"/>
  <c r="B459" i="2"/>
  <c r="C459" i="2"/>
  <c r="B460" i="2"/>
  <c r="C460" i="2"/>
  <c r="B461" i="2"/>
  <c r="C461" i="2"/>
  <c r="B462" i="2"/>
  <c r="C462" i="2"/>
  <c r="B463" i="2"/>
  <c r="C463" i="2"/>
  <c r="B464" i="2"/>
  <c r="C464" i="2"/>
  <c r="B465" i="2"/>
  <c r="C465" i="2"/>
  <c r="B466" i="2"/>
  <c r="C466" i="2"/>
  <c r="B467" i="2"/>
  <c r="C467" i="2"/>
  <c r="B468" i="2"/>
  <c r="C468" i="2"/>
  <c r="B469" i="2"/>
  <c r="C469" i="2"/>
  <c r="B470" i="2"/>
  <c r="C470" i="2"/>
  <c r="B471" i="2"/>
  <c r="C471" i="2"/>
  <c r="B472" i="2"/>
  <c r="C472" i="2"/>
  <c r="B473" i="2"/>
  <c r="C473" i="2"/>
  <c r="B474" i="2"/>
  <c r="C474" i="2"/>
  <c r="B475" i="2"/>
  <c r="C475" i="2"/>
  <c r="B476" i="2"/>
  <c r="C476" i="2"/>
  <c r="B477" i="2"/>
  <c r="C477" i="2"/>
  <c r="B478" i="2"/>
  <c r="C478" i="2"/>
  <c r="B479" i="2"/>
  <c r="C479" i="2"/>
  <c r="B480" i="2"/>
  <c r="C480" i="2"/>
  <c r="B481" i="2"/>
  <c r="C481" i="2"/>
  <c r="B482" i="2"/>
  <c r="C482" i="2"/>
  <c r="B483" i="2"/>
  <c r="C483" i="2"/>
  <c r="B484" i="2"/>
  <c r="C484" i="2"/>
  <c r="B485" i="2"/>
  <c r="C485" i="2"/>
  <c r="B486" i="2"/>
  <c r="C486" i="2"/>
  <c r="B487" i="2"/>
  <c r="C487" i="2"/>
  <c r="B488" i="2"/>
  <c r="C488" i="2"/>
  <c r="B489" i="2"/>
  <c r="C489" i="2"/>
  <c r="B490" i="2"/>
  <c r="C490" i="2"/>
  <c r="B491" i="2"/>
  <c r="C491" i="2"/>
  <c r="B492" i="2"/>
  <c r="C492" i="2"/>
  <c r="B493" i="2"/>
  <c r="C493" i="2"/>
  <c r="B494" i="2"/>
  <c r="C494" i="2"/>
  <c r="B495" i="2"/>
  <c r="C495" i="2"/>
  <c r="B496" i="2"/>
  <c r="C496" i="2"/>
  <c r="B497" i="2"/>
  <c r="C497" i="2"/>
  <c r="B498" i="2"/>
  <c r="C498" i="2"/>
  <c r="B499" i="2"/>
  <c r="C499" i="2"/>
  <c r="B500" i="2"/>
  <c r="C500" i="2"/>
  <c r="B501" i="2"/>
  <c r="C501" i="2"/>
  <c r="B502" i="2"/>
  <c r="C502" i="2"/>
  <c r="B503" i="2"/>
  <c r="C503" i="2"/>
  <c r="B504" i="2"/>
  <c r="C504" i="2"/>
  <c r="B505" i="2"/>
  <c r="C505" i="2"/>
  <c r="B506" i="2"/>
  <c r="C506" i="2"/>
  <c r="B507" i="2"/>
  <c r="C507" i="2"/>
  <c r="B508" i="2"/>
  <c r="C508" i="2"/>
  <c r="B509" i="2"/>
  <c r="C509" i="2"/>
  <c r="B510" i="2"/>
  <c r="C510" i="2"/>
  <c r="B511" i="2"/>
  <c r="C511" i="2"/>
  <c r="B512" i="2"/>
  <c r="C512" i="2"/>
  <c r="B513" i="2"/>
  <c r="C513" i="2"/>
  <c r="B514" i="2"/>
  <c r="C514" i="2"/>
  <c r="B515" i="2"/>
  <c r="C515" i="2"/>
  <c r="B516" i="2"/>
  <c r="C516" i="2"/>
  <c r="B517" i="2"/>
  <c r="C517" i="2"/>
  <c r="B518" i="2"/>
  <c r="C518" i="2"/>
  <c r="B519" i="2"/>
  <c r="C519" i="2"/>
  <c r="B520" i="2"/>
  <c r="C520" i="2"/>
  <c r="B521" i="2"/>
  <c r="C521" i="2"/>
  <c r="B522" i="2"/>
  <c r="C522" i="2"/>
  <c r="B523" i="2"/>
  <c r="C523" i="2"/>
  <c r="B524" i="2"/>
  <c r="C524" i="2"/>
  <c r="B525" i="2"/>
  <c r="C525" i="2"/>
  <c r="B526" i="2"/>
  <c r="C526" i="2"/>
  <c r="B527" i="2"/>
  <c r="C527" i="2"/>
  <c r="B528" i="2"/>
  <c r="C528" i="2"/>
  <c r="B529" i="2"/>
  <c r="C529" i="2"/>
  <c r="B530" i="2"/>
  <c r="C530" i="2"/>
  <c r="B531" i="2"/>
  <c r="C531" i="2"/>
  <c r="B532" i="2"/>
  <c r="C532" i="2"/>
  <c r="B533" i="2"/>
  <c r="C533" i="2"/>
  <c r="B534" i="2"/>
  <c r="C534" i="2"/>
  <c r="B535" i="2"/>
  <c r="C535" i="2"/>
  <c r="B536" i="2"/>
  <c r="C536" i="2"/>
  <c r="B537" i="2"/>
  <c r="C537" i="2"/>
  <c r="B538" i="2"/>
  <c r="C538" i="2"/>
  <c r="B539" i="2"/>
  <c r="C539" i="2"/>
  <c r="B540" i="2"/>
  <c r="C540" i="2"/>
  <c r="B541" i="2"/>
  <c r="C541" i="2"/>
  <c r="B542" i="2"/>
  <c r="C542" i="2"/>
  <c r="B543" i="2"/>
  <c r="C543" i="2"/>
  <c r="B544" i="2"/>
  <c r="C544" i="2"/>
  <c r="B545" i="2"/>
  <c r="C545" i="2"/>
  <c r="B546" i="2"/>
  <c r="C546" i="2"/>
  <c r="B547" i="2"/>
  <c r="C547" i="2"/>
  <c r="B548" i="2"/>
  <c r="C548" i="2"/>
  <c r="B549" i="2"/>
  <c r="C549" i="2"/>
  <c r="B550" i="2"/>
  <c r="C550" i="2"/>
  <c r="B551" i="2"/>
  <c r="C551" i="2"/>
  <c r="B552" i="2"/>
  <c r="C552" i="2"/>
  <c r="B553" i="2"/>
  <c r="C553" i="2"/>
  <c r="B554" i="2"/>
  <c r="C554" i="2"/>
  <c r="B555" i="2"/>
  <c r="C555" i="2"/>
  <c r="B556" i="2"/>
  <c r="C556" i="2"/>
  <c r="B557" i="2"/>
  <c r="C557" i="2"/>
  <c r="B558" i="2"/>
  <c r="C558" i="2"/>
  <c r="B559" i="2"/>
  <c r="C559" i="2"/>
  <c r="B560" i="2"/>
  <c r="C560" i="2"/>
  <c r="B561" i="2"/>
  <c r="C561" i="2"/>
  <c r="B562" i="2"/>
  <c r="C562" i="2"/>
  <c r="B563" i="2"/>
  <c r="C563" i="2"/>
  <c r="B564" i="2"/>
  <c r="C564" i="2"/>
  <c r="B565" i="2"/>
  <c r="C565" i="2"/>
  <c r="B566" i="2"/>
  <c r="C566" i="2"/>
  <c r="B567" i="2"/>
  <c r="C567" i="2"/>
  <c r="B568" i="2"/>
  <c r="C568" i="2"/>
  <c r="B569" i="2"/>
  <c r="C569" i="2"/>
  <c r="B570" i="2"/>
  <c r="C570" i="2"/>
  <c r="B571" i="2"/>
  <c r="C571" i="2"/>
  <c r="B572" i="2"/>
  <c r="C572" i="2"/>
  <c r="B573" i="2"/>
  <c r="C573" i="2"/>
  <c r="B574" i="2"/>
  <c r="C574" i="2"/>
  <c r="B575" i="2"/>
  <c r="C575" i="2"/>
  <c r="B576" i="2"/>
  <c r="C576" i="2"/>
  <c r="B577" i="2"/>
  <c r="C577" i="2"/>
  <c r="B578" i="2"/>
  <c r="C578" i="2"/>
  <c r="B579" i="2"/>
  <c r="C579" i="2"/>
  <c r="B580" i="2"/>
  <c r="C580" i="2"/>
  <c r="B581" i="2"/>
  <c r="C581" i="2"/>
  <c r="B582" i="2"/>
  <c r="C582" i="2"/>
  <c r="B583" i="2"/>
  <c r="C583" i="2"/>
  <c r="B584" i="2"/>
  <c r="C584" i="2"/>
  <c r="B585" i="2"/>
  <c r="C585" i="2"/>
  <c r="B586" i="2"/>
  <c r="C586" i="2"/>
  <c r="B587" i="2"/>
  <c r="C587" i="2"/>
  <c r="B588" i="2"/>
  <c r="C588" i="2"/>
  <c r="B589" i="2"/>
  <c r="C589" i="2"/>
  <c r="B590" i="2"/>
  <c r="C590" i="2"/>
  <c r="B591" i="2"/>
  <c r="C591" i="2"/>
  <c r="B592" i="2"/>
  <c r="C592" i="2"/>
  <c r="B593" i="2"/>
  <c r="C593" i="2"/>
  <c r="B594" i="2"/>
  <c r="C594" i="2"/>
  <c r="B595" i="2"/>
  <c r="C595" i="2"/>
  <c r="B596" i="2"/>
  <c r="C596" i="2"/>
  <c r="B597" i="2"/>
  <c r="C597" i="2"/>
  <c r="B598" i="2"/>
  <c r="C598" i="2"/>
  <c r="B599" i="2"/>
  <c r="C599" i="2"/>
  <c r="B600" i="2"/>
  <c r="C600" i="2"/>
  <c r="B601" i="2"/>
  <c r="C601" i="2"/>
  <c r="B602" i="2"/>
  <c r="C602" i="2"/>
  <c r="B603" i="2"/>
  <c r="C603" i="2"/>
  <c r="B604" i="2"/>
  <c r="C604" i="2"/>
  <c r="B605" i="2"/>
  <c r="C605" i="2"/>
  <c r="B606" i="2"/>
  <c r="C606" i="2"/>
  <c r="B607" i="2"/>
  <c r="C607" i="2"/>
  <c r="B608" i="2"/>
  <c r="C608" i="2"/>
  <c r="B609" i="2"/>
  <c r="C609" i="2"/>
  <c r="B610" i="2"/>
  <c r="C610" i="2"/>
  <c r="B611" i="2"/>
  <c r="C611" i="2"/>
  <c r="B612" i="2"/>
  <c r="C612" i="2"/>
  <c r="B613" i="2"/>
  <c r="C613" i="2"/>
  <c r="B614" i="2"/>
  <c r="C614" i="2"/>
  <c r="B615" i="2"/>
  <c r="C615" i="2"/>
  <c r="B616" i="2"/>
  <c r="C616" i="2"/>
  <c r="B617" i="2"/>
  <c r="C617" i="2"/>
  <c r="B618" i="2"/>
  <c r="C618" i="2"/>
  <c r="B619" i="2"/>
  <c r="C619" i="2"/>
  <c r="B620" i="2"/>
  <c r="C620" i="2"/>
  <c r="B621" i="2"/>
  <c r="C621" i="2"/>
  <c r="B622" i="2"/>
  <c r="C622" i="2"/>
  <c r="B623" i="2"/>
  <c r="C623" i="2"/>
  <c r="B624" i="2"/>
  <c r="C624" i="2"/>
  <c r="B625" i="2"/>
  <c r="C625" i="2"/>
  <c r="B626" i="2"/>
  <c r="C626" i="2"/>
  <c r="B627" i="2"/>
  <c r="C627" i="2"/>
  <c r="B628" i="2"/>
  <c r="C628" i="2"/>
  <c r="B629" i="2"/>
  <c r="C629" i="2"/>
  <c r="B630" i="2"/>
  <c r="C630" i="2"/>
  <c r="B631" i="2"/>
  <c r="C631" i="2"/>
  <c r="B632" i="2"/>
  <c r="C632" i="2"/>
  <c r="B633" i="2"/>
  <c r="C633" i="2"/>
  <c r="B634" i="2"/>
  <c r="C634" i="2"/>
  <c r="B635" i="2"/>
  <c r="C635" i="2"/>
  <c r="B636" i="2"/>
  <c r="C636" i="2"/>
  <c r="B637" i="2"/>
  <c r="C637" i="2"/>
  <c r="B638" i="2"/>
  <c r="C638" i="2"/>
  <c r="B639" i="2"/>
  <c r="C639" i="2"/>
  <c r="B640" i="2"/>
  <c r="C640" i="2"/>
  <c r="B641" i="2"/>
  <c r="C641" i="2"/>
  <c r="B642" i="2"/>
  <c r="C642" i="2"/>
  <c r="B643" i="2"/>
  <c r="C643" i="2"/>
  <c r="B644" i="2"/>
  <c r="C644" i="2"/>
  <c r="B645" i="2"/>
  <c r="C645" i="2"/>
  <c r="B646" i="2"/>
  <c r="C646" i="2"/>
  <c r="B647" i="2"/>
  <c r="C647" i="2"/>
  <c r="B648" i="2"/>
  <c r="C648" i="2"/>
  <c r="B649" i="2"/>
  <c r="C649" i="2"/>
  <c r="B650" i="2"/>
  <c r="C650" i="2"/>
  <c r="B651" i="2"/>
  <c r="C651" i="2"/>
  <c r="B652" i="2"/>
  <c r="C652" i="2"/>
  <c r="B653" i="2"/>
  <c r="C653" i="2"/>
  <c r="B654" i="2"/>
  <c r="C654" i="2"/>
  <c r="B655" i="2"/>
  <c r="C655" i="2"/>
  <c r="B656" i="2"/>
  <c r="C656" i="2"/>
  <c r="B657" i="2"/>
  <c r="C657" i="2"/>
  <c r="B658" i="2"/>
  <c r="C658" i="2"/>
  <c r="B659" i="2"/>
  <c r="C659" i="2"/>
  <c r="B660" i="2"/>
  <c r="C660" i="2"/>
  <c r="B661" i="2"/>
  <c r="C661" i="2"/>
  <c r="B662" i="2"/>
  <c r="C662" i="2"/>
  <c r="B663" i="2"/>
  <c r="C663" i="2"/>
  <c r="B664" i="2"/>
  <c r="C664" i="2"/>
  <c r="B665" i="2"/>
  <c r="C665" i="2"/>
  <c r="B666" i="2"/>
  <c r="C666" i="2"/>
  <c r="B667" i="2"/>
  <c r="C667" i="2"/>
  <c r="B668" i="2"/>
  <c r="C668" i="2"/>
  <c r="B669" i="2"/>
  <c r="C669" i="2"/>
  <c r="B670" i="2"/>
  <c r="C670" i="2"/>
  <c r="B671" i="2"/>
  <c r="C671" i="2"/>
  <c r="B672" i="2"/>
  <c r="C672" i="2"/>
  <c r="B673" i="2"/>
  <c r="C673" i="2"/>
  <c r="B674" i="2"/>
  <c r="C674" i="2"/>
  <c r="B675" i="2"/>
  <c r="C675" i="2"/>
  <c r="B676" i="2"/>
  <c r="C676" i="2"/>
  <c r="B677" i="2"/>
  <c r="C677" i="2"/>
  <c r="B678" i="2"/>
  <c r="C678" i="2"/>
  <c r="B679" i="2"/>
  <c r="C679" i="2"/>
  <c r="B680" i="2"/>
  <c r="C680" i="2"/>
  <c r="B681" i="2"/>
  <c r="C681" i="2"/>
  <c r="B682" i="2"/>
  <c r="C682" i="2"/>
  <c r="B683" i="2"/>
  <c r="C683" i="2"/>
  <c r="B684" i="2"/>
  <c r="C684" i="2"/>
  <c r="B685" i="2"/>
  <c r="C685" i="2"/>
  <c r="B686" i="2"/>
  <c r="C686" i="2"/>
  <c r="B687" i="2"/>
  <c r="C687" i="2"/>
  <c r="B688" i="2"/>
  <c r="C688" i="2"/>
  <c r="B689" i="2"/>
  <c r="C689" i="2"/>
  <c r="B690" i="2"/>
  <c r="C690" i="2"/>
  <c r="B691" i="2"/>
  <c r="C691" i="2"/>
  <c r="B692" i="2"/>
  <c r="C692" i="2"/>
  <c r="B693" i="2"/>
  <c r="C693" i="2"/>
  <c r="B694" i="2"/>
  <c r="C694" i="2"/>
  <c r="B695" i="2"/>
  <c r="C695" i="2"/>
  <c r="B696" i="2"/>
  <c r="C696" i="2"/>
  <c r="B697" i="2"/>
  <c r="C697" i="2"/>
  <c r="B698" i="2"/>
  <c r="C698" i="2"/>
  <c r="B699" i="2"/>
  <c r="C699" i="2"/>
  <c r="B700" i="2"/>
  <c r="C700" i="2"/>
  <c r="B701" i="2"/>
  <c r="C701" i="2"/>
  <c r="B702" i="2"/>
  <c r="C702" i="2"/>
  <c r="B703" i="2"/>
  <c r="C703" i="2"/>
  <c r="B704" i="2"/>
  <c r="C704" i="2"/>
  <c r="B705" i="2"/>
  <c r="C705" i="2"/>
  <c r="B706" i="2"/>
  <c r="C706" i="2"/>
  <c r="B707" i="2"/>
  <c r="C707" i="2"/>
  <c r="B708" i="2"/>
  <c r="C708" i="2"/>
  <c r="B709" i="2"/>
  <c r="C709" i="2"/>
  <c r="B710" i="2"/>
  <c r="C710" i="2"/>
  <c r="B711" i="2"/>
  <c r="C711" i="2"/>
  <c r="B712" i="2"/>
  <c r="C712" i="2"/>
  <c r="B713" i="2"/>
  <c r="C713" i="2"/>
  <c r="B714" i="2"/>
  <c r="C714" i="2"/>
  <c r="B715" i="2"/>
  <c r="C715" i="2"/>
  <c r="B716" i="2"/>
  <c r="C716" i="2"/>
  <c r="B717" i="2"/>
  <c r="C717" i="2"/>
  <c r="B718" i="2"/>
  <c r="C718" i="2"/>
  <c r="B719" i="2"/>
  <c r="C719" i="2"/>
  <c r="B720" i="2"/>
  <c r="C720" i="2"/>
  <c r="B721" i="2"/>
  <c r="C721" i="2"/>
  <c r="B722" i="2"/>
  <c r="C722" i="2"/>
  <c r="B723" i="2"/>
  <c r="C723" i="2"/>
  <c r="B724" i="2"/>
  <c r="C724" i="2"/>
  <c r="B725" i="2"/>
  <c r="C725" i="2"/>
  <c r="B726" i="2"/>
  <c r="C726" i="2"/>
  <c r="B727" i="2"/>
  <c r="C727" i="2"/>
  <c r="B728" i="2"/>
  <c r="C728" i="2"/>
  <c r="B729" i="2"/>
  <c r="C729" i="2"/>
  <c r="B730" i="2"/>
  <c r="C730" i="2"/>
  <c r="B731" i="2"/>
  <c r="C731" i="2"/>
  <c r="B732" i="2"/>
  <c r="C732" i="2"/>
  <c r="B733" i="2"/>
  <c r="C733" i="2"/>
  <c r="B734" i="2"/>
  <c r="C734" i="2"/>
  <c r="B735" i="2"/>
  <c r="C735" i="2"/>
  <c r="B736" i="2"/>
  <c r="C736" i="2"/>
  <c r="B737" i="2"/>
  <c r="C737" i="2"/>
  <c r="B738" i="2"/>
  <c r="C738" i="2"/>
  <c r="B739" i="2"/>
  <c r="C739" i="2"/>
  <c r="B740" i="2"/>
  <c r="C740" i="2"/>
  <c r="B741" i="2"/>
  <c r="C741" i="2"/>
  <c r="B742" i="2"/>
  <c r="C742" i="2"/>
  <c r="B743" i="2"/>
  <c r="C743" i="2"/>
  <c r="B744" i="2"/>
  <c r="C744" i="2"/>
  <c r="B745" i="2"/>
  <c r="C745" i="2"/>
  <c r="B746" i="2"/>
  <c r="C746" i="2"/>
  <c r="B747" i="2"/>
  <c r="C747" i="2"/>
  <c r="B748" i="2"/>
  <c r="C748" i="2"/>
  <c r="B749" i="2"/>
  <c r="C749" i="2"/>
  <c r="B750" i="2"/>
  <c r="C750" i="2"/>
  <c r="B751" i="2"/>
  <c r="C751" i="2"/>
  <c r="B752" i="2"/>
  <c r="C752" i="2"/>
  <c r="B753" i="2"/>
  <c r="C753" i="2"/>
  <c r="B754" i="2"/>
  <c r="C754" i="2"/>
  <c r="B755" i="2"/>
  <c r="C755" i="2"/>
  <c r="B756" i="2"/>
  <c r="C756" i="2"/>
  <c r="B757" i="2"/>
  <c r="C757" i="2"/>
  <c r="B758" i="2"/>
  <c r="C758" i="2"/>
  <c r="B759" i="2"/>
  <c r="C759" i="2"/>
  <c r="B760" i="2"/>
  <c r="C760" i="2"/>
  <c r="B761" i="2"/>
  <c r="C761" i="2"/>
  <c r="B762" i="2"/>
  <c r="C762" i="2"/>
  <c r="B763" i="2"/>
  <c r="C763" i="2"/>
  <c r="B764" i="2"/>
  <c r="C764" i="2"/>
  <c r="B765" i="2"/>
  <c r="C765" i="2"/>
  <c r="B766" i="2"/>
  <c r="C766" i="2"/>
  <c r="B767" i="2"/>
  <c r="C767" i="2"/>
  <c r="B768" i="2"/>
  <c r="C768" i="2"/>
  <c r="B769" i="2"/>
  <c r="C769" i="2"/>
  <c r="B770" i="2"/>
  <c r="C770" i="2"/>
  <c r="B771" i="2"/>
  <c r="C771" i="2"/>
  <c r="B772" i="2"/>
  <c r="C772" i="2"/>
  <c r="B773" i="2"/>
  <c r="C773" i="2"/>
  <c r="B774" i="2"/>
  <c r="C774" i="2"/>
  <c r="B775" i="2"/>
  <c r="C775" i="2"/>
  <c r="B776" i="2"/>
  <c r="C776" i="2"/>
  <c r="B777" i="2"/>
  <c r="C777" i="2"/>
  <c r="B778" i="2"/>
  <c r="C778" i="2"/>
  <c r="B779" i="2"/>
  <c r="C779" i="2"/>
  <c r="B780" i="2"/>
  <c r="C780" i="2"/>
  <c r="B781" i="2"/>
  <c r="C781" i="2"/>
  <c r="B782" i="2"/>
  <c r="C782" i="2"/>
  <c r="B783" i="2"/>
  <c r="C783" i="2"/>
  <c r="B784" i="2"/>
  <c r="C784" i="2"/>
  <c r="B785" i="2"/>
  <c r="C785" i="2"/>
  <c r="B786" i="2"/>
  <c r="C786" i="2"/>
  <c r="B787" i="2"/>
  <c r="C787" i="2"/>
  <c r="B788" i="2"/>
  <c r="C788" i="2"/>
  <c r="B789" i="2"/>
  <c r="C789" i="2"/>
  <c r="B790" i="2"/>
  <c r="C790" i="2"/>
  <c r="B791" i="2"/>
  <c r="C791" i="2"/>
  <c r="B792" i="2"/>
  <c r="C792" i="2"/>
  <c r="B793" i="2"/>
  <c r="C793" i="2"/>
  <c r="B794" i="2"/>
  <c r="C794" i="2"/>
  <c r="B795" i="2"/>
  <c r="C795" i="2"/>
  <c r="B796" i="2"/>
  <c r="C796" i="2"/>
  <c r="B797" i="2"/>
  <c r="C797" i="2"/>
  <c r="B798" i="2"/>
  <c r="C798" i="2"/>
  <c r="B799" i="2"/>
  <c r="C799" i="2"/>
  <c r="B800" i="2"/>
  <c r="C800" i="2"/>
  <c r="B801" i="2"/>
  <c r="C801" i="2"/>
  <c r="B802" i="2"/>
  <c r="C802" i="2"/>
  <c r="B803" i="2"/>
  <c r="C803" i="2"/>
  <c r="B804" i="2"/>
  <c r="C804" i="2"/>
  <c r="B805" i="2"/>
  <c r="C805" i="2"/>
  <c r="B806" i="2"/>
  <c r="C806" i="2"/>
  <c r="B807" i="2"/>
  <c r="C807" i="2"/>
  <c r="B808" i="2"/>
  <c r="C808" i="2"/>
  <c r="B809" i="2"/>
  <c r="C809" i="2"/>
  <c r="B810" i="2"/>
  <c r="C810" i="2"/>
  <c r="B811" i="2"/>
  <c r="C811" i="2"/>
  <c r="B812" i="2"/>
  <c r="C812" i="2"/>
  <c r="B813" i="2"/>
  <c r="C813" i="2"/>
  <c r="B814" i="2"/>
  <c r="C814" i="2"/>
  <c r="B815" i="2"/>
  <c r="C815" i="2"/>
  <c r="B816" i="2"/>
  <c r="C816" i="2"/>
  <c r="B817" i="2"/>
  <c r="C817" i="2"/>
  <c r="B818" i="2"/>
  <c r="C818" i="2"/>
  <c r="B819" i="2"/>
  <c r="C819" i="2"/>
  <c r="B820" i="2"/>
  <c r="C820" i="2"/>
  <c r="B821" i="2"/>
  <c r="C821" i="2"/>
  <c r="B822" i="2"/>
  <c r="C822" i="2"/>
  <c r="B823" i="2"/>
  <c r="C823" i="2"/>
  <c r="B824" i="2"/>
  <c r="C824" i="2"/>
  <c r="B825" i="2"/>
  <c r="C825" i="2"/>
  <c r="B826" i="2"/>
  <c r="C826" i="2"/>
  <c r="B827" i="2"/>
  <c r="C827" i="2"/>
  <c r="B828" i="2"/>
  <c r="C828" i="2"/>
  <c r="B829" i="2"/>
  <c r="C829" i="2"/>
  <c r="B830" i="2"/>
  <c r="C830" i="2"/>
  <c r="B831" i="2"/>
  <c r="C831" i="2"/>
  <c r="B832" i="2"/>
  <c r="C832" i="2"/>
  <c r="B833" i="2"/>
  <c r="C833" i="2"/>
  <c r="B834" i="2"/>
  <c r="C834" i="2"/>
  <c r="B835" i="2"/>
  <c r="C835" i="2"/>
  <c r="B836" i="2"/>
  <c r="C836" i="2"/>
  <c r="B837" i="2"/>
  <c r="C837" i="2"/>
  <c r="B838" i="2"/>
  <c r="C838" i="2"/>
  <c r="B839" i="2"/>
  <c r="C839" i="2"/>
  <c r="B840" i="2"/>
  <c r="C840" i="2"/>
  <c r="B841" i="2"/>
  <c r="C841" i="2"/>
  <c r="B842" i="2"/>
  <c r="C842" i="2"/>
  <c r="B843" i="2"/>
  <c r="C843" i="2"/>
  <c r="B844" i="2"/>
  <c r="C844" i="2"/>
  <c r="B845" i="2"/>
  <c r="C845" i="2"/>
  <c r="B846" i="2"/>
  <c r="C846" i="2"/>
  <c r="B847" i="2"/>
  <c r="C847" i="2"/>
  <c r="B848" i="2"/>
  <c r="C848" i="2"/>
  <c r="B849" i="2"/>
  <c r="C849" i="2"/>
  <c r="B850" i="2"/>
  <c r="C850" i="2"/>
  <c r="B851" i="2"/>
  <c r="C851" i="2"/>
  <c r="B852" i="2"/>
  <c r="C852" i="2"/>
  <c r="B853" i="2"/>
  <c r="C853" i="2"/>
  <c r="B854" i="2"/>
  <c r="C854" i="2"/>
  <c r="B855" i="2"/>
  <c r="C855" i="2"/>
  <c r="B856" i="2"/>
  <c r="C856" i="2"/>
  <c r="B857" i="2"/>
  <c r="C857" i="2"/>
  <c r="B858" i="2"/>
  <c r="C858" i="2"/>
  <c r="B859" i="2"/>
  <c r="C859" i="2"/>
  <c r="B860" i="2"/>
  <c r="C860" i="2"/>
  <c r="B861" i="2"/>
  <c r="C861" i="2"/>
  <c r="B862" i="2"/>
  <c r="C862" i="2"/>
  <c r="B863" i="2"/>
  <c r="C863" i="2"/>
  <c r="B864" i="2"/>
  <c r="C864" i="2"/>
  <c r="B865" i="2"/>
  <c r="C865" i="2"/>
  <c r="B866" i="2"/>
  <c r="C866" i="2"/>
  <c r="B867" i="2"/>
  <c r="C867" i="2"/>
  <c r="B868" i="2"/>
  <c r="C868" i="2"/>
  <c r="B869" i="2"/>
  <c r="C869" i="2"/>
  <c r="B870" i="2"/>
  <c r="C870" i="2"/>
  <c r="B871" i="2"/>
  <c r="C871" i="2"/>
  <c r="B872" i="2"/>
  <c r="C872" i="2"/>
  <c r="B873" i="2"/>
  <c r="C873" i="2"/>
  <c r="B874" i="2"/>
  <c r="C874" i="2"/>
  <c r="B875" i="2"/>
  <c r="C875" i="2"/>
  <c r="B876" i="2"/>
  <c r="C876" i="2"/>
  <c r="B877" i="2"/>
  <c r="C877" i="2"/>
  <c r="B878" i="2"/>
  <c r="C878" i="2"/>
  <c r="B879" i="2"/>
  <c r="C879" i="2"/>
  <c r="B880" i="2"/>
  <c r="C880" i="2"/>
  <c r="B881" i="2"/>
  <c r="C881" i="2"/>
  <c r="B882" i="2"/>
  <c r="C882" i="2"/>
  <c r="B883" i="2"/>
  <c r="C883" i="2"/>
  <c r="B884" i="2"/>
  <c r="C884" i="2"/>
  <c r="B885" i="2"/>
  <c r="C885" i="2"/>
  <c r="B886" i="2"/>
  <c r="C886" i="2"/>
  <c r="B887" i="2"/>
  <c r="C887" i="2"/>
  <c r="B888" i="2"/>
  <c r="C888" i="2"/>
  <c r="B889" i="2"/>
  <c r="C889" i="2"/>
  <c r="B890" i="2"/>
  <c r="C890" i="2"/>
  <c r="B891" i="2"/>
  <c r="C891" i="2"/>
  <c r="B892" i="2"/>
  <c r="C892" i="2"/>
  <c r="B893" i="2"/>
  <c r="C893" i="2"/>
  <c r="B894" i="2"/>
  <c r="C894" i="2"/>
  <c r="B895" i="2"/>
  <c r="C895" i="2"/>
  <c r="B896" i="2"/>
  <c r="C896" i="2"/>
  <c r="B897" i="2"/>
  <c r="C897" i="2"/>
  <c r="B898" i="2"/>
  <c r="C898" i="2"/>
  <c r="B899" i="2"/>
  <c r="C899" i="2"/>
  <c r="B900" i="2"/>
  <c r="C900" i="2"/>
  <c r="B901" i="2"/>
  <c r="C901" i="2"/>
  <c r="B902" i="2"/>
  <c r="C902" i="2"/>
  <c r="B903" i="2"/>
  <c r="C903" i="2"/>
  <c r="B904" i="2"/>
  <c r="C904" i="2"/>
  <c r="B905" i="2"/>
  <c r="C905" i="2"/>
  <c r="B906" i="2"/>
  <c r="C906" i="2"/>
  <c r="B907" i="2"/>
  <c r="C907" i="2"/>
  <c r="B908" i="2"/>
  <c r="C908" i="2"/>
  <c r="B909" i="2"/>
  <c r="C909" i="2"/>
  <c r="B910" i="2"/>
  <c r="C910" i="2"/>
  <c r="B911" i="2"/>
  <c r="C911" i="2"/>
  <c r="B912" i="2"/>
  <c r="C912" i="2"/>
  <c r="B913" i="2"/>
  <c r="C913" i="2"/>
  <c r="B914" i="2"/>
  <c r="C914" i="2"/>
  <c r="B915" i="2"/>
  <c r="C915" i="2"/>
  <c r="B916" i="2"/>
  <c r="C916" i="2"/>
  <c r="B917" i="2"/>
  <c r="C917" i="2"/>
  <c r="B918" i="2"/>
  <c r="C918" i="2"/>
  <c r="B919" i="2"/>
  <c r="C919" i="2"/>
  <c r="B920" i="2"/>
  <c r="C920" i="2"/>
  <c r="B921" i="2"/>
  <c r="C921" i="2"/>
  <c r="B922" i="2"/>
  <c r="C922" i="2"/>
  <c r="B923" i="2"/>
  <c r="C923" i="2"/>
  <c r="B924" i="2"/>
  <c r="C924" i="2"/>
  <c r="B925" i="2"/>
  <c r="C925" i="2"/>
  <c r="B926" i="2"/>
  <c r="C926" i="2"/>
  <c r="B927" i="2"/>
  <c r="C927" i="2"/>
  <c r="B928" i="2"/>
  <c r="C928" i="2"/>
  <c r="B929" i="2"/>
  <c r="C929" i="2"/>
  <c r="B930" i="2"/>
  <c r="C930" i="2"/>
  <c r="B931" i="2"/>
  <c r="C931" i="2"/>
  <c r="B932" i="2"/>
  <c r="C932" i="2"/>
  <c r="B933" i="2"/>
  <c r="C933" i="2"/>
  <c r="B934" i="2"/>
  <c r="C934" i="2"/>
  <c r="B935" i="2"/>
  <c r="C935" i="2"/>
  <c r="B936" i="2"/>
  <c r="C936" i="2"/>
  <c r="B937" i="2"/>
  <c r="C937" i="2"/>
  <c r="B938" i="2"/>
  <c r="C938" i="2"/>
  <c r="B939" i="2"/>
  <c r="C939" i="2"/>
  <c r="B940" i="2"/>
  <c r="C940" i="2"/>
  <c r="B941" i="2"/>
  <c r="C941" i="2"/>
  <c r="B942" i="2"/>
  <c r="C942" i="2"/>
  <c r="B943" i="2"/>
  <c r="C943" i="2"/>
  <c r="B944" i="2"/>
  <c r="C944" i="2"/>
  <c r="B945" i="2"/>
  <c r="C945" i="2"/>
  <c r="B946" i="2"/>
  <c r="C946" i="2"/>
  <c r="B947" i="2"/>
  <c r="C947" i="2"/>
  <c r="B948" i="2"/>
  <c r="C948" i="2"/>
  <c r="B949" i="2"/>
  <c r="C949" i="2"/>
  <c r="B950" i="2"/>
  <c r="C950" i="2"/>
  <c r="B951" i="2"/>
  <c r="C951" i="2"/>
  <c r="B952" i="2"/>
  <c r="C952" i="2"/>
  <c r="B953" i="2"/>
  <c r="C953" i="2"/>
  <c r="B954" i="2"/>
  <c r="C954" i="2"/>
  <c r="B955" i="2"/>
  <c r="C955" i="2"/>
  <c r="B956" i="2"/>
  <c r="C956" i="2"/>
  <c r="B957" i="2"/>
  <c r="C957" i="2"/>
  <c r="B958" i="2"/>
  <c r="C958" i="2"/>
  <c r="B959" i="2"/>
  <c r="C959" i="2"/>
  <c r="B960" i="2"/>
  <c r="C960" i="2"/>
  <c r="B961" i="2"/>
  <c r="C961" i="2"/>
  <c r="B962" i="2"/>
  <c r="C962" i="2"/>
  <c r="B963" i="2"/>
  <c r="C963" i="2"/>
  <c r="B964" i="2"/>
  <c r="C964" i="2"/>
  <c r="B965" i="2"/>
  <c r="C965" i="2"/>
  <c r="B966" i="2"/>
  <c r="C966" i="2"/>
  <c r="B967" i="2"/>
  <c r="C967" i="2"/>
  <c r="B968" i="2"/>
  <c r="C968" i="2"/>
  <c r="B969" i="2"/>
  <c r="C969" i="2"/>
  <c r="B970" i="2"/>
  <c r="C970" i="2"/>
  <c r="B971" i="2"/>
  <c r="C971" i="2"/>
  <c r="B972" i="2"/>
  <c r="C972" i="2"/>
  <c r="B973" i="2"/>
  <c r="C973" i="2"/>
  <c r="B974" i="2"/>
  <c r="C974" i="2"/>
  <c r="B975" i="2"/>
  <c r="C975" i="2"/>
  <c r="B976" i="2"/>
  <c r="C976" i="2"/>
  <c r="B977" i="2"/>
  <c r="C977" i="2"/>
  <c r="B978" i="2"/>
  <c r="C978" i="2"/>
  <c r="B979" i="2"/>
  <c r="C979" i="2"/>
  <c r="B980" i="2"/>
  <c r="C980" i="2"/>
  <c r="B981" i="2"/>
  <c r="C981" i="2"/>
  <c r="B982" i="2"/>
  <c r="C982" i="2"/>
  <c r="B983" i="2"/>
  <c r="C983" i="2"/>
  <c r="B984" i="2"/>
  <c r="C984" i="2"/>
  <c r="B985" i="2"/>
  <c r="C985" i="2"/>
  <c r="B986" i="2"/>
  <c r="C986" i="2"/>
  <c r="B987" i="2"/>
  <c r="C987" i="2"/>
  <c r="B988" i="2"/>
  <c r="C988" i="2"/>
  <c r="B989" i="2"/>
  <c r="C989" i="2"/>
  <c r="B990" i="2"/>
  <c r="C990" i="2"/>
  <c r="B991" i="2"/>
  <c r="C991" i="2"/>
  <c r="B992" i="2"/>
  <c r="C992" i="2"/>
  <c r="B993" i="2"/>
  <c r="C993" i="2"/>
  <c r="B994" i="2"/>
  <c r="C994" i="2"/>
  <c r="B995" i="2"/>
  <c r="C995" i="2"/>
  <c r="B996" i="2"/>
  <c r="C996" i="2"/>
  <c r="B997" i="2"/>
  <c r="C997" i="2"/>
  <c r="B998" i="2"/>
  <c r="C998" i="2"/>
  <c r="B999" i="2"/>
  <c r="C999" i="2"/>
  <c r="B1000" i="2"/>
  <c r="C1000" i="2"/>
  <c r="B1001" i="2"/>
  <c r="C1001" i="2"/>
  <c r="B1002" i="2"/>
  <c r="C1002" i="2"/>
  <c r="B1003" i="2"/>
  <c r="C1003" i="2"/>
  <c r="B1004" i="2"/>
  <c r="C1004" i="2"/>
  <c r="B1005" i="2"/>
  <c r="C1005" i="2"/>
  <c r="B1006" i="2"/>
  <c r="C1006" i="2"/>
  <c r="B1007" i="2"/>
  <c r="C1007" i="2"/>
  <c r="B1008" i="2"/>
  <c r="C1008" i="2"/>
  <c r="B1009" i="2"/>
  <c r="C1009" i="2"/>
  <c r="B1010" i="2"/>
  <c r="C1010" i="2"/>
  <c r="B1011" i="2"/>
  <c r="C1011" i="2"/>
  <c r="B1012" i="2"/>
  <c r="C1012" i="2"/>
  <c r="B1013" i="2"/>
  <c r="C1013" i="2"/>
  <c r="B1014" i="2"/>
  <c r="C1014" i="2"/>
  <c r="B1015" i="2"/>
  <c r="C1015" i="2"/>
  <c r="B1016" i="2"/>
  <c r="C1016" i="2"/>
  <c r="B1017" i="2"/>
  <c r="C1017" i="2"/>
  <c r="B1018" i="2"/>
  <c r="C1018" i="2"/>
  <c r="B1019" i="2"/>
  <c r="C1019" i="2"/>
  <c r="B1020" i="2"/>
  <c r="C1020" i="2"/>
  <c r="B1021" i="2"/>
  <c r="C1021" i="2"/>
  <c r="B1022" i="2"/>
  <c r="C1022" i="2"/>
  <c r="B1023" i="2"/>
  <c r="C1023" i="2"/>
  <c r="B1024" i="2"/>
  <c r="C1024" i="2"/>
  <c r="B1025" i="2"/>
  <c r="C1025" i="2"/>
  <c r="B1026" i="2"/>
  <c r="C1026" i="2"/>
  <c r="B1027" i="2"/>
  <c r="C1027" i="2"/>
  <c r="B1028" i="2"/>
  <c r="C1028" i="2"/>
  <c r="B1029" i="2"/>
  <c r="C1029" i="2"/>
  <c r="B1030" i="2"/>
  <c r="C1030" i="2"/>
  <c r="B1031" i="2"/>
  <c r="C1031" i="2"/>
  <c r="B1032" i="2"/>
  <c r="C1032" i="2"/>
  <c r="B1033" i="2"/>
  <c r="C1033" i="2"/>
  <c r="B1034" i="2"/>
  <c r="C1034" i="2"/>
  <c r="B1035" i="2"/>
  <c r="C1035" i="2"/>
  <c r="B1036" i="2"/>
  <c r="C1036" i="2"/>
  <c r="B1037" i="2"/>
  <c r="C1037" i="2"/>
  <c r="B1038" i="2"/>
  <c r="C1038" i="2"/>
  <c r="B1039" i="2"/>
  <c r="C1039" i="2"/>
  <c r="B1040" i="2"/>
  <c r="C1040" i="2"/>
  <c r="B1041" i="2"/>
  <c r="C1041" i="2"/>
  <c r="B1042" i="2"/>
  <c r="C1042" i="2"/>
  <c r="B1043" i="2"/>
  <c r="C1043" i="2"/>
  <c r="B1044" i="2"/>
  <c r="C1044" i="2"/>
  <c r="B1045" i="2"/>
  <c r="C1045" i="2"/>
  <c r="B1046" i="2"/>
  <c r="C1046" i="2"/>
  <c r="B1047" i="2"/>
  <c r="C1047" i="2"/>
  <c r="B1048" i="2"/>
  <c r="C1048" i="2"/>
  <c r="B1049" i="2"/>
  <c r="C1049" i="2"/>
  <c r="B1050" i="2"/>
  <c r="C1050" i="2"/>
  <c r="B1051" i="2"/>
  <c r="C1051" i="2"/>
  <c r="B1052" i="2"/>
  <c r="C1052" i="2"/>
  <c r="B1053" i="2"/>
  <c r="C1053" i="2"/>
  <c r="B1054" i="2"/>
  <c r="C1054" i="2"/>
  <c r="B1055" i="2"/>
  <c r="C1055" i="2"/>
  <c r="B1056" i="2"/>
  <c r="C1056" i="2"/>
  <c r="B1057" i="2"/>
  <c r="C1057" i="2"/>
  <c r="B1058" i="2"/>
  <c r="C1058" i="2"/>
  <c r="B1059" i="2"/>
  <c r="C1059" i="2"/>
  <c r="B1060" i="2"/>
  <c r="C1060" i="2"/>
  <c r="B1061" i="2"/>
  <c r="C1061" i="2"/>
  <c r="B1062" i="2"/>
  <c r="C1062" i="2"/>
  <c r="B1063" i="2"/>
  <c r="C1063" i="2"/>
  <c r="B1064" i="2"/>
  <c r="C1064" i="2"/>
  <c r="B1065" i="2"/>
  <c r="C1065" i="2"/>
  <c r="B1066" i="2"/>
  <c r="C1066" i="2"/>
  <c r="B1067" i="2"/>
  <c r="C1067" i="2"/>
  <c r="B1068" i="2"/>
  <c r="C1068" i="2"/>
  <c r="B1069" i="2"/>
  <c r="C1069" i="2"/>
  <c r="B1070" i="2"/>
  <c r="C1070" i="2"/>
  <c r="B1071" i="2"/>
  <c r="C1071" i="2"/>
  <c r="B1072" i="2"/>
  <c r="C1072" i="2"/>
  <c r="B1073" i="2"/>
  <c r="C1073" i="2"/>
  <c r="B1074" i="2"/>
  <c r="C1074" i="2"/>
  <c r="B1075" i="2"/>
  <c r="C1075" i="2"/>
  <c r="B1076" i="2"/>
  <c r="C1076" i="2"/>
  <c r="B1077" i="2"/>
  <c r="C1077" i="2"/>
  <c r="B1078" i="2"/>
  <c r="C1078" i="2"/>
  <c r="B1079" i="2"/>
  <c r="C1079" i="2"/>
  <c r="B1080" i="2"/>
  <c r="C1080" i="2"/>
  <c r="B1081" i="2"/>
  <c r="C1081" i="2"/>
  <c r="B1082" i="2"/>
  <c r="C1082" i="2"/>
  <c r="B1083" i="2"/>
  <c r="C1083" i="2"/>
  <c r="B1084" i="2"/>
  <c r="C1084" i="2"/>
  <c r="B1085" i="2"/>
  <c r="C1085" i="2"/>
  <c r="B1086" i="2"/>
  <c r="C1086" i="2"/>
  <c r="B1087" i="2"/>
  <c r="C1087" i="2"/>
  <c r="B1088" i="2"/>
  <c r="C1088" i="2"/>
  <c r="B1089" i="2"/>
  <c r="C1089" i="2"/>
  <c r="B1090" i="2"/>
  <c r="C1090" i="2"/>
  <c r="B1091" i="2"/>
  <c r="C1091" i="2"/>
  <c r="B1092" i="2"/>
  <c r="C1092" i="2"/>
  <c r="B1093" i="2"/>
  <c r="C1093" i="2"/>
  <c r="B1094" i="2"/>
  <c r="C1094" i="2"/>
  <c r="B1095" i="2"/>
  <c r="C1095" i="2"/>
  <c r="B1096" i="2"/>
  <c r="C1096" i="2"/>
  <c r="B1097" i="2"/>
  <c r="C1097" i="2"/>
  <c r="B1098" i="2"/>
  <c r="C1098" i="2"/>
  <c r="B1099" i="2"/>
  <c r="C1099" i="2"/>
  <c r="B1100" i="2"/>
  <c r="C1100" i="2"/>
  <c r="B1101" i="2"/>
  <c r="C1101" i="2"/>
  <c r="B1102" i="2"/>
  <c r="C1102" i="2"/>
  <c r="B1103" i="2"/>
  <c r="C1103" i="2"/>
  <c r="B1104" i="2"/>
  <c r="C1104" i="2"/>
  <c r="B1105" i="2"/>
  <c r="C1105" i="2"/>
  <c r="B1106" i="2"/>
  <c r="C1106" i="2"/>
  <c r="B1107" i="2"/>
  <c r="C1107" i="2"/>
  <c r="B1108" i="2"/>
  <c r="C1108" i="2"/>
  <c r="B1109" i="2"/>
  <c r="C1109" i="2"/>
  <c r="B1110" i="2"/>
  <c r="C1110" i="2"/>
  <c r="B1111" i="2"/>
  <c r="C1111" i="2"/>
  <c r="B1112" i="2"/>
  <c r="C1112" i="2"/>
  <c r="B1113" i="2"/>
  <c r="C1113" i="2"/>
  <c r="B1114" i="2"/>
  <c r="C1114" i="2"/>
  <c r="B1115" i="2"/>
  <c r="C1115" i="2"/>
  <c r="B1116" i="2"/>
  <c r="C1116" i="2"/>
  <c r="B1117" i="2"/>
  <c r="C1117" i="2"/>
  <c r="B1118" i="2"/>
  <c r="C1118" i="2"/>
  <c r="B1119" i="2"/>
  <c r="C1119" i="2"/>
  <c r="B1120" i="2"/>
  <c r="C1120" i="2"/>
  <c r="B1121" i="2"/>
  <c r="C1121" i="2"/>
  <c r="B1122" i="2"/>
  <c r="C1122" i="2"/>
  <c r="B1123" i="2"/>
  <c r="C1123" i="2"/>
  <c r="B1124" i="2"/>
  <c r="C1124" i="2"/>
  <c r="B1125" i="2"/>
  <c r="C1125" i="2"/>
  <c r="B1126" i="2"/>
  <c r="C1126" i="2"/>
  <c r="B1127" i="2"/>
  <c r="C1127" i="2"/>
  <c r="B1128" i="2"/>
  <c r="C1128" i="2"/>
  <c r="B1129" i="2"/>
  <c r="C1129" i="2"/>
  <c r="B1130" i="2"/>
  <c r="C1130" i="2"/>
  <c r="B1131" i="2"/>
  <c r="C1131" i="2"/>
  <c r="B1132" i="2"/>
  <c r="C1132" i="2"/>
  <c r="B1133" i="2"/>
  <c r="C1133" i="2"/>
  <c r="B1134" i="2"/>
  <c r="C1134" i="2"/>
  <c r="B1135" i="2"/>
  <c r="C1135" i="2"/>
  <c r="B1136" i="2"/>
  <c r="C1136" i="2"/>
  <c r="B1137" i="2"/>
  <c r="C1137" i="2"/>
  <c r="B1138" i="2"/>
  <c r="C1138" i="2"/>
  <c r="B1139" i="2"/>
  <c r="C1139" i="2"/>
  <c r="B1140" i="2"/>
  <c r="C1140" i="2"/>
  <c r="B1141" i="2"/>
  <c r="C1141" i="2"/>
  <c r="B1142" i="2"/>
  <c r="C1142" i="2"/>
  <c r="B1143" i="2"/>
  <c r="C1143" i="2"/>
  <c r="B1144" i="2"/>
  <c r="C1144" i="2"/>
  <c r="B1145" i="2"/>
  <c r="C1145" i="2"/>
  <c r="B1146" i="2"/>
  <c r="C1146" i="2"/>
  <c r="B1147" i="2"/>
  <c r="C1147" i="2"/>
  <c r="B1148" i="2"/>
  <c r="C1148" i="2"/>
  <c r="B1149" i="2"/>
  <c r="C1149" i="2"/>
  <c r="B1150" i="2"/>
  <c r="C1150" i="2"/>
  <c r="B1151" i="2"/>
  <c r="C1151" i="2"/>
  <c r="B1152" i="2"/>
  <c r="C1152" i="2"/>
  <c r="B1153" i="2"/>
  <c r="C1153" i="2"/>
  <c r="B1154" i="2"/>
  <c r="C1154" i="2"/>
  <c r="B1155" i="2"/>
  <c r="C1155" i="2"/>
  <c r="B1156" i="2"/>
  <c r="C1156" i="2"/>
  <c r="B1157" i="2"/>
  <c r="C1157" i="2"/>
  <c r="B1158" i="2"/>
  <c r="C1158" i="2"/>
  <c r="B1159" i="2"/>
  <c r="C1159" i="2"/>
  <c r="B1160" i="2"/>
  <c r="C1160" i="2"/>
  <c r="B1161" i="2"/>
  <c r="C1161" i="2"/>
  <c r="B1162" i="2"/>
  <c r="C1162" i="2"/>
  <c r="B1163" i="2"/>
  <c r="C1163" i="2"/>
  <c r="B1164" i="2"/>
  <c r="C1164" i="2"/>
  <c r="B1165" i="2"/>
  <c r="C1165" i="2"/>
  <c r="B1166" i="2"/>
  <c r="C1166" i="2"/>
  <c r="B1167" i="2"/>
  <c r="C1167" i="2"/>
  <c r="B1168" i="2"/>
  <c r="C1168" i="2"/>
  <c r="B1169" i="2"/>
  <c r="C1169" i="2"/>
  <c r="B1170" i="2"/>
  <c r="C1170" i="2"/>
  <c r="B1171" i="2"/>
  <c r="C1171" i="2"/>
  <c r="B1172" i="2"/>
  <c r="C1172" i="2"/>
  <c r="B1173" i="2"/>
  <c r="C1173" i="2"/>
  <c r="B1174" i="2"/>
  <c r="C1174" i="2"/>
  <c r="B1175" i="2"/>
  <c r="C1175" i="2"/>
  <c r="B1176" i="2"/>
  <c r="C1176" i="2"/>
  <c r="B1177" i="2"/>
  <c r="C1177" i="2"/>
  <c r="B1178" i="2"/>
  <c r="C1178" i="2"/>
  <c r="B1179" i="2"/>
  <c r="C1179" i="2"/>
  <c r="B1180" i="2"/>
  <c r="C1180" i="2"/>
  <c r="B1181" i="2"/>
  <c r="C1181" i="2"/>
  <c r="B1182" i="2"/>
  <c r="C1182" i="2"/>
  <c r="B1183" i="2"/>
  <c r="C1183" i="2"/>
  <c r="B1184" i="2"/>
  <c r="C1184" i="2"/>
  <c r="B1185" i="2"/>
  <c r="C1185" i="2"/>
  <c r="B1186" i="2"/>
  <c r="C1186" i="2"/>
  <c r="B1187" i="2"/>
  <c r="C1187" i="2"/>
  <c r="B1188" i="2"/>
  <c r="C1188" i="2"/>
  <c r="B1189" i="2"/>
  <c r="C1189" i="2"/>
  <c r="B1190" i="2"/>
  <c r="C1190" i="2"/>
  <c r="B1191" i="2"/>
  <c r="C1191" i="2"/>
  <c r="B1192" i="2"/>
  <c r="C1192" i="2"/>
  <c r="B1193" i="2"/>
  <c r="C1193" i="2"/>
  <c r="B1194" i="2"/>
  <c r="C1194" i="2"/>
  <c r="B1195" i="2"/>
  <c r="C1195" i="2"/>
  <c r="B1196" i="2"/>
  <c r="C1196" i="2"/>
  <c r="B1197" i="2"/>
  <c r="C1197" i="2"/>
  <c r="B1198" i="2"/>
  <c r="C1198" i="2"/>
  <c r="B1199" i="2"/>
  <c r="C1199" i="2"/>
  <c r="B1200" i="2"/>
  <c r="C1200" i="2"/>
  <c r="B1201" i="2"/>
  <c r="C1201" i="2"/>
  <c r="B1202" i="2"/>
  <c r="C1202" i="2"/>
  <c r="B1203" i="2"/>
  <c r="C1203" i="2"/>
  <c r="B1204" i="2"/>
  <c r="C1204" i="2"/>
  <c r="B1205" i="2"/>
  <c r="C1205" i="2"/>
  <c r="B1206" i="2"/>
  <c r="C1206" i="2"/>
  <c r="B1207" i="2"/>
  <c r="C1207" i="2"/>
  <c r="B1208" i="2"/>
  <c r="C1208" i="2"/>
  <c r="B1209" i="2"/>
  <c r="C1209" i="2"/>
  <c r="B1210" i="2"/>
  <c r="C1210" i="2"/>
  <c r="B1211" i="2"/>
  <c r="C1211" i="2"/>
  <c r="B1212" i="2"/>
  <c r="C1212" i="2"/>
  <c r="B1213" i="2"/>
  <c r="C1213" i="2"/>
  <c r="B1214" i="2"/>
  <c r="C1214" i="2"/>
  <c r="B1215" i="2"/>
  <c r="C1215" i="2"/>
  <c r="B1216" i="2"/>
  <c r="C1216" i="2"/>
  <c r="B1217" i="2"/>
  <c r="C1217" i="2"/>
  <c r="B1218" i="2"/>
  <c r="C1218" i="2"/>
  <c r="B1219" i="2"/>
  <c r="C1219" i="2"/>
  <c r="B1220" i="2"/>
  <c r="C1220" i="2"/>
  <c r="B1221" i="2"/>
  <c r="C1221" i="2"/>
  <c r="B1222" i="2"/>
  <c r="C1222" i="2"/>
  <c r="B1223" i="2"/>
  <c r="C1223" i="2"/>
  <c r="B1224" i="2"/>
  <c r="C1224" i="2"/>
  <c r="B1225" i="2"/>
  <c r="C1225" i="2"/>
  <c r="B1226" i="2"/>
  <c r="C1226" i="2"/>
  <c r="B1227" i="2"/>
  <c r="C1227" i="2"/>
  <c r="B1228" i="2"/>
  <c r="C1228" i="2"/>
  <c r="B1229" i="2"/>
  <c r="C1229" i="2"/>
  <c r="B1230" i="2"/>
  <c r="C1230" i="2"/>
  <c r="B1231" i="2"/>
  <c r="C1231" i="2"/>
  <c r="B1232" i="2"/>
  <c r="C1232" i="2"/>
  <c r="B1233" i="2"/>
  <c r="C1233" i="2"/>
  <c r="B1234" i="2"/>
  <c r="C1234" i="2"/>
  <c r="B1235" i="2"/>
  <c r="C1235" i="2"/>
  <c r="B1236" i="2"/>
  <c r="C1236" i="2"/>
  <c r="B1237" i="2"/>
  <c r="C1237" i="2"/>
  <c r="B1238" i="2"/>
  <c r="C1238" i="2"/>
  <c r="B1239" i="2"/>
  <c r="C1239" i="2"/>
  <c r="B1240" i="2"/>
  <c r="C1240" i="2"/>
  <c r="B1241" i="2"/>
  <c r="C1241" i="2"/>
  <c r="B1242" i="2"/>
  <c r="C1242" i="2"/>
  <c r="B1243" i="2"/>
  <c r="C1243" i="2"/>
  <c r="B1244" i="2"/>
  <c r="C1244" i="2"/>
  <c r="B1245" i="2"/>
  <c r="C1245" i="2"/>
  <c r="B1246" i="2"/>
  <c r="C1246" i="2"/>
  <c r="B1247" i="2"/>
  <c r="C1247" i="2"/>
  <c r="B1248" i="2"/>
  <c r="C1248" i="2"/>
  <c r="B1249" i="2"/>
  <c r="C1249" i="2"/>
  <c r="B1250" i="2"/>
  <c r="C1250" i="2"/>
  <c r="B1251" i="2"/>
  <c r="C1251" i="2"/>
  <c r="B1252" i="2"/>
  <c r="C1252" i="2"/>
  <c r="B1253" i="2"/>
  <c r="C1253" i="2"/>
  <c r="B1254" i="2"/>
  <c r="C1254" i="2"/>
  <c r="B1255" i="2"/>
  <c r="C1255" i="2"/>
  <c r="B1256" i="2"/>
  <c r="C1256" i="2"/>
  <c r="B1257" i="2"/>
  <c r="C1257" i="2"/>
  <c r="B1258" i="2"/>
  <c r="C1258" i="2"/>
  <c r="B1259" i="2"/>
  <c r="C1259" i="2"/>
  <c r="B1260" i="2"/>
  <c r="C1260" i="2"/>
  <c r="B1261" i="2"/>
  <c r="C1261" i="2"/>
  <c r="B1262" i="2"/>
  <c r="C1262" i="2"/>
  <c r="B1263" i="2"/>
  <c r="C1263" i="2"/>
  <c r="B1264" i="2"/>
  <c r="C1264" i="2"/>
  <c r="B1265" i="2"/>
  <c r="C1265" i="2"/>
  <c r="B1266" i="2"/>
  <c r="C1266" i="2"/>
  <c r="B1267" i="2"/>
  <c r="C1267" i="2"/>
  <c r="B1268" i="2"/>
  <c r="C1268" i="2"/>
  <c r="B1269" i="2"/>
  <c r="C1269" i="2"/>
  <c r="B1270" i="2"/>
  <c r="C1270" i="2"/>
  <c r="B1271" i="2"/>
  <c r="C1271" i="2"/>
  <c r="B1272" i="2"/>
  <c r="C1272" i="2"/>
  <c r="B1273" i="2"/>
  <c r="C1273" i="2"/>
  <c r="B1274" i="2"/>
  <c r="C1274" i="2"/>
  <c r="B1275" i="2"/>
  <c r="C1275" i="2"/>
  <c r="B1276" i="2"/>
  <c r="C1276" i="2"/>
  <c r="B1277" i="2"/>
  <c r="C1277" i="2"/>
  <c r="B1278" i="2"/>
  <c r="C1278" i="2"/>
  <c r="B1279" i="2"/>
  <c r="C1279" i="2"/>
  <c r="B1280" i="2"/>
  <c r="C1280" i="2"/>
  <c r="B1281" i="2"/>
  <c r="C1281" i="2"/>
  <c r="B1282" i="2"/>
  <c r="C1282" i="2"/>
  <c r="B1283" i="2"/>
  <c r="C1283" i="2"/>
  <c r="B1284" i="2"/>
  <c r="C1284" i="2"/>
  <c r="B1285" i="2"/>
  <c r="C1285" i="2"/>
  <c r="B1286" i="2"/>
  <c r="C1286" i="2"/>
  <c r="B1287" i="2"/>
  <c r="C1287" i="2"/>
  <c r="B1288" i="2"/>
  <c r="C1288" i="2"/>
  <c r="B1289" i="2"/>
  <c r="C1289" i="2"/>
  <c r="B1290" i="2"/>
  <c r="C1290" i="2"/>
  <c r="B1291" i="2"/>
  <c r="C1291" i="2"/>
  <c r="B1292" i="2"/>
  <c r="C1292" i="2"/>
  <c r="B1293" i="2"/>
  <c r="C1293" i="2"/>
  <c r="B1294" i="2"/>
  <c r="C1294" i="2"/>
  <c r="B1295" i="2"/>
  <c r="C1295" i="2"/>
  <c r="B1296" i="2"/>
  <c r="C1296" i="2"/>
  <c r="B1297" i="2"/>
  <c r="C1297" i="2"/>
  <c r="B1298" i="2"/>
  <c r="C1298" i="2"/>
  <c r="B1299" i="2"/>
  <c r="C1299" i="2"/>
  <c r="B1300" i="2"/>
  <c r="C1300" i="2"/>
  <c r="B1301" i="2"/>
  <c r="C1301" i="2"/>
  <c r="B1302" i="2"/>
  <c r="C1302" i="2"/>
  <c r="B1303" i="2"/>
  <c r="C1303" i="2"/>
  <c r="B1304" i="2"/>
  <c r="C1304" i="2"/>
  <c r="B1305" i="2"/>
  <c r="C1305" i="2"/>
  <c r="B1306" i="2"/>
  <c r="C1306" i="2"/>
  <c r="B1307" i="2"/>
  <c r="C1307" i="2"/>
  <c r="B1308" i="2"/>
  <c r="C1308" i="2"/>
  <c r="B1309" i="2"/>
  <c r="C1309" i="2"/>
  <c r="B1310" i="2"/>
  <c r="C1310" i="2"/>
  <c r="B1311" i="2"/>
  <c r="C1311" i="2"/>
  <c r="B1312" i="2"/>
  <c r="C1312" i="2"/>
  <c r="B1313" i="2"/>
  <c r="C1313" i="2"/>
  <c r="B1314" i="2"/>
  <c r="C1314" i="2"/>
  <c r="B1315" i="2"/>
  <c r="C1315" i="2"/>
  <c r="B1316" i="2"/>
  <c r="C1316" i="2"/>
  <c r="B1317" i="2"/>
  <c r="C1317" i="2"/>
  <c r="B1318" i="2"/>
  <c r="C1318" i="2"/>
  <c r="B1319" i="2"/>
  <c r="C1319" i="2"/>
  <c r="B1320" i="2"/>
  <c r="C1320" i="2"/>
  <c r="B1321" i="2"/>
  <c r="C1321" i="2"/>
  <c r="B1322" i="2"/>
  <c r="C1322" i="2"/>
  <c r="B1323" i="2"/>
  <c r="C1323" i="2"/>
  <c r="B1324" i="2"/>
  <c r="C1324" i="2"/>
  <c r="B1325" i="2"/>
  <c r="C1325" i="2"/>
  <c r="B1326" i="2"/>
  <c r="C1326" i="2"/>
  <c r="B1327" i="2"/>
  <c r="C1327" i="2"/>
  <c r="B1328" i="2"/>
  <c r="C1328" i="2"/>
  <c r="B1329" i="2"/>
  <c r="C1329" i="2"/>
  <c r="B1330" i="2"/>
  <c r="C1330" i="2"/>
  <c r="B1331" i="2"/>
  <c r="C1331" i="2"/>
  <c r="B1332" i="2"/>
  <c r="C1332" i="2"/>
  <c r="B1333" i="2"/>
  <c r="C1333" i="2"/>
  <c r="B1334" i="2"/>
  <c r="C1334" i="2"/>
  <c r="B1335" i="2"/>
  <c r="C1335" i="2"/>
  <c r="B1336" i="2"/>
  <c r="C1336" i="2"/>
  <c r="B1337" i="2"/>
  <c r="C1337" i="2"/>
  <c r="B1338" i="2"/>
  <c r="C1338" i="2"/>
  <c r="B1339" i="2"/>
  <c r="C1339" i="2"/>
  <c r="B1340" i="2"/>
  <c r="C1340" i="2"/>
  <c r="B1341" i="2"/>
  <c r="C1341" i="2"/>
  <c r="B1342" i="2"/>
  <c r="C1342" i="2"/>
  <c r="B1343" i="2"/>
  <c r="C1343" i="2"/>
  <c r="B1344" i="2"/>
  <c r="C1344" i="2"/>
  <c r="B1345" i="2"/>
  <c r="C1345" i="2"/>
  <c r="B1346" i="2"/>
  <c r="C1346" i="2"/>
  <c r="B1347" i="2"/>
  <c r="C1347" i="2"/>
  <c r="B1348" i="2"/>
  <c r="C1348" i="2"/>
  <c r="B1349" i="2"/>
  <c r="C1349" i="2"/>
  <c r="B1350" i="2"/>
  <c r="C1350" i="2"/>
  <c r="B1351" i="2"/>
  <c r="C1351" i="2"/>
  <c r="B1352" i="2"/>
  <c r="C1352" i="2"/>
  <c r="B1353" i="2"/>
  <c r="C1353" i="2"/>
  <c r="B1354" i="2"/>
  <c r="C1354" i="2"/>
  <c r="B1355" i="2"/>
  <c r="C1355" i="2"/>
  <c r="B1356" i="2"/>
  <c r="C1356" i="2"/>
  <c r="B1357" i="2"/>
  <c r="C1357" i="2"/>
  <c r="B1358" i="2"/>
  <c r="C1358" i="2"/>
  <c r="B1359" i="2"/>
  <c r="C1359" i="2"/>
  <c r="B1360" i="2"/>
  <c r="C1360" i="2"/>
  <c r="B1361" i="2"/>
  <c r="C1361" i="2"/>
  <c r="B1362" i="2"/>
  <c r="C1362" i="2"/>
  <c r="B1363" i="2"/>
  <c r="C1363" i="2"/>
  <c r="B1364" i="2"/>
  <c r="C1364" i="2"/>
  <c r="B1365" i="2"/>
  <c r="C1365" i="2"/>
  <c r="B1366" i="2"/>
  <c r="C1366" i="2"/>
  <c r="B1367" i="2"/>
  <c r="C1367" i="2"/>
  <c r="B1368" i="2"/>
  <c r="C1368" i="2"/>
  <c r="B1369" i="2"/>
  <c r="C1369" i="2"/>
  <c r="B1370" i="2"/>
  <c r="C1370" i="2"/>
  <c r="B1371" i="2"/>
  <c r="C1371" i="2"/>
  <c r="B1372" i="2"/>
  <c r="C1372" i="2"/>
  <c r="B1373" i="2"/>
  <c r="C1373" i="2"/>
  <c r="B1374" i="2"/>
  <c r="C1374" i="2"/>
  <c r="B1375" i="2"/>
  <c r="C1375" i="2"/>
  <c r="B1376" i="2"/>
  <c r="C1376" i="2"/>
  <c r="B1377" i="2"/>
  <c r="C1377" i="2"/>
  <c r="B1378" i="2"/>
  <c r="C1378" i="2"/>
  <c r="B1379" i="2"/>
  <c r="C1379" i="2"/>
  <c r="B1380" i="2"/>
  <c r="C1380" i="2"/>
  <c r="B1381" i="2"/>
  <c r="C1381" i="2"/>
  <c r="B1382" i="2"/>
  <c r="C1382" i="2"/>
  <c r="B1383" i="2"/>
  <c r="C1383" i="2"/>
  <c r="B1384" i="2"/>
  <c r="C1384" i="2"/>
  <c r="B1385" i="2"/>
  <c r="C1385" i="2"/>
  <c r="B1386" i="2"/>
  <c r="C1386" i="2"/>
  <c r="B1387" i="2"/>
  <c r="C1387" i="2"/>
  <c r="B1388" i="2"/>
  <c r="C1388" i="2"/>
  <c r="B1389" i="2"/>
  <c r="C1389" i="2"/>
  <c r="B1390" i="2"/>
  <c r="C1390" i="2"/>
  <c r="B1391" i="2"/>
  <c r="C1391" i="2"/>
  <c r="B1392" i="2"/>
  <c r="C1392" i="2"/>
  <c r="B1393" i="2"/>
  <c r="C1393" i="2"/>
  <c r="B1394" i="2"/>
  <c r="C1394" i="2"/>
  <c r="B1395" i="2"/>
  <c r="C1395" i="2"/>
  <c r="B1396" i="2"/>
  <c r="C1396" i="2"/>
  <c r="B1397" i="2"/>
  <c r="C1397" i="2"/>
  <c r="B1398" i="2"/>
  <c r="C1398" i="2"/>
  <c r="B1399" i="2"/>
  <c r="C1399" i="2"/>
  <c r="B1400" i="2"/>
  <c r="C1400" i="2"/>
  <c r="B1401" i="2"/>
  <c r="C1401" i="2"/>
  <c r="B1402" i="2"/>
  <c r="C1402" i="2"/>
  <c r="B1403" i="2"/>
  <c r="C1403" i="2"/>
  <c r="B1404" i="2"/>
  <c r="C1404" i="2"/>
  <c r="B1405" i="2"/>
  <c r="C1405" i="2"/>
  <c r="B1406" i="2"/>
  <c r="C1406" i="2"/>
  <c r="B1407" i="2"/>
  <c r="C1407" i="2"/>
  <c r="B1408" i="2"/>
  <c r="C1408" i="2"/>
  <c r="B1409" i="2"/>
  <c r="C1409" i="2"/>
  <c r="B1410" i="2"/>
  <c r="C1410" i="2"/>
  <c r="B1411" i="2"/>
  <c r="C1411" i="2"/>
  <c r="B1412" i="2"/>
  <c r="C1412" i="2"/>
  <c r="B1413" i="2"/>
  <c r="C1413" i="2"/>
  <c r="B1414" i="2"/>
  <c r="C1414" i="2"/>
  <c r="B1415" i="2"/>
  <c r="C1415" i="2"/>
  <c r="B1416" i="2"/>
  <c r="C1416" i="2"/>
  <c r="B1417" i="2"/>
  <c r="C1417" i="2"/>
  <c r="B1418" i="2"/>
  <c r="C1418" i="2"/>
  <c r="B1419" i="2"/>
  <c r="C1419" i="2"/>
  <c r="B1420" i="2"/>
  <c r="C1420" i="2"/>
  <c r="B1421" i="2"/>
  <c r="C1421" i="2"/>
  <c r="B1422" i="2"/>
  <c r="C1422" i="2"/>
  <c r="B1423" i="2"/>
  <c r="C1423" i="2"/>
  <c r="B1424" i="2"/>
  <c r="C1424" i="2"/>
  <c r="B1425" i="2"/>
  <c r="C1425" i="2"/>
  <c r="B1426" i="2"/>
  <c r="C1426" i="2"/>
  <c r="B1427" i="2"/>
  <c r="C1427" i="2"/>
  <c r="B1428" i="2"/>
  <c r="C1428" i="2"/>
  <c r="B1429" i="2"/>
  <c r="C1429" i="2"/>
  <c r="B1430" i="2"/>
  <c r="C1430" i="2"/>
  <c r="B1431" i="2"/>
  <c r="C1431" i="2"/>
  <c r="B1432" i="2"/>
  <c r="C1432" i="2"/>
  <c r="B1433" i="2"/>
  <c r="C1433" i="2"/>
  <c r="B1434" i="2"/>
  <c r="C1434" i="2"/>
  <c r="B1435" i="2"/>
  <c r="C1435" i="2"/>
  <c r="B1436" i="2"/>
  <c r="C1436" i="2"/>
  <c r="B1437" i="2"/>
  <c r="C1437" i="2"/>
  <c r="B1438" i="2"/>
  <c r="C1438" i="2"/>
  <c r="B1439" i="2"/>
  <c r="C1439" i="2"/>
  <c r="B1440" i="2"/>
  <c r="C1440" i="2"/>
  <c r="B1441" i="2"/>
  <c r="C1441" i="2"/>
  <c r="B1442" i="2"/>
  <c r="C1442" i="2"/>
  <c r="B1443" i="2"/>
  <c r="C1443" i="2"/>
  <c r="B1444" i="2"/>
  <c r="C1444" i="2"/>
  <c r="B1445" i="2"/>
  <c r="C1445" i="2"/>
  <c r="B1446" i="2"/>
  <c r="C1446" i="2"/>
  <c r="B1447" i="2"/>
  <c r="C1447" i="2"/>
  <c r="B1448" i="2"/>
  <c r="C1448" i="2"/>
  <c r="B1449" i="2"/>
  <c r="C1449" i="2"/>
  <c r="B1450" i="2"/>
  <c r="C1450" i="2"/>
  <c r="B1451" i="2"/>
  <c r="C1451" i="2"/>
  <c r="B1452" i="2"/>
  <c r="C1452" i="2"/>
  <c r="B1453" i="2"/>
  <c r="C1453" i="2"/>
  <c r="B1454" i="2"/>
  <c r="C1454" i="2"/>
  <c r="B1455" i="2"/>
  <c r="C1455" i="2"/>
  <c r="B1456" i="2"/>
  <c r="C1456" i="2"/>
  <c r="B1457" i="2"/>
  <c r="C1457" i="2"/>
  <c r="B1458" i="2"/>
  <c r="C1458" i="2"/>
  <c r="B1459" i="2"/>
  <c r="C1459" i="2"/>
  <c r="B1460" i="2"/>
  <c r="C1460" i="2"/>
  <c r="B1461" i="2"/>
  <c r="C1461" i="2"/>
  <c r="B1462" i="2"/>
  <c r="C1462" i="2"/>
  <c r="B1463" i="2"/>
  <c r="C1463" i="2"/>
  <c r="B1464" i="2"/>
  <c r="C1464" i="2"/>
  <c r="B1465" i="2"/>
  <c r="C1465" i="2"/>
  <c r="B1466" i="2"/>
  <c r="C1466" i="2"/>
  <c r="B1467" i="2"/>
  <c r="C1467" i="2"/>
  <c r="B1468" i="2"/>
  <c r="C1468" i="2"/>
  <c r="B1469" i="2"/>
  <c r="C1469" i="2"/>
  <c r="B1470" i="2"/>
  <c r="C1470" i="2"/>
  <c r="B1471" i="2"/>
  <c r="C1471" i="2"/>
  <c r="B1472" i="2"/>
  <c r="C1472" i="2"/>
  <c r="B1473" i="2"/>
  <c r="C1473" i="2"/>
  <c r="B1474" i="2"/>
  <c r="C1474" i="2"/>
  <c r="B1475" i="2"/>
  <c r="C1475" i="2"/>
  <c r="B1476" i="2"/>
  <c r="C1476" i="2"/>
  <c r="B1477" i="2"/>
  <c r="C1477" i="2"/>
  <c r="B1478" i="2"/>
  <c r="C1478" i="2"/>
  <c r="B1479" i="2"/>
  <c r="C1479" i="2"/>
  <c r="B1480" i="2"/>
  <c r="C1480" i="2"/>
  <c r="B1481" i="2"/>
  <c r="C1481" i="2"/>
  <c r="B1482" i="2"/>
  <c r="C1482" i="2"/>
  <c r="B1483" i="2"/>
  <c r="C1483" i="2"/>
  <c r="B1484" i="2"/>
  <c r="C1484" i="2"/>
  <c r="B1485" i="2"/>
  <c r="C1485" i="2"/>
  <c r="B1486" i="2"/>
  <c r="C1486" i="2"/>
  <c r="B1487" i="2"/>
  <c r="C1487" i="2"/>
  <c r="B1488" i="2"/>
  <c r="C1488" i="2"/>
  <c r="B1489" i="2"/>
  <c r="C1489" i="2"/>
  <c r="B1490" i="2"/>
  <c r="C1490" i="2"/>
  <c r="B1491" i="2"/>
  <c r="C1491" i="2"/>
  <c r="B1492" i="2"/>
  <c r="C1492" i="2"/>
  <c r="B1493" i="2"/>
  <c r="C1493" i="2"/>
  <c r="B1494" i="2"/>
  <c r="C1494" i="2"/>
  <c r="B1495" i="2"/>
  <c r="C1495" i="2"/>
  <c r="B1496" i="2"/>
  <c r="C1496" i="2"/>
  <c r="B1497" i="2"/>
  <c r="C1497" i="2"/>
  <c r="B1498" i="2"/>
  <c r="C1498" i="2"/>
  <c r="B1499" i="2"/>
  <c r="C1499" i="2"/>
  <c r="B1500" i="2"/>
  <c r="C1500" i="2"/>
  <c r="B1501" i="2"/>
  <c r="C1501" i="2"/>
  <c r="B1502" i="2"/>
  <c r="C1502" i="2"/>
  <c r="B1503" i="2"/>
  <c r="C1503" i="2"/>
  <c r="B1504" i="2"/>
  <c r="C1504" i="2"/>
  <c r="B1505" i="2"/>
  <c r="C1505" i="2"/>
  <c r="B1506" i="2"/>
  <c r="C1506" i="2"/>
  <c r="B1507" i="2"/>
  <c r="C1507" i="2"/>
  <c r="B1508" i="2"/>
  <c r="C1508" i="2"/>
  <c r="B1509" i="2"/>
  <c r="C1509" i="2"/>
  <c r="B1510" i="2"/>
  <c r="C1510" i="2"/>
  <c r="B1511" i="2"/>
  <c r="C1511" i="2"/>
  <c r="B1512" i="2"/>
  <c r="C1512" i="2"/>
  <c r="B1513" i="2"/>
  <c r="C1513" i="2"/>
  <c r="B1514" i="2"/>
  <c r="C1514" i="2"/>
  <c r="B1515" i="2"/>
  <c r="C1515" i="2"/>
  <c r="B1516" i="2"/>
  <c r="C1516" i="2"/>
  <c r="B1517" i="2"/>
  <c r="C1517" i="2"/>
  <c r="B1518" i="2"/>
  <c r="C1518" i="2"/>
  <c r="B1519" i="2"/>
  <c r="C1519" i="2"/>
  <c r="B1520" i="2"/>
  <c r="C1520" i="2"/>
  <c r="B1521" i="2"/>
  <c r="C1521" i="2"/>
  <c r="B1522" i="2"/>
  <c r="C1522" i="2"/>
  <c r="B1523" i="2"/>
  <c r="C1523" i="2"/>
  <c r="B1524" i="2"/>
  <c r="C1524" i="2"/>
  <c r="B1525" i="2"/>
  <c r="C1525" i="2"/>
  <c r="B1526" i="2"/>
  <c r="C1526" i="2"/>
  <c r="B1527" i="2"/>
  <c r="C1527" i="2"/>
  <c r="B1528" i="2"/>
  <c r="C1528" i="2"/>
  <c r="B1529" i="2"/>
  <c r="C1529" i="2"/>
  <c r="B1530" i="2"/>
  <c r="C1530" i="2"/>
  <c r="B1531" i="2"/>
  <c r="C1531" i="2"/>
  <c r="B1532" i="2"/>
  <c r="C1532" i="2"/>
  <c r="B1533" i="2"/>
  <c r="C1533" i="2"/>
  <c r="B1534" i="2"/>
  <c r="C1534" i="2"/>
  <c r="B1535" i="2"/>
  <c r="C1535" i="2"/>
  <c r="B1536" i="2"/>
  <c r="C1536" i="2"/>
  <c r="B1537" i="2"/>
  <c r="C1537" i="2"/>
  <c r="B1538" i="2"/>
  <c r="C1538" i="2"/>
  <c r="B1539" i="2"/>
  <c r="C1539" i="2"/>
  <c r="B1540" i="2"/>
  <c r="C1540" i="2"/>
  <c r="B1541" i="2"/>
  <c r="C1541" i="2"/>
  <c r="B1542" i="2"/>
  <c r="C1542" i="2"/>
  <c r="B1543" i="2"/>
  <c r="C1543" i="2"/>
  <c r="B1544" i="2"/>
  <c r="C1544" i="2"/>
  <c r="B1545" i="2"/>
  <c r="C1545" i="2"/>
  <c r="B1546" i="2"/>
  <c r="C1546" i="2"/>
  <c r="B1547" i="2"/>
  <c r="C1547" i="2"/>
  <c r="B1548" i="2"/>
  <c r="C1548" i="2"/>
  <c r="B1549" i="2"/>
  <c r="C1549" i="2"/>
  <c r="B1550" i="2"/>
  <c r="C1550" i="2"/>
  <c r="B1551" i="2"/>
  <c r="C1551" i="2"/>
  <c r="B1552" i="2"/>
  <c r="C1552" i="2"/>
  <c r="B1553" i="2"/>
  <c r="C1553" i="2"/>
  <c r="B1554" i="2"/>
  <c r="C1554" i="2"/>
  <c r="B1555" i="2"/>
  <c r="C1555" i="2"/>
  <c r="B1556" i="2"/>
  <c r="C1556" i="2"/>
  <c r="B1557" i="2"/>
  <c r="C1557" i="2"/>
  <c r="B1558" i="2"/>
  <c r="C1558" i="2"/>
  <c r="B1559" i="2"/>
  <c r="C1559" i="2"/>
  <c r="B1560" i="2"/>
  <c r="C1560" i="2"/>
  <c r="B1561" i="2"/>
  <c r="C1561" i="2"/>
  <c r="B1562" i="2"/>
  <c r="C1562" i="2"/>
  <c r="B1563" i="2"/>
  <c r="C1563" i="2"/>
  <c r="B1564" i="2"/>
  <c r="C1564" i="2"/>
  <c r="B1565" i="2"/>
  <c r="C1565" i="2"/>
  <c r="B1566" i="2"/>
  <c r="C1566" i="2"/>
  <c r="B1567" i="2"/>
  <c r="C1567" i="2"/>
  <c r="B1568" i="2"/>
  <c r="C1568" i="2"/>
  <c r="B1569" i="2"/>
  <c r="C1569" i="2"/>
  <c r="B1570" i="2"/>
  <c r="C1570" i="2"/>
  <c r="B1571" i="2"/>
  <c r="C1571" i="2"/>
  <c r="B1572" i="2"/>
  <c r="C1572" i="2"/>
  <c r="B1573" i="2"/>
  <c r="C1573" i="2"/>
  <c r="B1574" i="2"/>
  <c r="C1574" i="2"/>
  <c r="B1575" i="2"/>
  <c r="C1575" i="2"/>
  <c r="B1576" i="2"/>
  <c r="C1576" i="2"/>
  <c r="B1577" i="2"/>
  <c r="C1577" i="2"/>
  <c r="B1578" i="2"/>
  <c r="C1578" i="2"/>
  <c r="B1579" i="2"/>
  <c r="C1579" i="2"/>
  <c r="B1580" i="2"/>
  <c r="C1580" i="2"/>
  <c r="B1581" i="2"/>
  <c r="C1581" i="2"/>
  <c r="B1582" i="2"/>
  <c r="C1582" i="2"/>
  <c r="B1583" i="2"/>
  <c r="C1583" i="2"/>
  <c r="B1584" i="2"/>
  <c r="C1584" i="2"/>
  <c r="B1585" i="2"/>
  <c r="C1585" i="2"/>
  <c r="B1586" i="2"/>
  <c r="C1586" i="2"/>
  <c r="B1587" i="2"/>
  <c r="C1587" i="2"/>
  <c r="B1588" i="2"/>
  <c r="C1588" i="2"/>
  <c r="B1589" i="2"/>
  <c r="C1589" i="2"/>
  <c r="B1590" i="2"/>
  <c r="C1590" i="2"/>
  <c r="B1591" i="2"/>
  <c r="C1591" i="2"/>
  <c r="B1592" i="2"/>
  <c r="C1592" i="2"/>
  <c r="B1593" i="2"/>
  <c r="C1593" i="2"/>
  <c r="B1594" i="2"/>
  <c r="C1594" i="2"/>
  <c r="B1595" i="2"/>
  <c r="C1595" i="2"/>
  <c r="B1596" i="2"/>
  <c r="C1596" i="2"/>
  <c r="B1597" i="2"/>
  <c r="C1597" i="2"/>
  <c r="B1598" i="2"/>
  <c r="C1598" i="2"/>
  <c r="B1599" i="2"/>
  <c r="C1599" i="2"/>
  <c r="B1600" i="2"/>
  <c r="C1600" i="2"/>
  <c r="B1601" i="2"/>
  <c r="C1601" i="2"/>
  <c r="B1602" i="2"/>
  <c r="C1602" i="2"/>
  <c r="B1603" i="2"/>
  <c r="C1603" i="2"/>
  <c r="B1604" i="2"/>
  <c r="C1604" i="2"/>
  <c r="B1605" i="2"/>
  <c r="C1605" i="2"/>
  <c r="B1606" i="2"/>
  <c r="C1606" i="2"/>
  <c r="B1607" i="2"/>
  <c r="C1607" i="2"/>
  <c r="B1608" i="2"/>
  <c r="C1608" i="2"/>
  <c r="B1609" i="2"/>
  <c r="C1609" i="2"/>
  <c r="B1610" i="2"/>
  <c r="C1610" i="2"/>
  <c r="B1611" i="2"/>
  <c r="C1611" i="2"/>
  <c r="B1612" i="2"/>
  <c r="C1612" i="2"/>
  <c r="B1613" i="2"/>
  <c r="C1613" i="2"/>
  <c r="B1614" i="2"/>
  <c r="C1614" i="2"/>
  <c r="B1615" i="2"/>
  <c r="C1615" i="2"/>
  <c r="B1616" i="2"/>
  <c r="C1616" i="2"/>
  <c r="B1617" i="2"/>
  <c r="C1617" i="2"/>
  <c r="B1618" i="2"/>
  <c r="C1618" i="2"/>
  <c r="B1619" i="2"/>
  <c r="C1619" i="2"/>
  <c r="B1620" i="2"/>
  <c r="C1620" i="2"/>
  <c r="B1621" i="2"/>
  <c r="C1621" i="2"/>
  <c r="B1622" i="2"/>
  <c r="C1622" i="2"/>
  <c r="B1623" i="2"/>
  <c r="C1623" i="2"/>
  <c r="B1624" i="2"/>
  <c r="C1624" i="2"/>
  <c r="B1625" i="2"/>
  <c r="C1625" i="2"/>
  <c r="B1626" i="2"/>
  <c r="C1626" i="2"/>
  <c r="B1627" i="2"/>
  <c r="C1627" i="2"/>
  <c r="B1628" i="2"/>
  <c r="C1628" i="2"/>
  <c r="B1629" i="2"/>
  <c r="C1629" i="2"/>
  <c r="B1630" i="2"/>
  <c r="C1630" i="2"/>
  <c r="B1631" i="2"/>
  <c r="C1631" i="2"/>
  <c r="B1632" i="2"/>
  <c r="C1632" i="2"/>
  <c r="B1633" i="2"/>
  <c r="C1633" i="2"/>
  <c r="B1634" i="2"/>
  <c r="C1634" i="2"/>
  <c r="B1635" i="2"/>
  <c r="C1635" i="2"/>
  <c r="B1636" i="2"/>
  <c r="C1636" i="2"/>
  <c r="B1637" i="2"/>
  <c r="C1637" i="2"/>
  <c r="B1638" i="2"/>
  <c r="C1638" i="2"/>
  <c r="B1639" i="2"/>
  <c r="C1639" i="2"/>
  <c r="B1640" i="2"/>
  <c r="C1640" i="2"/>
  <c r="B1641" i="2"/>
  <c r="C1641" i="2"/>
  <c r="B1642" i="2"/>
  <c r="C1642" i="2"/>
  <c r="B1643" i="2"/>
  <c r="C1643" i="2"/>
  <c r="B1644" i="2"/>
  <c r="C1644" i="2"/>
  <c r="B1645" i="2"/>
  <c r="C1645" i="2"/>
  <c r="B1646" i="2"/>
  <c r="C1646" i="2"/>
  <c r="B1647" i="2"/>
  <c r="C1647" i="2"/>
  <c r="B1648" i="2"/>
  <c r="C1648" i="2"/>
  <c r="B1649" i="2"/>
  <c r="C1649" i="2"/>
  <c r="B1650" i="2"/>
  <c r="C1650" i="2"/>
  <c r="B1651" i="2"/>
  <c r="C1651" i="2"/>
  <c r="B1652" i="2"/>
  <c r="C1652" i="2"/>
  <c r="B1653" i="2"/>
  <c r="C1653" i="2"/>
  <c r="B1654" i="2"/>
  <c r="C1654" i="2"/>
  <c r="B1655" i="2"/>
  <c r="C1655" i="2"/>
  <c r="B1656" i="2"/>
  <c r="C1656" i="2"/>
  <c r="B1657" i="2"/>
  <c r="C1657" i="2"/>
  <c r="B1658" i="2"/>
  <c r="C1658" i="2"/>
  <c r="B1659" i="2"/>
  <c r="C1659" i="2"/>
  <c r="B1660" i="2"/>
  <c r="C1660" i="2"/>
  <c r="B1661" i="2"/>
  <c r="C1661" i="2"/>
  <c r="B1662" i="2"/>
  <c r="C1662" i="2"/>
  <c r="B1663" i="2"/>
  <c r="C1663" i="2"/>
  <c r="B1664" i="2"/>
  <c r="C1664" i="2"/>
  <c r="B1665" i="2"/>
  <c r="C1665" i="2"/>
  <c r="B1666" i="2"/>
  <c r="C1666" i="2"/>
  <c r="B1667" i="2"/>
  <c r="C1667" i="2"/>
  <c r="B1668" i="2"/>
  <c r="C1668" i="2"/>
  <c r="B1669" i="2"/>
  <c r="C1669" i="2"/>
  <c r="B1670" i="2"/>
  <c r="C1670" i="2"/>
  <c r="B1671" i="2"/>
  <c r="C1671" i="2"/>
  <c r="B1672" i="2"/>
  <c r="C1672" i="2"/>
  <c r="B1673" i="2"/>
  <c r="C1673" i="2"/>
  <c r="B1674" i="2"/>
  <c r="C1674" i="2"/>
  <c r="B1675" i="2"/>
  <c r="C1675" i="2"/>
  <c r="B1676" i="2"/>
  <c r="C1676" i="2"/>
  <c r="B1677" i="2"/>
  <c r="C1677" i="2"/>
  <c r="B1678" i="2"/>
  <c r="C1678" i="2"/>
  <c r="B1679" i="2"/>
  <c r="C1679" i="2"/>
  <c r="B1680" i="2"/>
  <c r="C1680" i="2"/>
  <c r="B1681" i="2"/>
  <c r="C1681" i="2"/>
  <c r="B1682" i="2"/>
  <c r="C1682" i="2"/>
  <c r="B1683" i="2"/>
  <c r="C1683" i="2"/>
  <c r="B1684" i="2"/>
  <c r="C1684" i="2"/>
  <c r="B1685" i="2"/>
  <c r="C1685" i="2"/>
  <c r="B1686" i="2"/>
  <c r="C1686" i="2"/>
  <c r="B1687" i="2"/>
  <c r="C1687" i="2"/>
  <c r="B1688" i="2"/>
  <c r="C1688" i="2"/>
  <c r="B1689" i="2"/>
  <c r="C1689" i="2"/>
  <c r="B1690" i="2"/>
  <c r="C1690" i="2"/>
  <c r="B1691" i="2"/>
  <c r="C1691" i="2"/>
  <c r="B1692" i="2"/>
  <c r="C1692" i="2"/>
  <c r="B1693" i="2"/>
  <c r="C1693" i="2"/>
  <c r="B1694" i="2"/>
  <c r="C1694" i="2"/>
  <c r="B1695" i="2"/>
  <c r="C1695" i="2"/>
  <c r="B1696" i="2"/>
  <c r="C1696" i="2"/>
  <c r="B1697" i="2"/>
  <c r="C1697" i="2"/>
  <c r="B1698" i="2"/>
  <c r="C1698" i="2"/>
  <c r="B1699" i="2"/>
  <c r="C1699" i="2"/>
  <c r="B1700" i="2"/>
  <c r="C1700" i="2"/>
  <c r="B1701" i="2"/>
  <c r="C1701" i="2"/>
  <c r="B1702" i="2"/>
  <c r="C1702" i="2"/>
  <c r="B1703" i="2"/>
  <c r="C1703" i="2"/>
  <c r="B1704" i="2"/>
  <c r="C1704" i="2"/>
  <c r="B1705" i="2"/>
  <c r="C1705" i="2"/>
  <c r="B1706" i="2"/>
  <c r="C1706" i="2"/>
  <c r="B1707" i="2"/>
  <c r="C1707" i="2"/>
  <c r="B1708" i="2"/>
  <c r="C1708" i="2"/>
  <c r="B1709" i="2"/>
  <c r="C1709" i="2"/>
  <c r="B1710" i="2"/>
  <c r="C1710" i="2"/>
  <c r="B1711" i="2"/>
  <c r="C1711" i="2"/>
  <c r="B1712" i="2"/>
  <c r="C1712" i="2"/>
  <c r="B1713" i="2"/>
  <c r="C1713" i="2"/>
  <c r="B1714" i="2"/>
  <c r="C1714" i="2"/>
  <c r="B1715" i="2"/>
  <c r="C1715" i="2"/>
  <c r="B1716" i="2"/>
  <c r="C1716" i="2"/>
  <c r="B1717" i="2"/>
  <c r="C1717" i="2"/>
  <c r="B1718" i="2"/>
  <c r="C1718" i="2"/>
  <c r="B1719" i="2"/>
  <c r="C1719" i="2"/>
  <c r="B1720" i="2"/>
  <c r="C1720" i="2"/>
  <c r="B1721" i="2"/>
  <c r="C1721" i="2"/>
  <c r="B1722" i="2"/>
  <c r="C1722" i="2"/>
  <c r="B1723" i="2"/>
  <c r="C1723" i="2"/>
  <c r="B1724" i="2"/>
  <c r="C1724" i="2"/>
  <c r="B1725" i="2"/>
  <c r="C1725" i="2"/>
  <c r="B1726" i="2"/>
  <c r="C1726" i="2"/>
  <c r="B1727" i="2"/>
  <c r="C1727" i="2"/>
  <c r="B1728" i="2"/>
  <c r="C1728" i="2"/>
  <c r="B1729" i="2"/>
  <c r="C1729" i="2"/>
  <c r="B1730" i="2"/>
  <c r="C1730" i="2"/>
  <c r="B1731" i="2"/>
  <c r="C1731" i="2"/>
  <c r="B1732" i="2"/>
  <c r="C1732" i="2"/>
  <c r="B1733" i="2"/>
  <c r="C1733" i="2"/>
  <c r="B1734" i="2"/>
  <c r="C1734" i="2"/>
  <c r="B1735" i="2"/>
  <c r="C1735" i="2"/>
  <c r="B1736" i="2"/>
  <c r="C1736" i="2"/>
  <c r="B1737" i="2"/>
  <c r="C1737" i="2"/>
  <c r="B1738" i="2"/>
  <c r="C1738" i="2"/>
  <c r="B1739" i="2"/>
  <c r="C1739" i="2"/>
  <c r="B1740" i="2"/>
  <c r="C1740" i="2"/>
  <c r="B1741" i="2"/>
  <c r="C1741" i="2"/>
  <c r="B1742" i="2"/>
  <c r="C1742" i="2"/>
  <c r="B1743" i="2"/>
  <c r="C1743" i="2"/>
  <c r="B1744" i="2"/>
  <c r="C1744" i="2"/>
  <c r="B1745" i="2"/>
  <c r="C1745" i="2"/>
  <c r="B1746" i="2"/>
  <c r="C1746" i="2"/>
  <c r="B1747" i="2"/>
  <c r="C1747" i="2"/>
  <c r="B1748" i="2"/>
  <c r="C1748" i="2"/>
  <c r="B1749" i="2"/>
  <c r="C1749" i="2"/>
  <c r="B1750" i="2"/>
  <c r="C1750" i="2"/>
  <c r="B1751" i="2"/>
  <c r="C1751" i="2"/>
  <c r="B1752" i="2"/>
  <c r="C1752" i="2"/>
  <c r="B1753" i="2"/>
  <c r="C1753" i="2"/>
  <c r="B1754" i="2"/>
  <c r="C1754" i="2"/>
  <c r="B1755" i="2"/>
  <c r="C1755" i="2"/>
  <c r="B1756" i="2"/>
  <c r="C1756" i="2"/>
  <c r="B1757" i="2"/>
  <c r="C1757" i="2"/>
  <c r="B1758" i="2"/>
  <c r="C1758" i="2"/>
  <c r="B1759" i="2"/>
  <c r="C1759" i="2"/>
  <c r="B1760" i="2"/>
  <c r="C1760" i="2"/>
  <c r="B1761" i="2"/>
  <c r="C1761" i="2"/>
  <c r="B1762" i="2"/>
  <c r="C1762" i="2"/>
  <c r="B1763" i="2"/>
  <c r="C1763" i="2"/>
  <c r="B1764" i="2"/>
  <c r="C1764" i="2"/>
  <c r="B1765" i="2"/>
  <c r="C1765" i="2"/>
  <c r="B1766" i="2"/>
  <c r="C1766" i="2"/>
  <c r="B1767" i="2"/>
  <c r="C1767" i="2"/>
  <c r="B1768" i="2"/>
  <c r="C1768" i="2"/>
  <c r="B1769" i="2"/>
  <c r="C1769" i="2"/>
  <c r="B1770" i="2"/>
  <c r="C1770" i="2"/>
  <c r="B1771" i="2"/>
  <c r="C1771" i="2"/>
  <c r="B1772" i="2"/>
  <c r="C1772" i="2"/>
  <c r="B1773" i="2"/>
  <c r="C1773" i="2"/>
  <c r="B1774" i="2"/>
  <c r="C1774" i="2"/>
  <c r="B1775" i="2"/>
  <c r="C1775" i="2"/>
  <c r="B1776" i="2"/>
  <c r="C1776" i="2"/>
  <c r="B1777" i="2"/>
  <c r="C1777" i="2"/>
  <c r="B1778" i="2"/>
  <c r="C1778" i="2"/>
  <c r="B1779" i="2"/>
  <c r="C1779" i="2"/>
  <c r="B1780" i="2"/>
  <c r="C1780" i="2"/>
  <c r="B1781" i="2"/>
  <c r="C1781" i="2"/>
  <c r="B1782" i="2"/>
  <c r="C1782" i="2"/>
  <c r="B1783" i="2"/>
  <c r="C1783" i="2"/>
  <c r="B1784" i="2"/>
  <c r="C1784" i="2"/>
  <c r="B1785" i="2"/>
  <c r="C1785" i="2"/>
  <c r="B1786" i="2"/>
  <c r="C1786" i="2"/>
  <c r="B1787" i="2"/>
  <c r="C1787" i="2"/>
  <c r="B1788" i="2"/>
  <c r="C1788" i="2"/>
  <c r="B1789" i="2"/>
  <c r="C1789" i="2"/>
  <c r="B1790" i="2"/>
  <c r="C1790" i="2"/>
  <c r="B1791" i="2"/>
  <c r="C1791" i="2"/>
  <c r="B1792" i="2"/>
  <c r="C1792" i="2"/>
  <c r="B1793" i="2"/>
  <c r="C1793" i="2"/>
  <c r="B1794" i="2"/>
  <c r="C1794" i="2"/>
  <c r="B1795" i="2"/>
  <c r="C1795" i="2"/>
  <c r="B1796" i="2"/>
  <c r="C1796" i="2"/>
  <c r="B1797" i="2"/>
  <c r="C1797" i="2"/>
  <c r="B1798" i="2"/>
  <c r="C1798" i="2"/>
  <c r="B1799" i="2"/>
  <c r="C1799" i="2"/>
  <c r="B1800" i="2"/>
  <c r="C1800" i="2"/>
  <c r="B1801" i="2"/>
  <c r="C1801" i="2"/>
  <c r="B1802" i="2"/>
  <c r="C1802" i="2"/>
  <c r="B1803" i="2"/>
  <c r="C1803" i="2"/>
  <c r="B1804" i="2"/>
  <c r="C1804" i="2"/>
  <c r="B1805" i="2"/>
  <c r="C1805" i="2"/>
  <c r="B1806" i="2"/>
  <c r="C1806" i="2"/>
  <c r="B1807" i="2"/>
  <c r="C1807" i="2"/>
  <c r="B1808" i="2"/>
  <c r="C1808" i="2"/>
  <c r="B1809" i="2"/>
  <c r="C1809" i="2"/>
  <c r="B1810" i="2"/>
  <c r="C1810" i="2"/>
  <c r="B1811" i="2"/>
  <c r="C1811" i="2"/>
  <c r="B1812" i="2"/>
  <c r="C1812" i="2"/>
  <c r="B1813" i="2"/>
  <c r="C1813" i="2"/>
  <c r="B1814" i="2"/>
  <c r="C1814" i="2"/>
  <c r="B1815" i="2"/>
  <c r="C1815" i="2"/>
  <c r="B1816" i="2"/>
  <c r="C1816" i="2"/>
  <c r="B1817" i="2"/>
  <c r="C1817" i="2"/>
  <c r="B1818" i="2"/>
  <c r="C1818" i="2"/>
  <c r="B1819" i="2"/>
  <c r="C1819" i="2"/>
  <c r="B1820" i="2"/>
  <c r="C1820" i="2"/>
  <c r="B1821" i="2"/>
  <c r="C1821" i="2"/>
  <c r="B1822" i="2"/>
  <c r="C1822" i="2"/>
  <c r="B1823" i="2"/>
  <c r="C1823" i="2"/>
  <c r="B1824" i="2"/>
  <c r="C1824" i="2"/>
  <c r="B1825" i="2"/>
  <c r="C1825" i="2"/>
  <c r="B1826" i="2"/>
  <c r="C1826" i="2"/>
  <c r="B1827" i="2"/>
  <c r="C1827" i="2"/>
  <c r="B1828" i="2"/>
  <c r="C1828" i="2"/>
  <c r="B1829" i="2"/>
  <c r="C1829" i="2"/>
  <c r="B1830" i="2"/>
  <c r="C1830" i="2"/>
  <c r="B1831" i="2"/>
  <c r="C1831" i="2"/>
  <c r="B1832" i="2"/>
  <c r="C1832" i="2"/>
  <c r="B1833" i="2"/>
  <c r="C1833" i="2"/>
  <c r="B1834" i="2"/>
  <c r="C1834" i="2"/>
  <c r="B1835" i="2"/>
  <c r="C1835" i="2"/>
  <c r="B1836" i="2"/>
  <c r="C1836" i="2"/>
  <c r="B1837" i="2"/>
  <c r="C1837" i="2"/>
  <c r="B1838" i="2"/>
  <c r="C1838" i="2"/>
  <c r="B1839" i="2"/>
  <c r="C1839" i="2"/>
  <c r="B1840" i="2"/>
  <c r="C1840" i="2"/>
  <c r="B1841" i="2"/>
  <c r="C1841" i="2"/>
  <c r="B1842" i="2"/>
  <c r="C1842" i="2"/>
  <c r="B1843" i="2"/>
  <c r="C1843" i="2"/>
  <c r="B1844" i="2"/>
  <c r="C1844" i="2"/>
  <c r="B1845" i="2"/>
  <c r="C1845" i="2"/>
  <c r="B1846" i="2"/>
  <c r="C1846" i="2"/>
  <c r="B1847" i="2"/>
  <c r="C1847" i="2"/>
  <c r="B1848" i="2"/>
  <c r="C1848" i="2"/>
  <c r="B1849" i="2"/>
  <c r="C1849" i="2"/>
  <c r="B1850" i="2"/>
  <c r="C1850" i="2"/>
  <c r="B1851" i="2"/>
  <c r="C1851" i="2"/>
  <c r="B1852" i="2"/>
  <c r="C1852" i="2"/>
  <c r="B1853" i="2"/>
  <c r="C1853" i="2"/>
  <c r="B1854" i="2"/>
  <c r="C1854" i="2"/>
  <c r="B1855" i="2"/>
  <c r="C1855" i="2"/>
  <c r="B1856" i="2"/>
  <c r="C1856" i="2"/>
  <c r="B1857" i="2"/>
  <c r="C1857" i="2"/>
  <c r="B1858" i="2"/>
  <c r="C1858" i="2"/>
  <c r="B1859" i="2"/>
  <c r="C1859" i="2"/>
  <c r="B1860" i="2"/>
  <c r="C1860" i="2"/>
  <c r="B1861" i="2"/>
  <c r="C1861" i="2"/>
  <c r="B1862" i="2"/>
  <c r="C1862" i="2"/>
  <c r="B1863" i="2"/>
  <c r="C1863" i="2"/>
  <c r="B1864" i="2"/>
  <c r="C1864" i="2"/>
  <c r="B1865" i="2"/>
  <c r="C1865" i="2"/>
  <c r="B1866" i="2"/>
  <c r="C1866" i="2"/>
  <c r="B1867" i="2"/>
  <c r="C1867" i="2"/>
  <c r="B1868" i="2"/>
  <c r="C1868" i="2"/>
  <c r="B1869" i="2"/>
  <c r="C1869" i="2"/>
  <c r="B1870" i="2"/>
  <c r="C1870" i="2"/>
  <c r="B1871" i="2"/>
  <c r="C1871" i="2"/>
  <c r="B1872" i="2"/>
  <c r="C1872" i="2"/>
  <c r="B1873" i="2"/>
  <c r="C1873" i="2"/>
  <c r="B1874" i="2"/>
  <c r="C1874" i="2"/>
  <c r="B1875" i="2"/>
  <c r="C1875" i="2"/>
  <c r="B1876" i="2"/>
  <c r="C1876" i="2"/>
  <c r="B1877" i="2"/>
  <c r="C1877" i="2"/>
  <c r="B1878" i="2"/>
  <c r="C1878" i="2"/>
  <c r="B1879" i="2"/>
  <c r="C1879" i="2"/>
  <c r="B1880" i="2"/>
  <c r="C1880" i="2"/>
  <c r="B1881" i="2"/>
  <c r="C1881" i="2"/>
  <c r="B1882" i="2"/>
  <c r="C1882" i="2"/>
  <c r="B1883" i="2"/>
  <c r="C1883" i="2"/>
  <c r="B1884" i="2"/>
  <c r="C1884" i="2"/>
  <c r="B1885" i="2"/>
  <c r="C1885" i="2"/>
  <c r="B1886" i="2"/>
  <c r="C1886" i="2"/>
  <c r="B1887" i="2"/>
  <c r="C1887" i="2"/>
  <c r="B1888" i="2"/>
  <c r="C1888" i="2"/>
  <c r="B1889" i="2"/>
  <c r="C1889" i="2"/>
  <c r="B1890" i="2"/>
  <c r="C1890" i="2"/>
  <c r="B1891" i="2"/>
  <c r="C1891" i="2"/>
  <c r="B1892" i="2"/>
  <c r="C1892" i="2"/>
  <c r="B1893" i="2"/>
  <c r="C1893" i="2"/>
  <c r="B1894" i="2"/>
  <c r="C1894" i="2"/>
  <c r="B1895" i="2"/>
  <c r="C1895" i="2"/>
  <c r="B1896" i="2"/>
  <c r="C1896" i="2"/>
  <c r="B1897" i="2"/>
  <c r="C1897" i="2"/>
  <c r="B1898" i="2"/>
  <c r="C1898" i="2"/>
  <c r="B1899" i="2"/>
  <c r="C1899" i="2"/>
  <c r="B1900" i="2"/>
  <c r="C1900" i="2"/>
  <c r="B1901" i="2"/>
  <c r="C1901" i="2"/>
  <c r="B1902" i="2"/>
  <c r="C1902" i="2"/>
  <c r="B1903" i="2"/>
  <c r="C1903" i="2"/>
  <c r="B1904" i="2"/>
  <c r="C1904" i="2"/>
  <c r="B1905" i="2"/>
  <c r="C1905" i="2"/>
  <c r="B1906" i="2"/>
  <c r="C1906" i="2"/>
  <c r="B1907" i="2"/>
  <c r="C1907" i="2"/>
  <c r="B1908" i="2"/>
  <c r="C1908" i="2"/>
  <c r="B1909" i="2"/>
  <c r="C1909" i="2"/>
  <c r="B1910" i="2"/>
  <c r="C1910" i="2"/>
  <c r="B1911" i="2"/>
  <c r="C1911" i="2"/>
  <c r="B1912" i="2"/>
  <c r="C1912" i="2"/>
  <c r="B1913" i="2"/>
  <c r="C1913" i="2"/>
  <c r="B1914" i="2"/>
  <c r="C1914" i="2"/>
  <c r="B1915" i="2"/>
  <c r="C1915" i="2"/>
  <c r="B1916" i="2"/>
  <c r="C1916" i="2"/>
  <c r="B1917" i="2"/>
  <c r="C1917" i="2"/>
  <c r="B1918" i="2"/>
  <c r="C1918" i="2"/>
  <c r="B1919" i="2"/>
  <c r="C1919" i="2"/>
  <c r="B1920" i="2"/>
  <c r="C1920" i="2"/>
  <c r="B1921" i="2"/>
  <c r="C1921" i="2"/>
  <c r="B1922" i="2"/>
  <c r="C1922" i="2"/>
  <c r="B1923" i="2"/>
  <c r="C1923" i="2"/>
  <c r="B1924" i="2"/>
  <c r="C1924" i="2"/>
  <c r="B1925" i="2"/>
  <c r="C1925" i="2"/>
  <c r="B1926" i="2"/>
  <c r="C1926" i="2"/>
  <c r="B1927" i="2"/>
  <c r="C1927" i="2"/>
  <c r="B1928" i="2"/>
  <c r="C1928" i="2"/>
  <c r="B1929" i="2"/>
  <c r="C1929" i="2"/>
  <c r="B1930" i="2"/>
  <c r="C1930" i="2"/>
  <c r="B1931" i="2"/>
  <c r="C1931" i="2"/>
  <c r="B1932" i="2"/>
  <c r="C1932" i="2"/>
  <c r="B1933" i="2"/>
  <c r="C1933" i="2"/>
  <c r="B1934" i="2"/>
  <c r="C1934" i="2"/>
  <c r="B1935" i="2"/>
  <c r="C1935" i="2"/>
  <c r="B1936" i="2"/>
  <c r="C1936" i="2"/>
  <c r="B1937" i="2"/>
  <c r="C1937" i="2"/>
  <c r="B1938" i="2"/>
  <c r="C1938" i="2"/>
  <c r="B1939" i="2"/>
  <c r="C1939" i="2"/>
  <c r="B1940" i="2"/>
  <c r="C1940" i="2"/>
  <c r="B1941" i="2"/>
  <c r="C1941" i="2"/>
  <c r="B1942" i="2"/>
  <c r="C1942" i="2"/>
  <c r="B1943" i="2"/>
  <c r="C1943" i="2"/>
  <c r="B1944" i="2"/>
  <c r="C1944" i="2"/>
  <c r="B1945" i="2"/>
  <c r="C1945" i="2"/>
  <c r="B1946" i="2"/>
  <c r="C1946" i="2"/>
  <c r="B1947" i="2"/>
  <c r="C1947" i="2"/>
  <c r="B1948" i="2"/>
  <c r="C1948" i="2"/>
  <c r="B1949" i="2"/>
  <c r="C1949" i="2"/>
  <c r="B1950" i="2"/>
  <c r="C1950" i="2"/>
  <c r="B1951" i="2"/>
  <c r="C1951" i="2"/>
  <c r="B1952" i="2"/>
  <c r="C1952" i="2"/>
  <c r="B1953" i="2"/>
  <c r="C1953" i="2"/>
  <c r="B1954" i="2"/>
  <c r="C1954" i="2"/>
  <c r="B1955" i="2"/>
  <c r="C1955" i="2"/>
  <c r="B1956" i="2"/>
  <c r="C1956" i="2"/>
  <c r="B1957" i="2"/>
  <c r="C1957" i="2"/>
  <c r="B1958" i="2"/>
  <c r="C1958" i="2"/>
  <c r="B1959" i="2"/>
  <c r="C1959" i="2"/>
  <c r="B1960" i="2"/>
  <c r="C1960" i="2"/>
  <c r="B1961" i="2"/>
  <c r="C1961" i="2"/>
  <c r="B1962" i="2"/>
  <c r="C1962" i="2"/>
  <c r="B1963" i="2"/>
  <c r="C1963" i="2"/>
  <c r="B1964" i="2"/>
  <c r="C1964" i="2"/>
  <c r="B1965" i="2"/>
  <c r="C1965" i="2"/>
  <c r="B1966" i="2"/>
  <c r="C1966" i="2"/>
  <c r="B1967" i="2"/>
  <c r="C1967" i="2"/>
  <c r="B1968" i="2"/>
  <c r="C1968" i="2"/>
  <c r="B1969" i="2"/>
  <c r="C1969" i="2"/>
  <c r="B1970" i="2"/>
  <c r="C1970" i="2"/>
  <c r="B1971" i="2"/>
  <c r="C1971" i="2"/>
  <c r="B1972" i="2"/>
  <c r="C1972" i="2"/>
  <c r="B1973" i="2"/>
  <c r="C1973" i="2"/>
  <c r="B1974" i="2"/>
  <c r="C1974" i="2"/>
  <c r="B1975" i="2"/>
  <c r="C1975" i="2"/>
  <c r="B1976" i="2"/>
  <c r="C1976" i="2"/>
  <c r="B1977" i="2"/>
  <c r="C1977" i="2"/>
  <c r="B1978" i="2"/>
  <c r="C1978" i="2"/>
  <c r="B1979" i="2"/>
  <c r="C1979" i="2"/>
  <c r="B1980" i="2"/>
  <c r="C1980" i="2"/>
  <c r="B1981" i="2"/>
  <c r="C1981" i="2"/>
  <c r="B1982" i="2"/>
  <c r="C1982" i="2"/>
  <c r="B1983" i="2"/>
  <c r="C1983" i="2"/>
  <c r="B1984" i="2"/>
  <c r="C1984" i="2"/>
  <c r="B1985" i="2"/>
  <c r="C1985" i="2"/>
  <c r="B1986" i="2"/>
  <c r="C1986" i="2"/>
  <c r="B1987" i="2"/>
  <c r="C1987" i="2"/>
  <c r="B1988" i="2"/>
  <c r="C1988" i="2"/>
  <c r="B1989" i="2"/>
  <c r="C1989" i="2"/>
  <c r="B1990" i="2"/>
  <c r="C1990" i="2"/>
  <c r="B1991" i="2"/>
  <c r="C1991" i="2"/>
  <c r="B1992" i="2"/>
  <c r="C1992" i="2"/>
  <c r="B1993" i="2"/>
  <c r="C1993" i="2"/>
  <c r="B1994" i="2"/>
  <c r="C1994" i="2"/>
  <c r="B1995" i="2"/>
  <c r="C1995" i="2"/>
  <c r="B1996" i="2"/>
  <c r="C1996" i="2"/>
  <c r="B1997" i="2"/>
  <c r="C1997" i="2"/>
  <c r="B1998" i="2"/>
  <c r="C1998" i="2"/>
  <c r="B1999" i="2"/>
  <c r="C1999" i="2"/>
  <c r="B2000" i="2"/>
  <c r="C2000" i="2"/>
  <c r="B2001" i="2"/>
  <c r="C2001" i="2"/>
  <c r="B2002" i="2"/>
  <c r="C2002" i="2"/>
  <c r="B2003" i="2"/>
  <c r="C2003" i="2"/>
  <c r="B2004" i="2"/>
  <c r="C2004" i="2"/>
  <c r="B2005" i="2"/>
  <c r="C2005" i="2"/>
  <c r="B2006" i="2"/>
  <c r="C2006" i="2"/>
  <c r="B2007" i="2"/>
  <c r="C2007" i="2"/>
  <c r="B2008" i="2"/>
  <c r="C2008" i="2"/>
  <c r="B2009" i="2"/>
  <c r="C2009" i="2"/>
  <c r="B2010" i="2"/>
  <c r="C2010" i="2"/>
  <c r="B2011" i="2"/>
  <c r="C2011" i="2"/>
  <c r="B2012" i="2"/>
  <c r="C2012" i="2"/>
  <c r="B2013" i="2"/>
  <c r="C2013" i="2"/>
  <c r="B2014" i="2"/>
  <c r="C2014" i="2"/>
  <c r="B2015" i="2"/>
  <c r="C2015" i="2"/>
  <c r="B2016" i="2"/>
  <c r="C2016" i="2"/>
  <c r="B2017" i="2"/>
  <c r="C2017" i="2"/>
  <c r="B2018" i="2"/>
  <c r="C2018" i="2"/>
  <c r="B2019" i="2"/>
  <c r="C2019" i="2"/>
  <c r="B2020" i="2"/>
  <c r="C2020" i="2"/>
  <c r="B2021" i="2"/>
  <c r="C2021" i="2"/>
  <c r="B2022" i="2"/>
  <c r="C2022" i="2"/>
  <c r="B2023" i="2"/>
  <c r="C2023" i="2"/>
  <c r="B2024" i="2"/>
  <c r="C2024" i="2"/>
  <c r="B2025" i="2"/>
  <c r="C2025" i="2"/>
  <c r="B2026" i="2"/>
  <c r="C2026" i="2"/>
  <c r="B2027" i="2"/>
  <c r="C2027" i="2"/>
  <c r="B2028" i="2"/>
  <c r="C2028" i="2"/>
  <c r="B2029" i="2"/>
  <c r="C2029" i="2"/>
  <c r="B2030" i="2"/>
  <c r="C2030" i="2"/>
  <c r="B2031" i="2"/>
  <c r="C2031" i="2"/>
  <c r="B2032" i="2"/>
  <c r="C2032" i="2"/>
  <c r="B2033" i="2"/>
  <c r="C2033" i="2"/>
  <c r="B2034" i="2"/>
  <c r="C2034" i="2"/>
  <c r="B2035" i="2"/>
  <c r="C2035" i="2"/>
  <c r="B2036" i="2"/>
  <c r="C2036" i="2"/>
  <c r="B2037" i="2"/>
  <c r="C2037" i="2"/>
  <c r="B2038" i="2"/>
  <c r="C2038" i="2"/>
  <c r="B2039" i="2"/>
  <c r="C2039" i="2"/>
  <c r="B2040" i="2"/>
  <c r="C2040" i="2"/>
  <c r="B2041" i="2"/>
  <c r="C2041" i="2"/>
  <c r="B2042" i="2"/>
  <c r="C2042" i="2"/>
  <c r="B2043" i="2"/>
  <c r="C2043" i="2"/>
  <c r="B2044" i="2"/>
  <c r="C2044" i="2"/>
  <c r="B2045" i="2"/>
  <c r="C2045" i="2"/>
  <c r="B2046" i="2"/>
  <c r="C2046" i="2"/>
  <c r="B2047" i="2"/>
  <c r="C2047" i="2"/>
  <c r="B2048" i="2"/>
  <c r="C2048" i="2"/>
  <c r="B2049" i="2"/>
  <c r="C2049" i="2"/>
  <c r="B2050" i="2"/>
  <c r="C2050" i="2"/>
  <c r="B2051" i="2"/>
  <c r="C2051" i="2"/>
  <c r="B2052" i="2"/>
  <c r="C2052" i="2"/>
  <c r="B2053" i="2"/>
  <c r="C2053" i="2"/>
  <c r="B2054" i="2"/>
  <c r="C2054" i="2"/>
  <c r="B2055" i="2"/>
  <c r="C2055" i="2"/>
  <c r="B2056" i="2"/>
  <c r="C2056" i="2"/>
  <c r="B2057" i="2"/>
  <c r="C2057" i="2"/>
  <c r="B2058" i="2"/>
  <c r="C2058" i="2"/>
  <c r="B2059" i="2"/>
  <c r="C2059" i="2"/>
  <c r="B2060" i="2"/>
  <c r="C2060" i="2"/>
  <c r="B2061" i="2"/>
  <c r="C2061" i="2"/>
  <c r="B2062" i="2"/>
  <c r="C2062" i="2"/>
  <c r="B2063" i="2"/>
  <c r="C2063" i="2"/>
  <c r="B2064" i="2"/>
  <c r="C2064" i="2"/>
  <c r="B2065" i="2"/>
  <c r="C2065" i="2"/>
  <c r="B2066" i="2"/>
  <c r="C2066" i="2"/>
  <c r="B2067" i="2"/>
  <c r="C2067" i="2"/>
  <c r="B2068" i="2"/>
  <c r="C2068" i="2"/>
  <c r="B2069" i="2"/>
  <c r="C2069" i="2"/>
  <c r="B2070" i="2"/>
  <c r="C2070" i="2"/>
  <c r="B2071" i="2"/>
  <c r="C2071" i="2"/>
  <c r="B2072" i="2"/>
  <c r="C2072" i="2"/>
  <c r="B2073" i="2"/>
  <c r="C2073" i="2"/>
  <c r="B2074" i="2"/>
  <c r="C2074" i="2"/>
  <c r="B2075" i="2"/>
  <c r="C2075" i="2"/>
  <c r="B2076" i="2"/>
  <c r="C2076" i="2"/>
  <c r="B2077" i="2"/>
  <c r="C2077" i="2"/>
  <c r="B2078" i="2"/>
  <c r="C2078" i="2"/>
  <c r="B2079" i="2"/>
  <c r="C2079" i="2"/>
  <c r="B2080" i="2"/>
  <c r="C2080" i="2"/>
  <c r="B2081" i="2"/>
  <c r="C2081" i="2"/>
  <c r="B2082" i="2"/>
  <c r="C2082" i="2"/>
  <c r="B2083" i="2"/>
  <c r="C2083" i="2"/>
  <c r="B2084" i="2"/>
  <c r="C2084" i="2"/>
  <c r="B2085" i="2"/>
  <c r="C2085" i="2"/>
  <c r="B2086" i="2"/>
  <c r="C2086" i="2"/>
  <c r="B2087" i="2"/>
  <c r="C2087" i="2"/>
  <c r="B2088" i="2"/>
  <c r="C2088" i="2"/>
  <c r="B2089" i="2"/>
  <c r="C2089" i="2"/>
  <c r="B2090" i="2"/>
  <c r="C2090" i="2"/>
  <c r="B2091" i="2"/>
  <c r="C2091" i="2"/>
  <c r="B2092" i="2"/>
  <c r="C2092" i="2"/>
  <c r="B2093" i="2"/>
  <c r="C2093" i="2"/>
  <c r="B2094" i="2"/>
  <c r="C2094" i="2"/>
  <c r="B2095" i="2"/>
  <c r="C2095" i="2"/>
  <c r="B2096" i="2"/>
  <c r="C2096" i="2"/>
  <c r="B2097" i="2"/>
  <c r="C2097" i="2"/>
  <c r="B2098" i="2"/>
  <c r="C2098" i="2"/>
  <c r="B2099" i="2"/>
  <c r="C2099" i="2"/>
  <c r="B2100" i="2"/>
  <c r="C2100" i="2"/>
  <c r="B2101" i="2"/>
  <c r="C2101" i="2"/>
  <c r="B2102" i="2"/>
  <c r="C2102" i="2"/>
  <c r="B2103" i="2"/>
  <c r="C2103" i="2"/>
  <c r="B2104" i="2"/>
  <c r="C2104" i="2"/>
  <c r="B2105" i="2"/>
  <c r="C2105" i="2"/>
  <c r="B2106" i="2"/>
  <c r="C2106" i="2"/>
  <c r="B2107" i="2"/>
  <c r="C2107" i="2"/>
  <c r="B2108" i="2"/>
  <c r="C2108" i="2"/>
  <c r="B2109" i="2"/>
  <c r="C2109" i="2"/>
  <c r="B2110" i="2"/>
  <c r="C2110" i="2"/>
  <c r="B2111" i="2"/>
  <c r="C2111" i="2"/>
  <c r="B2112" i="2"/>
  <c r="C2112" i="2"/>
  <c r="B2113" i="2"/>
  <c r="C2113" i="2"/>
  <c r="B2114" i="2"/>
  <c r="C2114" i="2"/>
  <c r="B2115" i="2"/>
  <c r="C2115" i="2"/>
  <c r="B2116" i="2"/>
  <c r="C2116" i="2"/>
  <c r="B2117" i="2"/>
  <c r="C2117" i="2"/>
  <c r="B2118" i="2"/>
  <c r="C2118" i="2"/>
  <c r="B2119" i="2"/>
  <c r="C2119" i="2"/>
  <c r="B2120" i="2"/>
  <c r="C2120" i="2"/>
  <c r="B2121" i="2"/>
  <c r="C2121" i="2"/>
  <c r="B2122" i="2"/>
  <c r="C2122" i="2"/>
  <c r="B2123" i="2"/>
  <c r="C2123" i="2"/>
  <c r="B2124" i="2"/>
  <c r="C2124" i="2"/>
  <c r="B2125" i="2"/>
  <c r="C2125" i="2"/>
  <c r="B2126" i="2"/>
  <c r="C2126" i="2"/>
  <c r="B2127" i="2"/>
  <c r="C2127" i="2"/>
  <c r="B2128" i="2"/>
  <c r="C2128" i="2"/>
  <c r="B2129" i="2"/>
  <c r="C2129" i="2"/>
  <c r="B2130" i="2"/>
  <c r="C2130" i="2"/>
  <c r="B2131" i="2"/>
  <c r="C2131" i="2"/>
  <c r="B2132" i="2"/>
  <c r="C2132" i="2"/>
  <c r="B2133" i="2"/>
  <c r="C2133" i="2"/>
  <c r="B2134" i="2"/>
  <c r="C2134" i="2"/>
  <c r="B2135" i="2"/>
  <c r="C2135" i="2"/>
  <c r="B2136" i="2"/>
  <c r="C2136" i="2"/>
  <c r="B2137" i="2"/>
  <c r="C2137" i="2"/>
  <c r="B2138" i="2"/>
  <c r="C2138" i="2"/>
  <c r="B2139" i="2"/>
  <c r="C2139" i="2"/>
  <c r="B2140" i="2"/>
  <c r="C2140" i="2"/>
  <c r="B2141" i="2"/>
  <c r="C2141" i="2"/>
  <c r="B2142" i="2"/>
  <c r="C2142" i="2"/>
  <c r="B2143" i="2"/>
  <c r="C2143" i="2"/>
  <c r="B2144" i="2"/>
  <c r="C2144" i="2"/>
  <c r="B2145" i="2"/>
  <c r="C2145" i="2"/>
  <c r="B2146" i="2"/>
  <c r="C2146" i="2"/>
  <c r="B2147" i="2"/>
  <c r="C2147" i="2"/>
  <c r="B2148" i="2"/>
  <c r="C2148" i="2"/>
  <c r="B2149" i="2"/>
  <c r="C2149" i="2"/>
  <c r="B2150" i="2"/>
  <c r="C2150" i="2"/>
  <c r="B2151" i="2"/>
  <c r="C2151" i="2"/>
  <c r="B2152" i="2"/>
  <c r="C2152" i="2"/>
  <c r="B2153" i="2"/>
  <c r="C2153" i="2"/>
  <c r="B2154" i="2"/>
  <c r="C2154" i="2"/>
  <c r="B2155" i="2"/>
  <c r="C2155" i="2"/>
  <c r="B2156" i="2"/>
  <c r="C2156" i="2"/>
  <c r="B2157" i="2"/>
  <c r="C2157" i="2"/>
  <c r="B2158" i="2"/>
  <c r="C2158" i="2"/>
  <c r="B2159" i="2"/>
  <c r="C2159" i="2"/>
  <c r="B2160" i="2"/>
  <c r="C2160" i="2"/>
  <c r="B2161" i="2"/>
  <c r="C2161" i="2"/>
  <c r="B2162" i="2"/>
  <c r="C2162" i="2"/>
  <c r="B2163" i="2"/>
  <c r="C2163" i="2"/>
  <c r="B2164" i="2"/>
  <c r="C2164" i="2"/>
  <c r="B2165" i="2"/>
  <c r="C2165" i="2"/>
  <c r="B2166" i="2"/>
  <c r="C2166" i="2"/>
  <c r="B2167" i="2"/>
  <c r="C2167" i="2"/>
  <c r="B2168" i="2"/>
  <c r="C2168" i="2"/>
  <c r="B2169" i="2"/>
  <c r="C2169" i="2"/>
  <c r="B2170" i="2"/>
  <c r="C2170" i="2"/>
  <c r="B2171" i="2"/>
  <c r="C2171" i="2"/>
  <c r="B2172" i="2"/>
  <c r="C2172" i="2"/>
  <c r="B2173" i="2"/>
  <c r="C2173" i="2"/>
  <c r="B2174" i="2"/>
  <c r="C2174" i="2"/>
  <c r="B2175" i="2"/>
  <c r="C2175" i="2"/>
  <c r="B2176" i="2"/>
  <c r="C2176" i="2"/>
  <c r="B2177" i="2"/>
  <c r="C2177" i="2"/>
  <c r="B2178" i="2"/>
  <c r="C2178" i="2"/>
  <c r="B2179" i="2"/>
  <c r="C2179" i="2"/>
  <c r="B2180" i="2"/>
  <c r="C2180" i="2"/>
  <c r="B2181" i="2"/>
  <c r="C2181" i="2"/>
  <c r="B2182" i="2"/>
  <c r="C2182" i="2"/>
  <c r="B2183" i="2"/>
  <c r="C2183" i="2"/>
  <c r="B2184" i="2"/>
  <c r="C2184" i="2"/>
  <c r="B2185" i="2"/>
  <c r="C2185" i="2"/>
  <c r="B2186" i="2"/>
  <c r="C2186" i="2"/>
  <c r="B2187" i="2"/>
  <c r="C2187" i="2"/>
  <c r="B2188" i="2"/>
  <c r="C2188" i="2"/>
  <c r="B2189" i="2"/>
  <c r="C2189" i="2"/>
  <c r="B2190" i="2"/>
  <c r="C2190" i="2"/>
  <c r="B2191" i="2"/>
  <c r="C2191" i="2"/>
  <c r="B2192" i="2"/>
  <c r="C2192" i="2"/>
  <c r="B2193" i="2"/>
  <c r="C2193" i="2"/>
  <c r="B2194" i="2"/>
  <c r="C2194" i="2"/>
  <c r="B2195" i="2"/>
  <c r="C2195" i="2"/>
  <c r="B2196" i="2"/>
  <c r="C2196" i="2"/>
  <c r="B2197" i="2"/>
  <c r="C2197" i="2"/>
  <c r="B2198" i="2"/>
  <c r="C2198" i="2"/>
  <c r="B2199" i="2"/>
  <c r="C2199" i="2"/>
  <c r="B2200" i="2"/>
  <c r="C2200" i="2"/>
  <c r="B2201" i="2"/>
  <c r="C2201" i="2"/>
  <c r="B2202" i="2"/>
  <c r="C2202" i="2"/>
  <c r="B2203" i="2"/>
  <c r="C2203" i="2"/>
  <c r="B2204" i="2"/>
  <c r="C2204" i="2"/>
  <c r="B2205" i="2"/>
  <c r="C2205" i="2"/>
  <c r="B2206" i="2"/>
  <c r="C2206" i="2"/>
  <c r="B2207" i="2"/>
  <c r="C2207" i="2"/>
  <c r="B2208" i="2"/>
  <c r="C2208" i="2"/>
  <c r="B2209" i="2"/>
  <c r="C2209" i="2"/>
  <c r="B2210" i="2"/>
  <c r="C2210" i="2"/>
  <c r="B2211" i="2"/>
  <c r="C2211" i="2"/>
  <c r="B2212" i="2"/>
  <c r="C2212" i="2"/>
  <c r="B2213" i="2"/>
  <c r="C2213" i="2"/>
  <c r="B2214" i="2"/>
  <c r="C2214" i="2"/>
  <c r="B2215" i="2"/>
  <c r="C2215" i="2"/>
  <c r="B2216" i="2"/>
  <c r="C2216" i="2"/>
  <c r="B2217" i="2"/>
  <c r="C2217" i="2"/>
  <c r="B2218" i="2"/>
  <c r="C2218" i="2"/>
  <c r="B2219" i="2"/>
  <c r="C2219" i="2"/>
  <c r="B2220" i="2"/>
  <c r="C2220" i="2"/>
  <c r="B2221" i="2"/>
  <c r="C2221" i="2"/>
  <c r="B2222" i="2"/>
  <c r="C2222" i="2"/>
  <c r="B2223" i="2"/>
  <c r="C2223" i="2"/>
  <c r="B2224" i="2"/>
  <c r="C2224" i="2"/>
  <c r="B2225" i="2"/>
  <c r="C2225" i="2"/>
  <c r="B2226" i="2"/>
  <c r="C2226" i="2"/>
  <c r="B2227" i="2"/>
  <c r="C2227" i="2"/>
  <c r="B2228" i="2"/>
  <c r="C2228" i="2"/>
  <c r="B2229" i="2"/>
  <c r="C2229" i="2"/>
  <c r="B2230" i="2"/>
  <c r="C2230" i="2"/>
  <c r="B2231" i="2"/>
  <c r="C2231" i="2"/>
  <c r="B2232" i="2"/>
  <c r="C2232" i="2"/>
  <c r="B2233" i="2"/>
  <c r="C2233" i="2"/>
  <c r="B2234" i="2"/>
  <c r="C2234" i="2"/>
  <c r="B2235" i="2"/>
  <c r="C2235" i="2"/>
  <c r="B2236" i="2"/>
  <c r="C2236" i="2"/>
  <c r="B2237" i="2"/>
  <c r="C2237" i="2"/>
  <c r="B2238" i="2"/>
  <c r="C2238" i="2"/>
  <c r="B2239" i="2"/>
  <c r="C2239" i="2"/>
  <c r="B2240" i="2"/>
  <c r="C2240" i="2"/>
  <c r="B2241" i="2"/>
  <c r="C2241" i="2"/>
  <c r="B2242" i="2"/>
  <c r="C2242" i="2"/>
  <c r="B2243" i="2"/>
  <c r="C2243" i="2"/>
  <c r="B2244" i="2"/>
  <c r="C2244" i="2"/>
  <c r="B2245" i="2"/>
  <c r="C2245" i="2"/>
  <c r="B2246" i="2"/>
  <c r="C2246" i="2"/>
  <c r="B2247" i="2"/>
  <c r="C2247" i="2"/>
  <c r="B2248" i="2"/>
  <c r="C2248" i="2"/>
  <c r="B2249" i="2"/>
  <c r="C2249" i="2"/>
  <c r="B2250" i="2"/>
  <c r="C2250" i="2"/>
  <c r="B2251" i="2"/>
  <c r="C2251" i="2"/>
  <c r="B2252" i="2"/>
  <c r="C2252" i="2"/>
  <c r="B2253" i="2"/>
  <c r="C2253" i="2"/>
  <c r="B2254" i="2"/>
  <c r="C2254" i="2"/>
  <c r="B2255" i="2"/>
  <c r="C2255" i="2"/>
  <c r="B2256" i="2"/>
  <c r="C2256" i="2"/>
  <c r="B2257" i="2"/>
  <c r="C2257" i="2"/>
  <c r="B2258" i="2"/>
  <c r="C2258" i="2"/>
  <c r="B2259" i="2"/>
  <c r="C2259" i="2"/>
  <c r="B2260" i="2"/>
  <c r="C2260" i="2"/>
  <c r="B2261" i="2"/>
  <c r="C2261" i="2"/>
  <c r="B2262" i="2"/>
  <c r="C2262" i="2"/>
  <c r="B2263" i="2"/>
  <c r="C2263" i="2"/>
  <c r="B2264" i="2"/>
  <c r="C2264" i="2"/>
  <c r="B2265" i="2"/>
  <c r="C2265" i="2"/>
  <c r="B2266" i="2"/>
  <c r="C2266" i="2"/>
  <c r="B2267" i="2"/>
  <c r="C2267" i="2"/>
  <c r="B2268" i="2"/>
  <c r="C2268" i="2"/>
  <c r="B2269" i="2"/>
  <c r="C2269" i="2"/>
  <c r="B2270" i="2"/>
  <c r="C2270" i="2"/>
  <c r="B2271" i="2"/>
  <c r="C2271" i="2"/>
  <c r="B2272" i="2"/>
  <c r="C2272" i="2"/>
  <c r="B2273" i="2"/>
  <c r="C2273" i="2"/>
  <c r="B2274" i="2"/>
  <c r="C2274" i="2"/>
  <c r="B2275" i="2"/>
  <c r="C2275" i="2"/>
  <c r="B2276" i="2"/>
  <c r="C2276" i="2"/>
  <c r="B2277" i="2"/>
  <c r="C2277" i="2"/>
  <c r="B2278" i="2"/>
  <c r="C2278" i="2"/>
  <c r="B2279" i="2"/>
  <c r="C2279" i="2"/>
  <c r="B2280" i="2"/>
  <c r="C2280" i="2"/>
  <c r="B2281" i="2"/>
  <c r="C2281" i="2"/>
  <c r="B2282" i="2"/>
  <c r="C2282" i="2"/>
  <c r="B2283" i="2"/>
  <c r="C2283" i="2"/>
  <c r="B2284" i="2"/>
  <c r="C2284" i="2"/>
  <c r="B2285" i="2"/>
  <c r="C2285" i="2"/>
  <c r="B2286" i="2"/>
  <c r="C2286" i="2"/>
  <c r="B2287" i="2"/>
  <c r="C2287" i="2"/>
  <c r="B2288" i="2"/>
  <c r="C2288" i="2"/>
  <c r="B2289" i="2"/>
  <c r="C2289" i="2"/>
  <c r="B2290" i="2"/>
  <c r="C2290" i="2"/>
  <c r="B2291" i="2"/>
  <c r="C2291" i="2"/>
  <c r="B2292" i="2"/>
  <c r="C2292" i="2"/>
  <c r="B2293" i="2"/>
  <c r="C2293" i="2"/>
  <c r="B2294" i="2"/>
  <c r="C2294" i="2"/>
  <c r="B2295" i="2"/>
  <c r="C2295" i="2"/>
  <c r="B2296" i="2"/>
  <c r="C2296" i="2"/>
  <c r="B2297" i="2"/>
  <c r="C2297" i="2"/>
  <c r="B2298" i="2"/>
  <c r="C2298" i="2"/>
  <c r="B2299" i="2"/>
  <c r="C2299" i="2"/>
  <c r="B2300" i="2"/>
  <c r="C2300" i="2"/>
  <c r="B2301" i="2"/>
  <c r="C2301" i="2"/>
  <c r="B2302" i="2"/>
  <c r="C2302" i="2"/>
  <c r="B2303" i="2"/>
  <c r="C2303" i="2"/>
  <c r="B2304" i="2"/>
  <c r="C2304" i="2"/>
  <c r="B2305" i="2"/>
  <c r="C2305" i="2"/>
  <c r="B2306" i="2"/>
  <c r="C2306" i="2"/>
  <c r="B2307" i="2"/>
  <c r="C2307" i="2"/>
  <c r="B2308" i="2"/>
  <c r="C2308" i="2"/>
  <c r="B2309" i="2"/>
  <c r="C2309" i="2"/>
  <c r="B2310" i="2"/>
  <c r="C2310" i="2"/>
  <c r="B2311" i="2"/>
  <c r="C2311" i="2"/>
  <c r="B2312" i="2"/>
  <c r="C2312" i="2"/>
  <c r="B2313" i="2"/>
  <c r="C2313" i="2"/>
  <c r="B2314" i="2"/>
  <c r="C2314" i="2"/>
  <c r="B2315" i="2"/>
  <c r="C2315" i="2"/>
  <c r="B2316" i="2"/>
  <c r="C2316" i="2"/>
  <c r="B2317" i="2"/>
  <c r="C2317" i="2"/>
  <c r="B2318" i="2"/>
  <c r="C2318" i="2"/>
  <c r="B2319" i="2"/>
  <c r="C2319" i="2"/>
  <c r="B2320" i="2"/>
  <c r="C2320" i="2"/>
  <c r="B2321" i="2"/>
  <c r="C2321" i="2"/>
  <c r="B2322" i="2"/>
  <c r="C2322" i="2"/>
  <c r="B2323" i="2"/>
  <c r="C2323" i="2"/>
  <c r="B2324" i="2"/>
  <c r="C2324" i="2"/>
  <c r="B2325" i="2"/>
  <c r="C2325" i="2"/>
  <c r="B2326" i="2"/>
  <c r="C2326" i="2"/>
  <c r="B2327" i="2"/>
  <c r="C2327" i="2"/>
  <c r="B2328" i="2"/>
  <c r="C2328" i="2"/>
  <c r="B2329" i="2"/>
  <c r="C2329" i="2"/>
  <c r="B2330" i="2"/>
  <c r="C2330" i="2"/>
  <c r="B2331" i="2"/>
  <c r="C2331" i="2"/>
  <c r="B2332" i="2"/>
  <c r="C2332" i="2"/>
  <c r="B2333" i="2"/>
  <c r="C2333" i="2"/>
  <c r="B2334" i="2"/>
  <c r="C2334" i="2"/>
  <c r="B2335" i="2"/>
  <c r="C2335" i="2"/>
  <c r="B2336" i="2"/>
  <c r="C2336" i="2"/>
  <c r="B2337" i="2"/>
  <c r="C2337" i="2"/>
  <c r="B2338" i="2"/>
  <c r="C2338" i="2"/>
  <c r="B2339" i="2"/>
  <c r="C2339" i="2"/>
  <c r="B2340" i="2"/>
  <c r="C2340" i="2"/>
  <c r="B2341" i="2"/>
  <c r="C2341" i="2"/>
  <c r="B2342" i="2"/>
  <c r="C2342" i="2"/>
  <c r="B2343" i="2"/>
  <c r="C2343" i="2"/>
  <c r="B2344" i="2"/>
  <c r="C2344" i="2"/>
  <c r="B2345" i="2"/>
  <c r="C2345" i="2"/>
  <c r="B2346" i="2"/>
  <c r="C2346" i="2"/>
  <c r="B2347" i="2"/>
  <c r="C2347" i="2"/>
  <c r="B2348" i="2"/>
  <c r="C2348" i="2"/>
  <c r="B2349" i="2"/>
  <c r="C2349" i="2"/>
  <c r="B2350" i="2"/>
  <c r="C2350" i="2"/>
  <c r="B2351" i="2"/>
  <c r="C2351" i="2"/>
  <c r="B2352" i="2"/>
  <c r="C2352" i="2"/>
  <c r="B2353" i="2"/>
  <c r="C2353" i="2"/>
  <c r="B2354" i="2"/>
  <c r="C2354" i="2"/>
  <c r="B2355" i="2"/>
  <c r="C2355" i="2"/>
  <c r="B2356" i="2"/>
  <c r="C2356" i="2"/>
  <c r="B2357" i="2"/>
  <c r="C2357" i="2"/>
  <c r="B2358" i="2"/>
  <c r="C2358" i="2"/>
  <c r="B2359" i="2"/>
  <c r="C2359" i="2"/>
  <c r="B2360" i="2"/>
  <c r="C2360" i="2"/>
  <c r="B2361" i="2"/>
  <c r="C2361" i="2"/>
  <c r="B2362" i="2"/>
  <c r="C2362" i="2"/>
  <c r="B2363" i="2"/>
  <c r="C2363" i="2"/>
  <c r="B2364" i="2"/>
  <c r="C2364" i="2"/>
  <c r="B2365" i="2"/>
  <c r="C2365" i="2"/>
  <c r="B2366" i="2"/>
  <c r="C2366" i="2"/>
  <c r="B2367" i="2"/>
  <c r="C2367" i="2"/>
  <c r="B2368" i="2"/>
  <c r="C2368" i="2"/>
  <c r="B2369" i="2"/>
  <c r="C2369" i="2"/>
  <c r="B2370" i="2"/>
  <c r="C2370" i="2"/>
  <c r="B2371" i="2"/>
  <c r="C2371" i="2"/>
  <c r="B2372" i="2"/>
  <c r="C2372" i="2"/>
  <c r="B2373" i="2"/>
  <c r="C2373" i="2"/>
  <c r="B2374" i="2"/>
  <c r="C2374" i="2"/>
  <c r="B2375" i="2"/>
  <c r="C2375" i="2"/>
  <c r="B2376" i="2"/>
  <c r="C2376" i="2"/>
  <c r="B2377" i="2"/>
  <c r="C2377" i="2"/>
  <c r="B2378" i="2"/>
  <c r="C2378" i="2"/>
  <c r="B2379" i="2"/>
  <c r="C2379" i="2"/>
  <c r="B2380" i="2"/>
  <c r="C2380" i="2"/>
  <c r="B2381" i="2"/>
  <c r="C2381" i="2"/>
  <c r="B2382" i="2"/>
  <c r="C2382" i="2"/>
  <c r="B2383" i="2"/>
  <c r="C2383" i="2"/>
  <c r="B2384" i="2"/>
  <c r="C2384" i="2"/>
  <c r="B2385" i="2"/>
  <c r="C2385" i="2"/>
  <c r="B2386" i="2"/>
  <c r="C2386" i="2"/>
  <c r="B2387" i="2"/>
  <c r="C2387" i="2"/>
  <c r="B2388" i="2"/>
  <c r="C2388" i="2"/>
  <c r="B2389" i="2"/>
  <c r="C2389" i="2"/>
  <c r="B2390" i="2"/>
  <c r="C2390" i="2"/>
  <c r="B2391" i="2"/>
  <c r="C2391" i="2"/>
  <c r="B2392" i="2"/>
  <c r="C2392" i="2"/>
  <c r="B2393" i="2"/>
  <c r="C2393" i="2"/>
  <c r="B2394" i="2"/>
  <c r="C2394" i="2"/>
  <c r="B2395" i="2"/>
  <c r="C2395" i="2"/>
  <c r="B2396" i="2"/>
  <c r="C2396" i="2"/>
  <c r="B2397" i="2"/>
  <c r="C2397" i="2"/>
  <c r="B2398" i="2"/>
  <c r="C2398" i="2"/>
  <c r="B2399" i="2"/>
  <c r="C2399" i="2"/>
  <c r="B2400" i="2"/>
  <c r="C2400" i="2"/>
  <c r="B2401" i="2"/>
  <c r="C2401" i="2"/>
  <c r="B2402" i="2"/>
  <c r="C2402" i="2"/>
  <c r="B2403" i="2"/>
  <c r="C2403" i="2"/>
  <c r="B2404" i="2"/>
  <c r="C2404" i="2"/>
  <c r="B2405" i="2"/>
  <c r="C2405" i="2"/>
  <c r="B2406" i="2"/>
  <c r="C2406" i="2"/>
  <c r="B2407" i="2"/>
  <c r="C2407" i="2"/>
  <c r="B2408" i="2"/>
  <c r="C2408" i="2"/>
  <c r="B2409" i="2"/>
  <c r="C2409" i="2"/>
  <c r="B2410" i="2"/>
  <c r="C2410" i="2"/>
  <c r="B2411" i="2"/>
  <c r="C2411" i="2"/>
  <c r="B2412" i="2"/>
  <c r="C2412" i="2"/>
  <c r="B2413" i="2"/>
  <c r="C2413" i="2"/>
  <c r="B2414" i="2"/>
  <c r="C2414" i="2"/>
  <c r="B2415" i="2"/>
  <c r="C2415" i="2"/>
  <c r="B2416" i="2"/>
  <c r="C2416" i="2"/>
  <c r="B2417" i="2"/>
  <c r="C2417" i="2"/>
  <c r="B2418" i="2"/>
  <c r="C2418" i="2"/>
  <c r="B2419" i="2"/>
  <c r="C2419" i="2"/>
  <c r="B2420" i="2"/>
  <c r="C2420" i="2"/>
  <c r="B2421" i="2"/>
  <c r="C2421" i="2"/>
  <c r="B2422" i="2"/>
  <c r="C2422" i="2"/>
  <c r="B2423" i="2"/>
  <c r="C2423" i="2"/>
  <c r="B2424" i="2"/>
  <c r="C2424" i="2"/>
  <c r="B2425" i="2"/>
  <c r="C2425" i="2"/>
  <c r="B2426" i="2"/>
  <c r="C2426" i="2"/>
  <c r="B2427" i="2"/>
  <c r="C2427" i="2"/>
  <c r="B2428" i="2"/>
  <c r="C2428" i="2"/>
  <c r="B2429" i="2"/>
  <c r="C2429" i="2"/>
  <c r="B2430" i="2"/>
  <c r="C2430" i="2"/>
  <c r="B2431" i="2"/>
  <c r="C2431" i="2"/>
  <c r="B2432" i="2"/>
  <c r="C2432" i="2"/>
  <c r="B2433" i="2"/>
  <c r="C2433" i="2"/>
  <c r="B2434" i="2"/>
  <c r="C2434" i="2"/>
  <c r="B2435" i="2"/>
  <c r="C2435" i="2"/>
  <c r="B2436" i="2"/>
  <c r="C2436" i="2"/>
  <c r="B2437" i="2"/>
  <c r="C2437" i="2"/>
  <c r="B2438" i="2"/>
  <c r="C2438" i="2"/>
  <c r="B2439" i="2"/>
  <c r="C2439" i="2"/>
  <c r="B2440" i="2"/>
  <c r="C2440" i="2"/>
  <c r="B2441" i="2"/>
  <c r="C2441" i="2"/>
  <c r="B2442" i="2"/>
  <c r="C2442" i="2"/>
  <c r="B2443" i="2"/>
  <c r="C2443" i="2"/>
  <c r="B2444" i="2"/>
  <c r="C2444" i="2"/>
  <c r="B2445" i="2"/>
  <c r="C2445" i="2"/>
  <c r="B2446" i="2"/>
  <c r="C2446" i="2"/>
  <c r="B2447" i="2"/>
  <c r="C2447" i="2"/>
  <c r="B2448" i="2"/>
  <c r="C2448" i="2"/>
  <c r="B2449" i="2"/>
  <c r="C2449" i="2"/>
  <c r="B2450" i="2"/>
  <c r="C2450" i="2"/>
  <c r="B2451" i="2"/>
  <c r="C2451" i="2"/>
  <c r="B2452" i="2"/>
  <c r="C2452" i="2"/>
  <c r="B2453" i="2"/>
  <c r="C2453" i="2"/>
  <c r="B2454" i="2"/>
  <c r="C2454" i="2"/>
  <c r="B2455" i="2"/>
  <c r="C2455" i="2"/>
  <c r="B2456" i="2"/>
  <c r="C2456" i="2"/>
  <c r="B2457" i="2"/>
  <c r="C2457" i="2"/>
  <c r="B2458" i="2"/>
  <c r="C2458" i="2"/>
  <c r="B2459" i="2"/>
  <c r="C2459" i="2"/>
  <c r="B2460" i="2"/>
  <c r="C2460" i="2"/>
  <c r="B2461" i="2"/>
  <c r="C2461" i="2"/>
  <c r="B2462" i="2"/>
  <c r="C2462" i="2"/>
  <c r="B2463" i="2"/>
  <c r="C2463" i="2"/>
  <c r="B2464" i="2"/>
  <c r="C2464" i="2"/>
  <c r="B2465" i="2"/>
  <c r="C2465" i="2"/>
  <c r="B2466" i="2"/>
  <c r="C2466" i="2"/>
  <c r="B2467" i="2"/>
  <c r="C2467" i="2"/>
  <c r="B2468" i="2"/>
  <c r="C2468" i="2"/>
  <c r="B2469" i="2"/>
  <c r="C2469" i="2"/>
  <c r="B2470" i="2"/>
  <c r="C2470" i="2"/>
  <c r="B2471" i="2"/>
  <c r="C2471" i="2"/>
  <c r="B2472" i="2"/>
  <c r="C2472" i="2"/>
  <c r="B2473" i="2"/>
  <c r="C2473" i="2"/>
  <c r="B2474" i="2"/>
  <c r="C2474" i="2"/>
  <c r="B2475" i="2"/>
  <c r="C2475" i="2"/>
  <c r="B2476" i="2"/>
  <c r="C2476" i="2"/>
  <c r="B2477" i="2"/>
  <c r="C2477" i="2"/>
  <c r="B2478" i="2"/>
  <c r="C2478" i="2"/>
  <c r="B2479" i="2"/>
  <c r="C2479" i="2"/>
  <c r="B2480" i="2"/>
  <c r="C2480" i="2"/>
  <c r="B2481" i="2"/>
  <c r="C2481" i="2"/>
  <c r="B2482" i="2"/>
  <c r="C2482" i="2"/>
  <c r="B2483" i="2"/>
  <c r="C2483" i="2"/>
  <c r="B2484" i="2"/>
  <c r="C2484" i="2"/>
  <c r="B2485" i="2"/>
  <c r="C2485" i="2"/>
  <c r="B2486" i="2"/>
  <c r="C2486" i="2"/>
  <c r="B2487" i="2"/>
  <c r="C2487" i="2"/>
  <c r="B2488" i="2"/>
  <c r="C2488" i="2"/>
  <c r="B2489" i="2"/>
  <c r="C2489" i="2"/>
  <c r="B2490" i="2"/>
  <c r="C2490" i="2"/>
  <c r="B2491" i="2"/>
  <c r="C2491" i="2"/>
  <c r="B2492" i="2"/>
  <c r="C2492" i="2"/>
  <c r="B2493" i="2"/>
  <c r="C2493" i="2"/>
  <c r="B2494" i="2"/>
  <c r="C2494" i="2"/>
  <c r="B2495" i="2"/>
  <c r="C2495" i="2"/>
  <c r="B2496" i="2"/>
  <c r="C2496" i="2"/>
  <c r="B2497" i="2"/>
  <c r="C2497" i="2"/>
  <c r="B2498" i="2"/>
  <c r="C2498" i="2"/>
  <c r="B2499" i="2"/>
  <c r="C2499" i="2"/>
  <c r="B2500" i="2"/>
  <c r="C2500" i="2"/>
  <c r="B2501" i="2"/>
  <c r="C2501" i="2"/>
  <c r="B2502" i="2"/>
  <c r="C2502" i="2"/>
  <c r="B2503" i="2"/>
  <c r="C2503" i="2"/>
  <c r="B2504" i="2"/>
  <c r="C2504" i="2"/>
  <c r="B2505" i="2"/>
  <c r="C2505" i="2"/>
  <c r="B2506" i="2"/>
  <c r="C2506" i="2"/>
  <c r="B2507" i="2"/>
  <c r="C2507" i="2"/>
  <c r="B2508" i="2"/>
  <c r="C2508" i="2"/>
  <c r="B2509" i="2"/>
  <c r="C2509" i="2"/>
  <c r="B2510" i="2"/>
  <c r="C2510" i="2"/>
  <c r="B2511" i="2"/>
  <c r="C2511" i="2"/>
  <c r="B2512" i="2"/>
  <c r="C2512" i="2"/>
  <c r="B2513" i="2"/>
  <c r="C2513" i="2"/>
  <c r="B2514" i="2"/>
  <c r="C2514" i="2"/>
  <c r="B2515" i="2"/>
  <c r="C2515" i="2"/>
  <c r="B2516" i="2"/>
  <c r="C2516" i="2"/>
  <c r="B2517" i="2"/>
  <c r="C2517" i="2"/>
  <c r="B2518" i="2"/>
  <c r="C2518" i="2"/>
  <c r="B2519" i="2"/>
  <c r="C2519" i="2"/>
  <c r="B2520" i="2"/>
  <c r="C2520" i="2"/>
  <c r="B2521" i="2"/>
  <c r="C2521" i="2"/>
  <c r="B2522" i="2"/>
  <c r="C2522" i="2"/>
  <c r="B2523" i="2"/>
  <c r="C2523" i="2"/>
  <c r="B2524" i="2"/>
  <c r="C2524" i="2"/>
  <c r="B2525" i="2"/>
  <c r="C2525" i="2"/>
  <c r="B2526" i="2"/>
  <c r="C2526" i="2"/>
  <c r="B2527" i="2"/>
  <c r="C2527" i="2"/>
  <c r="B2528" i="2"/>
  <c r="C2528" i="2"/>
  <c r="B2529" i="2"/>
  <c r="C2529" i="2"/>
  <c r="B2530" i="2"/>
  <c r="C2530" i="2"/>
  <c r="B2531" i="2"/>
  <c r="C2531" i="2"/>
  <c r="B2532" i="2"/>
  <c r="C2532" i="2"/>
  <c r="B2533" i="2"/>
  <c r="C2533" i="2"/>
  <c r="B2534" i="2"/>
  <c r="C2534" i="2"/>
  <c r="B2535" i="2"/>
  <c r="C2535" i="2"/>
  <c r="B2536" i="2"/>
  <c r="C2536" i="2"/>
  <c r="B2537" i="2"/>
  <c r="C2537" i="2"/>
  <c r="B2538" i="2"/>
  <c r="C2538" i="2"/>
  <c r="B2539" i="2"/>
  <c r="C2539" i="2"/>
  <c r="B2540" i="2"/>
  <c r="C2540" i="2"/>
  <c r="B2541" i="2"/>
  <c r="C2541" i="2"/>
  <c r="B2542" i="2"/>
  <c r="C2542" i="2"/>
  <c r="B2543" i="2"/>
  <c r="C2543" i="2"/>
  <c r="B2544" i="2"/>
  <c r="C2544" i="2"/>
  <c r="B2545" i="2"/>
  <c r="C2545" i="2"/>
  <c r="B2546" i="2"/>
  <c r="C2546" i="2"/>
  <c r="B2547" i="2"/>
  <c r="C2547" i="2"/>
  <c r="B2548" i="2"/>
  <c r="C2548" i="2"/>
  <c r="B2549" i="2"/>
  <c r="C2549" i="2"/>
  <c r="B2550" i="2"/>
  <c r="C2550" i="2"/>
  <c r="B2551" i="2"/>
  <c r="C2551" i="2"/>
  <c r="B2552" i="2"/>
  <c r="C2552" i="2"/>
  <c r="B2553" i="2"/>
  <c r="C2553" i="2"/>
  <c r="B2554" i="2"/>
  <c r="C2554" i="2"/>
  <c r="B2555" i="2"/>
  <c r="C2555" i="2"/>
  <c r="B2556" i="2"/>
  <c r="C2556" i="2"/>
  <c r="B2557" i="2"/>
  <c r="C2557" i="2"/>
  <c r="B2558" i="2"/>
  <c r="C2558" i="2"/>
  <c r="B2559" i="2"/>
  <c r="C2559" i="2"/>
  <c r="B2560" i="2"/>
  <c r="C2560" i="2"/>
  <c r="B2561" i="2"/>
  <c r="C2561" i="2"/>
  <c r="B2562" i="2"/>
  <c r="C2562" i="2"/>
  <c r="B2563" i="2"/>
  <c r="C2563" i="2"/>
  <c r="B2564" i="2"/>
  <c r="C2564" i="2"/>
  <c r="B2565" i="2"/>
  <c r="C2565" i="2"/>
  <c r="B2566" i="2"/>
  <c r="C2566" i="2"/>
  <c r="B2567" i="2"/>
  <c r="C2567" i="2"/>
  <c r="B2568" i="2"/>
  <c r="C2568" i="2"/>
  <c r="B2569" i="2"/>
  <c r="C2569" i="2"/>
  <c r="B2570" i="2"/>
  <c r="C2570" i="2"/>
  <c r="B2571" i="2"/>
  <c r="C2571" i="2"/>
  <c r="B2572" i="2"/>
  <c r="C2572" i="2"/>
  <c r="B2573" i="2"/>
  <c r="C2573" i="2"/>
  <c r="B2574" i="2"/>
  <c r="C2574" i="2"/>
  <c r="B2575" i="2"/>
  <c r="C2575" i="2"/>
  <c r="B2576" i="2"/>
  <c r="C2576" i="2"/>
  <c r="B2577" i="2"/>
  <c r="C2577" i="2"/>
  <c r="B2578" i="2"/>
  <c r="C2578" i="2"/>
  <c r="B2579" i="2"/>
  <c r="C2579" i="2"/>
  <c r="B2580" i="2"/>
  <c r="C2580" i="2"/>
  <c r="B2581" i="2"/>
  <c r="C2581" i="2"/>
  <c r="B2582" i="2"/>
  <c r="C2582" i="2"/>
  <c r="B2583" i="2"/>
  <c r="C2583" i="2"/>
  <c r="B2584" i="2"/>
  <c r="C2584" i="2"/>
  <c r="B2585" i="2"/>
  <c r="C2585" i="2"/>
  <c r="B2586" i="2"/>
  <c r="C2586" i="2"/>
  <c r="B2587" i="2"/>
  <c r="C2587" i="2"/>
  <c r="B2588" i="2"/>
  <c r="C2588" i="2"/>
  <c r="B2589" i="2"/>
  <c r="C2589" i="2"/>
  <c r="B2590" i="2"/>
  <c r="C2590" i="2"/>
  <c r="B2591" i="2"/>
  <c r="C2591" i="2"/>
  <c r="B2592" i="2"/>
  <c r="C2592" i="2"/>
  <c r="B2593" i="2"/>
  <c r="C2593" i="2"/>
  <c r="B2594" i="2"/>
  <c r="C2594" i="2"/>
  <c r="B2595" i="2"/>
  <c r="C2595" i="2"/>
  <c r="B2596" i="2"/>
  <c r="C2596" i="2"/>
  <c r="B2597" i="2"/>
  <c r="C2597" i="2"/>
  <c r="B2598" i="2"/>
  <c r="C2598" i="2"/>
  <c r="B2599" i="2"/>
  <c r="C2599" i="2"/>
  <c r="B2600" i="2"/>
  <c r="C2600" i="2"/>
  <c r="B2601" i="2"/>
  <c r="C2601" i="2"/>
  <c r="B2602" i="2"/>
  <c r="C2602" i="2"/>
  <c r="B2603" i="2"/>
  <c r="C2603" i="2"/>
  <c r="B2604" i="2"/>
  <c r="C2604" i="2"/>
  <c r="B2605" i="2"/>
  <c r="C2605" i="2"/>
  <c r="B2606" i="2"/>
  <c r="C2606" i="2"/>
  <c r="B2607" i="2"/>
  <c r="C2607" i="2"/>
  <c r="B2608" i="2"/>
  <c r="C2608" i="2"/>
  <c r="B2609" i="2"/>
  <c r="C2609" i="2"/>
  <c r="B2610" i="2"/>
  <c r="C2610" i="2"/>
  <c r="B2611" i="2"/>
  <c r="C2611" i="2"/>
  <c r="B2612" i="2"/>
  <c r="C2612" i="2"/>
  <c r="B2613" i="2"/>
  <c r="C2613" i="2"/>
  <c r="B2614" i="2"/>
  <c r="C2614" i="2"/>
  <c r="B2615" i="2"/>
  <c r="C2615" i="2"/>
  <c r="B2616" i="2"/>
  <c r="C2616" i="2"/>
  <c r="B2617" i="2"/>
  <c r="C2617" i="2"/>
  <c r="B2618" i="2"/>
  <c r="C2618" i="2"/>
  <c r="B2619" i="2"/>
  <c r="C2619" i="2"/>
  <c r="B2620" i="2"/>
  <c r="C2620" i="2"/>
  <c r="B2621" i="2"/>
  <c r="C2621" i="2"/>
  <c r="B2622" i="2"/>
  <c r="C2622" i="2"/>
  <c r="B2623" i="2"/>
  <c r="C2623" i="2"/>
  <c r="B2624" i="2"/>
  <c r="C2624" i="2"/>
  <c r="B2625" i="2"/>
  <c r="C2625" i="2"/>
  <c r="B2626" i="2"/>
  <c r="C2626" i="2"/>
  <c r="B2627" i="2"/>
  <c r="C2627" i="2"/>
  <c r="B2628" i="2"/>
  <c r="C2628" i="2"/>
  <c r="B2629" i="2"/>
  <c r="C2629" i="2"/>
  <c r="B2630" i="2"/>
  <c r="C2630" i="2"/>
  <c r="B2631" i="2"/>
  <c r="C2631" i="2"/>
  <c r="B2632" i="2"/>
  <c r="C2632" i="2"/>
  <c r="B2633" i="2"/>
  <c r="C2633" i="2"/>
  <c r="B2634" i="2"/>
  <c r="C2634" i="2"/>
  <c r="B2635" i="2"/>
  <c r="C2635" i="2"/>
  <c r="B2636" i="2"/>
  <c r="C2636" i="2"/>
  <c r="B2637" i="2"/>
  <c r="C2637" i="2"/>
  <c r="B2638" i="2"/>
  <c r="C2638" i="2"/>
  <c r="B2639" i="2"/>
  <c r="C2639" i="2"/>
  <c r="B2640" i="2"/>
  <c r="C2640" i="2"/>
  <c r="B2641" i="2"/>
  <c r="C2641" i="2"/>
  <c r="B2642" i="2"/>
  <c r="C2642" i="2"/>
  <c r="B2643" i="2"/>
  <c r="C2643" i="2"/>
  <c r="B2644" i="2"/>
  <c r="C2644" i="2"/>
  <c r="B2645" i="2"/>
  <c r="C2645" i="2"/>
  <c r="B2646" i="2"/>
  <c r="C2646" i="2"/>
  <c r="B2647" i="2"/>
  <c r="C2647" i="2"/>
  <c r="B2648" i="2"/>
  <c r="C2648" i="2"/>
  <c r="B2649" i="2"/>
  <c r="C2649" i="2"/>
  <c r="B2650" i="2"/>
  <c r="C2650" i="2"/>
  <c r="B2651" i="2"/>
  <c r="C2651" i="2"/>
  <c r="B2652" i="2"/>
  <c r="C2652" i="2"/>
  <c r="B2653" i="2"/>
  <c r="C2653" i="2"/>
  <c r="B2654" i="2"/>
  <c r="C2654" i="2"/>
  <c r="B2655" i="2"/>
  <c r="C2655" i="2"/>
  <c r="B2656" i="2"/>
  <c r="C2656" i="2"/>
  <c r="B2657" i="2"/>
  <c r="C2657" i="2"/>
  <c r="B2658" i="2"/>
  <c r="C2658" i="2"/>
  <c r="B2659" i="2"/>
  <c r="C2659" i="2"/>
  <c r="B2660" i="2"/>
  <c r="C2660" i="2"/>
  <c r="B2661" i="2"/>
  <c r="C2661" i="2"/>
  <c r="B2662" i="2"/>
  <c r="C2662" i="2"/>
  <c r="B2663" i="2"/>
  <c r="C2663" i="2"/>
  <c r="B2664" i="2"/>
  <c r="C2664" i="2"/>
  <c r="B2665" i="2"/>
  <c r="C2665" i="2"/>
  <c r="B2666" i="2"/>
  <c r="C2666" i="2"/>
  <c r="B2667" i="2"/>
  <c r="C2667" i="2"/>
  <c r="B2668" i="2"/>
  <c r="C2668" i="2"/>
  <c r="B2669" i="2"/>
  <c r="C2669" i="2"/>
  <c r="B2670" i="2"/>
  <c r="C2670" i="2"/>
  <c r="B2671" i="2"/>
  <c r="C2671" i="2"/>
  <c r="B2672" i="2"/>
  <c r="C2672" i="2"/>
  <c r="B2673" i="2"/>
  <c r="C2673" i="2"/>
  <c r="B2674" i="2"/>
  <c r="C2674" i="2"/>
  <c r="B2675" i="2"/>
  <c r="C2675" i="2"/>
  <c r="B2676" i="2"/>
  <c r="C2676" i="2"/>
  <c r="B2677" i="2"/>
  <c r="C2677" i="2"/>
  <c r="B2678" i="2"/>
  <c r="C2678" i="2"/>
  <c r="B2679" i="2"/>
  <c r="C2679" i="2"/>
  <c r="B2680" i="2"/>
  <c r="C2680" i="2"/>
  <c r="B2681" i="2"/>
  <c r="C2681" i="2"/>
  <c r="B2682" i="2"/>
  <c r="C2682" i="2"/>
  <c r="B2683" i="2"/>
  <c r="C2683" i="2"/>
  <c r="B2684" i="2"/>
  <c r="C2684" i="2"/>
  <c r="B2685" i="2"/>
  <c r="C2685" i="2"/>
  <c r="B2686" i="2"/>
  <c r="C2686" i="2"/>
  <c r="B2687" i="2"/>
  <c r="C2687" i="2"/>
  <c r="B2688" i="2"/>
  <c r="C2688" i="2"/>
  <c r="B2689" i="2"/>
  <c r="C2689" i="2"/>
  <c r="B2690" i="2"/>
  <c r="C2690" i="2"/>
  <c r="B2691" i="2"/>
  <c r="C2691" i="2"/>
  <c r="B2692" i="2"/>
  <c r="C2692" i="2"/>
  <c r="B2693" i="2"/>
  <c r="C2693" i="2"/>
  <c r="B2694" i="2"/>
  <c r="C2694" i="2"/>
  <c r="B2695" i="2"/>
  <c r="C2695" i="2"/>
  <c r="B2696" i="2"/>
  <c r="C2696" i="2"/>
  <c r="B2697" i="2"/>
  <c r="C2697" i="2"/>
  <c r="B2698" i="2"/>
  <c r="C2698" i="2"/>
  <c r="B2699" i="2"/>
  <c r="C2699" i="2"/>
  <c r="B2700" i="2"/>
  <c r="C2700" i="2"/>
  <c r="B2701" i="2"/>
  <c r="C2701" i="2"/>
  <c r="B2702" i="2"/>
  <c r="C2702" i="2"/>
  <c r="B2703" i="2"/>
  <c r="C2703" i="2"/>
  <c r="B2704" i="2"/>
  <c r="C2704" i="2"/>
  <c r="B2705" i="2"/>
  <c r="C2705" i="2"/>
  <c r="B2706" i="2"/>
  <c r="C2706" i="2"/>
  <c r="B2707" i="2"/>
  <c r="C2707" i="2"/>
  <c r="B2708" i="2"/>
  <c r="C2708" i="2"/>
  <c r="B2709" i="2"/>
  <c r="C2709" i="2"/>
  <c r="B2710" i="2"/>
  <c r="C2710" i="2"/>
  <c r="B2711" i="2"/>
  <c r="C2711" i="2"/>
  <c r="B2712" i="2"/>
  <c r="C2712" i="2"/>
  <c r="B2713" i="2"/>
  <c r="C2713" i="2"/>
  <c r="B2714" i="2"/>
  <c r="C2714" i="2"/>
  <c r="B2715" i="2"/>
  <c r="C2715" i="2"/>
  <c r="B2716" i="2"/>
  <c r="C2716" i="2"/>
  <c r="B2717" i="2"/>
  <c r="C2717" i="2"/>
  <c r="B2718" i="2"/>
  <c r="C2718" i="2"/>
  <c r="B2719" i="2"/>
  <c r="C2719" i="2"/>
  <c r="B2720" i="2"/>
  <c r="C2720" i="2"/>
  <c r="B2721" i="2"/>
  <c r="C2721" i="2"/>
  <c r="B2722" i="2"/>
  <c r="C2722" i="2"/>
  <c r="B2723" i="2"/>
  <c r="C2723" i="2"/>
  <c r="B2724" i="2"/>
  <c r="C2724" i="2"/>
  <c r="B2725" i="2"/>
  <c r="C2725" i="2"/>
  <c r="B2726" i="2"/>
  <c r="C2726" i="2"/>
  <c r="B2727" i="2"/>
  <c r="C2727" i="2"/>
  <c r="B2728" i="2"/>
  <c r="C2728" i="2"/>
  <c r="B2729" i="2"/>
  <c r="C2729" i="2"/>
  <c r="B2730" i="2"/>
  <c r="C2730" i="2"/>
  <c r="B2731" i="2"/>
  <c r="C2731" i="2"/>
  <c r="B2732" i="2"/>
  <c r="C2732" i="2"/>
  <c r="B2733" i="2"/>
  <c r="C2733" i="2"/>
  <c r="B2734" i="2"/>
  <c r="C2734" i="2"/>
  <c r="B2735" i="2"/>
  <c r="C2735" i="2"/>
  <c r="B2736" i="2"/>
  <c r="C2736" i="2"/>
  <c r="B2737" i="2"/>
  <c r="C2737" i="2"/>
  <c r="B2738" i="2"/>
  <c r="C2738" i="2"/>
  <c r="B2739" i="2"/>
  <c r="C2739" i="2"/>
  <c r="B2740" i="2"/>
  <c r="C2740" i="2"/>
  <c r="B2741" i="2"/>
  <c r="C2741" i="2"/>
  <c r="B2742" i="2"/>
  <c r="C2742" i="2"/>
  <c r="C2" i="2"/>
  <c r="B2" i="2"/>
  <c r="FP99" i="12"/>
  <c r="FP98" i="12"/>
  <c r="FP97" i="12"/>
  <c r="FP96" i="12"/>
  <c r="FP95" i="12"/>
  <c r="FP94" i="12"/>
  <c r="FP93" i="12"/>
  <c r="FP92" i="12"/>
  <c r="FP91" i="12"/>
  <c r="FP90" i="12"/>
  <c r="FP89" i="12"/>
  <c r="FP88" i="12"/>
  <c r="FP87" i="12"/>
  <c r="FP86" i="12"/>
  <c r="FP85" i="12"/>
  <c r="FP84" i="12"/>
  <c r="FP83" i="12"/>
  <c r="FP82" i="12"/>
  <c r="FP81" i="12"/>
  <c r="FP80" i="12"/>
  <c r="FP79" i="12"/>
  <c r="FP78" i="12"/>
  <c r="FP77" i="12"/>
  <c r="FP76" i="12"/>
  <c r="FP75" i="12"/>
  <c r="FP74" i="12"/>
  <c r="FP73" i="12"/>
  <c r="FP72" i="12"/>
  <c r="FP71" i="12"/>
  <c r="FP70" i="12"/>
  <c r="FP69" i="12"/>
  <c r="FP68" i="12"/>
  <c r="FP67" i="12"/>
  <c r="FP66" i="12"/>
  <c r="FP65" i="12"/>
  <c r="FP64" i="12"/>
  <c r="FP63" i="12"/>
  <c r="FP62" i="12"/>
  <c r="FP61" i="12"/>
  <c r="FP60" i="12"/>
  <c r="FP59" i="12"/>
  <c r="FP58" i="12"/>
  <c r="FP57" i="12"/>
  <c r="FP56" i="12"/>
  <c r="FP55" i="12"/>
  <c r="FP54" i="12"/>
  <c r="FP53" i="12"/>
  <c r="FP52" i="12"/>
  <c r="BQ99" i="12"/>
  <c r="BQ98" i="12"/>
  <c r="BQ97" i="12"/>
  <c r="BQ96" i="12"/>
  <c r="BQ95" i="12"/>
  <c r="BQ94" i="12"/>
  <c r="BQ93" i="12"/>
  <c r="BQ92" i="12"/>
  <c r="BQ91" i="12"/>
  <c r="BQ90" i="12"/>
  <c r="BQ89" i="12"/>
  <c r="BQ88" i="12"/>
  <c r="BQ87" i="12"/>
  <c r="BQ86" i="12"/>
  <c r="BQ85" i="12"/>
  <c r="BQ84" i="12"/>
  <c r="BQ83" i="12"/>
  <c r="BQ82" i="12"/>
  <c r="BQ81" i="12"/>
  <c r="BQ80" i="12"/>
  <c r="BQ79" i="12"/>
  <c r="BQ78" i="12"/>
  <c r="BQ77" i="12"/>
  <c r="BQ76" i="12"/>
  <c r="BQ75" i="12"/>
  <c r="BQ74" i="12"/>
  <c r="BQ73" i="12"/>
  <c r="BQ72" i="12"/>
  <c r="BQ71" i="12"/>
  <c r="BQ70" i="12"/>
  <c r="BQ69" i="12"/>
  <c r="BQ68" i="12"/>
  <c r="BQ67" i="12"/>
  <c r="BQ66" i="12"/>
  <c r="BQ65" i="12"/>
  <c r="BQ64" i="12"/>
  <c r="BQ63" i="12"/>
  <c r="BQ62" i="12"/>
  <c r="BQ61" i="12"/>
  <c r="BQ60" i="12"/>
  <c r="BQ59" i="12"/>
  <c r="BQ58" i="12"/>
  <c r="BQ57" i="12"/>
  <c r="BQ56" i="12"/>
  <c r="BQ55" i="12"/>
  <c r="BQ54" i="12"/>
  <c r="BQ53" i="12"/>
  <c r="BQ52" i="12"/>
  <c r="AW99" i="12"/>
  <c r="AW98" i="12"/>
  <c r="AW97" i="12"/>
  <c r="AW96" i="12"/>
  <c r="AW95" i="12"/>
  <c r="AW94" i="12"/>
  <c r="AW93" i="12"/>
  <c r="AW92" i="12"/>
  <c r="AW91" i="12"/>
  <c r="AW90" i="12"/>
  <c r="AW89" i="12"/>
  <c r="AW88" i="12"/>
  <c r="AW87" i="12"/>
  <c r="AW86" i="12"/>
  <c r="AW85" i="12"/>
  <c r="AW84" i="12"/>
  <c r="AW83" i="12"/>
  <c r="AW82" i="12"/>
  <c r="AW81" i="12"/>
  <c r="AW80" i="12"/>
  <c r="AW79" i="12"/>
  <c r="AW78" i="12"/>
  <c r="AW77" i="12"/>
  <c r="AW76" i="12"/>
  <c r="AW75" i="12"/>
  <c r="AW74" i="12"/>
  <c r="AW73" i="12"/>
  <c r="AW72" i="12"/>
  <c r="AW71" i="12"/>
  <c r="AW70" i="12"/>
  <c r="AW69" i="12"/>
  <c r="AW68" i="12"/>
  <c r="AW67" i="12"/>
  <c r="AW66" i="12"/>
  <c r="AW65" i="12"/>
  <c r="AW64" i="12"/>
  <c r="AW63" i="12"/>
  <c r="AW62" i="12"/>
  <c r="AW61" i="12"/>
  <c r="AW60" i="12"/>
  <c r="AW59" i="12"/>
  <c r="AW58" i="12"/>
  <c r="AW57" i="12"/>
  <c r="AW56" i="12"/>
  <c r="AW55" i="12"/>
  <c r="AW54" i="12"/>
  <c r="AW53" i="12"/>
  <c r="AW52" i="12"/>
  <c r="AC99" i="12"/>
  <c r="AC98" i="12"/>
  <c r="AC97" i="12"/>
  <c r="AC96" i="12"/>
  <c r="AC95" i="12"/>
  <c r="AC94" i="12"/>
  <c r="AC93" i="12"/>
  <c r="AC92" i="12"/>
  <c r="AC91" i="12"/>
  <c r="AC90" i="12"/>
  <c r="AC89" i="12"/>
  <c r="AC88" i="12"/>
  <c r="AC87" i="12"/>
  <c r="AC86" i="12"/>
  <c r="AC85" i="12"/>
  <c r="AC84" i="12"/>
  <c r="AC83" i="12"/>
  <c r="AC82" i="12"/>
  <c r="AC81" i="12"/>
  <c r="AC80" i="12"/>
  <c r="AC79" i="12"/>
  <c r="AC78" i="12"/>
  <c r="AC77" i="12"/>
  <c r="AC76" i="12"/>
  <c r="AC75" i="12"/>
  <c r="AC74" i="12"/>
  <c r="AC73" i="12"/>
  <c r="AC72" i="12"/>
  <c r="AC71" i="12"/>
  <c r="AC70" i="12"/>
  <c r="AC69" i="12"/>
  <c r="AC68" i="12"/>
  <c r="AC67" i="12"/>
  <c r="AC66" i="12"/>
  <c r="AC65" i="12"/>
  <c r="AC64" i="12"/>
  <c r="AC63" i="12"/>
  <c r="AC62" i="12"/>
  <c r="AC61" i="12"/>
  <c r="AC60" i="12"/>
  <c r="AC59" i="12"/>
  <c r="AC58" i="12"/>
  <c r="AC57" i="12"/>
  <c r="AC56" i="12"/>
  <c r="AC55" i="12"/>
  <c r="AC54" i="12"/>
  <c r="AC53" i="12"/>
  <c r="AC52" i="12"/>
  <c r="X99" i="12"/>
  <c r="X98" i="12"/>
  <c r="X97" i="12"/>
  <c r="X96" i="12"/>
  <c r="X95" i="12"/>
  <c r="X94" i="12"/>
  <c r="X93" i="12"/>
  <c r="X92" i="12"/>
  <c r="X91" i="12"/>
  <c r="X90" i="12"/>
  <c r="X89" i="12"/>
  <c r="X88" i="12"/>
  <c r="X87" i="12"/>
  <c r="X86" i="12"/>
  <c r="X85" i="12"/>
  <c r="X84" i="12"/>
  <c r="X83" i="12"/>
  <c r="X82" i="12"/>
  <c r="X81" i="12"/>
  <c r="X80" i="12"/>
  <c r="X79" i="12"/>
  <c r="X78" i="12"/>
  <c r="X77" i="12"/>
  <c r="X76" i="12"/>
  <c r="X75" i="12"/>
  <c r="X74" i="12"/>
  <c r="X73" i="12"/>
  <c r="X72" i="12"/>
  <c r="X71" i="12"/>
  <c r="X70" i="12"/>
  <c r="X69" i="12"/>
  <c r="X68" i="12"/>
  <c r="X67" i="12"/>
  <c r="X66" i="12"/>
  <c r="X65" i="12"/>
  <c r="X64" i="12"/>
  <c r="X63" i="12"/>
  <c r="X62" i="12"/>
  <c r="X61" i="12"/>
  <c r="X60" i="12"/>
  <c r="X59" i="12"/>
  <c r="X58" i="12"/>
  <c r="X57" i="12"/>
  <c r="X56" i="12"/>
  <c r="X55" i="12"/>
  <c r="X54" i="12"/>
  <c r="X53" i="12"/>
  <c r="X52" i="12"/>
  <c r="U99" i="12"/>
  <c r="U98" i="12"/>
  <c r="U97" i="12"/>
  <c r="U96" i="12"/>
  <c r="U95" i="12"/>
  <c r="U94" i="12"/>
  <c r="U93" i="12"/>
  <c r="U92" i="12"/>
  <c r="U91" i="12"/>
  <c r="U90" i="12"/>
  <c r="U89" i="12"/>
  <c r="U88" i="12"/>
  <c r="U87" i="12"/>
  <c r="U86" i="12"/>
  <c r="U85" i="12"/>
  <c r="U84" i="12"/>
  <c r="U83" i="12"/>
  <c r="U82" i="12"/>
  <c r="U81" i="12"/>
  <c r="U80" i="12"/>
  <c r="U79" i="12"/>
  <c r="U78" i="12"/>
  <c r="U77" i="12"/>
  <c r="U76" i="12"/>
  <c r="U75" i="12"/>
  <c r="U74" i="12"/>
  <c r="U73" i="12"/>
  <c r="U72" i="12"/>
  <c r="U71" i="12"/>
  <c r="U70" i="12"/>
  <c r="U69" i="12"/>
  <c r="U68" i="12"/>
  <c r="U67" i="12"/>
  <c r="U66" i="12"/>
  <c r="U65" i="12"/>
  <c r="U64" i="12"/>
  <c r="U63" i="12"/>
  <c r="U62" i="12"/>
  <c r="U61" i="12"/>
  <c r="U60" i="12"/>
  <c r="U59" i="12"/>
  <c r="U58" i="12"/>
  <c r="U57" i="12"/>
  <c r="U56" i="12"/>
  <c r="U55" i="12"/>
  <c r="U54" i="12"/>
  <c r="U53" i="12"/>
  <c r="U52" i="12"/>
  <c r="R99" i="12"/>
  <c r="R98" i="12"/>
  <c r="R97" i="12"/>
  <c r="R96" i="12"/>
  <c r="R95" i="12"/>
  <c r="R94" i="12"/>
  <c r="R93" i="12"/>
  <c r="R92" i="12"/>
  <c r="R91" i="12"/>
  <c r="R90" i="12"/>
  <c r="R89" i="12"/>
  <c r="R88" i="12"/>
  <c r="R87" i="12"/>
  <c r="R86" i="12"/>
  <c r="R85" i="12"/>
  <c r="R84" i="12"/>
  <c r="R83" i="12"/>
  <c r="R82" i="12"/>
  <c r="R81" i="12"/>
  <c r="R80" i="12"/>
  <c r="R79" i="12"/>
  <c r="R78" i="12"/>
  <c r="R77" i="12"/>
  <c r="R76" i="12"/>
  <c r="R75" i="12"/>
  <c r="R74" i="12"/>
  <c r="R73" i="12"/>
  <c r="R72" i="12"/>
  <c r="R71" i="12"/>
  <c r="R70" i="12"/>
  <c r="R69" i="12"/>
  <c r="R68" i="12"/>
  <c r="R67" i="12"/>
  <c r="R66" i="12"/>
  <c r="R65" i="12"/>
  <c r="R64" i="12"/>
  <c r="R63" i="12"/>
  <c r="R62" i="12"/>
  <c r="R61" i="12"/>
  <c r="R60" i="12"/>
  <c r="R59" i="12"/>
  <c r="R58" i="12"/>
  <c r="R57" i="12"/>
  <c r="R56" i="12"/>
  <c r="R55" i="12"/>
  <c r="R54" i="12"/>
  <c r="R53" i="12"/>
  <c r="R52" i="12"/>
  <c r="M99" i="12"/>
  <c r="M98" i="12"/>
  <c r="M97" i="12"/>
  <c r="M96" i="12"/>
  <c r="M95" i="12"/>
  <c r="M94" i="12"/>
  <c r="M93" i="12"/>
  <c r="M92" i="12"/>
  <c r="M91" i="12"/>
  <c r="M90" i="12"/>
  <c r="M89" i="12"/>
  <c r="M88" i="12"/>
  <c r="M87" i="12"/>
  <c r="M86" i="12"/>
  <c r="M85" i="12"/>
  <c r="M84" i="12"/>
  <c r="M83" i="12"/>
  <c r="M82" i="12"/>
  <c r="M81" i="12"/>
  <c r="M80" i="12"/>
  <c r="M79" i="12"/>
  <c r="M78" i="12"/>
  <c r="M77" i="12"/>
  <c r="M76" i="12"/>
  <c r="M75" i="12"/>
  <c r="M74" i="12"/>
  <c r="M73" i="12"/>
  <c r="M72" i="12"/>
  <c r="M71" i="12"/>
  <c r="M70" i="12"/>
  <c r="M69" i="12"/>
  <c r="M68" i="12"/>
  <c r="M67" i="12"/>
  <c r="M66" i="12"/>
  <c r="M65" i="12"/>
  <c r="M64" i="12"/>
  <c r="M63" i="12"/>
  <c r="M62" i="12"/>
  <c r="M61" i="12"/>
  <c r="M60" i="12"/>
  <c r="M59" i="12"/>
  <c r="M58" i="12"/>
  <c r="M57" i="12"/>
  <c r="M56" i="12"/>
  <c r="M55" i="12"/>
  <c r="M54" i="12"/>
  <c r="M53" i="12"/>
  <c r="M52" i="12"/>
  <c r="H99" i="12"/>
  <c r="H98" i="12"/>
  <c r="H97" i="12"/>
  <c r="H96" i="12"/>
  <c r="H95" i="12"/>
  <c r="H94" i="12"/>
  <c r="H93" i="12"/>
  <c r="H92" i="12"/>
  <c r="H91" i="12"/>
  <c r="H90" i="12"/>
  <c r="H89" i="12"/>
  <c r="H88" i="12"/>
  <c r="H87" i="12"/>
  <c r="H86" i="12"/>
  <c r="H85" i="12"/>
  <c r="H84" i="12"/>
  <c r="H83" i="12"/>
  <c r="H82" i="12"/>
  <c r="H81" i="12"/>
  <c r="H80" i="12"/>
  <c r="H79" i="12"/>
  <c r="H78" i="12"/>
  <c r="H77" i="12"/>
  <c r="H76" i="12"/>
  <c r="H75" i="12"/>
  <c r="H74" i="12"/>
  <c r="H73" i="12"/>
  <c r="H72" i="12"/>
  <c r="H71" i="12"/>
  <c r="H70" i="12"/>
  <c r="H69" i="12"/>
  <c r="H68" i="12"/>
  <c r="H67" i="12"/>
  <c r="H66" i="12"/>
  <c r="H65" i="12"/>
  <c r="H64" i="12"/>
  <c r="H63" i="12"/>
  <c r="H62" i="12"/>
  <c r="H61" i="12"/>
  <c r="H60" i="12"/>
  <c r="H59" i="12"/>
  <c r="H58" i="12"/>
  <c r="H57" i="12"/>
  <c r="H56" i="12"/>
  <c r="H55" i="12"/>
  <c r="H54" i="12"/>
  <c r="H53" i="12"/>
  <c r="H52" i="12"/>
  <c r="D99" i="12"/>
  <c r="D98" i="12"/>
  <c r="D97" i="12"/>
  <c r="D96" i="12"/>
  <c r="D95" i="12"/>
  <c r="D94" i="12"/>
  <c r="D93" i="12"/>
  <c r="D92" i="12"/>
  <c r="D91" i="12"/>
  <c r="D90" i="12"/>
  <c r="D89" i="12"/>
  <c r="D88" i="12"/>
  <c r="D87" i="12"/>
  <c r="D86" i="12"/>
  <c r="D85" i="12"/>
  <c r="D84" i="12"/>
  <c r="D83" i="12"/>
  <c r="D82" i="12"/>
  <c r="D81" i="12"/>
  <c r="D80" i="12"/>
  <c r="D79" i="12"/>
  <c r="D78" i="12"/>
  <c r="D77" i="12"/>
  <c r="D76" i="12"/>
  <c r="D75" i="12"/>
  <c r="D74" i="12"/>
  <c r="D73" i="12"/>
  <c r="D72" i="12"/>
  <c r="D71" i="12"/>
  <c r="D70" i="12"/>
  <c r="D69" i="12"/>
  <c r="D68" i="12"/>
  <c r="D67" i="12"/>
  <c r="D66" i="12"/>
  <c r="D65" i="12"/>
  <c r="D64" i="12"/>
  <c r="D63" i="12"/>
  <c r="D62" i="12"/>
  <c r="D61" i="12"/>
  <c r="D60" i="12"/>
  <c r="D59" i="12"/>
  <c r="D58" i="12"/>
  <c r="D57" i="12"/>
  <c r="D56" i="12"/>
  <c r="D55" i="12"/>
  <c r="D54" i="12"/>
  <c r="D53" i="12"/>
  <c r="D52" i="12"/>
  <c r="A99" i="12"/>
  <c r="A98" i="12"/>
  <c r="A97" i="12"/>
  <c r="A96" i="12"/>
  <c r="A95" i="12"/>
  <c r="A94" i="12"/>
  <c r="A93" i="12"/>
  <c r="A92" i="12"/>
  <c r="A91" i="12"/>
  <c r="A90" i="12"/>
  <c r="A89" i="12"/>
  <c r="A88" i="12"/>
  <c r="A87" i="12"/>
  <c r="A86" i="12"/>
  <c r="A85" i="12"/>
  <c r="A84" i="12"/>
  <c r="A83" i="12"/>
  <c r="A82" i="12"/>
  <c r="A81" i="12"/>
  <c r="A80" i="12"/>
  <c r="A79" i="12"/>
  <c r="A78" i="12"/>
  <c r="A77" i="12"/>
  <c r="A76" i="12"/>
  <c r="A75" i="12"/>
  <c r="A74" i="12"/>
  <c r="A73" i="12"/>
  <c r="A72" i="12"/>
  <c r="A71" i="12"/>
  <c r="A70" i="12"/>
  <c r="A69" i="12"/>
  <c r="A68" i="12"/>
  <c r="A67" i="12"/>
  <c r="A66" i="12"/>
  <c r="A65" i="12"/>
  <c r="A64" i="12"/>
  <c r="A63" i="12"/>
  <c r="A62" i="12"/>
  <c r="A61" i="12"/>
  <c r="A60" i="12"/>
  <c r="A59" i="12"/>
  <c r="A58" i="12"/>
  <c r="A57" i="12"/>
  <c r="A56" i="12"/>
  <c r="A55" i="12"/>
  <c r="A54" i="12"/>
  <c r="A53" i="12"/>
  <c r="A52" i="12"/>
  <c r="G139" i="8" l="1"/>
  <c r="F139" i="8"/>
  <c r="C139" i="8"/>
  <c r="B139" i="8"/>
  <c r="JP10" i="12" l="1"/>
  <c r="B20" i="13" s="1"/>
  <c r="JO10" i="12"/>
  <c r="B14" i="13" s="1"/>
  <c r="JM10" i="12"/>
  <c r="FQ10" i="12"/>
  <c r="FN10" i="12"/>
  <c r="BR10" i="12"/>
  <c r="BO10" i="12"/>
  <c r="BN10" i="12"/>
  <c r="BM10" i="12"/>
  <c r="BL10" i="12"/>
  <c r="BK10" i="12"/>
  <c r="BJ10" i="12"/>
  <c r="BI10" i="12"/>
  <c r="BH10" i="12"/>
  <c r="BG10" i="12"/>
  <c r="BF10" i="12"/>
  <c r="BE10" i="12"/>
  <c r="BD10" i="12"/>
  <c r="BC10" i="12"/>
  <c r="BB10" i="12"/>
  <c r="BA10" i="12"/>
  <c r="AZ10" i="12"/>
  <c r="AY10" i="12"/>
  <c r="AX10" i="12"/>
  <c r="AU10" i="12"/>
  <c r="AT10" i="12"/>
  <c r="AS10" i="12"/>
  <c r="AR10" i="12"/>
  <c r="AQ10" i="12"/>
  <c r="AP10" i="12"/>
  <c r="AO10" i="12"/>
  <c r="AN10" i="12"/>
  <c r="AM10" i="12"/>
  <c r="AL10" i="12"/>
  <c r="AK10" i="12"/>
  <c r="AJ10" i="12"/>
  <c r="AI10" i="12"/>
  <c r="AH10" i="12"/>
  <c r="AG10" i="12"/>
  <c r="AF10" i="12"/>
  <c r="AE10" i="12"/>
  <c r="AD10" i="12"/>
  <c r="AA10" i="12"/>
  <c r="Z10" i="12"/>
  <c r="Y10" i="12"/>
  <c r="V10" i="12"/>
  <c r="S10" i="12"/>
  <c r="P10" i="12"/>
  <c r="O10" i="12"/>
  <c r="N10" i="12"/>
  <c r="K10" i="12"/>
  <c r="J10" i="12"/>
  <c r="I10" i="12"/>
  <c r="F10" i="12"/>
  <c r="E10" i="12"/>
  <c r="B10" i="12"/>
  <c r="FP51" i="12"/>
  <c r="BQ51" i="12"/>
  <c r="AW51" i="12"/>
  <c r="AC51" i="12"/>
  <c r="X51" i="12"/>
  <c r="U51" i="12"/>
  <c r="R51" i="12"/>
  <c r="M51" i="12"/>
  <c r="H51" i="12"/>
  <c r="D51" i="12"/>
  <c r="A51" i="12"/>
  <c r="FP50" i="12"/>
  <c r="BQ50" i="12"/>
  <c r="AW50" i="12"/>
  <c r="AC50" i="12"/>
  <c r="X50" i="12"/>
  <c r="U50" i="12"/>
  <c r="R50" i="12"/>
  <c r="M50" i="12"/>
  <c r="H50" i="12"/>
  <c r="D50" i="12"/>
  <c r="A50" i="12"/>
  <c r="FP49" i="12"/>
  <c r="BQ49" i="12"/>
  <c r="AW49" i="12"/>
  <c r="AC49" i="12"/>
  <c r="X49" i="12"/>
  <c r="U49" i="12"/>
  <c r="R49" i="12"/>
  <c r="M49" i="12"/>
  <c r="H49" i="12"/>
  <c r="D49" i="12"/>
  <c r="A49" i="12"/>
  <c r="FP48" i="12"/>
  <c r="BQ48" i="12"/>
  <c r="AW48" i="12"/>
  <c r="AC48" i="12"/>
  <c r="X48" i="12"/>
  <c r="U48" i="12"/>
  <c r="R48" i="12"/>
  <c r="M48" i="12"/>
  <c r="H48" i="12"/>
  <c r="D48" i="12"/>
  <c r="A48" i="12"/>
  <c r="FP47" i="12"/>
  <c r="BQ47" i="12"/>
  <c r="AW47" i="12"/>
  <c r="AC47" i="12"/>
  <c r="X47" i="12"/>
  <c r="U47" i="12"/>
  <c r="R47" i="12"/>
  <c r="M47" i="12"/>
  <c r="H47" i="12"/>
  <c r="D47" i="12"/>
  <c r="A47" i="12"/>
  <c r="FP46" i="12"/>
  <c r="BQ46" i="12"/>
  <c r="AW46" i="12"/>
  <c r="AC46" i="12"/>
  <c r="X46" i="12"/>
  <c r="U46" i="12"/>
  <c r="R46" i="12"/>
  <c r="M46" i="12"/>
  <c r="H46" i="12"/>
  <c r="D46" i="12"/>
  <c r="A46" i="12"/>
  <c r="FP45" i="12"/>
  <c r="BQ45" i="12"/>
  <c r="AW45" i="12"/>
  <c r="AC45" i="12"/>
  <c r="X45" i="12"/>
  <c r="U45" i="12"/>
  <c r="R45" i="12"/>
  <c r="M45" i="12"/>
  <c r="H45" i="12"/>
  <c r="D45" i="12"/>
  <c r="A45" i="12"/>
  <c r="FP44" i="12"/>
  <c r="BQ44" i="12"/>
  <c r="AW44" i="12"/>
  <c r="AC44" i="12"/>
  <c r="X44" i="12"/>
  <c r="U44" i="12"/>
  <c r="R44" i="12"/>
  <c r="M44" i="12"/>
  <c r="H44" i="12"/>
  <c r="D44" i="12"/>
  <c r="A44" i="12"/>
  <c r="FP43" i="12"/>
  <c r="BQ43" i="12"/>
  <c r="AW43" i="12"/>
  <c r="AC43" i="12"/>
  <c r="X43" i="12"/>
  <c r="U43" i="12"/>
  <c r="R43" i="12"/>
  <c r="M43" i="12"/>
  <c r="H43" i="12"/>
  <c r="D43" i="12"/>
  <c r="A43" i="12"/>
  <c r="FP42" i="12"/>
  <c r="BQ42" i="12"/>
  <c r="AW42" i="12"/>
  <c r="AC42" i="12"/>
  <c r="X42" i="12"/>
  <c r="U42" i="12"/>
  <c r="R42" i="12"/>
  <c r="M42" i="12"/>
  <c r="H42" i="12"/>
  <c r="D42" i="12"/>
  <c r="A42" i="12"/>
  <c r="FP41" i="12"/>
  <c r="BQ41" i="12"/>
  <c r="AW41" i="12"/>
  <c r="AC41" i="12"/>
  <c r="X41" i="12"/>
  <c r="U41" i="12"/>
  <c r="R41" i="12"/>
  <c r="M41" i="12"/>
  <c r="H41" i="12"/>
  <c r="D41" i="12"/>
  <c r="A41" i="12"/>
  <c r="FP40" i="12"/>
  <c r="BQ40" i="12"/>
  <c r="AW40" i="12"/>
  <c r="AC40" i="12"/>
  <c r="X40" i="12"/>
  <c r="U40" i="12"/>
  <c r="R40" i="12"/>
  <c r="M40" i="12"/>
  <c r="H40" i="12"/>
  <c r="D40" i="12"/>
  <c r="A40" i="12"/>
  <c r="FP39" i="12"/>
  <c r="BQ39" i="12"/>
  <c r="AW39" i="12"/>
  <c r="AC39" i="12"/>
  <c r="X39" i="12"/>
  <c r="U39" i="12"/>
  <c r="R39" i="12"/>
  <c r="M39" i="12"/>
  <c r="H39" i="12"/>
  <c r="D39" i="12"/>
  <c r="A39" i="12"/>
  <c r="FP38" i="12"/>
  <c r="BQ38" i="12"/>
  <c r="AW38" i="12"/>
  <c r="AC38" i="12"/>
  <c r="X38" i="12"/>
  <c r="U38" i="12"/>
  <c r="R38" i="12"/>
  <c r="M38" i="12"/>
  <c r="H38" i="12"/>
  <c r="D38" i="12"/>
  <c r="A38" i="12"/>
  <c r="FP37" i="12"/>
  <c r="BQ37" i="12"/>
  <c r="AW37" i="12"/>
  <c r="AC37" i="12"/>
  <c r="X37" i="12"/>
  <c r="U37" i="12"/>
  <c r="R37" i="12"/>
  <c r="M37" i="12"/>
  <c r="H37" i="12"/>
  <c r="D37" i="12"/>
  <c r="A37" i="12"/>
  <c r="FP36" i="12"/>
  <c r="BQ36" i="12"/>
  <c r="AW36" i="12"/>
  <c r="AC36" i="12"/>
  <c r="X36" i="12"/>
  <c r="U36" i="12"/>
  <c r="R36" i="12"/>
  <c r="M36" i="12"/>
  <c r="H36" i="12"/>
  <c r="D36" i="12"/>
  <c r="A36" i="12"/>
  <c r="FP35" i="12"/>
  <c r="BQ35" i="12"/>
  <c r="AW35" i="12"/>
  <c r="AC35" i="12"/>
  <c r="X35" i="12"/>
  <c r="U35" i="12"/>
  <c r="R35" i="12"/>
  <c r="M35" i="12"/>
  <c r="H35" i="12"/>
  <c r="D35" i="12"/>
  <c r="A35" i="12"/>
  <c r="FP34" i="12"/>
  <c r="BQ34" i="12"/>
  <c r="AW34" i="12"/>
  <c r="AC34" i="12"/>
  <c r="X34" i="12"/>
  <c r="U34" i="12"/>
  <c r="R34" i="12"/>
  <c r="M34" i="12"/>
  <c r="H34" i="12"/>
  <c r="D34" i="12"/>
  <c r="A34" i="12"/>
  <c r="FP33" i="12"/>
  <c r="BQ33" i="12"/>
  <c r="AW33" i="12"/>
  <c r="AC33" i="12"/>
  <c r="X33" i="12"/>
  <c r="U33" i="12"/>
  <c r="R33" i="12"/>
  <c r="M33" i="12"/>
  <c r="H33" i="12"/>
  <c r="D33" i="12"/>
  <c r="A33" i="12"/>
  <c r="FP32" i="12"/>
  <c r="BQ32" i="12"/>
  <c r="AW32" i="12"/>
  <c r="AC32" i="12"/>
  <c r="X32" i="12"/>
  <c r="U32" i="12"/>
  <c r="R32" i="12"/>
  <c r="M32" i="12"/>
  <c r="H32" i="12"/>
  <c r="D32" i="12"/>
  <c r="A32" i="12"/>
  <c r="FP31" i="12"/>
  <c r="BQ31" i="12"/>
  <c r="AW31" i="12"/>
  <c r="AC31" i="12"/>
  <c r="X31" i="12"/>
  <c r="U31" i="12"/>
  <c r="R31" i="12"/>
  <c r="M31" i="12"/>
  <c r="H31" i="12"/>
  <c r="D31" i="12"/>
  <c r="A31" i="12"/>
  <c r="FP30" i="12"/>
  <c r="BQ30" i="12"/>
  <c r="AW30" i="12"/>
  <c r="AC30" i="12"/>
  <c r="X30" i="12"/>
  <c r="U30" i="12"/>
  <c r="R30" i="12"/>
  <c r="M30" i="12"/>
  <c r="H30" i="12"/>
  <c r="D30" i="12"/>
  <c r="A30" i="12"/>
  <c r="FP29" i="12"/>
  <c r="BQ29" i="12"/>
  <c r="AW29" i="12"/>
  <c r="AC29" i="12"/>
  <c r="X29" i="12"/>
  <c r="U29" i="12"/>
  <c r="R29" i="12"/>
  <c r="M29" i="12"/>
  <c r="H29" i="12"/>
  <c r="D29" i="12"/>
  <c r="A29" i="12"/>
  <c r="FP28" i="12"/>
  <c r="BQ28" i="12"/>
  <c r="AW28" i="12"/>
  <c r="AC28" i="12"/>
  <c r="X28" i="12"/>
  <c r="U28" i="12"/>
  <c r="R28" i="12"/>
  <c r="M28" i="12"/>
  <c r="H28" i="12"/>
  <c r="D28" i="12"/>
  <c r="A28" i="12"/>
  <c r="FP27" i="12"/>
  <c r="BQ27" i="12"/>
  <c r="AW27" i="12"/>
  <c r="AC27" i="12"/>
  <c r="X27" i="12"/>
  <c r="U27" i="12"/>
  <c r="R27" i="12"/>
  <c r="M27" i="12"/>
  <c r="H27" i="12"/>
  <c r="D27" i="12"/>
  <c r="A27" i="12"/>
  <c r="FP26" i="12"/>
  <c r="BQ26" i="12"/>
  <c r="AW26" i="12"/>
  <c r="AC26" i="12"/>
  <c r="X26" i="12"/>
  <c r="U26" i="12"/>
  <c r="R26" i="12"/>
  <c r="M26" i="12"/>
  <c r="H26" i="12"/>
  <c r="D26" i="12"/>
  <c r="A26" i="12"/>
  <c r="FP25" i="12"/>
  <c r="BQ25" i="12"/>
  <c r="AW25" i="12"/>
  <c r="AC25" i="12"/>
  <c r="X25" i="12"/>
  <c r="U25" i="12"/>
  <c r="R25" i="12"/>
  <c r="M25" i="12"/>
  <c r="H25" i="12"/>
  <c r="D25" i="12"/>
  <c r="A25" i="12"/>
  <c r="FP24" i="12"/>
  <c r="BQ24" i="12"/>
  <c r="AW24" i="12"/>
  <c r="AC24" i="12"/>
  <c r="X24" i="12"/>
  <c r="U24" i="12"/>
  <c r="R24" i="12"/>
  <c r="M24" i="12"/>
  <c r="H24" i="12"/>
  <c r="D24" i="12"/>
  <c r="A24" i="12"/>
  <c r="FP23" i="12"/>
  <c r="BQ23" i="12"/>
  <c r="AW23" i="12"/>
  <c r="AC23" i="12"/>
  <c r="X23" i="12"/>
  <c r="U23" i="12"/>
  <c r="R23" i="12"/>
  <c r="M23" i="12"/>
  <c r="H23" i="12"/>
  <c r="D23" i="12"/>
  <c r="A23" i="12"/>
  <c r="FP22" i="12"/>
  <c r="BQ22" i="12"/>
  <c r="AW22" i="12"/>
  <c r="AC22" i="12"/>
  <c r="X22" i="12"/>
  <c r="U22" i="12"/>
  <c r="R22" i="12"/>
  <c r="M22" i="12"/>
  <c r="H22" i="12"/>
  <c r="D22" i="12"/>
  <c r="A22" i="12"/>
  <c r="FP21" i="12"/>
  <c r="BQ21" i="12"/>
  <c r="AW21" i="12"/>
  <c r="AC21" i="12"/>
  <c r="X21" i="12"/>
  <c r="U21" i="12"/>
  <c r="R21" i="12"/>
  <c r="M21" i="12"/>
  <c r="H21" i="12"/>
  <c r="D21" i="12"/>
  <c r="A21" i="12"/>
  <c r="FP20" i="12"/>
  <c r="BQ20" i="12"/>
  <c r="AW20" i="12"/>
  <c r="AC20" i="12"/>
  <c r="X20" i="12"/>
  <c r="U20" i="12"/>
  <c r="R20" i="12"/>
  <c r="M20" i="12"/>
  <c r="H20" i="12"/>
  <c r="D20" i="12"/>
  <c r="A20" i="12"/>
  <c r="FP19" i="12"/>
  <c r="BQ19" i="12"/>
  <c r="AW19" i="12"/>
  <c r="AC19" i="12"/>
  <c r="X19" i="12"/>
  <c r="U19" i="12"/>
  <c r="R19" i="12"/>
  <c r="M19" i="12"/>
  <c r="H19" i="12"/>
  <c r="D19" i="12"/>
  <c r="A19" i="12"/>
  <c r="FP18" i="12"/>
  <c r="BQ18" i="12"/>
  <c r="AW18" i="12"/>
  <c r="AC18" i="12"/>
  <c r="X18" i="12"/>
  <c r="U18" i="12"/>
  <c r="R18" i="12"/>
  <c r="M18" i="12"/>
  <c r="H18" i="12"/>
  <c r="D18" i="12"/>
  <c r="A18" i="12"/>
  <c r="FP17" i="12"/>
  <c r="BQ17" i="12"/>
  <c r="AW17" i="12"/>
  <c r="AC17" i="12"/>
  <c r="X17" i="12"/>
  <c r="U17" i="12"/>
  <c r="R17" i="12"/>
  <c r="M17" i="12"/>
  <c r="H17" i="12"/>
  <c r="D17" i="12"/>
  <c r="A17" i="12"/>
  <c r="FP16" i="12"/>
  <c r="BQ16" i="12"/>
  <c r="AW16" i="12"/>
  <c r="AC16" i="12"/>
  <c r="X16" i="12"/>
  <c r="U16" i="12"/>
  <c r="R16" i="12"/>
  <c r="M16" i="12"/>
  <c r="H16" i="12"/>
  <c r="D16" i="12"/>
  <c r="A16" i="12"/>
  <c r="FP15" i="12"/>
  <c r="BQ15" i="12"/>
  <c r="AW15" i="12"/>
  <c r="AC15" i="12"/>
  <c r="X15" i="12"/>
  <c r="U15" i="12"/>
  <c r="R15" i="12"/>
  <c r="M15" i="12"/>
  <c r="H15" i="12"/>
  <c r="D15" i="12"/>
  <c r="A15" i="12"/>
  <c r="FP14" i="12"/>
  <c r="BQ14" i="12"/>
  <c r="AW14" i="12"/>
  <c r="AC14" i="12"/>
  <c r="X14" i="12"/>
  <c r="U14" i="12"/>
  <c r="R14" i="12"/>
  <c r="M14" i="12"/>
  <c r="H14" i="12"/>
  <c r="D14" i="12"/>
  <c r="A14" i="12"/>
  <c r="FP13" i="12"/>
  <c r="BQ13" i="12"/>
  <c r="AW13" i="12"/>
  <c r="AC13" i="12"/>
  <c r="X13" i="12"/>
  <c r="U13" i="12"/>
  <c r="R13" i="12"/>
  <c r="M13" i="12"/>
  <c r="H13" i="12"/>
  <c r="D13" i="12"/>
  <c r="A13" i="12"/>
  <c r="FP12" i="12"/>
  <c r="BQ12" i="12"/>
  <c r="AW12" i="12"/>
  <c r="AC12" i="12"/>
  <c r="X12" i="12"/>
  <c r="U12" i="12"/>
  <c r="R12" i="12"/>
  <c r="M12" i="12"/>
  <c r="H12" i="12"/>
  <c r="D12" i="12"/>
  <c r="A12" i="12"/>
  <c r="FP11" i="12"/>
  <c r="BQ11" i="12"/>
  <c r="AW11" i="12"/>
  <c r="AC11" i="12"/>
  <c r="X11" i="12"/>
  <c r="U11" i="12"/>
  <c r="R11" i="12"/>
  <c r="M11" i="12"/>
  <c r="H11" i="12"/>
  <c r="D11" i="12"/>
  <c r="A11" i="12"/>
  <c r="FP10" i="12"/>
  <c r="BQ10" i="12"/>
  <c r="AW10" i="12"/>
  <c r="AC10" i="12"/>
  <c r="X10" i="12"/>
  <c r="U10" i="12"/>
  <c r="R10" i="12"/>
  <c r="M10" i="12"/>
  <c r="H10" i="12"/>
  <c r="D10" i="12"/>
  <c r="A10" i="12"/>
  <c r="B8" i="13" l="1"/>
  <c r="B15" i="13"/>
  <c r="B18" i="13"/>
  <c r="B3" i="13"/>
  <c r="B12" i="13"/>
  <c r="B21" i="13"/>
  <c r="B4" i="13"/>
  <c r="B9" i="13"/>
  <c r="G138" i="8"/>
  <c r="G137" i="8"/>
  <c r="G136" i="8"/>
  <c r="G135" i="8"/>
  <c r="G134" i="8"/>
  <c r="G133" i="8"/>
  <c r="G132" i="8"/>
  <c r="G131" i="8"/>
  <c r="G130" i="8"/>
  <c r="G129" i="8"/>
  <c r="G128" i="8"/>
  <c r="G127" i="8"/>
  <c r="G126" i="8"/>
  <c r="G125" i="8"/>
  <c r="G124" i="8"/>
  <c r="G123" i="8"/>
  <c r="G122" i="8"/>
  <c r="G121" i="8"/>
  <c r="G120" i="8"/>
  <c r="G119" i="8"/>
  <c r="G118" i="8"/>
  <c r="G117" i="8"/>
  <c r="G116" i="8"/>
  <c r="G115" i="8"/>
  <c r="G114" i="8"/>
  <c r="G113" i="8"/>
  <c r="G112" i="8"/>
  <c r="G111" i="8"/>
  <c r="G110" i="8"/>
  <c r="G109" i="8"/>
  <c r="G108" i="8"/>
  <c r="G107" i="8"/>
  <c r="G106" i="8"/>
  <c r="G105" i="8"/>
  <c r="G104" i="8"/>
  <c r="G103" i="8"/>
  <c r="G102" i="8"/>
  <c r="G101" i="8"/>
  <c r="G100" i="8"/>
  <c r="G99" i="8"/>
  <c r="G98" i="8"/>
  <c r="G97" i="8"/>
  <c r="G96" i="8"/>
  <c r="G95" i="8"/>
  <c r="G94" i="8"/>
  <c r="G93" i="8"/>
  <c r="G92" i="8"/>
  <c r="G91" i="8"/>
  <c r="G90" i="8"/>
  <c r="G89" i="8"/>
  <c r="G88" i="8"/>
  <c r="G87" i="8"/>
  <c r="G86" i="8"/>
  <c r="G85" i="8"/>
  <c r="G84" i="8"/>
  <c r="G83" i="8"/>
  <c r="G82" i="8"/>
  <c r="G81" i="8"/>
  <c r="G80" i="8"/>
  <c r="G79" i="8"/>
  <c r="G78" i="8"/>
  <c r="G77" i="8"/>
  <c r="G76" i="8"/>
  <c r="G75" i="8"/>
  <c r="G74" i="8"/>
  <c r="G73" i="8"/>
  <c r="G72" i="8"/>
  <c r="G71" i="8"/>
  <c r="G70" i="8"/>
  <c r="G69" i="8"/>
  <c r="G68" i="8"/>
  <c r="G67" i="8"/>
  <c r="G66" i="8"/>
  <c r="G65" i="8"/>
  <c r="G64" i="8"/>
  <c r="G63" i="8"/>
  <c r="G62" i="8"/>
  <c r="G61" i="8"/>
  <c r="G60" i="8"/>
  <c r="G59" i="8"/>
  <c r="G58" i="8"/>
  <c r="G57" i="8"/>
  <c r="G56" i="8"/>
  <c r="G55" i="8"/>
  <c r="G54" i="8"/>
  <c r="G53" i="8"/>
  <c r="G52" i="8"/>
  <c r="G51" i="8"/>
  <c r="G50" i="8"/>
  <c r="G49" i="8"/>
  <c r="G48" i="8"/>
  <c r="G47" i="8"/>
  <c r="G46" i="8"/>
  <c r="G45" i="8"/>
  <c r="G44" i="8"/>
  <c r="G43" i="8"/>
  <c r="G42" i="8"/>
  <c r="G41" i="8"/>
  <c r="G40" i="8"/>
  <c r="G39" i="8"/>
  <c r="F138" i="8"/>
  <c r="F137" i="8"/>
  <c r="F136" i="8"/>
  <c r="F135" i="8"/>
  <c r="F134" i="8"/>
  <c r="F133" i="8"/>
  <c r="F132" i="8"/>
  <c r="F131" i="8"/>
  <c r="F130" i="8"/>
  <c r="F129" i="8"/>
  <c r="F128" i="8"/>
  <c r="F127" i="8"/>
  <c r="F126" i="8"/>
  <c r="F125" i="8"/>
  <c r="F124" i="8"/>
  <c r="F123" i="8"/>
  <c r="F122" i="8"/>
  <c r="F121" i="8"/>
  <c r="F120" i="8"/>
  <c r="F119" i="8"/>
  <c r="F118" i="8"/>
  <c r="F117" i="8"/>
  <c r="F116" i="8"/>
  <c r="F115" i="8"/>
  <c r="F114" i="8"/>
  <c r="F113" i="8"/>
  <c r="F112" i="8"/>
  <c r="F111" i="8"/>
  <c r="F110" i="8"/>
  <c r="F109" i="8"/>
  <c r="F108" i="8"/>
  <c r="F107" i="8"/>
  <c r="F106" i="8"/>
  <c r="F105" i="8"/>
  <c r="F104" i="8"/>
  <c r="F103" i="8"/>
  <c r="F102" i="8"/>
  <c r="F101" i="8"/>
  <c r="F100" i="8"/>
  <c r="F99" i="8"/>
  <c r="F98" i="8"/>
  <c r="F97" i="8"/>
  <c r="F96" i="8"/>
  <c r="F95" i="8"/>
  <c r="F94" i="8"/>
  <c r="F93" i="8"/>
  <c r="F92" i="8"/>
  <c r="F91" i="8"/>
  <c r="F90" i="8"/>
  <c r="F89" i="8"/>
  <c r="F88" i="8"/>
  <c r="F87" i="8"/>
  <c r="F86" i="8"/>
  <c r="F85" i="8"/>
  <c r="F84" i="8"/>
  <c r="F83" i="8"/>
  <c r="F82" i="8"/>
  <c r="F81" i="8"/>
  <c r="F80" i="8"/>
  <c r="F79" i="8"/>
  <c r="F78" i="8"/>
  <c r="F77" i="8"/>
  <c r="F76" i="8"/>
  <c r="F75" i="8"/>
  <c r="F74" i="8"/>
  <c r="F73" i="8"/>
  <c r="F72" i="8"/>
  <c r="F71" i="8"/>
  <c r="F70" i="8"/>
  <c r="F69" i="8"/>
  <c r="F68" i="8"/>
  <c r="F67" i="8"/>
  <c r="F66" i="8"/>
  <c r="F65" i="8"/>
  <c r="F64" i="8"/>
  <c r="F63" i="8"/>
  <c r="F62" i="8"/>
  <c r="F61" i="8"/>
  <c r="F60" i="8"/>
  <c r="F59" i="8"/>
  <c r="F58" i="8"/>
  <c r="F57" i="8"/>
  <c r="F56" i="8"/>
  <c r="F55" i="8"/>
  <c r="F54" i="8"/>
  <c r="F53" i="8"/>
  <c r="F52" i="8"/>
  <c r="F51" i="8"/>
  <c r="F50" i="8"/>
  <c r="F49" i="8"/>
  <c r="F48" i="8"/>
  <c r="F47" i="8"/>
  <c r="F46" i="8"/>
  <c r="F45" i="8"/>
  <c r="F44" i="8"/>
  <c r="F43" i="8"/>
  <c r="F42" i="8"/>
  <c r="F41" i="8"/>
  <c r="F40" i="8"/>
  <c r="F39" i="8"/>
  <c r="C138" i="8"/>
  <c r="C137" i="8"/>
  <c r="C136" i="8"/>
  <c r="C135" i="8"/>
  <c r="C134" i="8"/>
  <c r="C133" i="8"/>
  <c r="C132" i="8"/>
  <c r="C131" i="8"/>
  <c r="C130" i="8"/>
  <c r="C129" i="8"/>
  <c r="C128" i="8"/>
  <c r="C127" i="8"/>
  <c r="C126" i="8"/>
  <c r="C125" i="8"/>
  <c r="C124" i="8"/>
  <c r="C123" i="8"/>
  <c r="C122" i="8"/>
  <c r="C121" i="8"/>
  <c r="C120" i="8"/>
  <c r="C119" i="8"/>
  <c r="C118" i="8"/>
  <c r="C117" i="8"/>
  <c r="C116" i="8"/>
  <c r="C115" i="8"/>
  <c r="C114" i="8"/>
  <c r="C113" i="8"/>
  <c r="C112" i="8"/>
  <c r="C111" i="8"/>
  <c r="C110" i="8"/>
  <c r="C109" i="8"/>
  <c r="C108" i="8"/>
  <c r="C107" i="8"/>
  <c r="C106" i="8"/>
  <c r="C105" i="8"/>
  <c r="C104" i="8"/>
  <c r="C103" i="8"/>
  <c r="C102" i="8"/>
  <c r="C101" i="8"/>
  <c r="C100" i="8"/>
  <c r="C99" i="8"/>
  <c r="C98" i="8"/>
  <c r="C97" i="8"/>
  <c r="C96" i="8"/>
  <c r="C95" i="8"/>
  <c r="C94" i="8"/>
  <c r="C93" i="8"/>
  <c r="C92" i="8"/>
  <c r="C91" i="8"/>
  <c r="C90" i="8"/>
  <c r="C89" i="8"/>
  <c r="C88" i="8"/>
  <c r="C87" i="8"/>
  <c r="C86" i="8"/>
  <c r="C85" i="8"/>
  <c r="C84" i="8"/>
  <c r="C83" i="8"/>
  <c r="C82" i="8"/>
  <c r="C81" i="8"/>
  <c r="C80" i="8"/>
  <c r="C79" i="8"/>
  <c r="C78" i="8"/>
  <c r="C77" i="8"/>
  <c r="C76" i="8"/>
  <c r="C75" i="8"/>
  <c r="C74" i="8"/>
  <c r="C73" i="8"/>
  <c r="C72" i="8"/>
  <c r="C71" i="8"/>
  <c r="C70" i="8"/>
  <c r="C69" i="8"/>
  <c r="C68" i="8"/>
  <c r="C67" i="8"/>
  <c r="C66" i="8"/>
  <c r="C65" i="8"/>
  <c r="C64" i="8"/>
  <c r="C63" i="8"/>
  <c r="C62" i="8"/>
  <c r="C61" i="8"/>
  <c r="C60" i="8"/>
  <c r="C59" i="8"/>
  <c r="C58" i="8"/>
  <c r="C57" i="8"/>
  <c r="C56" i="8"/>
  <c r="C55" i="8"/>
  <c r="C54" i="8"/>
  <c r="C53" i="8"/>
  <c r="C52" i="8"/>
  <c r="C51" i="8"/>
  <c r="C50" i="8"/>
  <c r="C49" i="8"/>
  <c r="C48" i="8"/>
  <c r="C47" i="8"/>
  <c r="C46" i="8"/>
  <c r="C45" i="8"/>
  <c r="C44" i="8"/>
  <c r="C43" i="8"/>
  <c r="C42" i="8"/>
  <c r="C41" i="8"/>
  <c r="C40" i="8"/>
  <c r="C39" i="8"/>
  <c r="B138" i="8"/>
  <c r="B137" i="8"/>
  <c r="B136" i="8"/>
  <c r="B135" i="8"/>
  <c r="B134" i="8"/>
  <c r="B133" i="8"/>
  <c r="B132" i="8"/>
  <c r="B131" i="8"/>
  <c r="B130" i="8"/>
  <c r="B129" i="8"/>
  <c r="B128" i="8"/>
  <c r="B127" i="8"/>
  <c r="B126" i="8"/>
  <c r="B125" i="8"/>
  <c r="B124" i="8"/>
  <c r="B123" i="8"/>
  <c r="B122" i="8"/>
  <c r="B121" i="8"/>
  <c r="B120" i="8"/>
  <c r="B119" i="8"/>
  <c r="B118" i="8"/>
  <c r="B117" i="8"/>
  <c r="B116" i="8"/>
  <c r="B115" i="8"/>
  <c r="B114" i="8"/>
  <c r="B113" i="8"/>
  <c r="B112" i="8"/>
  <c r="B111" i="8"/>
  <c r="B110" i="8"/>
  <c r="B109" i="8"/>
  <c r="B108" i="8"/>
  <c r="B107" i="8"/>
  <c r="B106" i="8"/>
  <c r="B105" i="8"/>
  <c r="B104" i="8"/>
  <c r="B103" i="8"/>
  <c r="B102" i="8"/>
  <c r="B101" i="8"/>
  <c r="B100" i="8"/>
  <c r="B99" i="8"/>
  <c r="B98" i="8"/>
  <c r="B97" i="8"/>
  <c r="B96" i="8"/>
  <c r="B95" i="8"/>
  <c r="B94" i="8"/>
  <c r="B93" i="8"/>
  <c r="B92" i="8"/>
  <c r="B91" i="8"/>
  <c r="B90" i="8"/>
  <c r="B89" i="8"/>
  <c r="B88" i="8"/>
  <c r="B87" i="8"/>
  <c r="B86" i="8"/>
  <c r="B85" i="8"/>
  <c r="B84" i="8"/>
  <c r="B83" i="8"/>
  <c r="B82" i="8"/>
  <c r="B81" i="8"/>
  <c r="B80" i="8"/>
  <c r="B79" i="8"/>
  <c r="B78" i="8"/>
  <c r="B77" i="8"/>
  <c r="B76" i="8"/>
  <c r="B75" i="8"/>
  <c r="B74" i="8"/>
  <c r="B73" i="8"/>
  <c r="B72" i="8"/>
  <c r="B71" i="8"/>
  <c r="B70" i="8"/>
  <c r="B69" i="8"/>
  <c r="B68" i="8"/>
  <c r="B67" i="8"/>
  <c r="B66" i="8"/>
  <c r="B65" i="8"/>
  <c r="B64" i="8"/>
  <c r="B63" i="8"/>
  <c r="B62" i="8"/>
  <c r="B61" i="8"/>
  <c r="B60" i="8"/>
  <c r="B59" i="8"/>
  <c r="B58" i="8"/>
  <c r="B57" i="8"/>
  <c r="B56" i="8"/>
  <c r="B55" i="8"/>
  <c r="B54" i="8"/>
  <c r="B53" i="8"/>
  <c r="B52" i="8"/>
  <c r="B51" i="8"/>
  <c r="B50" i="8"/>
  <c r="B49" i="8"/>
  <c r="B48" i="8"/>
  <c r="B47" i="8"/>
  <c r="B46" i="8"/>
  <c r="B45" i="8"/>
  <c r="B44" i="8"/>
  <c r="B43" i="8"/>
  <c r="B42" i="8"/>
  <c r="B41" i="8"/>
  <c r="B40" i="8"/>
  <c r="B39" i="8"/>
  <c r="F143" i="8" l="1"/>
  <c r="F142" i="8"/>
  <c r="F141" i="8"/>
  <c r="B142" i="8"/>
  <c r="B141" i="8"/>
  <c r="S31" i="8"/>
  <c r="R31" i="8"/>
  <c r="Q31" i="8"/>
  <c r="P31" i="8"/>
  <c r="O31" i="8"/>
  <c r="N31" i="8"/>
  <c r="M31" i="8"/>
  <c r="L31" i="8"/>
  <c r="K31" i="8"/>
  <c r="J31" i="8"/>
  <c r="I31" i="8"/>
  <c r="H31" i="8"/>
  <c r="G31" i="8"/>
  <c r="F31" i="8"/>
  <c r="E31" i="8"/>
  <c r="D31" i="8"/>
  <c r="C31" i="8"/>
  <c r="B31" i="8"/>
  <c r="S26" i="8"/>
  <c r="R26" i="8"/>
  <c r="Q26" i="8"/>
  <c r="P26" i="8"/>
  <c r="O26" i="8"/>
  <c r="N26" i="8"/>
  <c r="M26" i="8"/>
  <c r="L26" i="8"/>
  <c r="K26" i="8"/>
  <c r="J26" i="8"/>
  <c r="I26" i="8"/>
  <c r="H26" i="8"/>
  <c r="G26" i="8"/>
  <c r="F26" i="8"/>
  <c r="E26" i="8"/>
  <c r="D26" i="8"/>
  <c r="C26" i="8"/>
  <c r="B26" i="8"/>
  <c r="L17" i="8"/>
  <c r="K17" i="8"/>
  <c r="J17" i="8"/>
  <c r="L16" i="8"/>
  <c r="K16" i="8"/>
  <c r="J16" i="8"/>
  <c r="F15" i="8"/>
  <c r="F16" i="8" s="1"/>
  <c r="B15" i="8"/>
  <c r="B16" i="8" s="1"/>
  <c r="L9" i="8"/>
  <c r="K9" i="8"/>
  <c r="J9" i="8"/>
  <c r="L8" i="8"/>
  <c r="K8" i="8"/>
  <c r="J8" i="8"/>
  <c r="F8" i="8"/>
  <c r="F7" i="8"/>
  <c r="B7" i="8"/>
  <c r="B143" i="8"/>
  <c r="G141" i="8" l="1"/>
  <c r="F145" i="8" s="1"/>
  <c r="C142" i="8"/>
  <c r="B146" i="8" s="1"/>
  <c r="G142" i="8"/>
  <c r="F146" i="8" s="1"/>
  <c r="C143" i="8"/>
  <c r="B147" i="8" s="1"/>
  <c r="G143" i="8"/>
  <c r="F147" i="8" s="1"/>
  <c r="C141" i="8"/>
  <c r="B145" i="8" s="1"/>
  <c r="GB66" i="12"/>
  <c r="HA80" i="12"/>
  <c r="GF92" i="12"/>
  <c r="JG51" i="12"/>
  <c r="DB66" i="12"/>
  <c r="IL73" i="12"/>
  <c r="CJ58" i="12"/>
  <c r="CA60" i="12"/>
  <c r="B54" i="12"/>
  <c r="HH68" i="12"/>
  <c r="IS60" i="12"/>
  <c r="HC60" i="12"/>
  <c r="DF86" i="12"/>
  <c r="HC67" i="12"/>
  <c r="BN93" i="12"/>
  <c r="CA55" i="12"/>
  <c r="GY71" i="12"/>
  <c r="BS66" i="12"/>
  <c r="HM93" i="12"/>
  <c r="HO78" i="12"/>
  <c r="FQ83" i="12"/>
  <c r="EK58" i="12"/>
  <c r="JC75" i="12"/>
  <c r="GH57" i="12"/>
  <c r="JL56" i="12"/>
  <c r="IC77" i="12"/>
  <c r="FY79" i="12"/>
  <c r="HV52" i="12"/>
  <c r="IF96" i="12"/>
  <c r="JB68" i="12"/>
  <c r="GF71" i="12"/>
  <c r="DI60" i="12"/>
  <c r="JJ52" i="12"/>
  <c r="CK72" i="12"/>
  <c r="FX74" i="12"/>
  <c r="GO71" i="12"/>
  <c r="IG59" i="12"/>
  <c r="GS69" i="12"/>
  <c r="IU96" i="12"/>
  <c r="FU82" i="12"/>
  <c r="FY72" i="12"/>
  <c r="FX80" i="12"/>
  <c r="HT77" i="12"/>
  <c r="FC53" i="12"/>
  <c r="FR60" i="12"/>
  <c r="EX57" i="12"/>
  <c r="JA68" i="12"/>
  <c r="HM87" i="12"/>
  <c r="IK85" i="12"/>
  <c r="HA63" i="12"/>
  <c r="JC85" i="12"/>
  <c r="HX84" i="12"/>
  <c r="FR85" i="12"/>
  <c r="HK58" i="12"/>
  <c r="HL72" i="12"/>
  <c r="FS59" i="12"/>
  <c r="HL76" i="12"/>
  <c r="JJ53" i="12"/>
  <c r="CV89" i="12"/>
  <c r="HL52" i="12"/>
  <c r="IE81" i="12"/>
  <c r="DR61" i="12"/>
  <c r="FJ68" i="12"/>
  <c r="FS76" i="12"/>
  <c r="HP85" i="12"/>
  <c r="IT74" i="12"/>
  <c r="IC97" i="12"/>
  <c r="JD87" i="12"/>
  <c r="GH52" i="12"/>
  <c r="IT82" i="12"/>
  <c r="GK64" i="12"/>
  <c r="FR63" i="12"/>
  <c r="IU60" i="12"/>
  <c r="FQ65" i="12"/>
  <c r="GH70" i="12"/>
  <c r="HL54" i="12"/>
  <c r="ID74" i="12"/>
  <c r="CE81" i="12"/>
  <c r="HK60" i="12"/>
  <c r="FF75" i="12"/>
  <c r="IU63" i="12"/>
  <c r="FY85" i="12"/>
  <c r="IY79" i="12"/>
  <c r="BR66" i="12"/>
  <c r="ID93" i="12"/>
  <c r="JM86" i="12"/>
  <c r="GH74" i="12"/>
  <c r="IJ59" i="12"/>
  <c r="DA66" i="12"/>
  <c r="GQ78" i="12"/>
  <c r="HR57" i="12"/>
  <c r="FX76" i="12"/>
  <c r="Z68" i="12"/>
  <c r="GD67" i="12"/>
  <c r="DG87" i="12"/>
  <c r="HA59" i="12"/>
  <c r="AM90" i="12"/>
  <c r="IA57" i="12"/>
  <c r="HM64" i="12"/>
  <c r="GJ69" i="12"/>
  <c r="DT61" i="12"/>
  <c r="FQ56" i="12"/>
  <c r="DC74" i="12"/>
  <c r="IK75" i="12"/>
  <c r="HW97" i="12"/>
  <c r="GU72" i="12"/>
  <c r="IO65" i="12"/>
  <c r="CH72" i="12"/>
  <c r="FW92" i="12"/>
  <c r="JE90" i="12"/>
  <c r="GA58" i="12"/>
  <c r="HJ87" i="12"/>
  <c r="GQ72" i="12"/>
  <c r="DK53" i="12"/>
  <c r="JJ62" i="12"/>
  <c r="GO60" i="12"/>
  <c r="HB74" i="12"/>
  <c r="EJ76" i="12"/>
  <c r="EJ64" i="12"/>
  <c r="GD53" i="12"/>
  <c r="IA66" i="12"/>
  <c r="JC72" i="12"/>
  <c r="GS80" i="12"/>
  <c r="CH77" i="12"/>
  <c r="GC74" i="12"/>
  <c r="GB77" i="12"/>
  <c r="IK60" i="12"/>
  <c r="HH60" i="12"/>
  <c r="HD80" i="12"/>
  <c r="CO92" i="12"/>
  <c r="GR70" i="12"/>
  <c r="HH72" i="12"/>
  <c r="IF61" i="12"/>
  <c r="IP67" i="12"/>
  <c r="HE71" i="12"/>
  <c r="GJ67" i="12"/>
  <c r="IQ64" i="12"/>
  <c r="GC58" i="12"/>
  <c r="IT60" i="12"/>
  <c r="GV84" i="12"/>
  <c r="GD85" i="12"/>
  <c r="GO93" i="12"/>
  <c r="FM58" i="12"/>
  <c r="Y91" i="12"/>
  <c r="HD60" i="12"/>
  <c r="GC82" i="12"/>
  <c r="DX75" i="12"/>
  <c r="IU67" i="12"/>
  <c r="FR64" i="12"/>
  <c r="FZ79" i="12"/>
  <c r="IL81" i="12"/>
  <c r="GS70" i="12"/>
  <c r="GT63" i="12"/>
  <c r="CA59" i="12"/>
  <c r="HV85" i="12"/>
  <c r="IB65" i="12"/>
  <c r="FJ53" i="12"/>
  <c r="HP41" i="12"/>
  <c r="ES50" i="12"/>
  <c r="IM84" i="12"/>
  <c r="DH66" i="12"/>
  <c r="GW55" i="12"/>
  <c r="HO79" i="12"/>
  <c r="GT64" i="12"/>
  <c r="HC55" i="12"/>
  <c r="GC67" i="12"/>
  <c r="HO77" i="12"/>
  <c r="HJ59" i="12"/>
  <c r="HC62" i="12"/>
  <c r="IB53" i="12"/>
  <c r="HF82" i="12"/>
  <c r="FV95" i="12"/>
  <c r="IQ63" i="12"/>
  <c r="IS62" i="12"/>
  <c r="IQ79" i="12"/>
  <c r="EH73" i="12"/>
  <c r="GB76" i="12"/>
  <c r="HB63" i="12"/>
  <c r="HC74" i="12"/>
  <c r="BG78" i="12"/>
  <c r="AR75" i="12"/>
  <c r="FR58" i="12"/>
  <c r="JE76" i="12"/>
  <c r="GC68" i="12"/>
  <c r="CI81" i="12"/>
  <c r="JB80" i="12"/>
  <c r="EZ55" i="12"/>
  <c r="GX57" i="12"/>
  <c r="HD66" i="12"/>
  <c r="JF68" i="12"/>
  <c r="IY87" i="12"/>
  <c r="DB58" i="12"/>
  <c r="FT94" i="12"/>
  <c r="HI70" i="12"/>
  <c r="DY64" i="12"/>
  <c r="JF79" i="12"/>
  <c r="IM80" i="12"/>
  <c r="JJ84" i="12"/>
  <c r="HH52" i="12"/>
  <c r="HO55" i="12"/>
  <c r="EB88" i="12"/>
  <c r="IO62" i="12"/>
  <c r="EX80" i="12"/>
  <c r="GU74" i="12"/>
  <c r="HB68" i="12"/>
  <c r="JJ99" i="12"/>
  <c r="HF57" i="12"/>
  <c r="EZ71" i="12"/>
  <c r="FF59" i="12"/>
  <c r="HQ74" i="12"/>
  <c r="JH71" i="12"/>
  <c r="IY95" i="12"/>
  <c r="IV99" i="12"/>
  <c r="EC55" i="12"/>
  <c r="JD79" i="12"/>
  <c r="FV63" i="12"/>
  <c r="GS57" i="12"/>
  <c r="HY64" i="12"/>
  <c r="JJ64" i="12"/>
  <c r="GA88" i="12"/>
  <c r="JB67" i="12"/>
  <c r="DJ99" i="12"/>
  <c r="DB83" i="12"/>
  <c r="DJ61" i="12"/>
  <c r="GH93" i="12"/>
  <c r="HC99" i="12"/>
  <c r="ED85" i="12"/>
  <c r="GA54" i="12"/>
  <c r="IF60" i="12"/>
  <c r="GB61" i="12"/>
  <c r="HJ61" i="12"/>
  <c r="HX57" i="12"/>
  <c r="GT81" i="12"/>
  <c r="DZ56" i="12"/>
  <c r="IL91" i="12"/>
  <c r="Y53" i="12"/>
  <c r="JC52" i="12"/>
  <c r="FV96" i="12"/>
  <c r="GY84" i="12"/>
  <c r="IW82" i="12"/>
  <c r="GX78" i="12"/>
  <c r="FY82" i="12"/>
  <c r="GM57" i="12"/>
  <c r="IG64" i="12"/>
  <c r="GQ61" i="12"/>
  <c r="AL97" i="12"/>
  <c r="HC87" i="12"/>
  <c r="JG87" i="12"/>
  <c r="HM83" i="12"/>
  <c r="FY90" i="12"/>
  <c r="HV71" i="12"/>
  <c r="GB52" i="12"/>
  <c r="HT57" i="12"/>
  <c r="HJ56" i="12"/>
  <c r="GH66" i="12"/>
  <c r="IO79" i="12"/>
  <c r="HT68" i="12"/>
  <c r="HD62" i="12"/>
  <c r="IB71" i="12"/>
  <c r="HR66" i="12"/>
  <c r="EH58" i="12"/>
  <c r="IP58" i="12"/>
  <c r="CZ77" i="12"/>
  <c r="FY97" i="12"/>
  <c r="GQ71" i="12"/>
  <c r="IU74" i="12"/>
  <c r="CN57" i="12"/>
  <c r="GW61" i="12"/>
  <c r="CT59" i="12"/>
  <c r="EE53" i="12"/>
  <c r="GD78" i="12"/>
  <c r="JH87" i="12"/>
  <c r="AD61" i="12"/>
  <c r="GO98" i="12"/>
  <c r="JH54" i="12"/>
  <c r="BG67" i="12"/>
  <c r="IL59" i="12"/>
  <c r="HK83" i="12"/>
  <c r="HN55" i="12"/>
  <c r="HV73" i="12"/>
  <c r="BF66" i="12"/>
  <c r="IC65" i="12"/>
  <c r="HV59" i="12"/>
  <c r="EX62" i="12"/>
  <c r="HJ72" i="12"/>
  <c r="FL59" i="12"/>
  <c r="EI79" i="12"/>
  <c r="GR78" i="12"/>
  <c r="IC59" i="12"/>
  <c r="JE52" i="12"/>
  <c r="HE82" i="12"/>
  <c r="EN64" i="12"/>
  <c r="IN63" i="12"/>
  <c r="EE70" i="12"/>
  <c r="CR54" i="12"/>
  <c r="FX53" i="12"/>
  <c r="HW56" i="12"/>
  <c r="IP53" i="12"/>
  <c r="HZ59" i="12"/>
  <c r="EX70" i="12"/>
  <c r="IV55" i="12"/>
  <c r="EP65" i="12"/>
  <c r="ER73" i="12"/>
  <c r="HG53" i="12"/>
  <c r="IT86" i="12"/>
  <c r="GM65" i="12"/>
  <c r="GF77" i="12"/>
  <c r="JG65" i="12"/>
  <c r="DQ67" i="12"/>
  <c r="JE61" i="12"/>
  <c r="JB66" i="12"/>
  <c r="JA98" i="12"/>
  <c r="BC88" i="12"/>
  <c r="E52" i="12"/>
  <c r="BW90" i="12"/>
  <c r="GT61" i="12"/>
  <c r="HV83" i="12"/>
  <c r="JK56" i="12"/>
  <c r="IR56" i="12"/>
  <c r="CR60" i="12"/>
  <c r="II72" i="12"/>
  <c r="CI65" i="12"/>
  <c r="GU85" i="12"/>
  <c r="HG77" i="12"/>
  <c r="IW75" i="12"/>
  <c r="JG71" i="12"/>
  <c r="EM53" i="12"/>
  <c r="BV64" i="12"/>
  <c r="HS68" i="12"/>
  <c r="IM83" i="12"/>
  <c r="IK64" i="12"/>
  <c r="HA60" i="12"/>
  <c r="GI89" i="12"/>
  <c r="DH57" i="12"/>
  <c r="GZ60" i="12"/>
  <c r="AX78" i="12"/>
  <c r="JL88" i="12"/>
  <c r="ID76" i="12"/>
  <c r="AJ71" i="12"/>
  <c r="HI87" i="12"/>
  <c r="IC80" i="12"/>
  <c r="HD89" i="12"/>
  <c r="GQ69" i="12"/>
  <c r="GM54" i="12"/>
  <c r="JA66" i="12"/>
  <c r="IC71" i="12"/>
  <c r="II64" i="12"/>
  <c r="DA64" i="12"/>
  <c r="IM87" i="12"/>
  <c r="IZ88" i="12"/>
  <c r="JJ71" i="12"/>
  <c r="IJ80" i="12"/>
  <c r="ER69" i="12"/>
  <c r="IS85" i="12"/>
  <c r="GP62" i="12"/>
  <c r="ET73" i="12"/>
  <c r="HD63" i="12"/>
  <c r="IX58" i="12"/>
  <c r="HA76" i="12"/>
  <c r="FX78" i="12"/>
  <c r="JB81" i="12"/>
  <c r="DV59" i="12"/>
  <c r="HM52" i="12"/>
  <c r="GD55" i="12"/>
  <c r="FG88" i="12"/>
  <c r="HE61" i="12"/>
  <c r="BI64" i="12"/>
  <c r="IH61" i="12"/>
  <c r="HT78" i="12"/>
  <c r="IN66" i="12"/>
  <c r="HW62" i="12"/>
  <c r="EX56" i="12"/>
  <c r="HJ52" i="12"/>
  <c r="GR58" i="12"/>
  <c r="JH68" i="12"/>
  <c r="JD78" i="12"/>
  <c r="FD62" i="12"/>
  <c r="CB59" i="12"/>
  <c r="K84" i="12"/>
  <c r="CC54" i="12"/>
  <c r="EG70" i="12"/>
  <c r="ET52" i="12"/>
  <c r="HT52" i="12"/>
  <c r="F90" i="12"/>
  <c r="BU64" i="12"/>
  <c r="IL54" i="12"/>
  <c r="IS79" i="12"/>
  <c r="HC76" i="12"/>
  <c r="IZ69" i="12"/>
  <c r="GX68" i="12"/>
  <c r="FX81" i="12"/>
  <c r="JG69" i="12"/>
  <c r="HR67" i="12"/>
  <c r="IQ68" i="12"/>
  <c r="JC53" i="12"/>
  <c r="CQ58" i="12"/>
  <c r="CT73" i="12"/>
  <c r="JG62" i="12"/>
  <c r="DX85" i="12"/>
  <c r="IZ53" i="12"/>
  <c r="IW76" i="12"/>
  <c r="FW69" i="12"/>
  <c r="HO85" i="12"/>
  <c r="FX62" i="12"/>
  <c r="GD76" i="12"/>
  <c r="HG91" i="12"/>
  <c r="IO52" i="12"/>
  <c r="BK68" i="12"/>
  <c r="GS55" i="12"/>
  <c r="IY85" i="12"/>
  <c r="JI69" i="12"/>
  <c r="IM53" i="12"/>
  <c r="II52" i="12"/>
  <c r="FT88" i="12"/>
  <c r="BI66" i="12"/>
  <c r="CW94" i="12"/>
  <c r="FG85" i="12"/>
  <c r="GB99" i="12"/>
  <c r="GS53" i="12"/>
  <c r="CY75" i="12"/>
  <c r="BX54" i="12"/>
  <c r="BG93" i="12"/>
  <c r="HU79" i="12"/>
  <c r="BU68" i="12"/>
  <c r="CM76" i="12"/>
  <c r="IM55" i="12"/>
  <c r="IY53" i="12"/>
  <c r="JL52" i="12"/>
  <c r="IX65" i="12"/>
  <c r="JD91" i="12"/>
  <c r="HK56" i="12"/>
  <c r="HG79" i="12"/>
  <c r="DP66" i="12"/>
  <c r="HJ78" i="12"/>
  <c r="HR77" i="12"/>
  <c r="FF88" i="12"/>
  <c r="DQ74" i="12"/>
  <c r="E75" i="12"/>
  <c r="FW79" i="12"/>
  <c r="CR70" i="12"/>
  <c r="HD70" i="12"/>
  <c r="GV63" i="12"/>
  <c r="GX94" i="12"/>
  <c r="JM55" i="12"/>
  <c r="BC60" i="12"/>
  <c r="GX55" i="12"/>
  <c r="JJ77" i="12"/>
  <c r="GN86" i="12"/>
  <c r="IC61" i="12"/>
  <c r="IV94" i="12"/>
  <c r="GD84" i="12"/>
  <c r="HX65" i="12"/>
  <c r="BY53" i="12"/>
  <c r="FY84" i="12"/>
  <c r="HD92" i="12"/>
  <c r="GR76" i="12"/>
  <c r="GL98" i="12"/>
  <c r="HA81" i="12"/>
  <c r="GD70" i="12"/>
  <c r="FS63" i="12"/>
  <c r="GO99" i="12"/>
  <c r="JF54" i="12"/>
  <c r="FN56" i="12"/>
  <c r="GG72" i="12"/>
  <c r="DC61" i="12"/>
  <c r="BS92" i="12"/>
  <c r="EE66" i="12"/>
  <c r="FT55" i="12"/>
  <c r="IS61" i="12"/>
  <c r="GF85" i="12"/>
  <c r="AD34" i="12"/>
  <c r="GJ52" i="12"/>
  <c r="HC56" i="12"/>
  <c r="GU96" i="12"/>
  <c r="HF77" i="12"/>
  <c r="EL99" i="12"/>
  <c r="GQ86" i="12"/>
  <c r="GP69" i="12"/>
  <c r="DB87" i="12"/>
  <c r="GN68" i="12"/>
  <c r="FU78" i="12"/>
  <c r="GR75" i="12"/>
  <c r="GM82" i="12"/>
  <c r="JE91" i="12"/>
  <c r="HL89" i="12"/>
  <c r="V52" i="12"/>
  <c r="FZ59" i="12"/>
  <c r="FW85" i="12"/>
  <c r="DY68" i="12"/>
  <c r="HR83" i="12"/>
  <c r="HL58" i="12"/>
  <c r="EF58" i="12"/>
  <c r="JJ87" i="12"/>
  <c r="HB60" i="12"/>
  <c r="DM72" i="12"/>
  <c r="GX64" i="12"/>
  <c r="ES59" i="12"/>
  <c r="HP53" i="12"/>
  <c r="FC89" i="12"/>
  <c r="HZ55" i="12"/>
  <c r="HC85" i="12"/>
  <c r="GU99" i="12"/>
  <c r="GO83" i="12"/>
  <c r="IJ61" i="12"/>
  <c r="FU74" i="12"/>
  <c r="P70" i="12"/>
  <c r="IQ92" i="12"/>
  <c r="HY74" i="12"/>
  <c r="FQ96" i="12"/>
  <c r="BU76" i="12"/>
  <c r="IJ85" i="12"/>
  <c r="HQ58" i="12"/>
  <c r="EG77" i="12"/>
  <c r="IH71" i="12"/>
  <c r="HJ89" i="12"/>
  <c r="FT60" i="12"/>
  <c r="CI60" i="12"/>
  <c r="HN62" i="12"/>
  <c r="IR64" i="12"/>
  <c r="GW60" i="12"/>
  <c r="P59" i="12"/>
  <c r="FR73" i="12"/>
  <c r="GB87" i="12"/>
  <c r="FC57" i="12"/>
  <c r="IE57" i="12"/>
  <c r="BI95" i="12"/>
  <c r="GM67" i="12"/>
  <c r="HB89" i="12"/>
  <c r="FN86" i="12"/>
  <c r="IL68" i="12"/>
  <c r="IH55" i="12"/>
  <c r="DW98" i="12"/>
  <c r="GY70" i="12"/>
  <c r="JJ90" i="12"/>
  <c r="GH68" i="12"/>
  <c r="GG78" i="12"/>
  <c r="GP65" i="12"/>
  <c r="IA97" i="12"/>
  <c r="CP53" i="12"/>
  <c r="GV81" i="12"/>
  <c r="FA59" i="12"/>
  <c r="IF54" i="12"/>
  <c r="EA57" i="12"/>
  <c r="HB61" i="12"/>
  <c r="DW81" i="12"/>
  <c r="GN47" i="12"/>
  <c r="GV75" i="12"/>
  <c r="FT52" i="12"/>
  <c r="FX52" i="12"/>
  <c r="GB78" i="12"/>
  <c r="CD62" i="12"/>
  <c r="IH63" i="12"/>
  <c r="GX58" i="12"/>
  <c r="IM64" i="12"/>
  <c r="N74" i="12"/>
  <c r="IW88" i="12"/>
  <c r="EA69" i="12"/>
  <c r="JA65" i="12"/>
  <c r="DX56" i="12"/>
  <c r="IW83" i="12"/>
  <c r="GM64" i="12"/>
  <c r="FR61" i="12"/>
  <c r="FU65" i="12"/>
  <c r="IO87" i="12"/>
  <c r="FI76" i="12"/>
  <c r="JJ65" i="12"/>
  <c r="GC62" i="12"/>
  <c r="IJ52" i="12"/>
  <c r="GN67" i="12"/>
  <c r="IA59" i="12"/>
  <c r="HY61" i="12"/>
  <c r="FQ54" i="12"/>
  <c r="FD59" i="12"/>
  <c r="HV94" i="12"/>
  <c r="I56" i="12"/>
  <c r="FJ98" i="12"/>
  <c r="JJ80" i="12"/>
  <c r="FW57" i="12"/>
  <c r="GV74" i="12"/>
  <c r="IS82" i="12"/>
  <c r="HS53" i="12"/>
  <c r="DQ55" i="12"/>
  <c r="JB56" i="12"/>
  <c r="GX52" i="12"/>
  <c r="ED67" i="12"/>
  <c r="HW91" i="12"/>
  <c r="AO94" i="12"/>
  <c r="HV89" i="12"/>
  <c r="FU72" i="12"/>
  <c r="IU64" i="12"/>
  <c r="FK95" i="12"/>
  <c r="BR73" i="12"/>
  <c r="IH81" i="12"/>
  <c r="BF61" i="12"/>
  <c r="GM66" i="12"/>
  <c r="IR74" i="12"/>
  <c r="IQ73" i="12"/>
  <c r="HX61" i="12"/>
  <c r="GK69" i="12"/>
  <c r="GI65" i="12"/>
  <c r="IA93" i="12"/>
  <c r="HG90" i="12"/>
  <c r="IL66" i="12"/>
  <c r="IT95" i="12"/>
  <c r="FU62" i="12"/>
  <c r="HQ78" i="12"/>
  <c r="GC76" i="12"/>
  <c r="JH82" i="12"/>
  <c r="GH82" i="12"/>
  <c r="FT95" i="12"/>
  <c r="GH69" i="12"/>
  <c r="HQ66" i="12"/>
  <c r="HA75" i="12"/>
  <c r="CQ74" i="12"/>
  <c r="IQ59" i="12"/>
  <c r="IK66" i="12"/>
  <c r="FR67" i="12"/>
  <c r="HJ82" i="12"/>
  <c r="JF64" i="12"/>
  <c r="CU91" i="12"/>
  <c r="DO86" i="12"/>
  <c r="HF76" i="12"/>
  <c r="GO56" i="12"/>
  <c r="IL93" i="12"/>
  <c r="EC97" i="12"/>
  <c r="FV84" i="12"/>
  <c r="DF59" i="12"/>
  <c r="JE81" i="12"/>
  <c r="EK85" i="12"/>
  <c r="FV91" i="12"/>
  <c r="IE71" i="12"/>
  <c r="GT65" i="12"/>
  <c r="JM66" i="12"/>
  <c r="GX60" i="12"/>
  <c r="IN61" i="12"/>
  <c r="DY87" i="12"/>
  <c r="IE76" i="12"/>
  <c r="DR56" i="12"/>
  <c r="EZ56" i="12"/>
  <c r="HD52" i="12"/>
  <c r="HV77" i="12"/>
  <c r="ER59" i="12"/>
  <c r="CD64" i="12"/>
  <c r="HE54" i="12"/>
  <c r="JK72" i="12"/>
  <c r="HQ59" i="12"/>
  <c r="BL97" i="12"/>
  <c r="HI83" i="12"/>
  <c r="IM63" i="12"/>
  <c r="AY61" i="12"/>
  <c r="HT60" i="12"/>
  <c r="GM62" i="12"/>
  <c r="FZ65" i="12"/>
  <c r="FU97" i="12"/>
  <c r="FT98" i="12"/>
  <c r="FY71" i="12"/>
  <c r="HM98" i="12"/>
  <c r="HK59" i="12"/>
  <c r="GY67" i="12"/>
  <c r="FT57" i="12"/>
  <c r="FS82" i="12"/>
  <c r="HN67" i="12"/>
  <c r="ID61" i="12"/>
  <c r="FX70" i="12"/>
  <c r="IT53" i="12"/>
  <c r="FT78" i="12"/>
  <c r="IJ64" i="12"/>
  <c r="HF55" i="12"/>
  <c r="HG54" i="12"/>
  <c r="GP85" i="12"/>
  <c r="IK70" i="12"/>
  <c r="IP54" i="12"/>
  <c r="HM79" i="12"/>
  <c r="IW85" i="12"/>
  <c r="GK71" i="12"/>
  <c r="GS60" i="12"/>
  <c r="IV56" i="12"/>
  <c r="GA55" i="12"/>
  <c r="FS58" i="12"/>
  <c r="HP65" i="12"/>
  <c r="FW73" i="12"/>
  <c r="HR72" i="12"/>
  <c r="GA79" i="12"/>
  <c r="HA66" i="12"/>
  <c r="GW68" i="12"/>
  <c r="GJ66" i="12"/>
  <c r="IA69" i="12"/>
  <c r="HW92" i="12"/>
  <c r="AH96" i="12"/>
  <c r="HD65" i="12"/>
  <c r="BT92" i="12"/>
  <c r="IT57" i="12"/>
  <c r="ID65" i="12"/>
  <c r="BJ80" i="12"/>
  <c r="BZ87" i="12"/>
  <c r="IB93" i="12"/>
  <c r="JJ91" i="12"/>
  <c r="BV59" i="12"/>
  <c r="GP95" i="12"/>
  <c r="HY60" i="12"/>
  <c r="HU66" i="12"/>
  <c r="DM84" i="12"/>
  <c r="GF60" i="12"/>
  <c r="GT54" i="12"/>
  <c r="JB85" i="12"/>
  <c r="CE70" i="12"/>
  <c r="GI77" i="12"/>
  <c r="JM96" i="12"/>
  <c r="HT76" i="12"/>
  <c r="CX57" i="12"/>
  <c r="HW68" i="12"/>
  <c r="IK63" i="12"/>
  <c r="FQ74" i="12"/>
  <c r="GY53" i="12"/>
  <c r="IY62" i="12"/>
  <c r="JE64" i="12"/>
  <c r="IL85" i="12"/>
  <c r="GY72" i="12"/>
  <c r="HG60" i="12"/>
  <c r="GJ72" i="12"/>
  <c r="DY69" i="12"/>
  <c r="F66" i="12"/>
  <c r="IG62" i="12"/>
  <c r="CN52" i="12"/>
  <c r="FX58" i="12"/>
  <c r="IU68" i="12"/>
  <c r="GG54" i="12"/>
  <c r="HU52" i="12"/>
  <c r="GF73" i="12"/>
  <c r="GL95" i="12"/>
  <c r="JF77" i="12"/>
  <c r="IC92" i="12"/>
  <c r="FV58" i="12"/>
  <c r="IV90" i="12"/>
  <c r="FY98" i="12"/>
  <c r="FV77" i="12"/>
  <c r="JH88" i="12"/>
  <c r="FR87" i="12"/>
  <c r="HT61" i="12"/>
  <c r="GN99" i="12"/>
  <c r="GX85" i="12"/>
  <c r="FS71" i="12"/>
  <c r="JA75" i="12"/>
  <c r="GR57" i="12"/>
  <c r="EK46" i="12"/>
  <c r="FU58" i="12"/>
  <c r="IA81" i="12"/>
  <c r="IS66" i="12"/>
  <c r="DG93" i="12"/>
  <c r="HD79" i="12"/>
  <c r="IN97" i="12"/>
  <c r="HE65" i="12"/>
  <c r="JA61" i="12"/>
  <c r="IB85" i="12"/>
  <c r="JC86" i="12"/>
  <c r="JA82" i="12"/>
  <c r="JK83" i="12"/>
  <c r="HQ89" i="12"/>
  <c r="FU53" i="12"/>
  <c r="FW75" i="12"/>
  <c r="EX54" i="12"/>
  <c r="JE55" i="12"/>
  <c r="GA81" i="12"/>
  <c r="IC57" i="12"/>
  <c r="HL74" i="12"/>
  <c r="FV89" i="12"/>
  <c r="HG78" i="12"/>
  <c r="DL65" i="12"/>
  <c r="GI84" i="12"/>
  <c r="GA97" i="12"/>
  <c r="IY96" i="12"/>
  <c r="BN74" i="12"/>
  <c r="EK99" i="12"/>
  <c r="IY80" i="12"/>
  <c r="EG52" i="12"/>
  <c r="DI62" i="12"/>
  <c r="IF86" i="12"/>
  <c r="IZ73" i="12"/>
  <c r="GZ92" i="12"/>
  <c r="GO75" i="12"/>
  <c r="ID69" i="12"/>
  <c r="GD87" i="12"/>
  <c r="JD99" i="12"/>
  <c r="JC57" i="12"/>
  <c r="AE95" i="12"/>
  <c r="JD65" i="12"/>
  <c r="GY68" i="12"/>
  <c r="ER56" i="12"/>
  <c r="HP55" i="12"/>
  <c r="JI96" i="12"/>
  <c r="DP63" i="12"/>
  <c r="IK72" i="12"/>
  <c r="CM62" i="12"/>
  <c r="JC69" i="12"/>
  <c r="FX72" i="12"/>
  <c r="E56" i="12"/>
  <c r="BZ73" i="12"/>
  <c r="HT54" i="12"/>
  <c r="CU77" i="12"/>
  <c r="HH91" i="12"/>
  <c r="GM99" i="12"/>
  <c r="HZ58" i="12"/>
  <c r="EA78" i="12"/>
  <c r="HF96" i="12"/>
  <c r="FT82" i="12"/>
  <c r="IG81" i="12"/>
  <c r="GL71" i="12"/>
  <c r="GG81" i="12"/>
  <c r="HU54" i="12"/>
  <c r="JM54" i="12"/>
  <c r="GD72" i="12"/>
  <c r="IR78" i="12"/>
  <c r="FS55" i="12"/>
  <c r="FT81" i="12"/>
  <c r="GO79" i="12"/>
  <c r="IR65" i="12"/>
  <c r="JH64" i="12"/>
  <c r="GR95" i="12"/>
  <c r="DQ59" i="12"/>
  <c r="EF70" i="12"/>
  <c r="IG54" i="12"/>
  <c r="EM87" i="12"/>
  <c r="GC86" i="12"/>
  <c r="CV65" i="12"/>
  <c r="HP70" i="12"/>
  <c r="HR68" i="12"/>
  <c r="GQ57" i="12"/>
  <c r="N79" i="12"/>
  <c r="HI56" i="12"/>
  <c r="CP79" i="12"/>
  <c r="FT53" i="12"/>
  <c r="JL71" i="12"/>
  <c r="GY93" i="12"/>
  <c r="IT94" i="12"/>
  <c r="GE65" i="12"/>
  <c r="HY91" i="12"/>
  <c r="IA79" i="12"/>
  <c r="FY53" i="12"/>
  <c r="GF79" i="12"/>
  <c r="EL54" i="12"/>
  <c r="IU98" i="12"/>
  <c r="GB80" i="12"/>
  <c r="JA53" i="12"/>
  <c r="GK58" i="12"/>
  <c r="GH78" i="12"/>
  <c r="HD83" i="12"/>
  <c r="GJ88" i="12"/>
  <c r="GW73" i="12"/>
  <c r="EO67" i="12"/>
  <c r="FW56" i="12"/>
  <c r="DX60" i="12"/>
  <c r="AO83" i="12"/>
  <c r="BZ94" i="12"/>
  <c r="HW84" i="12"/>
  <c r="BC84" i="12"/>
  <c r="BB91" i="12"/>
  <c r="CX92" i="12"/>
  <c r="HM54" i="12"/>
  <c r="HR61" i="12"/>
  <c r="GK75" i="12"/>
  <c r="FS65" i="12"/>
  <c r="JA62" i="12"/>
  <c r="GI53" i="12"/>
  <c r="IW55" i="12"/>
  <c r="HU68" i="12"/>
  <c r="CB88" i="12"/>
  <c r="EV67" i="12"/>
  <c r="IR63" i="12"/>
  <c r="ID63" i="12"/>
  <c r="HR60" i="12"/>
  <c r="IK78" i="12"/>
  <c r="GY61" i="12"/>
  <c r="GX84" i="12"/>
  <c r="EX60" i="12"/>
  <c r="Y61" i="12"/>
  <c r="DJ62" i="12"/>
  <c r="JJ88" i="12"/>
  <c r="HE99" i="12"/>
  <c r="GR71" i="12"/>
  <c r="JF60" i="12"/>
  <c r="IY97" i="12"/>
  <c r="IK73" i="12"/>
  <c r="AU99" i="12"/>
  <c r="FK54" i="12"/>
  <c r="IX82" i="12"/>
  <c r="AZ86" i="12"/>
  <c r="CH74" i="12"/>
  <c r="IM68" i="12"/>
  <c r="JA73" i="12"/>
  <c r="GR96" i="12"/>
  <c r="HN65" i="12"/>
  <c r="FI54" i="12"/>
  <c r="DS58" i="12"/>
  <c r="IX83" i="12"/>
  <c r="FR78" i="12"/>
  <c r="AF66" i="12"/>
  <c r="JI52" i="12"/>
  <c r="HR90" i="12"/>
  <c r="CA72" i="12"/>
  <c r="HI82" i="12"/>
  <c r="HV63" i="12"/>
  <c r="HG55" i="12"/>
  <c r="IL58" i="12"/>
  <c r="HC59" i="12"/>
  <c r="DE92" i="12"/>
  <c r="JE68" i="12"/>
  <c r="GK55" i="12"/>
  <c r="IB87" i="12"/>
  <c r="IP97" i="12"/>
  <c r="FY56" i="12"/>
  <c r="IG67" i="12"/>
  <c r="CK80" i="12"/>
  <c r="FK81" i="12"/>
  <c r="HA98" i="12"/>
  <c r="IV78" i="12"/>
  <c r="IY63" i="12"/>
  <c r="HH64" i="12"/>
  <c r="DY67" i="12"/>
  <c r="HV87" i="12"/>
  <c r="IZ56" i="12"/>
  <c r="HW55" i="12"/>
  <c r="JH59" i="12"/>
  <c r="DQ65" i="12"/>
  <c r="FB67" i="12"/>
  <c r="EG54" i="12"/>
  <c r="BT58" i="12"/>
  <c r="GQ62" i="12"/>
  <c r="IW53" i="12"/>
  <c r="EW75" i="12"/>
  <c r="EK62" i="12"/>
  <c r="HO52" i="12"/>
  <c r="GV93" i="12"/>
  <c r="FA82" i="12"/>
  <c r="GY95" i="12"/>
  <c r="IH60" i="12"/>
  <c r="DF67" i="12"/>
  <c r="FX92" i="12"/>
  <c r="GP53" i="12"/>
  <c r="HI62" i="12"/>
  <c r="JI55" i="12"/>
  <c r="IQ97" i="12"/>
  <c r="HC69" i="12"/>
  <c r="JL57" i="12"/>
  <c r="JL65" i="12"/>
  <c r="IS80" i="12"/>
  <c r="HL88" i="12"/>
  <c r="BU98" i="12"/>
  <c r="N78" i="12"/>
  <c r="IL62" i="12"/>
  <c r="IR68" i="12"/>
  <c r="HK86" i="12"/>
  <c r="DU88" i="12"/>
  <c r="DR75" i="12"/>
  <c r="GN62" i="12"/>
  <c r="GU57" i="12"/>
  <c r="GN85" i="12"/>
  <c r="HT99" i="12"/>
  <c r="GX97" i="12"/>
  <c r="HI52" i="12"/>
  <c r="GP61" i="12"/>
  <c r="FT80" i="12"/>
  <c r="IG63" i="12"/>
  <c r="IS54" i="12"/>
  <c r="IP82" i="12"/>
  <c r="EH76" i="12"/>
  <c r="JK92" i="12"/>
  <c r="IH86" i="12"/>
  <c r="HM94" i="12"/>
  <c r="BV87" i="12"/>
  <c r="JL83" i="12"/>
  <c r="JA69" i="12"/>
  <c r="IY67" i="12"/>
  <c r="JJ59" i="12"/>
  <c r="GC69" i="12"/>
  <c r="HI67" i="12"/>
  <c r="IW89" i="12"/>
  <c r="FV76" i="12"/>
  <c r="GV64" i="12"/>
  <c r="FS74" i="12"/>
  <c r="HC75" i="12"/>
  <c r="IJ95" i="12"/>
  <c r="HA54" i="12"/>
  <c r="IF70" i="12"/>
  <c r="BG70" i="12"/>
  <c r="GI83" i="12"/>
  <c r="AG67" i="12"/>
  <c r="JH95" i="12"/>
  <c r="GO61" i="12"/>
  <c r="CA62" i="12"/>
  <c r="IZ98" i="12"/>
  <c r="EE77" i="12"/>
  <c r="FY59" i="12"/>
  <c r="IN77" i="12"/>
  <c r="IN86" i="12"/>
  <c r="JG55" i="12"/>
  <c r="GN52" i="12"/>
  <c r="IP93" i="12"/>
  <c r="DQ90" i="12"/>
  <c r="IZ76" i="12"/>
  <c r="JH63" i="12"/>
  <c r="HE92" i="12"/>
  <c r="JH72" i="12"/>
  <c r="FT75" i="12"/>
  <c r="IV85" i="12"/>
  <c r="FF73" i="12"/>
  <c r="GW90" i="12"/>
  <c r="FY75" i="12"/>
  <c r="GZ90" i="12"/>
  <c r="JM83" i="12"/>
  <c r="HQ64" i="12"/>
  <c r="JF72" i="12"/>
  <c r="HP84" i="12"/>
  <c r="IN70" i="12"/>
  <c r="IA55" i="12"/>
  <c r="FT79" i="12"/>
  <c r="GC63" i="12"/>
  <c r="CE60" i="12"/>
  <c r="GC87" i="12"/>
  <c r="BL73" i="12"/>
  <c r="GZ94" i="12"/>
  <c r="GX72" i="12"/>
  <c r="FQ95" i="12"/>
  <c r="FY54" i="12"/>
  <c r="GU89" i="12"/>
  <c r="HC83" i="12"/>
  <c r="HS87" i="12"/>
  <c r="IO72" i="12"/>
  <c r="DM76" i="12"/>
  <c r="HW61" i="12"/>
  <c r="HZ71" i="12"/>
  <c r="GL53" i="12"/>
  <c r="GB70" i="12"/>
  <c r="IG93" i="12"/>
  <c r="HE55" i="12"/>
  <c r="JD92" i="12"/>
  <c r="FI52" i="12"/>
  <c r="BC89" i="12"/>
  <c r="HK70" i="12"/>
  <c r="EI69" i="12"/>
  <c r="CR73" i="12"/>
  <c r="JH55" i="12"/>
  <c r="DD56" i="12"/>
  <c r="HU82" i="12"/>
  <c r="FQ81" i="12"/>
  <c r="GX62" i="12"/>
  <c r="IG86" i="12"/>
  <c r="BD57" i="12"/>
  <c r="FV85" i="12"/>
  <c r="IE65" i="12"/>
  <c r="GT91" i="12"/>
  <c r="DD72" i="12"/>
  <c r="JI89" i="12"/>
  <c r="GR86" i="12"/>
  <c r="AH69" i="12"/>
  <c r="EE62" i="12"/>
  <c r="GR87" i="12"/>
  <c r="GB67" i="12"/>
  <c r="CQ63" i="12"/>
  <c r="JK68" i="12"/>
  <c r="IJ88" i="12"/>
  <c r="BX57" i="12"/>
  <c r="GL97" i="12"/>
  <c r="CH83" i="12"/>
  <c r="IZ70" i="12"/>
  <c r="HP54" i="12"/>
  <c r="GK61" i="12"/>
  <c r="BE99" i="12"/>
  <c r="FQ79" i="12"/>
  <c r="JD72" i="12"/>
  <c r="JF83" i="12"/>
  <c r="CT57" i="12"/>
  <c r="GA76" i="12"/>
  <c r="IE97" i="12"/>
  <c r="FS78" i="12"/>
  <c r="Z98" i="12"/>
  <c r="HT73" i="12"/>
  <c r="HY59" i="12"/>
  <c r="JI57" i="12"/>
  <c r="E69" i="12"/>
  <c r="GK82" i="12"/>
  <c r="AO56" i="12"/>
  <c r="JH94" i="12"/>
  <c r="HH83" i="12"/>
  <c r="FY52" i="12"/>
  <c r="IG69" i="12"/>
  <c r="JK62" i="12"/>
  <c r="GZ79" i="12"/>
  <c r="HS89" i="12"/>
  <c r="DJ86" i="12"/>
  <c r="IC68" i="12"/>
  <c r="ID79" i="12"/>
  <c r="FT65" i="12"/>
  <c r="GN71" i="12"/>
  <c r="HQ80" i="12"/>
  <c r="IQ60" i="12"/>
  <c r="GV87" i="12"/>
  <c r="GH94" i="12"/>
  <c r="AT79" i="12"/>
  <c r="GT73" i="12"/>
  <c r="JJ54" i="12"/>
  <c r="IS57" i="12"/>
  <c r="ES56" i="12"/>
  <c r="IC53" i="12"/>
  <c r="AR57" i="12"/>
  <c r="HU75" i="12"/>
  <c r="EQ59" i="12"/>
  <c r="IB94" i="12"/>
  <c r="HW94" i="12"/>
  <c r="HJ73" i="12"/>
  <c r="BY59" i="12"/>
  <c r="GP59" i="12"/>
  <c r="JG63" i="12"/>
  <c r="GQ53" i="12"/>
  <c r="JG91" i="12"/>
  <c r="CQ95" i="12"/>
  <c r="GR52" i="12"/>
  <c r="IV83" i="12"/>
  <c r="GG58" i="12"/>
  <c r="IU72" i="12"/>
  <c r="GZ72" i="12"/>
  <c r="GD96" i="12"/>
  <c r="IP66" i="12"/>
  <c r="GT88" i="12"/>
  <c r="HI77" i="12"/>
  <c r="FX98" i="12"/>
  <c r="JK53" i="12"/>
  <c r="IR94" i="12"/>
  <c r="JD52" i="12"/>
  <c r="DX69" i="12"/>
  <c r="HT56" i="12"/>
  <c r="JF56" i="12"/>
  <c r="EN74" i="12"/>
  <c r="FJ78" i="12"/>
  <c r="HI75" i="12"/>
  <c r="JE83" i="12"/>
  <c r="EY72" i="12"/>
  <c r="HH54" i="12"/>
  <c r="GQ83" i="12"/>
  <c r="K98" i="12"/>
  <c r="EZ60" i="12"/>
  <c r="GZ84" i="12"/>
  <c r="CX72" i="12"/>
  <c r="CR53" i="12"/>
  <c r="GN72" i="12"/>
  <c r="FM63" i="12"/>
  <c r="BX74" i="12"/>
  <c r="GD56" i="12"/>
  <c r="IJ58" i="12"/>
  <c r="IW57" i="12"/>
  <c r="HS74" i="12"/>
  <c r="HL82" i="12"/>
  <c r="GJ57" i="12"/>
  <c r="IU82" i="12"/>
  <c r="HP81" i="12"/>
  <c r="IS78" i="12"/>
  <c r="FV99" i="12"/>
  <c r="II59" i="12"/>
  <c r="HR86" i="12"/>
  <c r="CX54" i="12"/>
  <c r="HP80" i="12"/>
  <c r="IZ64" i="12"/>
  <c r="HE81" i="12"/>
  <c r="HG93" i="12"/>
  <c r="GT56" i="12"/>
  <c r="AN62" i="12"/>
  <c r="DI53" i="12"/>
  <c r="IA70" i="12"/>
  <c r="GV86" i="12"/>
  <c r="DH70" i="12"/>
  <c r="JB61" i="12"/>
  <c r="GM61" i="12"/>
  <c r="HZ72" i="12"/>
  <c r="DW61" i="12"/>
  <c r="CM55" i="12"/>
  <c r="FT87" i="12"/>
  <c r="IR79" i="12"/>
  <c r="IN67" i="12"/>
  <c r="GF72" i="12"/>
  <c r="GA62" i="12"/>
  <c r="BU82" i="12"/>
  <c r="CR65" i="12"/>
  <c r="HQ57" i="12"/>
  <c r="IU56" i="12"/>
  <c r="HQ55" i="12"/>
  <c r="FY77" i="12"/>
  <c r="HH84" i="12"/>
  <c r="CJ88" i="12"/>
  <c r="HC72" i="12"/>
  <c r="IJ53" i="12"/>
  <c r="GP79" i="12"/>
  <c r="GF61" i="12"/>
  <c r="EG62" i="12"/>
  <c r="IQ69" i="12"/>
  <c r="FA92" i="12"/>
  <c r="FS68" i="12"/>
  <c r="EL61" i="12"/>
  <c r="ER62" i="12"/>
  <c r="JK71" i="12"/>
  <c r="CK54" i="12"/>
  <c r="IQ62" i="12"/>
  <c r="FI89" i="12"/>
  <c r="HR55" i="12"/>
  <c r="IG94" i="12"/>
  <c r="HW69" i="12"/>
  <c r="CA89" i="12"/>
  <c r="AI75" i="12"/>
  <c r="HL99" i="12"/>
  <c r="IN60" i="12"/>
  <c r="EN75" i="12"/>
  <c r="JE78" i="12"/>
  <c r="II79" i="12"/>
  <c r="GW76" i="12"/>
  <c r="CN67" i="12"/>
  <c r="GP63" i="12"/>
  <c r="BE79" i="12"/>
  <c r="JA74" i="12"/>
  <c r="BA72" i="12"/>
  <c r="GB55" i="12"/>
  <c r="GR73" i="12"/>
  <c r="HF84" i="12"/>
  <c r="GO77" i="12"/>
  <c r="HH93" i="12"/>
  <c r="IU77" i="12"/>
  <c r="IC64" i="12"/>
  <c r="EI76" i="12"/>
  <c r="IV66" i="12"/>
  <c r="JH57" i="12"/>
  <c r="GT98" i="12"/>
  <c r="DC73" i="12"/>
  <c r="IV63" i="12"/>
  <c r="HL87" i="12"/>
  <c r="JB78" i="12"/>
  <c r="GK83" i="12"/>
  <c r="HE86" i="12"/>
  <c r="HQ94" i="12"/>
  <c r="DW76" i="12"/>
  <c r="GQ65" i="12"/>
  <c r="FZ63" i="12"/>
  <c r="GU61" i="12"/>
  <c r="JH58" i="12"/>
  <c r="GX89" i="12"/>
  <c r="FV93" i="12"/>
  <c r="IB57" i="12"/>
  <c r="BF60" i="12"/>
  <c r="IR77" i="12"/>
  <c r="DW80" i="12"/>
  <c r="GL90" i="12"/>
  <c r="HL59" i="12"/>
  <c r="IP99" i="12"/>
  <c r="ED56" i="12"/>
  <c r="CH86" i="12"/>
  <c r="HX52" i="12"/>
  <c r="HN72" i="12"/>
  <c r="IP77" i="12"/>
  <c r="JI79" i="12"/>
  <c r="GE54" i="12"/>
  <c r="FY81" i="12"/>
  <c r="DF52" i="12"/>
  <c r="DD60" i="12"/>
  <c r="JL78" i="12"/>
  <c r="HN96" i="12"/>
  <c r="BR74" i="12"/>
  <c r="FV70" i="12"/>
  <c r="FB78" i="12"/>
  <c r="DS66" i="12"/>
  <c r="AG93" i="12"/>
  <c r="HS61" i="12"/>
  <c r="GF86" i="12"/>
  <c r="FM60" i="12"/>
  <c r="GV82" i="12"/>
  <c r="JF62" i="12"/>
  <c r="HB69" i="12"/>
  <c r="FL55" i="12"/>
  <c r="HR63" i="12"/>
  <c r="IX62" i="12"/>
  <c r="GW99" i="12"/>
  <c r="HO69" i="12"/>
  <c r="IZ84" i="12"/>
  <c r="HU57" i="12"/>
  <c r="IT72" i="12"/>
  <c r="FE72" i="12"/>
  <c r="DI54" i="12"/>
  <c r="JC73" i="12"/>
  <c r="IZ94" i="12"/>
  <c r="JC70" i="12"/>
  <c r="AR78" i="12"/>
  <c r="HE83" i="12"/>
  <c r="DE61" i="12"/>
  <c r="EX95" i="12"/>
  <c r="CV69" i="12"/>
  <c r="HK74" i="12"/>
  <c r="JD96" i="12"/>
  <c r="HK82" i="12"/>
  <c r="AZ90" i="12"/>
  <c r="HX73" i="12"/>
  <c r="AQ81" i="12"/>
  <c r="IE75" i="12"/>
  <c r="EL57" i="12"/>
  <c r="DU97" i="12"/>
  <c r="CJ81" i="12"/>
  <c r="DS93" i="12"/>
  <c r="JH84" i="12"/>
  <c r="IT89" i="12"/>
  <c r="HF71" i="12"/>
  <c r="IB64" i="12"/>
  <c r="HX60" i="12"/>
  <c r="GB97" i="12"/>
  <c r="EY94" i="12"/>
  <c r="JI58" i="12"/>
  <c r="HM85" i="12"/>
  <c r="GN66" i="12"/>
  <c r="IX86" i="12"/>
  <c r="IK77" i="12"/>
  <c r="HQ88" i="12"/>
  <c r="GR79" i="12"/>
  <c r="HZ69" i="12"/>
  <c r="HO63" i="12"/>
  <c r="IB76" i="12"/>
  <c r="F77" i="12"/>
  <c r="FQ66" i="12"/>
  <c r="GS76" i="12"/>
  <c r="CD70" i="12"/>
  <c r="GV76" i="12"/>
  <c r="JH56" i="12"/>
  <c r="EI67" i="12"/>
  <c r="HV84" i="12"/>
  <c r="IR95" i="12"/>
  <c r="GJ65" i="12"/>
  <c r="EN88" i="12"/>
  <c r="IT78" i="12"/>
  <c r="GT83" i="12"/>
  <c r="IX63" i="12"/>
  <c r="IH58" i="12"/>
  <c r="JF91" i="12"/>
  <c r="JK80" i="12"/>
  <c r="HN54" i="12"/>
  <c r="IZ61" i="12"/>
  <c r="DT76" i="12"/>
  <c r="IZ52" i="12"/>
  <c r="GC66" i="12"/>
  <c r="GQ79" i="12"/>
  <c r="GQ77" i="12"/>
  <c r="HN57" i="12"/>
  <c r="BX67" i="12"/>
  <c r="HV56" i="12"/>
  <c r="IC81" i="12"/>
  <c r="HI60" i="12"/>
  <c r="IU71" i="12"/>
  <c r="HM78" i="12"/>
  <c r="HU83" i="12"/>
  <c r="IW97" i="12"/>
  <c r="IG89" i="12"/>
  <c r="FG52" i="12"/>
  <c r="HV57" i="12"/>
  <c r="HF89" i="12"/>
  <c r="BD69" i="12"/>
  <c r="BZ65" i="12"/>
  <c r="ID70" i="12"/>
  <c r="IF68" i="12"/>
  <c r="HH78" i="12"/>
  <c r="DB77" i="12"/>
  <c r="FM96" i="12"/>
  <c r="HK62" i="12"/>
  <c r="FU95" i="12"/>
  <c r="HM53" i="12"/>
  <c r="HA61" i="12"/>
  <c r="IG55" i="12"/>
  <c r="EU64" i="12"/>
  <c r="CU65" i="12"/>
  <c r="EF74" i="12"/>
  <c r="HH73" i="12"/>
  <c r="FH68" i="12"/>
  <c r="IL60" i="12"/>
  <c r="HR59" i="12"/>
  <c r="EQ60" i="12"/>
  <c r="HW81" i="12"/>
  <c r="JI95" i="12"/>
  <c r="HL68" i="12"/>
  <c r="JM72" i="12"/>
  <c r="GL74" i="12"/>
  <c r="FW78" i="12"/>
  <c r="GJ90" i="12"/>
  <c r="CS69" i="12"/>
  <c r="FM71" i="12"/>
  <c r="HJ80" i="12"/>
  <c r="BG97" i="12"/>
  <c r="HH98" i="12"/>
  <c r="DG67" i="12"/>
  <c r="IQ84" i="12"/>
  <c r="DZ74" i="12"/>
  <c r="FU59" i="12"/>
  <c r="GF52" i="12"/>
  <c r="HZ62" i="12"/>
  <c r="GE59" i="12"/>
  <c r="FW61" i="12"/>
  <c r="GD69" i="12"/>
  <c r="GN73" i="12"/>
  <c r="FR59" i="12"/>
  <c r="IN45" i="12"/>
  <c r="CS65" i="12"/>
  <c r="HW60" i="12"/>
  <c r="HT65" i="12"/>
  <c r="GN69" i="12"/>
  <c r="HN84" i="12"/>
  <c r="EI61" i="12"/>
  <c r="GT62" i="12"/>
  <c r="FX71" i="12"/>
  <c r="GN77" i="12"/>
  <c r="HO71" i="12"/>
  <c r="JC63" i="12"/>
  <c r="AT96" i="12"/>
  <c r="IA82" i="12"/>
  <c r="HA77" i="12"/>
  <c r="FX60" i="12"/>
  <c r="FZ93" i="12"/>
  <c r="JK57" i="12"/>
  <c r="EZ96" i="12"/>
  <c r="ID68" i="12"/>
  <c r="CX55" i="12"/>
  <c r="GJ93" i="12"/>
  <c r="IV97" i="12"/>
  <c r="EG71" i="12"/>
  <c r="EE76" i="12"/>
  <c r="GQ74" i="12"/>
  <c r="CN59" i="12"/>
  <c r="FR76" i="12"/>
  <c r="IM62" i="12"/>
  <c r="IM58" i="12"/>
  <c r="EA60" i="12"/>
  <c r="IA54" i="12"/>
  <c r="GR81" i="12"/>
  <c r="GU78" i="12"/>
  <c r="CA74" i="12"/>
  <c r="IO88" i="12"/>
  <c r="HU63" i="12"/>
  <c r="EP73" i="12"/>
  <c r="GC73" i="12"/>
  <c r="IE80" i="12"/>
  <c r="JK81" i="12"/>
  <c r="EC67" i="12"/>
  <c r="GS78" i="12"/>
  <c r="FZ62" i="12"/>
  <c r="HY52" i="12"/>
  <c r="FZ68" i="12"/>
  <c r="DT60" i="12"/>
  <c r="FF83" i="12"/>
  <c r="EO72" i="12"/>
  <c r="DG69" i="12"/>
  <c r="DH65" i="12"/>
  <c r="IF62" i="12"/>
  <c r="IR61" i="12"/>
  <c r="IF53" i="12"/>
  <c r="IA74" i="12"/>
  <c r="FE55" i="12"/>
  <c r="JD57" i="12"/>
  <c r="EC54" i="12"/>
  <c r="EJ61" i="12"/>
  <c r="HR96" i="12"/>
  <c r="GD80" i="12"/>
  <c r="JD55" i="12"/>
  <c r="GD61" i="12"/>
  <c r="CE62" i="12"/>
  <c r="BR52" i="12"/>
  <c r="IW81" i="12"/>
  <c r="HE69" i="12"/>
  <c r="HI69" i="12"/>
  <c r="GF68" i="12"/>
  <c r="HX91" i="12"/>
  <c r="JE59" i="12"/>
  <c r="GZ67" i="12"/>
  <c r="IX57" i="12"/>
  <c r="IT75" i="12"/>
  <c r="IG97" i="12"/>
  <c r="HV72" i="12"/>
  <c r="DV98" i="12"/>
  <c r="GL58" i="12"/>
  <c r="HD64" i="12"/>
  <c r="IU88" i="12"/>
  <c r="IS77" i="12"/>
  <c r="IY71" i="12"/>
  <c r="HN58" i="12"/>
  <c r="BX78" i="12"/>
  <c r="IZ66" i="12"/>
  <c r="IK65" i="12"/>
  <c r="IG99" i="12"/>
  <c r="IT84" i="12"/>
  <c r="HV53" i="12"/>
  <c r="DN87" i="12"/>
  <c r="JJ57" i="12"/>
  <c r="FU87" i="12"/>
  <c r="DK54" i="12"/>
  <c r="K92" i="12"/>
  <c r="CU99" i="12"/>
  <c r="HH94" i="12"/>
  <c r="HF63" i="12"/>
  <c r="HA78" i="12"/>
  <c r="HS83" i="12"/>
  <c r="HV64" i="12"/>
  <c r="IP63" i="12"/>
  <c r="JL64" i="12"/>
  <c r="IW58" i="12"/>
  <c r="FZ96" i="12"/>
  <c r="FF67" i="12"/>
  <c r="HP93" i="12"/>
  <c r="GG97" i="12"/>
  <c r="FW91" i="12"/>
  <c r="FD76" i="12"/>
  <c r="FE65" i="12"/>
  <c r="IH64" i="12"/>
  <c r="EE87" i="12"/>
  <c r="GJ81" i="12"/>
  <c r="BR91" i="12"/>
  <c r="EJ78" i="12"/>
  <c r="IE66" i="12"/>
  <c r="BW68" i="12"/>
  <c r="HP99" i="12"/>
  <c r="FC77" i="12"/>
  <c r="JK95" i="12"/>
  <c r="EL60" i="12"/>
  <c r="GR54" i="12"/>
  <c r="CZ65" i="12"/>
  <c r="DM53" i="12"/>
  <c r="ID59" i="12"/>
  <c r="II73" i="12"/>
  <c r="GL68" i="12"/>
  <c r="II91" i="12"/>
  <c r="IB78" i="12"/>
  <c r="IL69" i="12"/>
  <c r="HS97" i="12"/>
  <c r="IG72" i="12"/>
  <c r="IB89" i="12"/>
  <c r="DA70" i="12"/>
  <c r="FD70" i="12"/>
  <c r="HG65" i="12"/>
  <c r="GS74" i="12"/>
  <c r="IG78" i="12"/>
  <c r="DN64" i="12"/>
  <c r="HM75" i="12"/>
  <c r="GC53" i="12"/>
  <c r="IY94" i="12"/>
  <c r="JA91" i="12"/>
  <c r="IB59" i="12"/>
  <c r="HK85" i="12"/>
  <c r="DO68" i="12"/>
  <c r="HM77" i="12"/>
  <c r="DR63" i="12"/>
  <c r="ET68" i="12"/>
  <c r="BG53" i="12"/>
  <c r="FV72" i="12"/>
  <c r="EY57" i="12"/>
  <c r="GE60" i="12"/>
  <c r="JA56" i="12"/>
  <c r="AL74" i="12"/>
  <c r="GP68" i="12"/>
  <c r="JA52" i="12"/>
  <c r="IV61" i="12"/>
  <c r="JE75" i="12"/>
  <c r="HG70" i="12"/>
  <c r="GQ58" i="12"/>
  <c r="EF81" i="12"/>
  <c r="BA61" i="12"/>
  <c r="IY74" i="12"/>
  <c r="EA70" i="12"/>
  <c r="BM59" i="12"/>
  <c r="HI96" i="12"/>
  <c r="GB59" i="12"/>
  <c r="EX84" i="12"/>
  <c r="EN86" i="12"/>
  <c r="JD74" i="12"/>
  <c r="GO65" i="12"/>
  <c r="HE78" i="12"/>
  <c r="V81" i="12"/>
  <c r="IN54" i="12"/>
  <c r="IP96" i="12"/>
  <c r="HJ88" i="12"/>
  <c r="JH92" i="12"/>
  <c r="HI64" i="12"/>
  <c r="GY55" i="12"/>
  <c r="GZ98" i="12"/>
  <c r="FH81" i="12"/>
  <c r="HZ52" i="12"/>
  <c r="GF56" i="12"/>
  <c r="FV71" i="12"/>
  <c r="HN83" i="12"/>
  <c r="IF73" i="12"/>
  <c r="GS81" i="12"/>
  <c r="JG72" i="12"/>
  <c r="GQ55" i="12"/>
  <c r="GU31" i="12"/>
  <c r="GG87" i="12"/>
  <c r="CU85" i="12"/>
  <c r="HG58" i="12"/>
  <c r="JI99" i="12"/>
  <c r="GU93" i="12"/>
  <c r="IB83" i="12"/>
  <c r="ER81" i="12"/>
  <c r="IP80" i="12"/>
  <c r="IG53" i="12"/>
  <c r="CK90" i="12"/>
  <c r="JC54" i="12"/>
  <c r="GG75" i="12"/>
  <c r="EX83" i="12"/>
  <c r="GS58" i="12"/>
  <c r="JG66" i="12"/>
  <c r="CP94" i="12"/>
  <c r="BU63" i="12"/>
  <c r="AU83" i="12"/>
  <c r="EN25" i="12"/>
  <c r="GJ92" i="12"/>
  <c r="DY61" i="12"/>
  <c r="JM77" i="12"/>
  <c r="JH97" i="12"/>
  <c r="FZ82" i="12"/>
  <c r="IV60" i="12"/>
  <c r="HQ68" i="12"/>
  <c r="HA53" i="12"/>
  <c r="IW94" i="12"/>
  <c r="DK70" i="12"/>
  <c r="DM61" i="12"/>
  <c r="BL88" i="12"/>
  <c r="FE75" i="12"/>
  <c r="IL80" i="12"/>
  <c r="GR89" i="12"/>
  <c r="DC64" i="12"/>
  <c r="HV80" i="12"/>
  <c r="EU97" i="12"/>
  <c r="GD83" i="12"/>
  <c r="HN74" i="12"/>
  <c r="EA91" i="12"/>
  <c r="HP79" i="12"/>
  <c r="DX94" i="12"/>
  <c r="GE87" i="12"/>
  <c r="ER89" i="12"/>
  <c r="DR85" i="12"/>
  <c r="IE34" i="12"/>
  <c r="HX72" i="12"/>
  <c r="JM92" i="12"/>
  <c r="HA92" i="12"/>
  <c r="FV67" i="12"/>
  <c r="F38" i="12"/>
  <c r="CB73" i="12"/>
  <c r="IP79" i="12"/>
  <c r="JD89" i="12"/>
  <c r="AA97" i="12"/>
  <c r="JG52" i="12"/>
  <c r="GZ75" i="12"/>
  <c r="DC65" i="12"/>
  <c r="HX77" i="12"/>
  <c r="IQ41" i="12"/>
  <c r="DD45" i="12"/>
  <c r="IL75" i="12"/>
  <c r="FA57" i="12"/>
  <c r="EF52" i="12"/>
  <c r="IK91" i="12"/>
  <c r="EC88" i="12"/>
  <c r="EN82" i="12"/>
  <c r="IX60" i="12"/>
  <c r="HN48" i="12"/>
  <c r="IU99" i="12"/>
  <c r="IH69" i="12"/>
  <c r="JK58" i="12"/>
  <c r="DI67" i="12"/>
  <c r="IS12" i="12"/>
  <c r="IF59" i="12"/>
  <c r="HK80" i="12"/>
  <c r="DQ49" i="12"/>
  <c r="AR91" i="12"/>
  <c r="EN78" i="12"/>
  <c r="FX77" i="12"/>
  <c r="IQ93" i="12"/>
  <c r="JI84" i="12"/>
  <c r="GJ68" i="12"/>
  <c r="IX79" i="12"/>
  <c r="CD95" i="12"/>
  <c r="DD87" i="12"/>
  <c r="HI58" i="12"/>
  <c r="IM77" i="12"/>
  <c r="EU87" i="12"/>
  <c r="IF88" i="12"/>
  <c r="GH58" i="12"/>
  <c r="IQ76" i="12"/>
  <c r="HZ85" i="12"/>
  <c r="AD83" i="12"/>
  <c r="GF64" i="12"/>
  <c r="IH44" i="12"/>
  <c r="GX73" i="12"/>
  <c r="HB99" i="12"/>
  <c r="FZ97" i="12"/>
  <c r="GA65" i="12"/>
  <c r="DL56" i="12"/>
  <c r="GM96" i="12"/>
  <c r="DW77" i="12"/>
  <c r="BJ18" i="12"/>
  <c r="HQ73" i="12"/>
  <c r="GX86" i="12"/>
  <c r="GV83" i="12"/>
  <c r="DA52" i="12"/>
  <c r="AR90" i="12"/>
  <c r="EY61" i="12"/>
  <c r="IH91" i="12"/>
  <c r="HH80" i="12"/>
  <c r="IG68" i="12"/>
  <c r="BJ72" i="12"/>
  <c r="EM68" i="12"/>
  <c r="DG77" i="12"/>
  <c r="JD94" i="12"/>
  <c r="HJ77" i="12"/>
  <c r="FD57" i="12"/>
  <c r="FT63" i="12"/>
  <c r="HH53" i="12"/>
  <c r="IT55" i="12"/>
  <c r="DN53" i="12"/>
  <c r="HN53" i="12"/>
  <c r="AM75" i="12"/>
  <c r="FI74" i="12"/>
  <c r="EZ80" i="12"/>
  <c r="J60" i="12"/>
  <c r="EB79" i="12"/>
  <c r="GQ96" i="12"/>
  <c r="HZ90" i="12"/>
  <c r="IJ77" i="12"/>
  <c r="EX52" i="12"/>
  <c r="JL90" i="12"/>
  <c r="BG85" i="12"/>
  <c r="GA80" i="12"/>
  <c r="HS80" i="12"/>
  <c r="AL90" i="12"/>
  <c r="IC62" i="12"/>
  <c r="FD74" i="12"/>
  <c r="JB53" i="12"/>
  <c r="EY66" i="12"/>
  <c r="HM57" i="12"/>
  <c r="GI79" i="12"/>
  <c r="FA63" i="12"/>
  <c r="HF61" i="12"/>
  <c r="IO56" i="12"/>
  <c r="IG73" i="12"/>
  <c r="HC77" i="12"/>
  <c r="FU60" i="12"/>
  <c r="JA55" i="12"/>
  <c r="IC88" i="12"/>
  <c r="DP82" i="12"/>
  <c r="DB76" i="12"/>
  <c r="IU91" i="12"/>
  <c r="BX68" i="12"/>
  <c r="EZ78" i="12"/>
  <c r="HQ77" i="12"/>
  <c r="HY65" i="12"/>
  <c r="AF59" i="12"/>
  <c r="GN61" i="12"/>
  <c r="DV22" i="12"/>
  <c r="CL91" i="12"/>
  <c r="ID56" i="12"/>
  <c r="CM90" i="12"/>
  <c r="HQ82" i="12"/>
  <c r="HL73" i="12"/>
  <c r="DF62" i="12"/>
  <c r="HM92" i="12"/>
  <c r="CX83" i="12"/>
  <c r="EL84" i="12"/>
  <c r="HO96" i="12"/>
  <c r="GW64" i="12"/>
  <c r="HF29" i="12"/>
  <c r="AH75" i="12"/>
  <c r="BR54" i="12"/>
  <c r="IV70" i="12"/>
  <c r="BV85" i="12"/>
  <c r="GJ78" i="12"/>
  <c r="JE70" i="12"/>
  <c r="IO64" i="12"/>
  <c r="GI88" i="12"/>
  <c r="DE66" i="12"/>
  <c r="GR84" i="12"/>
  <c r="FZ78" i="12"/>
  <c r="HI59" i="12"/>
  <c r="HN71" i="12"/>
  <c r="IX59" i="12"/>
  <c r="EY95" i="12"/>
  <c r="CV85" i="12"/>
  <c r="IP57" i="12"/>
  <c r="FV62" i="12"/>
  <c r="IG66" i="12"/>
  <c r="HK67" i="12"/>
  <c r="GZ65" i="12"/>
  <c r="EM54" i="12"/>
  <c r="FU91" i="12"/>
  <c r="DQ63" i="12"/>
  <c r="EF88" i="12"/>
  <c r="IX84" i="12"/>
  <c r="CU61" i="12"/>
  <c r="BX83" i="12"/>
  <c r="FH69" i="12"/>
  <c r="IE84" i="12"/>
  <c r="GX74" i="12"/>
  <c r="CW65" i="12"/>
  <c r="JE84" i="12"/>
  <c r="DW60" i="12"/>
  <c r="HH63" i="12"/>
  <c r="CK76" i="12"/>
  <c r="HB67" i="12"/>
  <c r="EH54" i="12"/>
  <c r="ID85" i="12"/>
  <c r="GA84" i="12"/>
  <c r="GF65" i="12"/>
  <c r="BC55" i="12"/>
  <c r="HQ62" i="12"/>
  <c r="FT86" i="12"/>
  <c r="HM63" i="12"/>
  <c r="IJ73" i="12"/>
  <c r="BJ55" i="12"/>
  <c r="FW71" i="12"/>
  <c r="HK81" i="12"/>
  <c r="HO76" i="12"/>
  <c r="JG83" i="12"/>
  <c r="GE79" i="12"/>
  <c r="GO63" i="12"/>
  <c r="FY55" i="12"/>
  <c r="IF76" i="12"/>
  <c r="GJ96" i="12"/>
  <c r="GY80" i="12"/>
  <c r="HV54" i="12"/>
  <c r="IH79" i="12"/>
  <c r="JI68" i="12"/>
  <c r="AG60" i="12"/>
  <c r="IZ71" i="12"/>
  <c r="GZ68" i="12"/>
  <c r="HG44" i="12"/>
  <c r="FG67" i="12"/>
  <c r="BS79" i="12"/>
  <c r="CV91" i="12"/>
  <c r="HK94" i="12"/>
  <c r="ED52" i="12"/>
  <c r="FC64" i="12"/>
  <c r="EO97" i="12"/>
  <c r="IB75" i="12"/>
  <c r="HM88" i="12"/>
  <c r="GY88" i="12"/>
  <c r="GW88" i="12"/>
  <c r="IU61" i="12"/>
  <c r="HY89" i="12"/>
  <c r="ES75" i="12"/>
  <c r="GS62" i="12"/>
  <c r="GD73" i="12"/>
  <c r="FQ49" i="12"/>
  <c r="GR65" i="12"/>
  <c r="GL72" i="12"/>
  <c r="HZ64" i="12"/>
  <c r="IY56" i="12"/>
  <c r="HS60" i="12"/>
  <c r="CW38" i="12"/>
  <c r="IP76" i="12"/>
  <c r="GS86" i="12"/>
  <c r="FJ97" i="12"/>
  <c r="DI91" i="12"/>
  <c r="CP61" i="12"/>
  <c r="GS65" i="12"/>
  <c r="IM73" i="12"/>
  <c r="JK85" i="12"/>
  <c r="GI93" i="12"/>
  <c r="CF67" i="12"/>
  <c r="HB88" i="12"/>
  <c r="CE53" i="12"/>
  <c r="DW62" i="12"/>
  <c r="CQ55" i="12"/>
  <c r="IA76" i="12"/>
  <c r="FR71" i="12"/>
  <c r="JJ95" i="12"/>
  <c r="IT52" i="12"/>
  <c r="FZ92" i="12"/>
  <c r="EM69" i="12"/>
  <c r="FS83" i="12"/>
  <c r="AZ71" i="12"/>
  <c r="IV67" i="12"/>
  <c r="HJ53" i="12"/>
  <c r="DE89" i="12"/>
  <c r="DT56" i="12"/>
  <c r="GP57" i="12"/>
  <c r="HC63" i="12"/>
  <c r="DK73" i="12"/>
  <c r="IX61" i="12"/>
  <c r="BF53" i="12"/>
  <c r="CH58" i="12"/>
  <c r="Z70" i="12"/>
  <c r="HE97" i="12"/>
  <c r="IJ62" i="12"/>
  <c r="ID73" i="12"/>
  <c r="GC94" i="12"/>
  <c r="BM93" i="12"/>
  <c r="JK89" i="12"/>
  <c r="JD88" i="12"/>
  <c r="IA80" i="12"/>
  <c r="IR62" i="12"/>
  <c r="FN80" i="12"/>
  <c r="IM95" i="12"/>
  <c r="CI59" i="12"/>
  <c r="IO73" i="12"/>
  <c r="JJ68" i="12"/>
  <c r="BG88" i="12"/>
  <c r="IF66" i="12"/>
  <c r="IV54" i="12"/>
  <c r="JG60" i="12"/>
  <c r="IG87" i="12"/>
  <c r="AO61" i="12"/>
  <c r="GE64" i="12"/>
  <c r="AS93" i="12"/>
  <c r="HU81" i="12"/>
  <c r="HO92" i="12"/>
  <c r="ID43" i="12"/>
  <c r="II80" i="12"/>
  <c r="DC79" i="12"/>
  <c r="HR78" i="12"/>
  <c r="HG72" i="12"/>
  <c r="HL79" i="12"/>
  <c r="GT74" i="12"/>
  <c r="GX71" i="12"/>
  <c r="GU54" i="12"/>
  <c r="P90" i="12"/>
  <c r="FI75" i="12"/>
  <c r="HC94" i="12"/>
  <c r="FV98" i="12"/>
  <c r="GS84" i="12"/>
  <c r="HN73" i="12"/>
  <c r="FW54" i="12"/>
  <c r="HS98" i="12"/>
  <c r="IY52" i="12"/>
  <c r="AU69" i="12"/>
  <c r="DU66" i="12"/>
  <c r="AP98" i="12"/>
  <c r="JL92" i="12"/>
  <c r="GJ75" i="12"/>
  <c r="IF67" i="12"/>
  <c r="GM81" i="12"/>
  <c r="ED58" i="12"/>
  <c r="EJ84" i="12"/>
  <c r="CQ68" i="12"/>
  <c r="FK96" i="12"/>
  <c r="GH73" i="12"/>
  <c r="HZ87" i="12"/>
  <c r="GZ74" i="12"/>
  <c r="IH73" i="12"/>
  <c r="FQ61" i="12"/>
  <c r="GX59" i="12"/>
  <c r="IK62" i="12"/>
  <c r="ID72" i="12"/>
  <c r="AO54" i="12"/>
  <c r="DQ54" i="12"/>
  <c r="GB89" i="12"/>
  <c r="GM88" i="12"/>
  <c r="GM70" i="12"/>
  <c r="GK62" i="12"/>
  <c r="IY59" i="12"/>
  <c r="AD88" i="12"/>
  <c r="BC99" i="12"/>
  <c r="HW59" i="12"/>
  <c r="FZ88" i="12"/>
  <c r="JD49" i="12"/>
  <c r="HU76" i="12"/>
  <c r="IR69" i="12"/>
  <c r="IF74" i="12"/>
  <c r="CX65" i="12"/>
  <c r="FU57" i="12"/>
  <c r="IT70" i="12"/>
  <c r="JC93" i="12"/>
  <c r="FJ90" i="12"/>
  <c r="EQ52" i="12"/>
  <c r="JG97" i="12"/>
  <c r="JD71" i="12"/>
  <c r="DK89" i="12"/>
  <c r="HY68" i="12"/>
  <c r="DI71" i="12"/>
  <c r="ID78" i="12"/>
  <c r="HZ67" i="12"/>
  <c r="GT67" i="12"/>
  <c r="HR53" i="12"/>
  <c r="GJ53" i="12"/>
  <c r="GQ68" i="12"/>
  <c r="IC99" i="12"/>
  <c r="CQ82" i="12"/>
  <c r="BN69" i="12"/>
  <c r="FQ89" i="12"/>
  <c r="JK60" i="12"/>
  <c r="EJ88" i="12"/>
  <c r="AA72" i="12"/>
  <c r="FQ60" i="12"/>
  <c r="CV86" i="12"/>
  <c r="CN55" i="12"/>
  <c r="JB40" i="12"/>
  <c r="HZ73" i="12"/>
  <c r="HV79" i="12"/>
  <c r="GL63" i="12"/>
  <c r="IU69" i="12"/>
  <c r="HF69" i="12"/>
  <c r="JA76" i="12"/>
  <c r="ID86" i="12"/>
  <c r="HL70" i="12"/>
  <c r="BB59" i="12"/>
  <c r="IH51" i="12"/>
  <c r="GS97" i="12"/>
  <c r="FD98" i="12"/>
  <c r="IB84" i="12"/>
  <c r="HS52" i="12"/>
  <c r="DE77" i="12"/>
  <c r="IB91" i="12"/>
  <c r="GP87" i="12"/>
  <c r="FC78" i="12"/>
  <c r="IR91" i="12"/>
  <c r="ER66" i="12"/>
  <c r="CI79" i="12"/>
  <c r="FW86" i="12"/>
  <c r="IF75" i="12"/>
  <c r="FW97" i="12"/>
  <c r="F96" i="12"/>
  <c r="DB52" i="12"/>
  <c r="HR58" i="12"/>
  <c r="GU68" i="12"/>
  <c r="FD54" i="12"/>
  <c r="HM62" i="12"/>
  <c r="GY76" i="12"/>
  <c r="GN93" i="12"/>
  <c r="JK74" i="12"/>
  <c r="HI88" i="12"/>
  <c r="GA63" i="12"/>
  <c r="EW82" i="12"/>
  <c r="GH90" i="12"/>
  <c r="CP73" i="12"/>
  <c r="CS87" i="12"/>
  <c r="FN88" i="12"/>
  <c r="GO81" i="12"/>
  <c r="BN81" i="12"/>
  <c r="IS81" i="12"/>
  <c r="FE71" i="12"/>
  <c r="IP69" i="12"/>
  <c r="FV59" i="12"/>
  <c r="GC75" i="12"/>
  <c r="FS64" i="12"/>
  <c r="HP90" i="12"/>
  <c r="FR83" i="12"/>
  <c r="GQ94" i="12"/>
  <c r="FX61" i="12"/>
  <c r="GC52" i="12"/>
  <c r="GW67" i="12"/>
  <c r="AJ83" i="12"/>
  <c r="HE85" i="12"/>
  <c r="GA74" i="12"/>
  <c r="FL94" i="12"/>
  <c r="FX69" i="12"/>
  <c r="HF58" i="12"/>
  <c r="BU93" i="12"/>
  <c r="ER71" i="12"/>
  <c r="GI94" i="12"/>
  <c r="JI87" i="12"/>
  <c r="IO95" i="12"/>
  <c r="IF57" i="12"/>
  <c r="CC92" i="12"/>
  <c r="HP95" i="12"/>
  <c r="HB54" i="12"/>
  <c r="EO73" i="12"/>
  <c r="CE54" i="12"/>
  <c r="BZ61" i="12"/>
  <c r="EI66" i="12"/>
  <c r="AY55" i="12"/>
  <c r="FY88" i="12"/>
  <c r="II71" i="12"/>
  <c r="IO99" i="12"/>
  <c r="CE89" i="12"/>
  <c r="HP57" i="12"/>
  <c r="GC80" i="12"/>
  <c r="FS62" i="12"/>
  <c r="IC78" i="12"/>
  <c r="ET62" i="12"/>
  <c r="CX53" i="12"/>
  <c r="HV68" i="12"/>
  <c r="EF80" i="12"/>
  <c r="IX69" i="12"/>
  <c r="GY82" i="12"/>
  <c r="JM69" i="12"/>
  <c r="EF56" i="12"/>
  <c r="JI71" i="12"/>
  <c r="CD83" i="12"/>
  <c r="IS75" i="12"/>
  <c r="II62" i="12"/>
  <c r="CR93" i="12"/>
  <c r="GZ56" i="12"/>
  <c r="DY80" i="12"/>
  <c r="JE63" i="12"/>
  <c r="IH89" i="12"/>
  <c r="FV65" i="12"/>
  <c r="DP78" i="12"/>
  <c r="DT53" i="12"/>
  <c r="FW87" i="12"/>
  <c r="GK76" i="12"/>
  <c r="EA72" i="12"/>
  <c r="IO77" i="12"/>
  <c r="CQ81" i="12"/>
  <c r="GC91" i="12"/>
  <c r="JE69" i="12"/>
  <c r="DV97" i="12"/>
  <c r="IO60" i="12"/>
  <c r="HL55" i="12"/>
  <c r="IN80" i="12"/>
  <c r="AS55" i="12"/>
  <c r="GX76" i="12"/>
  <c r="GT68" i="12"/>
  <c r="GA61" i="12"/>
  <c r="JH89" i="12"/>
  <c r="HI98" i="12"/>
  <c r="CJ83" i="12"/>
  <c r="IT69" i="12"/>
  <c r="AH85" i="12"/>
  <c r="FF86" i="12"/>
  <c r="IC76" i="12"/>
  <c r="JJ66" i="12"/>
  <c r="CP95" i="12"/>
  <c r="CI63" i="12"/>
  <c r="GK93" i="12"/>
  <c r="EI70" i="12"/>
  <c r="EO57" i="12"/>
  <c r="GY56" i="12"/>
  <c r="HU56" i="12"/>
  <c r="HW71" i="12"/>
  <c r="GD60" i="12"/>
  <c r="GD62" i="12"/>
  <c r="FT74" i="12"/>
  <c r="IJ78" i="12"/>
  <c r="HQ79" i="12"/>
  <c r="BN85" i="12"/>
  <c r="GY86" i="12"/>
  <c r="IV91" i="12"/>
  <c r="HO70" i="12"/>
  <c r="GQ56" i="12"/>
  <c r="GW96" i="12"/>
  <c r="GW91" i="12"/>
  <c r="DO69" i="12"/>
  <c r="Z91" i="12"/>
  <c r="JJ72" i="12"/>
  <c r="IH53" i="12"/>
  <c r="FU73" i="12"/>
  <c r="GY85" i="12"/>
  <c r="BL68" i="12"/>
  <c r="FU70" i="12"/>
  <c r="GW54" i="12"/>
  <c r="CM52" i="12"/>
  <c r="CF38" i="12"/>
  <c r="HC53" i="12"/>
  <c r="IF72" i="12"/>
  <c r="FV73" i="12"/>
  <c r="IK80" i="12"/>
  <c r="IK87" i="12"/>
  <c r="JJ69" i="12"/>
  <c r="IK82" i="12"/>
  <c r="AX40" i="12"/>
  <c r="JK69" i="12"/>
  <c r="DZ65" i="12"/>
  <c r="IC63" i="12"/>
  <c r="GI99" i="12"/>
  <c r="DV57" i="12"/>
  <c r="HH87" i="12"/>
  <c r="JM58" i="12"/>
  <c r="HM69" i="12"/>
  <c r="GH89" i="12"/>
  <c r="GS56" i="12"/>
  <c r="JF26" i="12"/>
  <c r="CS93" i="12"/>
  <c r="HO91" i="12"/>
  <c r="HH88" i="12"/>
  <c r="II86" i="12"/>
  <c r="HB93" i="12"/>
  <c r="HM59" i="12"/>
  <c r="IB82" i="12"/>
  <c r="JH96" i="12"/>
  <c r="FB58" i="12"/>
  <c r="IM54" i="12"/>
  <c r="GH81" i="12"/>
  <c r="IL72" i="12"/>
  <c r="JD75" i="12"/>
  <c r="DP98" i="12"/>
  <c r="IL88" i="12"/>
  <c r="FY58" i="12"/>
  <c r="GM76" i="12"/>
  <c r="EW93" i="12"/>
  <c r="HE56" i="12"/>
  <c r="GP99" i="12"/>
  <c r="GG94" i="12"/>
  <c r="IQ55" i="12"/>
  <c r="GO58" i="12"/>
  <c r="P61" i="12"/>
  <c r="HR88" i="12"/>
  <c r="DC71" i="12"/>
  <c r="BS63" i="12"/>
  <c r="DR59" i="12"/>
  <c r="GI58" i="12"/>
  <c r="JD81" i="12"/>
  <c r="FS87" i="12"/>
  <c r="GW62" i="12"/>
  <c r="HU65" i="12"/>
  <c r="IA53" i="12"/>
  <c r="CZ60" i="12"/>
  <c r="GM46" i="12"/>
  <c r="JB93" i="12"/>
  <c r="BL80" i="12"/>
  <c r="FB79" i="12"/>
  <c r="GE61" i="12"/>
  <c r="GA93" i="12"/>
  <c r="IB68" i="12"/>
  <c r="IT71" i="12"/>
  <c r="HW53" i="12"/>
  <c r="GJ62" i="12"/>
  <c r="CU82" i="12"/>
  <c r="BG69" i="12"/>
  <c r="IX70" i="12"/>
  <c r="GC84" i="12"/>
  <c r="JH52" i="12"/>
  <c r="HC73" i="12"/>
  <c r="EE55" i="12"/>
  <c r="HS95" i="12"/>
  <c r="IW68" i="12"/>
  <c r="JB63" i="12"/>
  <c r="JI93" i="12"/>
  <c r="FT69" i="12"/>
  <c r="HQ81" i="12"/>
  <c r="IX52" i="12"/>
  <c r="GV71" i="12"/>
  <c r="IK69" i="12"/>
  <c r="GI86" i="12"/>
  <c r="DZ52" i="12"/>
  <c r="FM53" i="12"/>
  <c r="HM95" i="12"/>
  <c r="GT53" i="12"/>
  <c r="GN54" i="12"/>
  <c r="JB73" i="12"/>
  <c r="IA63" i="12"/>
  <c r="GA71" i="12"/>
  <c r="JF85" i="12"/>
  <c r="ET71" i="12"/>
  <c r="BS55" i="12"/>
  <c r="GM59" i="12"/>
  <c r="BF12" i="12"/>
  <c r="JJ70" i="12"/>
  <c r="HT62" i="12"/>
  <c r="FW55" i="12"/>
  <c r="IF92" i="12"/>
  <c r="GH86" i="12"/>
  <c r="CS79" i="12"/>
  <c r="CS76" i="12"/>
  <c r="IP55" i="12"/>
  <c r="JF76" i="12"/>
  <c r="GY89" i="12"/>
  <c r="IS89" i="12"/>
  <c r="HS64" i="12"/>
  <c r="HK61" i="12"/>
  <c r="GO86" i="12"/>
  <c r="CV57" i="12"/>
  <c r="JH69" i="12"/>
  <c r="GC72" i="12"/>
  <c r="CU56" i="12"/>
  <c r="EK63" i="12"/>
  <c r="IX99" i="12"/>
  <c r="IE88" i="12"/>
  <c r="EA81" i="12"/>
  <c r="BW84" i="12"/>
  <c r="DE80" i="12"/>
  <c r="FB62" i="12"/>
  <c r="JG64" i="12"/>
  <c r="DX81" i="12"/>
  <c r="FQ57" i="12"/>
  <c r="DK56" i="12"/>
  <c r="JH53" i="12"/>
  <c r="FR54" i="12"/>
  <c r="GI72" i="12"/>
  <c r="CU59" i="12"/>
  <c r="IL55" i="12"/>
  <c r="JH91" i="12"/>
  <c r="HM91" i="12"/>
  <c r="CG61" i="12"/>
  <c r="FB64" i="12"/>
  <c r="DZ72" i="12"/>
  <c r="FV69" i="12"/>
  <c r="JJ73" i="12"/>
  <c r="HW88" i="12"/>
  <c r="FQ55" i="12"/>
  <c r="HS55" i="12"/>
  <c r="HU85" i="12"/>
  <c r="EG89" i="12"/>
  <c r="DQ93" i="12"/>
  <c r="AY98" i="12"/>
  <c r="IC58" i="12"/>
  <c r="GM77" i="12"/>
  <c r="DA59" i="12"/>
  <c r="EM65" i="12"/>
  <c r="AP45" i="12"/>
  <c r="HE77" i="12"/>
  <c r="B62" i="12"/>
  <c r="GB98" i="12"/>
  <c r="J85" i="12"/>
  <c r="GC81" i="12"/>
  <c r="GE75" i="12"/>
  <c r="HK72" i="12"/>
  <c r="HA90" i="12"/>
  <c r="JG56" i="12"/>
  <c r="ID60" i="12"/>
  <c r="HR80" i="12"/>
  <c r="HF67" i="12"/>
  <c r="EI42" i="12"/>
  <c r="JA57" i="12"/>
  <c r="IU55" i="12"/>
  <c r="BS64" i="12"/>
  <c r="HN77" i="12"/>
  <c r="FT76" i="12"/>
  <c r="CC66" i="12"/>
  <c r="GL83" i="12"/>
  <c r="IL61" i="12"/>
  <c r="CV95" i="12"/>
  <c r="CM85" i="12"/>
  <c r="EC72" i="12"/>
  <c r="IH95" i="12"/>
  <c r="EV72" i="12"/>
  <c r="IE86" i="12"/>
  <c r="BF52" i="12"/>
  <c r="JI81" i="12"/>
  <c r="GG95" i="12"/>
  <c r="FY66" i="12"/>
  <c r="GC64" i="12"/>
  <c r="IN59" i="12"/>
  <c r="GM85" i="12"/>
  <c r="HB76" i="12"/>
  <c r="AF49" i="12"/>
  <c r="HC90" i="12"/>
  <c r="GW80" i="12"/>
  <c r="GU98" i="12"/>
  <c r="B73" i="12"/>
  <c r="JH85" i="12"/>
  <c r="GF83" i="12"/>
  <c r="DW64" i="12"/>
  <c r="HS93" i="12"/>
  <c r="BI80" i="12"/>
  <c r="HU80" i="12"/>
  <c r="HI53" i="12"/>
  <c r="JC58" i="12"/>
  <c r="DL54" i="12"/>
  <c r="JL81" i="12"/>
  <c r="HC97" i="12"/>
  <c r="EV86" i="12"/>
  <c r="EP55" i="12"/>
  <c r="IV92" i="12"/>
  <c r="GS75" i="12"/>
  <c r="HZ49" i="12"/>
  <c r="BK67" i="12"/>
  <c r="AM78" i="12"/>
  <c r="FA73" i="12"/>
  <c r="HS73" i="12"/>
  <c r="HR56" i="12"/>
  <c r="EN77" i="12"/>
  <c r="FA88" i="12"/>
  <c r="AZ59" i="12"/>
  <c r="JM63" i="12"/>
  <c r="HR92" i="12"/>
  <c r="GG63" i="12"/>
  <c r="CN56" i="12"/>
  <c r="HE34" i="12"/>
  <c r="FL98" i="12"/>
  <c r="EA76" i="12"/>
  <c r="IJ56" i="12"/>
  <c r="IZ75" i="12"/>
  <c r="GE86" i="12"/>
  <c r="IM52" i="12"/>
  <c r="JM53" i="12"/>
  <c r="BH61" i="12"/>
  <c r="EV85" i="12"/>
  <c r="HL67" i="12"/>
  <c r="DL60" i="12"/>
  <c r="HY98" i="12"/>
  <c r="CY60" i="12"/>
  <c r="HL46" i="12"/>
  <c r="EW65" i="12"/>
  <c r="FT59" i="12"/>
  <c r="Z60" i="12"/>
  <c r="IZ92" i="12"/>
  <c r="CH88" i="12"/>
  <c r="FT64" i="12"/>
  <c r="GY96" i="12"/>
  <c r="EY56" i="12"/>
  <c r="IF56" i="12"/>
  <c r="AR96" i="12"/>
  <c r="FU81" i="12"/>
  <c r="CA78" i="12"/>
  <c r="IO97" i="12"/>
  <c r="IA58" i="12"/>
  <c r="IZ87" i="12"/>
  <c r="DO97" i="12"/>
  <c r="JI56" i="12"/>
  <c r="FS79" i="12"/>
  <c r="FT67" i="12"/>
  <c r="ID57" i="12"/>
  <c r="JM98" i="12"/>
  <c r="IC52" i="12"/>
  <c r="AJ54" i="12"/>
  <c r="FR62" i="12"/>
  <c r="JI70" i="12"/>
  <c r="N94" i="12"/>
  <c r="GO67" i="12"/>
  <c r="BC83" i="12"/>
  <c r="IZ74" i="12"/>
  <c r="IT58" i="12"/>
  <c r="DK95" i="12"/>
  <c r="BA69" i="12"/>
  <c r="IX71" i="12"/>
  <c r="FZ66" i="12"/>
  <c r="GG84" i="12"/>
  <c r="IS93" i="12"/>
  <c r="DZ57" i="12"/>
  <c r="DW84" i="12"/>
  <c r="EW76" i="12"/>
  <c r="HY48" i="12"/>
  <c r="GW69" i="12"/>
  <c r="B70" i="12"/>
  <c r="HZ99" i="12"/>
  <c r="DH71" i="12"/>
  <c r="JB55" i="12"/>
  <c r="HE84" i="12"/>
  <c r="GS61" i="12"/>
  <c r="IC72" i="12"/>
  <c r="GB85" i="12"/>
  <c r="HE98" i="12"/>
  <c r="DD80" i="12"/>
  <c r="GD79" i="12"/>
  <c r="EW59" i="12"/>
  <c r="FE69" i="12"/>
  <c r="HG52" i="12"/>
  <c r="JB70" i="12"/>
  <c r="GQ76" i="12"/>
  <c r="ID75" i="12"/>
  <c r="CJ57" i="12"/>
  <c r="BB79" i="12"/>
  <c r="GQ95" i="12"/>
  <c r="GB95" i="12"/>
  <c r="HZ70" i="12"/>
  <c r="CS73" i="12"/>
  <c r="AH87" i="12"/>
  <c r="FG75" i="12"/>
  <c r="IT59" i="12"/>
  <c r="GP70" i="12"/>
  <c r="FF81" i="12"/>
  <c r="FH79" i="12"/>
  <c r="HS92" i="12"/>
  <c r="GO87" i="12"/>
  <c r="FQ64" i="12"/>
  <c r="FS90" i="12"/>
  <c r="II68" i="12"/>
  <c r="CI57" i="12"/>
  <c r="IK71" i="12"/>
  <c r="GX56" i="12"/>
  <c r="AD20" i="12"/>
  <c r="GT79" i="12"/>
  <c r="HI61" i="12"/>
  <c r="DU54" i="12"/>
  <c r="HV69" i="12"/>
  <c r="CG96" i="12"/>
  <c r="BR67" i="12"/>
  <c r="JA77" i="12"/>
  <c r="GQ91" i="12"/>
  <c r="F35" i="12"/>
  <c r="HV81" i="12"/>
  <c r="JC65" i="12"/>
  <c r="GT52" i="12"/>
  <c r="JH86" i="12"/>
  <c r="HF52" i="12"/>
  <c r="IR59" i="12"/>
  <c r="DR74" i="12"/>
  <c r="GY91" i="12"/>
  <c r="GC88" i="12"/>
  <c r="IZ55" i="12"/>
  <c r="HR71" i="12"/>
  <c r="GM60" i="12"/>
  <c r="DS53" i="12"/>
  <c r="ER60" i="12"/>
  <c r="DM56" i="12"/>
  <c r="IU66" i="12"/>
  <c r="FW62" i="12"/>
  <c r="IK84" i="12"/>
  <c r="CB54" i="12"/>
  <c r="HI79" i="12"/>
  <c r="EZ53" i="12"/>
  <c r="CZ66" i="12"/>
  <c r="JE54" i="12"/>
  <c r="CW99" i="12"/>
  <c r="IQ56" i="12"/>
  <c r="CQ98" i="12"/>
  <c r="FR65" i="12"/>
  <c r="FQ53" i="12"/>
  <c r="HI80" i="12"/>
  <c r="IY69" i="12"/>
  <c r="HN66" i="12"/>
  <c r="CV64" i="12"/>
  <c r="BF74" i="12"/>
  <c r="JA58" i="12"/>
  <c r="FZ56" i="12"/>
  <c r="EV81" i="12"/>
  <c r="JA59" i="12"/>
  <c r="EZ54" i="12"/>
  <c r="HA70" i="12"/>
  <c r="GL56" i="12"/>
  <c r="JK70" i="12"/>
  <c r="HS78" i="12"/>
  <c r="HN64" i="12"/>
  <c r="GA83" i="12"/>
  <c r="GH65" i="12"/>
  <c r="IF58" i="12"/>
  <c r="AP83" i="12"/>
  <c r="DA73" i="12"/>
  <c r="FW63" i="12"/>
  <c r="DC63" i="12"/>
  <c r="HF94" i="12"/>
  <c r="HX82" i="12"/>
  <c r="IU58" i="12"/>
  <c r="HL62" i="12"/>
  <c r="CT82" i="12"/>
  <c r="DN77" i="12"/>
  <c r="JI54" i="12"/>
  <c r="HD68" i="12"/>
  <c r="IL86" i="12"/>
  <c r="BU89" i="12"/>
  <c r="CL53" i="12"/>
  <c r="GM78" i="12"/>
  <c r="DD91" i="12"/>
  <c r="GT87" i="12"/>
  <c r="FS52" i="12"/>
  <c r="HM71" i="12"/>
  <c r="DG92" i="12"/>
  <c r="EJ68" i="12"/>
  <c r="HS62" i="12"/>
  <c r="FQ87" i="12"/>
  <c r="ED86" i="12"/>
  <c r="JA83" i="12"/>
  <c r="FB90" i="12"/>
  <c r="EV65" i="12"/>
  <c r="JK66" i="12"/>
  <c r="EP72" i="12"/>
  <c r="GK66" i="12"/>
  <c r="IT61" i="12"/>
  <c r="EZ70" i="12"/>
  <c r="GG65" i="12"/>
  <c r="GV55" i="12"/>
  <c r="FA58" i="12"/>
  <c r="AA79" i="12"/>
  <c r="DQ71" i="12"/>
  <c r="JE96" i="12"/>
  <c r="GI64" i="12"/>
  <c r="GX67" i="12"/>
  <c r="BU85" i="12"/>
  <c r="HP74" i="12"/>
  <c r="AR59" i="12"/>
  <c r="IW90" i="12"/>
  <c r="FR57" i="12"/>
  <c r="GB64" i="12"/>
  <c r="GN96" i="12"/>
  <c r="CG75" i="12"/>
  <c r="JH79" i="12"/>
  <c r="GI63" i="12"/>
  <c r="EO53" i="12"/>
  <c r="N66" i="12"/>
  <c r="HR98" i="12"/>
  <c r="HC81" i="12"/>
  <c r="HS91" i="12"/>
  <c r="EI89" i="12"/>
  <c r="JM71" i="12"/>
  <c r="IG56" i="12"/>
  <c r="GW57" i="12"/>
  <c r="AQ50" i="12"/>
  <c r="FN60" i="12"/>
  <c r="IC98" i="12"/>
  <c r="CA31" i="12"/>
  <c r="IN93" i="12"/>
  <c r="DH52" i="12"/>
  <c r="HC79" i="12"/>
  <c r="IX53" i="12"/>
  <c r="EA75" i="12"/>
  <c r="ID89" i="12"/>
  <c r="FW67" i="12"/>
  <c r="CQ76" i="12"/>
  <c r="IQ67" i="12"/>
  <c r="HR79" i="12"/>
  <c r="GK72" i="12"/>
  <c r="IV82" i="12"/>
  <c r="GP83" i="12"/>
  <c r="IZ95" i="12"/>
  <c r="IR76" i="12"/>
  <c r="II65" i="12"/>
  <c r="EO99" i="12"/>
  <c r="HW77" i="12"/>
  <c r="BS60" i="12"/>
  <c r="DG86" i="12"/>
  <c r="CT56" i="12"/>
  <c r="IM65" i="12"/>
  <c r="HS71" i="12"/>
  <c r="HX56" i="12"/>
  <c r="CN68" i="12"/>
  <c r="IB54" i="12"/>
  <c r="ID83" i="12"/>
  <c r="JI63" i="12"/>
  <c r="GD58" i="12"/>
  <c r="IV74" i="12"/>
  <c r="IR97" i="12"/>
  <c r="IB62" i="12"/>
  <c r="AY93" i="12"/>
  <c r="HG80" i="12"/>
  <c r="FM52" i="12"/>
  <c r="GG64" i="12"/>
  <c r="IZ80" i="12"/>
  <c r="FT71" i="12"/>
  <c r="FT84" i="12"/>
  <c r="CR55" i="12"/>
  <c r="DR76" i="12"/>
  <c r="CG54" i="12"/>
  <c r="BW83" i="12"/>
  <c r="HT72" i="12"/>
  <c r="HL57" i="12"/>
  <c r="HJ68" i="12"/>
  <c r="FV55" i="12"/>
  <c r="DC95" i="12"/>
  <c r="IS70" i="12"/>
  <c r="GS93" i="12"/>
  <c r="AA80" i="12"/>
  <c r="IV68" i="12"/>
  <c r="JJ74" i="12"/>
  <c r="IR70" i="12"/>
  <c r="HL75" i="12"/>
  <c r="CC59" i="12"/>
  <c r="CB97" i="12"/>
  <c r="DZ54" i="12"/>
  <c r="IH77" i="12"/>
  <c r="IK58" i="12"/>
  <c r="JG88" i="12"/>
  <c r="FQ91" i="12"/>
  <c r="GY75" i="12"/>
  <c r="BU84" i="12"/>
  <c r="JE53" i="12"/>
  <c r="FE70" i="12"/>
  <c r="HI81" i="12"/>
  <c r="FZ85" i="12"/>
  <c r="DJ72" i="12"/>
  <c r="GZ96" i="12"/>
  <c r="HG76" i="12"/>
  <c r="BE75" i="12"/>
  <c r="DW96" i="12"/>
  <c r="BI53" i="12"/>
  <c r="HS99" i="12"/>
  <c r="EQ74" i="12"/>
  <c r="CE91" i="12"/>
  <c r="IY91" i="12"/>
  <c r="IX80" i="12"/>
  <c r="EJ98" i="12"/>
  <c r="HP66" i="12"/>
  <c r="DV91" i="12"/>
  <c r="IV81" i="12"/>
  <c r="DC92" i="12"/>
  <c r="K70" i="12"/>
  <c r="FW60" i="12"/>
  <c r="FT91" i="12"/>
  <c r="CB57" i="12"/>
  <c r="HI68" i="12"/>
  <c r="DL57" i="12"/>
  <c r="GA64" i="12"/>
  <c r="HP62" i="12"/>
  <c r="DQ95" i="12"/>
  <c r="BS58" i="12"/>
  <c r="HX70" i="12"/>
  <c r="CW32" i="12"/>
  <c r="IH59" i="12"/>
  <c r="HK90" i="12"/>
  <c r="JM56" i="12"/>
  <c r="E74" i="12"/>
  <c r="HD81" i="12"/>
  <c r="JM52" i="12"/>
  <c r="JF97" i="12"/>
  <c r="IX54" i="12"/>
  <c r="HF56" i="12"/>
  <c r="GO66" i="12"/>
  <c r="AO55" i="12"/>
  <c r="BT73" i="12"/>
  <c r="IX55" i="12"/>
  <c r="GH79" i="12"/>
  <c r="AN79" i="12"/>
  <c r="HZ79" i="12"/>
  <c r="HX88" i="12"/>
  <c r="HD61" i="12"/>
  <c r="HA72" i="12"/>
  <c r="HO82" i="12"/>
  <c r="GR85" i="12"/>
  <c r="BN78" i="12"/>
  <c r="HS72" i="12"/>
  <c r="FK75" i="12"/>
  <c r="HH58" i="12"/>
  <c r="JC98" i="12"/>
  <c r="GG99" i="12"/>
  <c r="DW66" i="12"/>
  <c r="HE59" i="12"/>
  <c r="CI77" i="12"/>
  <c r="HZ57" i="12"/>
  <c r="JM61" i="12"/>
  <c r="GB79" i="12"/>
  <c r="HZ93" i="12"/>
  <c r="IJ93" i="12"/>
  <c r="DU90" i="12"/>
  <c r="GB71" i="12"/>
  <c r="HJ75" i="12"/>
  <c r="IB88" i="12"/>
  <c r="DV44" i="12"/>
  <c r="GD77" i="12"/>
  <c r="AO57" i="12"/>
  <c r="JE80" i="12"/>
  <c r="HZ86" i="12"/>
  <c r="JL95" i="12"/>
  <c r="GH54" i="12"/>
  <c r="FU68" i="12"/>
  <c r="GJ71" i="12"/>
  <c r="DH59" i="12"/>
  <c r="FC52" i="12"/>
  <c r="GM52" i="12"/>
  <c r="FU55" i="12"/>
  <c r="GU90" i="12"/>
  <c r="IE79" i="12"/>
  <c r="EF55" i="12"/>
  <c r="GW52" i="12"/>
  <c r="HS81" i="12"/>
  <c r="FV75" i="12"/>
  <c r="EO75" i="12"/>
  <c r="HE64" i="12"/>
  <c r="GD59" i="12"/>
  <c r="DZ71" i="12"/>
  <c r="CA77" i="12"/>
  <c r="FV53" i="12"/>
  <c r="IF81" i="12"/>
  <c r="DD53" i="12"/>
  <c r="FQ58" i="12"/>
  <c r="IH70" i="12"/>
  <c r="FL64" i="12"/>
  <c r="GR94" i="12"/>
  <c r="HA95" i="12"/>
  <c r="EW87" i="12"/>
  <c r="IG95" i="12"/>
  <c r="HD76" i="12"/>
  <c r="GB56" i="12"/>
  <c r="GD97" i="12"/>
  <c r="DC91" i="12"/>
  <c r="GW58" i="12"/>
  <c r="DC84" i="12"/>
  <c r="CC90" i="12"/>
  <c r="IO59" i="12"/>
  <c r="GL67" i="12"/>
  <c r="IO75" i="12"/>
  <c r="JA72" i="12"/>
  <c r="HI92" i="12"/>
  <c r="GB68" i="12"/>
  <c r="GC97" i="12"/>
  <c r="GL77" i="12"/>
  <c r="DA82" i="12"/>
  <c r="HV58" i="12"/>
  <c r="V74" i="12"/>
  <c r="FT61" i="12"/>
  <c r="GK52" i="12"/>
  <c r="EX61" i="12"/>
  <c r="GF66" i="12"/>
  <c r="HX76" i="12"/>
  <c r="GN82" i="12"/>
  <c r="HT81" i="12"/>
  <c r="HC84" i="12"/>
  <c r="GL80" i="12"/>
  <c r="IN74" i="12"/>
  <c r="GL52" i="12"/>
  <c r="JC81" i="12"/>
  <c r="IR90" i="12"/>
  <c r="Z86" i="12"/>
  <c r="FQ52" i="12"/>
  <c r="CJ70" i="12"/>
  <c r="JC61" i="12"/>
  <c r="GT75" i="12"/>
  <c r="FN98" i="12"/>
  <c r="IN57" i="12"/>
  <c r="BT85" i="12"/>
  <c r="IM59" i="12"/>
  <c r="CW70" i="12"/>
  <c r="JK86" i="12"/>
  <c r="IL74" i="12"/>
  <c r="GA66" i="12"/>
  <c r="JD67" i="12"/>
  <c r="HY70" i="12"/>
  <c r="BZ60" i="12"/>
  <c r="DE60" i="12"/>
  <c r="HH56" i="12"/>
  <c r="HF93" i="12"/>
  <c r="JL82" i="12"/>
  <c r="CQ61" i="12"/>
  <c r="IN83" i="12"/>
  <c r="GC57" i="12"/>
  <c r="AL82" i="12"/>
  <c r="GA56" i="12"/>
  <c r="JA85" i="12"/>
  <c r="HW67" i="12"/>
  <c r="FW77" i="12"/>
  <c r="HD86" i="12"/>
  <c r="FK98" i="12"/>
  <c r="GD86" i="12"/>
  <c r="IO68" i="12"/>
  <c r="CL78" i="12"/>
  <c r="Y56" i="12"/>
  <c r="BH84" i="12"/>
  <c r="GV59" i="12"/>
  <c r="EX69" i="12"/>
  <c r="HB55" i="12"/>
  <c r="GY77" i="12"/>
  <c r="HO97" i="12"/>
  <c r="EY69" i="12"/>
  <c r="DD88" i="12"/>
  <c r="GV91" i="12"/>
  <c r="FX93" i="12"/>
  <c r="DK90" i="12"/>
  <c r="BW53" i="12"/>
  <c r="EY75" i="12"/>
  <c r="IB92" i="12"/>
  <c r="IG77" i="12"/>
  <c r="IL96" i="12"/>
  <c r="AG52" i="12"/>
  <c r="CV87" i="12"/>
  <c r="HS82" i="12"/>
  <c r="IB74" i="12"/>
  <c r="JA78" i="12"/>
  <c r="Z99" i="12"/>
  <c r="HR70" i="12"/>
  <c r="IU40" i="12"/>
  <c r="GM84" i="12"/>
  <c r="ER83" i="12"/>
  <c r="GP54" i="12"/>
  <c r="IH72" i="12"/>
  <c r="FX86" i="12"/>
  <c r="HV75" i="12"/>
  <c r="HG82" i="12"/>
  <c r="FE61" i="12"/>
  <c r="HM90" i="12"/>
  <c r="BJ60" i="12"/>
  <c r="FK55" i="12"/>
  <c r="AM46" i="12"/>
  <c r="GT57" i="12"/>
  <c r="CL72" i="12"/>
  <c r="IM81" i="12"/>
  <c r="JE87" i="12"/>
  <c r="EG67" i="12"/>
  <c r="FG57" i="12"/>
  <c r="CO81" i="12"/>
  <c r="IG70" i="12"/>
  <c r="GK59" i="12"/>
  <c r="K62" i="12"/>
  <c r="DK75" i="12"/>
  <c r="N57" i="12"/>
  <c r="DT79" i="12"/>
  <c r="CK52" i="12"/>
  <c r="BZ56" i="12"/>
  <c r="FN84" i="12"/>
  <c r="EW72" i="12"/>
  <c r="JG96" i="12"/>
  <c r="HL83" i="12"/>
  <c r="GY83" i="12"/>
  <c r="GF81" i="12"/>
  <c r="ET75" i="12"/>
  <c r="HX59" i="12"/>
  <c r="BH69" i="12"/>
  <c r="JM79" i="12"/>
  <c r="DQ56" i="12"/>
  <c r="ES85" i="12"/>
  <c r="FV60" i="12"/>
  <c r="GU81" i="12"/>
  <c r="EP58" i="12"/>
  <c r="HU59" i="12"/>
  <c r="EI65" i="12"/>
  <c r="FR52" i="12"/>
  <c r="IM60" i="12"/>
  <c r="HG66" i="12"/>
  <c r="GF76" i="12"/>
  <c r="JB58" i="12"/>
  <c r="CR91" i="12"/>
  <c r="GV89" i="12"/>
  <c r="DN55" i="12"/>
  <c r="CB81" i="12"/>
  <c r="AD69" i="12"/>
  <c r="HX99" i="12"/>
  <c r="FS95" i="12"/>
  <c r="E70" i="12"/>
  <c r="BG96" i="12"/>
  <c r="DS67" i="12"/>
  <c r="IJ21" i="12"/>
  <c r="HL30" i="12"/>
  <c r="ID87" i="12"/>
  <c r="GL59" i="12"/>
  <c r="FU99" i="12"/>
  <c r="GE53" i="12"/>
  <c r="HW76" i="12"/>
  <c r="EW69" i="12"/>
  <c r="HU92" i="12"/>
  <c r="IX89" i="12"/>
  <c r="CF95" i="12"/>
  <c r="BT57" i="12"/>
  <c r="FU93" i="12"/>
  <c r="FX97" i="12"/>
  <c r="JM99" i="12"/>
  <c r="CT96" i="12"/>
  <c r="EG78" i="12"/>
  <c r="JG84" i="12"/>
  <c r="GP52" i="12"/>
  <c r="HO64" i="12"/>
  <c r="FW72" i="12"/>
  <c r="EE82" i="12"/>
  <c r="FZ91" i="12"/>
  <c r="GB60" i="12"/>
  <c r="FQ97" i="12"/>
  <c r="IM79" i="12"/>
  <c r="BI67" i="12"/>
  <c r="EM47" i="12"/>
  <c r="CE66" i="12"/>
  <c r="EL53" i="12"/>
  <c r="FW96" i="12"/>
  <c r="BH45" i="12"/>
  <c r="I92" i="12"/>
  <c r="IQ77" i="12"/>
  <c r="FZ86" i="12"/>
  <c r="HX54" i="12"/>
  <c r="CP71" i="12"/>
  <c r="IC42" i="12"/>
  <c r="CM72" i="12"/>
  <c r="HK52" i="12"/>
  <c r="IR66" i="12"/>
  <c r="GF59" i="12"/>
  <c r="EI74" i="12"/>
  <c r="IT62" i="12"/>
  <c r="FQ72" i="12"/>
  <c r="P55" i="12"/>
  <c r="IN75" i="12"/>
  <c r="CX81" i="12"/>
  <c r="FQ67" i="12"/>
  <c r="DH81" i="12"/>
  <c r="EI73" i="12"/>
  <c r="GG55" i="12"/>
  <c r="BR96" i="12"/>
  <c r="FK63" i="12"/>
  <c r="HA65" i="12"/>
  <c r="FZ71" i="12"/>
  <c r="DT66" i="12"/>
  <c r="DC96" i="12"/>
  <c r="II58" i="12"/>
  <c r="HH75" i="12"/>
  <c r="FV78" i="12"/>
  <c r="BN76" i="12"/>
  <c r="DF55" i="12"/>
  <c r="IW74" i="12"/>
  <c r="HK55" i="12"/>
  <c r="DA79" i="12"/>
  <c r="JF65" i="12"/>
  <c r="BS72" i="12"/>
  <c r="GT66" i="12"/>
  <c r="GX82" i="12"/>
  <c r="HT83" i="12"/>
  <c r="DX58" i="12"/>
  <c r="AY47" i="12"/>
  <c r="GZ55" i="12"/>
  <c r="AH64" i="12"/>
  <c r="CK60" i="12"/>
  <c r="DS95" i="12"/>
  <c r="FN43" i="12"/>
  <c r="BO62" i="12"/>
  <c r="BM66" i="12"/>
  <c r="DC52" i="12"/>
  <c r="FK68" i="12"/>
  <c r="HR54" i="12"/>
  <c r="V82" i="12"/>
  <c r="BA28" i="12"/>
  <c r="FR68" i="12"/>
  <c r="AM58" i="12"/>
  <c r="FB87" i="12"/>
  <c r="DB67" i="12"/>
  <c r="AJ74" i="12"/>
  <c r="HA74" i="12"/>
  <c r="CY99" i="12"/>
  <c r="IV57" i="12"/>
  <c r="HO57" i="12"/>
  <c r="BB55" i="12"/>
  <c r="GU64" i="12"/>
  <c r="FS67" i="12"/>
  <c r="JF20" i="12"/>
  <c r="IN53" i="12"/>
  <c r="GS54" i="12"/>
  <c r="GR72" i="12"/>
  <c r="IT54" i="12"/>
  <c r="FY91" i="12"/>
  <c r="CQ86" i="12"/>
  <c r="CT68" i="12"/>
  <c r="GO82" i="12"/>
  <c r="IK59" i="12"/>
  <c r="AL86" i="12"/>
  <c r="EJ65" i="12"/>
  <c r="IJ89" i="12"/>
  <c r="IY93" i="12"/>
  <c r="IK81" i="12"/>
  <c r="HQ49" i="12"/>
  <c r="JC68" i="12"/>
  <c r="GU91" i="12"/>
  <c r="IU73" i="12"/>
  <c r="IS65" i="12"/>
  <c r="GJ54" i="12"/>
  <c r="HJ79" i="12"/>
  <c r="HB57" i="12"/>
  <c r="BA60" i="12"/>
  <c r="DK81" i="12"/>
  <c r="IV76" i="12"/>
  <c r="FL77" i="12"/>
  <c r="EB77" i="12"/>
  <c r="BN89" i="12"/>
  <c r="GV92" i="12"/>
  <c r="IC83" i="12"/>
  <c r="BD59" i="12"/>
  <c r="CM68" i="12"/>
  <c r="ET91" i="12"/>
  <c r="IH94" i="12"/>
  <c r="FU76" i="12"/>
  <c r="GL60" i="12"/>
  <c r="CL65" i="12"/>
  <c r="IA83" i="12"/>
  <c r="HC66" i="12"/>
  <c r="HT88" i="12"/>
  <c r="BM69" i="12"/>
  <c r="DL32" i="12"/>
  <c r="GF62" i="12"/>
  <c r="HG68" i="12"/>
  <c r="DP89" i="12"/>
  <c r="IJ99" i="12"/>
  <c r="IW56" i="12"/>
  <c r="GU55" i="12"/>
  <c r="IZ72" i="12"/>
  <c r="J96" i="12"/>
  <c r="IF64" i="12"/>
  <c r="IT81" i="12"/>
  <c r="AT84" i="12"/>
  <c r="EP70" i="12"/>
  <c r="HT74" i="12"/>
  <c r="IW92" i="12"/>
  <c r="BI68" i="12"/>
  <c r="IT63" i="12"/>
  <c r="CZ68" i="12"/>
  <c r="GE62" i="12"/>
  <c r="GH77" i="12"/>
  <c r="BZ89" i="12"/>
  <c r="HB80" i="12"/>
  <c r="ED99" i="12"/>
  <c r="HV66" i="12"/>
  <c r="IA47" i="12"/>
  <c r="JH78" i="12"/>
  <c r="EC56" i="12"/>
  <c r="JG11" i="12"/>
  <c r="CP69" i="12"/>
  <c r="HW48" i="12"/>
  <c r="F50" i="12"/>
  <c r="DT58" i="12"/>
  <c r="CZ64" i="12"/>
  <c r="ES64" i="12"/>
  <c r="CK15" i="12"/>
  <c r="DU93" i="12"/>
  <c r="HV86" i="12"/>
  <c r="CZ97" i="12"/>
  <c r="CJ59" i="12"/>
  <c r="BE82" i="12"/>
  <c r="GX69" i="12"/>
  <c r="BF71" i="12"/>
  <c r="IE52" i="12"/>
  <c r="CT90" i="12"/>
  <c r="B63" i="12"/>
  <c r="AM87" i="12"/>
  <c r="EY86" i="12"/>
  <c r="DN79" i="12"/>
  <c r="IB58" i="12"/>
  <c r="GW78" i="12"/>
  <c r="HM56" i="12"/>
  <c r="IV52" i="12"/>
  <c r="JB90" i="12"/>
  <c r="IX88" i="12"/>
  <c r="CD52" i="12"/>
  <c r="IX10" i="12"/>
  <c r="IB72" i="12"/>
  <c r="AK63" i="12"/>
  <c r="CT89" i="12"/>
  <c r="IH93" i="12"/>
  <c r="FK44" i="12"/>
  <c r="F46" i="12"/>
  <c r="HX87" i="12"/>
  <c r="HN95" i="12"/>
  <c r="GH84" i="12"/>
  <c r="JH74" i="12"/>
  <c r="JL94" i="12"/>
  <c r="DQ96" i="12"/>
  <c r="BL86" i="12"/>
  <c r="CZ53" i="12"/>
  <c r="AE92" i="12"/>
  <c r="JI94" i="12"/>
  <c r="DB97" i="12"/>
  <c r="HR89" i="12"/>
  <c r="IV80" i="12"/>
  <c r="GQ81" i="12"/>
  <c r="AM57" i="12"/>
  <c r="GN65" i="12"/>
  <c r="HK91" i="12"/>
  <c r="GL79" i="12"/>
  <c r="DC54" i="12"/>
  <c r="HN97" i="12"/>
  <c r="GQ97" i="12"/>
  <c r="GG69" i="12"/>
  <c r="GU69" i="12"/>
  <c r="DD76" i="12"/>
  <c r="HZ89" i="12"/>
  <c r="CG68" i="12"/>
  <c r="HN88" i="12"/>
  <c r="FV80" i="12"/>
  <c r="FZ87" i="12"/>
  <c r="GC98" i="12"/>
  <c r="BG87" i="12"/>
  <c r="BB64" i="12"/>
  <c r="GV65" i="12"/>
  <c r="DR95" i="12"/>
  <c r="EQ79" i="12"/>
  <c r="GJ97" i="12"/>
  <c r="HJ97" i="12"/>
  <c r="FL57" i="12"/>
  <c r="AJ59" i="12"/>
  <c r="DE98" i="12"/>
  <c r="BY85" i="12"/>
  <c r="IL67" i="12"/>
  <c r="HW79" i="12"/>
  <c r="HM61" i="12"/>
  <c r="ID62" i="12"/>
  <c r="IY90" i="12"/>
  <c r="GO72" i="12"/>
  <c r="EG88" i="12"/>
  <c r="AK75" i="12"/>
  <c r="FR75" i="12"/>
  <c r="IN69" i="12"/>
  <c r="B59" i="12"/>
  <c r="DZ90" i="12"/>
  <c r="HM67" i="12"/>
  <c r="FS99" i="12"/>
  <c r="GD66" i="12"/>
  <c r="FS61" i="12"/>
  <c r="II89" i="12"/>
  <c r="FL87" i="12"/>
  <c r="BI76" i="12"/>
  <c r="JI61" i="12"/>
  <c r="BY67" i="12"/>
  <c r="GU77" i="12"/>
  <c r="BI88" i="12"/>
  <c r="JB62" i="12"/>
  <c r="II53" i="12"/>
  <c r="CC71" i="12"/>
  <c r="FW81" i="12"/>
  <c r="AD46" i="12"/>
  <c r="AP59" i="12"/>
  <c r="ET19" i="12"/>
  <c r="Y50" i="12"/>
  <c r="HY56" i="12"/>
  <c r="HM70" i="12"/>
  <c r="BZ74" i="12"/>
  <c r="BW49" i="12"/>
  <c r="HB64" i="12"/>
  <c r="GR83" i="12"/>
  <c r="HT66" i="12"/>
  <c r="GL84" i="12"/>
  <c r="CA79" i="12"/>
  <c r="JI75" i="12"/>
  <c r="DE56" i="12"/>
  <c r="HM68" i="12"/>
  <c r="FG59" i="12"/>
  <c r="IP92" i="12"/>
  <c r="EV79" i="12"/>
  <c r="EH97" i="12"/>
  <c r="EV69" i="12"/>
  <c r="CH94" i="12"/>
  <c r="II82" i="12"/>
  <c r="ED64" i="12"/>
  <c r="FG60" i="12"/>
  <c r="JG78" i="12"/>
  <c r="FW95" i="12"/>
  <c r="AR52" i="12"/>
  <c r="GK99" i="12"/>
  <c r="IE72" i="12"/>
  <c r="CU75" i="12"/>
  <c r="BL71" i="12"/>
  <c r="IR85" i="12"/>
  <c r="HD77" i="12"/>
  <c r="JD68" i="12"/>
  <c r="CO90" i="12"/>
  <c r="GU66" i="12"/>
  <c r="HH77" i="12"/>
  <c r="BD30" i="12"/>
  <c r="FF55" i="12"/>
  <c r="BC25" i="12"/>
  <c r="DM79" i="12"/>
  <c r="HQ54" i="12"/>
  <c r="IP71" i="12"/>
  <c r="IF63" i="12"/>
  <c r="EU86" i="12"/>
  <c r="GN60" i="12"/>
  <c r="JA93" i="12"/>
  <c r="II70" i="12"/>
  <c r="GD92" i="12"/>
  <c r="DG64" i="12"/>
  <c r="GZ70" i="12"/>
  <c r="FB92" i="12"/>
  <c r="ET94" i="12"/>
  <c r="IZ82" i="12"/>
  <c r="GS73" i="12"/>
  <c r="AF91" i="12"/>
  <c r="HF60" i="12"/>
  <c r="FS60" i="12"/>
  <c r="DW91" i="12"/>
  <c r="IV69" i="12"/>
  <c r="JJ67" i="12"/>
  <c r="DO87" i="12"/>
  <c r="IC70" i="12"/>
  <c r="FW51" i="12"/>
  <c r="IW91" i="12"/>
  <c r="FS89" i="12"/>
  <c r="AU25" i="12"/>
  <c r="GA78" i="12"/>
  <c r="GF69" i="12"/>
  <c r="IM75" i="12"/>
  <c r="IM57" i="12"/>
  <c r="JJ98" i="12"/>
  <c r="AM74" i="12"/>
  <c r="CA87" i="12"/>
  <c r="HW43" i="12"/>
  <c r="GN89" i="12"/>
  <c r="BM55" i="12"/>
  <c r="IP61" i="12"/>
  <c r="EZ84" i="12"/>
  <c r="GV72" i="12"/>
  <c r="HT86" i="12"/>
  <c r="IW73" i="12"/>
  <c r="GR74" i="12"/>
  <c r="BF19" i="12"/>
  <c r="BN84" i="12"/>
  <c r="Y99" i="12"/>
  <c r="JD64" i="12"/>
  <c r="HN60" i="12"/>
  <c r="BA35" i="12"/>
  <c r="DO55" i="12"/>
  <c r="JB76" i="12"/>
  <c r="BV55" i="12"/>
  <c r="FZ98" i="12"/>
  <c r="DD83" i="12"/>
  <c r="JC76" i="12"/>
  <c r="DV92" i="12"/>
  <c r="AA98" i="12"/>
  <c r="HT95" i="12"/>
  <c r="AN17" i="12"/>
  <c r="JK54" i="12"/>
  <c r="HQ35" i="12"/>
  <c r="CP68" i="12"/>
  <c r="HJ67" i="12"/>
  <c r="IN41" i="12"/>
  <c r="FS85" i="12"/>
  <c r="HA97" i="12"/>
  <c r="BB85" i="12"/>
  <c r="GE58" i="12"/>
  <c r="JL73" i="12"/>
  <c r="FV94" i="12"/>
  <c r="GU79" i="12"/>
  <c r="BT69" i="12"/>
  <c r="CM60" i="12"/>
  <c r="FR91" i="12"/>
  <c r="IZ60" i="12"/>
  <c r="DY59" i="12"/>
  <c r="BS61" i="12"/>
  <c r="HC80" i="12"/>
  <c r="GV52" i="12"/>
  <c r="HL85" i="12"/>
  <c r="IE40" i="12"/>
  <c r="F99" i="12"/>
  <c r="IY77" i="12"/>
  <c r="EP86" i="12"/>
  <c r="DR71" i="12"/>
  <c r="B93" i="12"/>
  <c r="IH62" i="12"/>
  <c r="FY70" i="12"/>
  <c r="EB87" i="12"/>
  <c r="BN37" i="12"/>
  <c r="HB73" i="12"/>
  <c r="CG73" i="12"/>
  <c r="BD76" i="12"/>
  <c r="EJ28" i="12"/>
  <c r="DY52" i="12"/>
  <c r="IJ66" i="12"/>
  <c r="EK87" i="12"/>
  <c r="IO67" i="12"/>
  <c r="CT70" i="12"/>
  <c r="GO85" i="12"/>
  <c r="EU70" i="12"/>
  <c r="HY54" i="12"/>
  <c r="HB66" i="12"/>
  <c r="GR91" i="12"/>
  <c r="CH60" i="12"/>
  <c r="AJ53" i="12"/>
  <c r="BR69" i="12"/>
  <c r="HF90" i="12"/>
  <c r="HL84" i="12"/>
  <c r="CX70" i="12"/>
  <c r="AX95" i="12"/>
  <c r="AS98" i="12"/>
  <c r="JG93" i="12"/>
  <c r="CZ98" i="12"/>
  <c r="HS49" i="12"/>
  <c r="BW62" i="12"/>
  <c r="AE67" i="12"/>
  <c r="CS49" i="12"/>
  <c r="EW70" i="12"/>
  <c r="DU82" i="12"/>
  <c r="IY58" i="12"/>
  <c r="HK79" i="12"/>
  <c r="DB59" i="12"/>
  <c r="GE88" i="12"/>
  <c r="FN99" i="12"/>
  <c r="HO95" i="12"/>
  <c r="FK83" i="12"/>
  <c r="HL86" i="12"/>
  <c r="IO70" i="12"/>
  <c r="Y78" i="12"/>
  <c r="BR71" i="12"/>
  <c r="HD59" i="12"/>
  <c r="IR71" i="12"/>
  <c r="DU78" i="12"/>
  <c r="EB92" i="12"/>
  <c r="EL65" i="12"/>
  <c r="AY54" i="12"/>
  <c r="DH74" i="12"/>
  <c r="HO61" i="12"/>
  <c r="DL53" i="12"/>
  <c r="JI59" i="12"/>
  <c r="B58" i="12"/>
  <c r="HO68" i="12"/>
  <c r="JE79" i="12"/>
  <c r="FC80" i="12"/>
  <c r="HF99" i="12"/>
  <c r="ID95" i="12"/>
  <c r="DS61" i="12"/>
  <c r="DH25" i="12"/>
  <c r="BE73" i="12"/>
  <c r="DG55" i="12"/>
  <c r="BZ81" i="12"/>
  <c r="EP99" i="12"/>
  <c r="S78" i="12"/>
  <c r="DZ53" i="12"/>
  <c r="HU31" i="12"/>
  <c r="AZ67" i="12"/>
  <c r="ES57" i="12"/>
  <c r="DY63" i="12"/>
  <c r="GL86" i="12"/>
  <c r="HM60" i="12"/>
  <c r="Y81" i="12"/>
  <c r="GX53" i="12"/>
  <c r="HY86" i="12"/>
  <c r="HS75" i="12"/>
  <c r="AG75" i="12"/>
  <c r="B87" i="12"/>
  <c r="JF63" i="12"/>
  <c r="FI68" i="12"/>
  <c r="IJ29" i="12"/>
  <c r="GT55" i="12"/>
  <c r="FR74" i="12"/>
  <c r="HO72" i="12"/>
  <c r="GB54" i="12"/>
  <c r="HD57" i="12"/>
  <c r="BS65" i="12"/>
  <c r="DV90" i="12"/>
  <c r="EY71" i="12"/>
  <c r="CA64" i="12"/>
  <c r="DW57" i="12"/>
  <c r="BA70" i="12"/>
  <c r="AL57" i="12"/>
  <c r="J56" i="12"/>
  <c r="EN94" i="12"/>
  <c r="DK96" i="12"/>
  <c r="HW99" i="12"/>
  <c r="EM96" i="12"/>
  <c r="JK96" i="12"/>
  <c r="JI43" i="12"/>
  <c r="IM27" i="12"/>
  <c r="IG82" i="12"/>
  <c r="CV84" i="12"/>
  <c r="CZ91" i="12"/>
  <c r="HD82" i="12"/>
  <c r="FU69" i="12"/>
  <c r="IV65" i="12"/>
  <c r="IU57" i="12"/>
  <c r="GM68" i="12"/>
  <c r="CA58" i="12"/>
  <c r="GV90" i="12"/>
  <c r="DE81" i="12"/>
  <c r="AZ77" i="12"/>
  <c r="GP97" i="12"/>
  <c r="FW68" i="12"/>
  <c r="JJ50" i="12"/>
  <c r="IO90" i="12"/>
  <c r="FJ52" i="12"/>
  <c r="CW91" i="12"/>
  <c r="ES89" i="12"/>
  <c r="HJ70" i="12"/>
  <c r="CT62" i="12"/>
  <c r="FJ94" i="12"/>
  <c r="ET99" i="12"/>
  <c r="CO64" i="12"/>
  <c r="GD91" i="12"/>
  <c r="EW60" i="12"/>
  <c r="CL63" i="12"/>
  <c r="AS36" i="12"/>
  <c r="DV56" i="12"/>
  <c r="JL70" i="12"/>
  <c r="EX35" i="12"/>
  <c r="DU65" i="12"/>
  <c r="IH85" i="12"/>
  <c r="IJ67" i="12"/>
  <c r="EO96" i="12"/>
  <c r="GQ99" i="12"/>
  <c r="CA82" i="12"/>
  <c r="GK84" i="12"/>
  <c r="AZ64" i="12"/>
  <c r="GM95" i="12"/>
  <c r="JK98" i="12"/>
  <c r="HD67" i="12"/>
  <c r="BT62" i="12"/>
  <c r="FW84" i="12"/>
  <c r="JB16" i="12"/>
  <c r="FY57" i="12"/>
  <c r="JF84" i="12"/>
  <c r="GN10" i="12"/>
  <c r="IO92" i="12"/>
  <c r="E90" i="12"/>
  <c r="AX82" i="12"/>
  <c r="DF73" i="12"/>
  <c r="I44" i="12"/>
  <c r="Z23" i="12"/>
  <c r="IC60" i="12"/>
  <c r="JA36" i="12"/>
  <c r="DF77" i="12"/>
  <c r="AG74" i="12"/>
  <c r="GN94" i="12"/>
  <c r="CZ58" i="12"/>
  <c r="IF85" i="12"/>
  <c r="GP56" i="12"/>
  <c r="IW67" i="12"/>
  <c r="DL50" i="12"/>
  <c r="IJ76" i="12"/>
  <c r="BF65" i="12"/>
  <c r="FJ76" i="12"/>
  <c r="FE35" i="12"/>
  <c r="ID99" i="12"/>
  <c r="FA91" i="12"/>
  <c r="DJ75" i="12"/>
  <c r="HU99" i="12"/>
  <c r="GP66" i="12"/>
  <c r="GY66" i="12"/>
  <c r="IW59" i="12"/>
  <c r="FA61" i="12"/>
  <c r="CX88" i="12"/>
  <c r="DV73" i="12"/>
  <c r="AD65" i="12"/>
  <c r="DT38" i="12"/>
  <c r="BI72" i="12"/>
  <c r="FL54" i="12"/>
  <c r="CY90" i="12"/>
  <c r="IK99" i="12"/>
  <c r="IA11" i="12"/>
  <c r="J84" i="12"/>
  <c r="EJ69" i="12"/>
  <c r="GE15" i="12"/>
  <c r="IX96" i="12"/>
  <c r="FQ99" i="12"/>
  <c r="CL68" i="12"/>
  <c r="HJ95" i="12"/>
  <c r="GF57" i="12"/>
  <c r="EV39" i="12"/>
  <c r="EV53" i="12"/>
  <c r="K14" i="12"/>
  <c r="CW67" i="12"/>
  <c r="FN83" i="12"/>
  <c r="EJ60" i="12"/>
  <c r="EB62" i="12"/>
  <c r="EH52" i="12"/>
  <c r="EF64" i="12"/>
  <c r="IQ81" i="12"/>
  <c r="AD79" i="12"/>
  <c r="V96" i="12"/>
  <c r="GK85" i="12"/>
  <c r="CJ64" i="12"/>
  <c r="AH65" i="12"/>
  <c r="EW48" i="12"/>
  <c r="GX95" i="12"/>
  <c r="GV94" i="12"/>
  <c r="IR18" i="12"/>
  <c r="EI93" i="12"/>
  <c r="GR38" i="12"/>
  <c r="CJ14" i="12"/>
  <c r="HO49" i="12"/>
  <c r="CX52" i="12"/>
  <c r="FZ72" i="12"/>
  <c r="FX67" i="12"/>
  <c r="HO53" i="12"/>
  <c r="HU91" i="12"/>
  <c r="JK67" i="12"/>
  <c r="AP94" i="12"/>
  <c r="IZ68" i="12"/>
  <c r="CX63" i="12"/>
  <c r="DO57" i="12"/>
  <c r="DK82" i="12"/>
  <c r="GG89" i="12"/>
  <c r="DG57" i="12"/>
  <c r="HB92" i="12"/>
  <c r="HY79" i="12"/>
  <c r="BY73" i="12"/>
  <c r="GG59" i="12"/>
  <c r="GL57" i="12"/>
  <c r="CN89" i="12"/>
  <c r="CF64" i="12"/>
  <c r="HT53" i="12"/>
  <c r="CQ94" i="12"/>
  <c r="EQ69" i="12"/>
  <c r="AY22" i="12"/>
  <c r="DU96" i="12"/>
  <c r="GZ54" i="12"/>
  <c r="IC84" i="12"/>
  <c r="JE89" i="12"/>
  <c r="IE73" i="12"/>
  <c r="DS84" i="12"/>
  <c r="IY61" i="12"/>
  <c r="CD80" i="12"/>
  <c r="IL53" i="12"/>
  <c r="HN56" i="12"/>
  <c r="II55" i="12"/>
  <c r="FZ76" i="12"/>
  <c r="GY98" i="12"/>
  <c r="HL65" i="12"/>
  <c r="JC60" i="12"/>
  <c r="IQ85" i="12"/>
  <c r="GK60" i="12"/>
  <c r="HF85" i="12"/>
  <c r="IY66" i="12"/>
  <c r="DU91" i="12"/>
  <c r="EK54" i="12"/>
  <c r="JD61" i="12"/>
  <c r="HJ55" i="12"/>
  <c r="HW39" i="12"/>
  <c r="FW65" i="12"/>
  <c r="JK93" i="12"/>
  <c r="HX71" i="12"/>
  <c r="FM84" i="12"/>
  <c r="BB52" i="12"/>
  <c r="FQ86" i="12"/>
  <c r="JE71" i="12"/>
  <c r="GF75" i="12"/>
  <c r="GF58" i="12"/>
  <c r="JC91" i="12"/>
  <c r="GI78" i="12"/>
  <c r="IQ90" i="12"/>
  <c r="IN58" i="12"/>
  <c r="FZ90" i="12"/>
  <c r="HX95" i="12"/>
  <c r="DD94" i="12"/>
  <c r="JC79" i="12"/>
  <c r="HD58" i="12"/>
  <c r="IY55" i="12"/>
  <c r="IT66" i="12"/>
  <c r="FX84" i="12"/>
  <c r="CG64" i="12"/>
  <c r="GE63" i="12"/>
  <c r="DH85" i="12"/>
  <c r="GZ61" i="12"/>
  <c r="FC67" i="12"/>
  <c r="HO59" i="12"/>
  <c r="CJ85" i="12"/>
  <c r="IT87" i="12"/>
  <c r="FF92" i="12"/>
  <c r="EE89" i="12"/>
  <c r="JA67" i="12"/>
  <c r="EI72" i="12"/>
  <c r="GU62" i="12"/>
  <c r="O49" i="12"/>
  <c r="CC96" i="12"/>
  <c r="AY56" i="12"/>
  <c r="JD62" i="12"/>
  <c r="ED70" i="12"/>
  <c r="DI65" i="12"/>
  <c r="BV75" i="12"/>
  <c r="IU62" i="12"/>
  <c r="GW48" i="12"/>
  <c r="CG69" i="12"/>
  <c r="BT89" i="12"/>
  <c r="HE66" i="12"/>
  <c r="IQ74" i="12"/>
  <c r="FN55" i="12"/>
  <c r="EJ56" i="12"/>
  <c r="GF55" i="12"/>
  <c r="BD56" i="12"/>
  <c r="HR99" i="12"/>
  <c r="EE74" i="12"/>
  <c r="FD52" i="12"/>
  <c r="BS69" i="12"/>
  <c r="HM96" i="12"/>
  <c r="HL61" i="12"/>
  <c r="EQ56" i="12"/>
  <c r="GN59" i="12"/>
  <c r="GI68" i="12"/>
  <c r="EY52" i="12"/>
  <c r="GV54" i="12"/>
  <c r="CZ96" i="12"/>
  <c r="FL86" i="12"/>
  <c r="HR93" i="12"/>
  <c r="FR92" i="12"/>
  <c r="FW76" i="12"/>
  <c r="FT96" i="12"/>
  <c r="EN52" i="12"/>
  <c r="IL77" i="12"/>
  <c r="CM63" i="12"/>
  <c r="FQ88" i="12"/>
  <c r="FQ93" i="12"/>
  <c r="IL57" i="12"/>
  <c r="EG87" i="12"/>
  <c r="CR50" i="12"/>
  <c r="IR54" i="12"/>
  <c r="AM99" i="12"/>
  <c r="GF54" i="12"/>
  <c r="CD66" i="12"/>
  <c r="DD46" i="12"/>
  <c r="GY74" i="12"/>
  <c r="JE56" i="12"/>
  <c r="JG98" i="12"/>
  <c r="IQ58" i="12"/>
  <c r="HG84" i="12"/>
  <c r="CI73" i="12"/>
  <c r="BJ52" i="12"/>
  <c r="CD69" i="12"/>
  <c r="EA65" i="12"/>
  <c r="AM20" i="12"/>
  <c r="BW73" i="12"/>
  <c r="GD65" i="12"/>
  <c r="HO73" i="12"/>
  <c r="EN79" i="12"/>
  <c r="GK73" i="12"/>
  <c r="IJ65" i="12"/>
  <c r="CE71" i="12"/>
  <c r="HP58" i="12"/>
  <c r="ID55" i="12"/>
  <c r="GR59" i="12"/>
  <c r="FW59" i="12"/>
  <c r="BY52" i="12"/>
  <c r="CO67" i="12"/>
  <c r="JH60" i="12"/>
  <c r="IJ84" i="12"/>
  <c r="IO74" i="12"/>
  <c r="EA82" i="12"/>
  <c r="DM51" i="12"/>
  <c r="EI53" i="12"/>
  <c r="JD85" i="12"/>
  <c r="HE60" i="12"/>
  <c r="BL91" i="12"/>
  <c r="GR90" i="12"/>
  <c r="FZ57" i="12"/>
  <c r="DU51" i="12"/>
  <c r="IU94" i="12"/>
  <c r="IT80" i="12"/>
  <c r="IO71" i="12"/>
  <c r="II83" i="12"/>
  <c r="GZ62" i="12"/>
  <c r="HG88" i="12"/>
  <c r="HG64" i="12"/>
  <c r="Z56" i="12"/>
  <c r="EF92" i="12"/>
  <c r="JK88" i="12"/>
  <c r="HT90" i="12"/>
  <c r="HS79" i="12"/>
  <c r="IE56" i="12"/>
  <c r="HQ92" i="12"/>
  <c r="BA88" i="12"/>
  <c r="AU54" i="12"/>
  <c r="FZ53" i="12"/>
  <c r="GC28" i="12"/>
  <c r="DL79" i="12"/>
  <c r="EZ82" i="12"/>
  <c r="DZ66" i="12"/>
  <c r="BI97" i="12"/>
  <c r="II76" i="12"/>
  <c r="FN85" i="12"/>
  <c r="GI71" i="12"/>
  <c r="BI91" i="12"/>
  <c r="GM93" i="12"/>
  <c r="BO97" i="12"/>
  <c r="AJ94" i="12"/>
  <c r="DV99" i="12"/>
  <c r="IT96" i="12"/>
  <c r="JG59" i="12"/>
  <c r="BS87" i="12"/>
  <c r="AZ55" i="12"/>
  <c r="DO61" i="12"/>
  <c r="BY62" i="12"/>
  <c r="CB15" i="12"/>
  <c r="IJ81" i="12"/>
  <c r="HT87" i="12"/>
  <c r="FH59" i="12"/>
  <c r="BA89" i="12"/>
  <c r="GY90" i="12"/>
  <c r="HI55" i="12"/>
  <c r="JD66" i="12"/>
  <c r="IF95" i="12"/>
  <c r="IJ75" i="12"/>
  <c r="AU70" i="12"/>
  <c r="FD66" i="12"/>
  <c r="FC68" i="12"/>
  <c r="GB86" i="12"/>
  <c r="HG57" i="12"/>
  <c r="DZ34" i="12"/>
  <c r="S82" i="12"/>
  <c r="CT54" i="12"/>
  <c r="DU64" i="12"/>
  <c r="GH56" i="12"/>
  <c r="GI56" i="12"/>
  <c r="GH83" i="12"/>
  <c r="O80" i="12"/>
  <c r="EC94" i="12"/>
  <c r="Z52" i="12"/>
  <c r="CR77" i="12"/>
  <c r="BR83" i="12"/>
  <c r="FB63" i="12"/>
  <c r="IT42" i="12"/>
  <c r="GJ87" i="12"/>
  <c r="FU63" i="12"/>
  <c r="HI73" i="12"/>
  <c r="FU61" i="12"/>
  <c r="DB61" i="12"/>
  <c r="AD78" i="12"/>
  <c r="FR90" i="12"/>
  <c r="HH59" i="12"/>
  <c r="JH66" i="12"/>
  <c r="FY83" i="12"/>
  <c r="CQ46" i="12"/>
  <c r="BX55" i="12"/>
  <c r="DK67" i="12"/>
  <c r="HP76" i="12"/>
  <c r="HP64" i="12"/>
  <c r="JJ96" i="12"/>
  <c r="HT69" i="12"/>
  <c r="BI58" i="12"/>
  <c r="EH70" i="12"/>
  <c r="AP96" i="12"/>
  <c r="FM94" i="12"/>
  <c r="BD81" i="12"/>
  <c r="EB97" i="12"/>
  <c r="IY73" i="12"/>
  <c r="AK55" i="12"/>
  <c r="BK77" i="12"/>
  <c r="CN65" i="12"/>
  <c r="DX98" i="12"/>
  <c r="AD74" i="12"/>
  <c r="CL86" i="12"/>
  <c r="BT87" i="12"/>
  <c r="HP97" i="12"/>
  <c r="DY83" i="12"/>
  <c r="CF81" i="12"/>
  <c r="EJ79" i="12"/>
  <c r="IP11" i="12"/>
  <c r="DP72" i="12"/>
  <c r="HP73" i="12"/>
  <c r="GD57" i="12"/>
  <c r="E73" i="12"/>
  <c r="IE89" i="12"/>
  <c r="EP76" i="12"/>
  <c r="FZ80" i="12"/>
  <c r="DF78" i="12"/>
  <c r="EW94" i="12"/>
  <c r="FX54" i="12"/>
  <c r="EX65" i="12"/>
  <c r="DP65" i="12"/>
  <c r="IL82" i="12"/>
  <c r="AA74" i="12"/>
  <c r="CX61" i="12"/>
  <c r="BE52" i="12"/>
  <c r="IA68" i="12"/>
  <c r="EC87" i="12"/>
  <c r="HJ98" i="12"/>
  <c r="EB63" i="12"/>
  <c r="E88" i="12"/>
  <c r="BN55" i="12"/>
  <c r="JD90" i="12"/>
  <c r="DZ58" i="12"/>
  <c r="JG26" i="12"/>
  <c r="AZ47" i="12"/>
  <c r="CQ67" i="12"/>
  <c r="GR99" i="12"/>
  <c r="EO62" i="12"/>
  <c r="EB52" i="12"/>
  <c r="EF82" i="12"/>
  <c r="BN94" i="12"/>
  <c r="DR50" i="12"/>
  <c r="EN99" i="12"/>
  <c r="FV66" i="12"/>
  <c r="EI99" i="12"/>
  <c r="FH98" i="12"/>
  <c r="ID97" i="12"/>
  <c r="GG53" i="12"/>
  <c r="EC74" i="12"/>
  <c r="HR65" i="12"/>
  <c r="GI81" i="12"/>
  <c r="IR72" i="12"/>
  <c r="GZ64" i="12"/>
  <c r="FE77" i="12"/>
  <c r="AU52" i="12"/>
  <c r="IJ91" i="12"/>
  <c r="CL82" i="12"/>
  <c r="EG49" i="12"/>
  <c r="AE49" i="12"/>
  <c r="AY58" i="12"/>
  <c r="CE95" i="12"/>
  <c r="CJ62" i="12"/>
  <c r="DS88" i="12"/>
  <c r="EF67" i="12"/>
  <c r="BM74" i="12"/>
  <c r="HL94" i="12"/>
  <c r="CZ28" i="12"/>
  <c r="GN57" i="12"/>
  <c r="CF70" i="12"/>
  <c r="HK34" i="12"/>
  <c r="BK78" i="12"/>
  <c r="CP65" i="12"/>
  <c r="ES99" i="12"/>
  <c r="AD85" i="12"/>
  <c r="HW74" i="12"/>
  <c r="GT89" i="12"/>
  <c r="HK63" i="12"/>
  <c r="BG86" i="12"/>
  <c r="P97" i="12"/>
  <c r="GB63" i="12"/>
  <c r="CV55" i="12"/>
  <c r="DG73" i="12"/>
  <c r="FW58" i="12"/>
  <c r="HQ85" i="12"/>
  <c r="FW50" i="12"/>
  <c r="FY64" i="12"/>
  <c r="DB75" i="12"/>
  <c r="CY89" i="12"/>
  <c r="HC61" i="12"/>
  <c r="DW71" i="12"/>
  <c r="DU83" i="12"/>
  <c r="CI84" i="12"/>
  <c r="O27" i="12"/>
  <c r="IL71" i="12"/>
  <c r="DI82" i="12"/>
  <c r="FB55" i="12"/>
  <c r="CG84" i="12"/>
  <c r="BV86" i="12"/>
  <c r="DS63" i="12"/>
  <c r="EA74" i="12"/>
  <c r="HD45" i="12"/>
  <c r="AJ98" i="12"/>
  <c r="HB96" i="12"/>
  <c r="HW54" i="12"/>
  <c r="IY57" i="12"/>
  <c r="FI63" i="12"/>
  <c r="BH70" i="12"/>
  <c r="GV80" i="12"/>
  <c r="GE91" i="12"/>
  <c r="FW82" i="12"/>
  <c r="CK77" i="12"/>
  <c r="CJ87" i="12"/>
  <c r="HW98" i="12"/>
  <c r="AY74" i="12"/>
  <c r="IE61" i="12"/>
  <c r="AA95" i="12"/>
  <c r="FX57" i="12"/>
  <c r="HC17" i="12"/>
  <c r="GA87" i="12"/>
  <c r="CS63" i="12"/>
  <c r="HE89" i="12"/>
  <c r="IM69" i="12"/>
  <c r="HK65" i="12"/>
  <c r="AE87" i="12"/>
  <c r="HQ70" i="12"/>
  <c r="EK75" i="12"/>
  <c r="EQ61" i="12"/>
  <c r="HJ58" i="12"/>
  <c r="GT59" i="12"/>
  <c r="CZ18" i="12"/>
  <c r="HJ92" i="12"/>
  <c r="JE74" i="12"/>
  <c r="P52" i="12"/>
  <c r="DV61" i="12"/>
  <c r="GQ64" i="12"/>
  <c r="JF52" i="12"/>
  <c r="CK65" i="12"/>
  <c r="FU77" i="12"/>
  <c r="GC54" i="12"/>
  <c r="HI97" i="12"/>
  <c r="CC74" i="12"/>
  <c r="IT76" i="12"/>
  <c r="AX92" i="12"/>
  <c r="HU72" i="12"/>
  <c r="DL71" i="12"/>
  <c r="FA80" i="12"/>
  <c r="BM62" i="12"/>
  <c r="AX96" i="12"/>
  <c r="JM90" i="12"/>
  <c r="DY91" i="12"/>
  <c r="IM76" i="12"/>
  <c r="BW56" i="12"/>
  <c r="EG76" i="12"/>
  <c r="BJ73" i="12"/>
  <c r="HJ74" i="12"/>
  <c r="FY62" i="12"/>
  <c r="CA98" i="12"/>
  <c r="FT45" i="12"/>
  <c r="CD88" i="12"/>
  <c r="BM79" i="12"/>
  <c r="EL87" i="12"/>
  <c r="BL96" i="12"/>
  <c r="GQ54" i="12"/>
  <c r="DV36" i="12"/>
  <c r="GZ81" i="12"/>
  <c r="FZ54" i="12"/>
  <c r="FB96" i="12"/>
  <c r="EM63" i="12"/>
  <c r="GX54" i="12"/>
  <c r="EY60" i="12"/>
  <c r="EH61" i="12"/>
  <c r="HO62" i="12"/>
  <c r="ID66" i="12"/>
  <c r="DY93" i="12"/>
  <c r="HI99" i="12"/>
  <c r="DN52" i="12"/>
  <c r="EH68" i="12"/>
  <c r="ES54" i="12"/>
  <c r="BD78" i="12"/>
  <c r="Y63" i="12"/>
  <c r="GB93" i="12"/>
  <c r="GI90" i="12"/>
  <c r="CV68" i="12"/>
  <c r="FV82" i="12"/>
  <c r="GQ73" i="12"/>
  <c r="FZ73" i="12"/>
  <c r="FK69" i="12"/>
  <c r="II69" i="12"/>
  <c r="BZ59" i="12"/>
  <c r="IH65" i="12"/>
  <c r="HI86" i="12"/>
  <c r="Z57" i="12"/>
  <c r="IQ87" i="12"/>
  <c r="GC50" i="12"/>
  <c r="EH92" i="12"/>
  <c r="IO58" i="12"/>
  <c r="DO92" i="12"/>
  <c r="V86" i="12"/>
  <c r="GE66" i="12"/>
  <c r="FC93" i="12"/>
  <c r="CI76" i="12"/>
  <c r="HN35" i="12"/>
  <c r="DS75" i="12"/>
  <c r="FT90" i="12"/>
  <c r="DF95" i="12"/>
  <c r="EG40" i="12"/>
  <c r="GL96" i="12"/>
  <c r="CH63" i="12"/>
  <c r="DZ93" i="12"/>
  <c r="EM67" i="12"/>
  <c r="IN76" i="12"/>
  <c r="JB87" i="12"/>
  <c r="GH96" i="12"/>
  <c r="CL31" i="12"/>
  <c r="HA94" i="12"/>
  <c r="IJ72" i="12"/>
  <c r="AG83" i="12"/>
  <c r="JD60" i="12"/>
  <c r="IC56" i="12"/>
  <c r="FU66" i="12"/>
  <c r="IS53" i="12"/>
  <c r="GG66" i="12"/>
  <c r="EW89" i="12"/>
  <c r="CF68" i="12"/>
  <c r="CC62" i="12"/>
  <c r="IK52" i="12"/>
  <c r="HV60" i="12"/>
  <c r="IG28" i="12"/>
  <c r="JF57" i="12"/>
  <c r="HD56" i="12"/>
  <c r="CB71" i="12"/>
  <c r="GH60" i="12"/>
  <c r="IW71" i="12"/>
  <c r="DS70" i="12"/>
  <c r="FM57" i="12"/>
  <c r="HZ68" i="12"/>
  <c r="S77" i="12"/>
  <c r="JL61" i="12"/>
  <c r="HZ60" i="12"/>
  <c r="DI77" i="12"/>
  <c r="BE56" i="12"/>
  <c r="FY86" i="12"/>
  <c r="HG99" i="12"/>
  <c r="II74" i="12"/>
  <c r="IG96" i="12"/>
  <c r="IV49" i="12"/>
  <c r="AE73" i="12"/>
  <c r="HG94" i="12"/>
  <c r="BR94" i="12"/>
  <c r="JJ63" i="12"/>
  <c r="EU62" i="12"/>
  <c r="IH56" i="12"/>
  <c r="ET89" i="12"/>
  <c r="FE83" i="12"/>
  <c r="GV56" i="12"/>
  <c r="GM71" i="12"/>
  <c r="HC70" i="12"/>
  <c r="BH65" i="12"/>
  <c r="GZ21" i="12"/>
  <c r="DP69" i="12"/>
  <c r="JL76" i="12"/>
  <c r="HU97" i="12"/>
  <c r="HX75" i="12"/>
  <c r="GA98" i="12"/>
  <c r="CV63" i="12"/>
  <c r="HZ61" i="12"/>
  <c r="IR93" i="12"/>
  <c r="HX79" i="12"/>
  <c r="HX80" i="12"/>
  <c r="DN66" i="12"/>
  <c r="IS64" i="12"/>
  <c r="BZ95" i="12"/>
  <c r="FX73" i="12"/>
  <c r="HC89" i="12"/>
  <c r="ER61" i="12"/>
  <c r="Z83" i="12"/>
  <c r="HE70" i="12"/>
  <c r="FE99" i="12"/>
  <c r="HN82" i="12"/>
  <c r="IS76" i="12"/>
  <c r="IU97" i="12"/>
  <c r="GB92" i="12"/>
  <c r="CZ35" i="12"/>
  <c r="AE62" i="12"/>
  <c r="GZ69" i="12"/>
  <c r="IQ88" i="12"/>
  <c r="IZ21" i="12"/>
  <c r="O68" i="12"/>
  <c r="HR94" i="12"/>
  <c r="FY95" i="12"/>
  <c r="EN66" i="12"/>
  <c r="GI80" i="12"/>
  <c r="IC48" i="12"/>
  <c r="HO65" i="12"/>
  <c r="GA85" i="12"/>
  <c r="CK85" i="12"/>
  <c r="HX83" i="12"/>
  <c r="IV53" i="12"/>
  <c r="IS98" i="12"/>
  <c r="HJ69" i="12"/>
  <c r="AA59" i="12"/>
  <c r="CZ79" i="12"/>
  <c r="EQ95" i="12"/>
  <c r="GK74" i="12"/>
  <c r="FZ75" i="12"/>
  <c r="AN53" i="12"/>
  <c r="IX90" i="12"/>
  <c r="EW61" i="12"/>
  <c r="DW69" i="12"/>
  <c r="CH87" i="12"/>
  <c r="BV84" i="12"/>
  <c r="CM94" i="12"/>
  <c r="AU82" i="12"/>
  <c r="DO77" i="12"/>
  <c r="EW67" i="12"/>
  <c r="E78" i="12"/>
  <c r="DO62" i="12"/>
  <c r="BN83" i="12"/>
  <c r="JE72" i="12"/>
  <c r="IB81" i="12"/>
  <c r="HS76" i="12"/>
  <c r="DC62" i="12"/>
  <c r="IG65" i="12"/>
  <c r="DF93" i="12"/>
  <c r="HF53" i="12"/>
  <c r="IZ57" i="12"/>
  <c r="HE52" i="12"/>
  <c r="FS92" i="12"/>
  <c r="GB57" i="12"/>
  <c r="FV56" i="12"/>
  <c r="GP60" i="12"/>
  <c r="JJ76" i="12"/>
  <c r="FL62" i="12"/>
  <c r="CR64" i="12"/>
  <c r="BZ77" i="12"/>
  <c r="FR56" i="12"/>
  <c r="EK71" i="12"/>
  <c r="GY57" i="12"/>
  <c r="FT99" i="12"/>
  <c r="FT92" i="12"/>
  <c r="CV99" i="12"/>
  <c r="IU70" i="12"/>
  <c r="HW58" i="12"/>
  <c r="ES60" i="12"/>
  <c r="FG78" i="12"/>
  <c r="GV95" i="12"/>
  <c r="AZ65" i="12"/>
  <c r="GI76" i="12"/>
  <c r="P19" i="12"/>
  <c r="JM68" i="12"/>
  <c r="DZ88" i="12"/>
  <c r="HY66" i="12"/>
  <c r="FB70" i="12"/>
  <c r="GG76" i="12"/>
  <c r="IB60" i="12"/>
  <c r="IS58" i="12"/>
  <c r="GC89" i="12"/>
  <c r="CH81" i="12"/>
  <c r="BZ71" i="12"/>
  <c r="AQ88" i="12"/>
  <c r="IV79" i="12"/>
  <c r="JD84" i="12"/>
  <c r="E33" i="12"/>
  <c r="HH55" i="12"/>
  <c r="EF47" i="12"/>
  <c r="FB53" i="12"/>
  <c r="HR73" i="12"/>
  <c r="CY55" i="12"/>
  <c r="FR93" i="12"/>
  <c r="I63" i="12"/>
  <c r="IU90" i="12"/>
  <c r="BH82" i="12"/>
  <c r="EK74" i="12"/>
  <c r="DX55" i="12"/>
  <c r="GS64" i="12"/>
  <c r="AY59" i="12"/>
  <c r="HX90" i="12"/>
  <c r="GJ70" i="12"/>
  <c r="AS94" i="12"/>
  <c r="FU86" i="12"/>
  <c r="EB72" i="12"/>
  <c r="GK81" i="12"/>
  <c r="JL55" i="12"/>
  <c r="DF96" i="12"/>
  <c r="HF80" i="12"/>
  <c r="DK87" i="12"/>
  <c r="GO59" i="12"/>
  <c r="AR87" i="12"/>
  <c r="CC95" i="12"/>
  <c r="BF67" i="12"/>
  <c r="IJ54" i="12"/>
  <c r="HQ60" i="12"/>
  <c r="GW81" i="12"/>
  <c r="GP90" i="12"/>
  <c r="FX83" i="12"/>
  <c r="DO65" i="12"/>
  <c r="IF87" i="12"/>
  <c r="AY87" i="12"/>
  <c r="GO92" i="12"/>
  <c r="JE73" i="12"/>
  <c r="GH59" i="12"/>
  <c r="BM72" i="12"/>
  <c r="FR55" i="12"/>
  <c r="DT55" i="12"/>
  <c r="FB82" i="12"/>
  <c r="GC99" i="12"/>
  <c r="FQ75" i="12"/>
  <c r="GU84" i="12"/>
  <c r="AR76" i="12"/>
  <c r="HV55" i="12"/>
  <c r="GY58" i="12"/>
  <c r="IR57" i="12"/>
  <c r="GT86" i="12"/>
  <c r="EL95" i="12"/>
  <c r="IZ77" i="12"/>
  <c r="JL54" i="12"/>
  <c r="AY84" i="12"/>
  <c r="DJ66" i="12"/>
  <c r="EB58" i="12"/>
  <c r="IO80" i="12"/>
  <c r="II66" i="12"/>
  <c r="IO63" i="12"/>
  <c r="FS72" i="12"/>
  <c r="IH52" i="12"/>
  <c r="CJ69" i="12"/>
  <c r="Y86" i="12"/>
  <c r="JK77" i="12"/>
  <c r="CS99" i="12"/>
  <c r="CE56" i="12"/>
  <c r="HV76" i="12"/>
  <c r="HT80" i="12"/>
  <c r="DK39" i="12"/>
  <c r="GX77" i="12"/>
  <c r="HI66" i="12"/>
  <c r="IW69" i="12"/>
  <c r="P77" i="12"/>
  <c r="HU71" i="12"/>
  <c r="GF87" i="12"/>
  <c r="CM80" i="12"/>
  <c r="HA71" i="12"/>
  <c r="GK57" i="12"/>
  <c r="FB26" i="12"/>
  <c r="FQ98" i="12"/>
  <c r="BD54" i="12"/>
  <c r="HP98" i="12"/>
  <c r="HK21" i="12"/>
  <c r="IX67" i="12"/>
  <c r="FT97" i="12"/>
  <c r="CV97" i="12"/>
  <c r="JE92" i="12"/>
  <c r="EW66" i="12"/>
  <c r="BO75" i="12"/>
  <c r="DU67" i="12"/>
  <c r="DA61" i="12"/>
  <c r="GL75" i="12"/>
  <c r="IU53" i="12"/>
  <c r="FX91" i="12"/>
  <c r="CT52" i="12"/>
  <c r="HF65" i="12"/>
  <c r="IF97" i="12"/>
  <c r="AN84" i="12"/>
  <c r="JE66" i="12"/>
  <c r="HP92" i="12"/>
  <c r="IJ96" i="12"/>
  <c r="BO92" i="12"/>
  <c r="BG66" i="12"/>
  <c r="HR95" i="12"/>
  <c r="AP50" i="12"/>
  <c r="BW70" i="12"/>
  <c r="CP55" i="12"/>
  <c r="BS80" i="12"/>
  <c r="CR69" i="12"/>
  <c r="IK83" i="12"/>
  <c r="GI43" i="12"/>
  <c r="J57" i="12"/>
  <c r="IZ83" i="12"/>
  <c r="Z76" i="12"/>
  <c r="AY14" i="12"/>
  <c r="HZ66" i="12"/>
  <c r="DD66" i="12"/>
  <c r="AI59" i="12"/>
  <c r="AX83" i="12"/>
  <c r="HR81" i="12"/>
  <c r="GU65" i="12"/>
  <c r="IL99" i="12"/>
  <c r="CK73" i="12"/>
  <c r="HG83" i="12"/>
  <c r="EN80" i="12"/>
  <c r="JL59" i="12"/>
  <c r="B71" i="12"/>
  <c r="S63" i="12"/>
  <c r="DN62" i="12"/>
  <c r="IA73" i="12"/>
  <c r="GU94" i="12"/>
  <c r="EH81" i="12"/>
  <c r="HV82" i="12"/>
  <c r="IM88" i="12"/>
  <c r="HD99" i="12"/>
  <c r="HX89" i="12"/>
  <c r="CB60" i="12"/>
  <c r="DI19" i="12"/>
  <c r="DN98" i="12"/>
  <c r="HE96" i="12"/>
  <c r="GH67" i="12"/>
  <c r="FZ69" i="12"/>
  <c r="IP73" i="12"/>
  <c r="CK70" i="12"/>
  <c r="GJ56" i="12"/>
  <c r="EU99" i="12"/>
  <c r="DA96" i="12"/>
  <c r="HS69" i="12"/>
  <c r="DI61" i="12"/>
  <c r="GN55" i="12"/>
  <c r="ET85" i="12"/>
  <c r="EK64" i="12"/>
  <c r="BC95" i="12"/>
  <c r="JD63" i="12"/>
  <c r="DO82" i="12"/>
  <c r="AS79" i="12"/>
  <c r="BF68" i="12"/>
  <c r="IR73" i="12"/>
  <c r="CB61" i="12"/>
  <c r="CY91" i="12"/>
  <c r="JE60" i="12"/>
  <c r="HS43" i="12"/>
  <c r="EJ73" i="12"/>
  <c r="IA64" i="12"/>
  <c r="JK37" i="12"/>
  <c r="JE94" i="12"/>
  <c r="GA75" i="12"/>
  <c r="DE93" i="12"/>
  <c r="EK77" i="12"/>
  <c r="CV62" i="12"/>
  <c r="BY86" i="12"/>
  <c r="AQ58" i="12"/>
  <c r="BO86" i="12"/>
  <c r="EE91" i="12"/>
  <c r="HP72" i="12"/>
  <c r="JG86" i="12"/>
  <c r="AG29" i="12"/>
  <c r="S79" i="12"/>
  <c r="IY51" i="12"/>
  <c r="FJ59" i="12"/>
  <c r="AP51" i="12"/>
  <c r="HL53" i="12"/>
  <c r="IO89" i="12"/>
  <c r="EA77" i="12"/>
  <c r="BL83" i="12"/>
  <c r="FT72" i="12"/>
  <c r="HD71" i="12"/>
  <c r="IO50" i="12"/>
  <c r="DL52" i="12"/>
  <c r="DL41" i="12"/>
  <c r="ID90" i="12"/>
  <c r="AK66" i="12"/>
  <c r="HX64" i="12"/>
  <c r="ED55" i="12"/>
  <c r="CI97" i="12"/>
  <c r="HY82" i="12"/>
  <c r="JL80" i="12"/>
  <c r="BK73" i="12"/>
  <c r="DR73" i="12"/>
  <c r="BE58" i="12"/>
  <c r="BA92" i="12"/>
  <c r="JD80" i="12"/>
  <c r="EY85" i="12"/>
  <c r="BF57" i="12"/>
  <c r="HD17" i="12"/>
  <c r="AG98" i="12"/>
  <c r="HD85" i="12"/>
  <c r="S83" i="12"/>
  <c r="GT72" i="12"/>
  <c r="P88" i="12"/>
  <c r="DO71" i="12"/>
  <c r="II77" i="12"/>
  <c r="GC51" i="12"/>
  <c r="AO81" i="12"/>
  <c r="ET59" i="12"/>
  <c r="IY84" i="12"/>
  <c r="GJ55" i="12"/>
  <c r="CR44" i="12"/>
  <c r="HH81" i="12"/>
  <c r="AZ94" i="12"/>
  <c r="EB59" i="12"/>
  <c r="JK40" i="12"/>
  <c r="FC72" i="12"/>
  <c r="HB56" i="12"/>
  <c r="JE86" i="12"/>
  <c r="BV56" i="12"/>
  <c r="CN80" i="12"/>
  <c r="GC61" i="12"/>
  <c r="FE96" i="12"/>
  <c r="GJ60" i="12"/>
  <c r="BW58" i="12"/>
  <c r="BZ82" i="12"/>
  <c r="CK50" i="12"/>
  <c r="JJ15" i="12"/>
  <c r="DL85" i="12"/>
  <c r="DO59" i="12"/>
  <c r="CU71" i="12"/>
  <c r="GN87" i="12"/>
  <c r="CB89" i="12"/>
  <c r="GV78" i="12"/>
  <c r="GD99" i="12"/>
  <c r="GA73" i="12"/>
  <c r="FT73" i="12"/>
  <c r="IL95" i="12"/>
  <c r="BC57" i="12"/>
  <c r="GL76" i="12"/>
  <c r="DM62" i="12"/>
  <c r="HK69" i="12"/>
  <c r="DA53" i="12"/>
  <c r="BX95" i="12"/>
  <c r="FG65" i="12"/>
  <c r="DP62" i="12"/>
  <c r="GD74" i="12"/>
  <c r="DF57" i="12"/>
  <c r="DZ98" i="12"/>
  <c r="GI85" i="12"/>
  <c r="HZ76" i="12"/>
  <c r="BJ70" i="12"/>
  <c r="IL94" i="12"/>
  <c r="IX45" i="12"/>
  <c r="DL81" i="12"/>
  <c r="BX69" i="12"/>
  <c r="HN59" i="12"/>
  <c r="GI55" i="12"/>
  <c r="EK61" i="12"/>
  <c r="FI99" i="12"/>
  <c r="JH77" i="12"/>
  <c r="CZ86" i="12"/>
  <c r="IO94" i="12"/>
  <c r="IJ60" i="12"/>
  <c r="DJ42" i="12"/>
  <c r="GE92" i="12"/>
  <c r="GF90" i="12"/>
  <c r="II46" i="12"/>
  <c r="BX65" i="12"/>
  <c r="BC20" i="12"/>
  <c r="IK98" i="12"/>
  <c r="BX87" i="12"/>
  <c r="O99" i="12"/>
  <c r="DS97" i="12"/>
  <c r="HR76" i="12"/>
  <c r="FQ62" i="12"/>
  <c r="JC74" i="12"/>
  <c r="CW92" i="12"/>
  <c r="DR65" i="12"/>
  <c r="BZ62" i="12"/>
  <c r="GP93" i="12"/>
  <c r="GW82" i="12"/>
  <c r="IE77" i="12"/>
  <c r="HK54" i="12"/>
  <c r="CT67" i="12"/>
  <c r="ES91" i="12"/>
  <c r="FI51" i="12"/>
  <c r="CI61" i="12"/>
  <c r="EP85" i="12"/>
  <c r="EH65" i="12"/>
  <c r="FH97" i="12"/>
  <c r="BJ48" i="12"/>
  <c r="HA79" i="12"/>
  <c r="BW30" i="12"/>
  <c r="HS17" i="12"/>
  <c r="K55" i="12"/>
  <c r="IU75" i="12"/>
  <c r="IG91" i="12"/>
  <c r="BT84" i="12"/>
  <c r="EE97" i="12"/>
  <c r="JG75" i="12"/>
  <c r="AR88" i="12"/>
  <c r="CB65" i="12"/>
  <c r="S84" i="12"/>
  <c r="HF41" i="12"/>
  <c r="EU59" i="12"/>
  <c r="AN71" i="12"/>
  <c r="HJ63" i="12"/>
  <c r="CI55" i="12"/>
  <c r="AK54" i="12"/>
  <c r="CJ97" i="12"/>
  <c r="DU56" i="12"/>
  <c r="BW31" i="12"/>
  <c r="BK45" i="12"/>
  <c r="FE86" i="12"/>
  <c r="GZ91" i="12"/>
  <c r="CC98" i="12"/>
  <c r="HH70" i="12"/>
  <c r="CP80" i="12"/>
  <c r="GE70" i="12"/>
  <c r="FG73" i="12"/>
  <c r="CS71" i="12"/>
  <c r="BR58" i="12"/>
  <c r="BR59" i="12"/>
  <c r="JA79" i="12"/>
  <c r="AM83" i="12"/>
  <c r="IC94" i="12"/>
  <c r="DN57" i="12"/>
  <c r="IP84" i="12"/>
  <c r="JK52" i="12"/>
  <c r="FV54" i="12"/>
  <c r="GM80" i="12"/>
  <c r="FS94" i="12"/>
  <c r="DI96" i="12"/>
  <c r="HQ83" i="12"/>
  <c r="IU84" i="12"/>
  <c r="IH99" i="12"/>
  <c r="IB67" i="12"/>
  <c r="BD65" i="12"/>
  <c r="IS69" i="12"/>
  <c r="DB90" i="12"/>
  <c r="CD56" i="12"/>
  <c r="GI70" i="12"/>
  <c r="DJ69" i="12"/>
  <c r="DQ91" i="12"/>
  <c r="HX62" i="12"/>
  <c r="GN53" i="12"/>
  <c r="IN64" i="12"/>
  <c r="AU59" i="12"/>
  <c r="IE58" i="12"/>
  <c r="BA74" i="12"/>
  <c r="BD91" i="12"/>
  <c r="IC93" i="12"/>
  <c r="AY91" i="12"/>
  <c r="BB80" i="12"/>
  <c r="DH38" i="12"/>
  <c r="DS78" i="12"/>
  <c r="CU39" i="12"/>
  <c r="Y74" i="12"/>
  <c r="BD62" i="12"/>
  <c r="J95" i="12"/>
  <c r="CB79" i="12"/>
  <c r="DG54" i="12"/>
  <c r="DI98" i="12"/>
  <c r="HF74" i="12"/>
  <c r="AI71" i="12"/>
  <c r="HV90" i="12"/>
  <c r="GL55" i="12"/>
  <c r="AU63" i="12"/>
  <c r="IR80" i="12"/>
  <c r="GC83" i="12"/>
  <c r="JB82" i="12"/>
  <c r="FA69" i="12"/>
  <c r="DH60" i="12"/>
  <c r="FK88" i="12"/>
  <c r="BB69" i="12"/>
  <c r="AY81" i="12"/>
  <c r="CK66" i="12"/>
  <c r="DG52" i="12"/>
  <c r="DB82" i="12"/>
  <c r="BT52" i="12"/>
  <c r="CQ91" i="12"/>
  <c r="CC77" i="12"/>
  <c r="DS44" i="12"/>
  <c r="IW79" i="12"/>
  <c r="GA95" i="12"/>
  <c r="BJ78" i="12"/>
  <c r="GT69" i="12"/>
  <c r="BF56" i="12"/>
  <c r="FB73" i="12"/>
  <c r="II24" i="12"/>
  <c r="HK66" i="12"/>
  <c r="BW64" i="12"/>
  <c r="HD73" i="12"/>
  <c r="EY63" i="12"/>
  <c r="BS70" i="12"/>
  <c r="HE63" i="12"/>
  <c r="AR98" i="12"/>
  <c r="IB80" i="12"/>
  <c r="EK95" i="12"/>
  <c r="JF94" i="12"/>
  <c r="IW60" i="12"/>
  <c r="IQ86" i="12"/>
  <c r="DJ70" i="12"/>
  <c r="AO85" i="12"/>
  <c r="FU19" i="12"/>
  <c r="IW52" i="12"/>
  <c r="EX96" i="12"/>
  <c r="BI69" i="12"/>
  <c r="GO69" i="12"/>
  <c r="DC55" i="12"/>
  <c r="HQ72" i="12"/>
  <c r="BR99" i="12"/>
  <c r="GA52" i="12"/>
  <c r="IP87" i="12"/>
  <c r="HE72" i="12"/>
  <c r="EQ88" i="12"/>
  <c r="GV58" i="12"/>
  <c r="IZ85" i="12"/>
  <c r="JE65" i="12"/>
  <c r="DA84" i="12"/>
  <c r="EZ43" i="12"/>
  <c r="ET93" i="12"/>
  <c r="CJ54" i="12"/>
  <c r="CP52" i="12"/>
  <c r="JL79" i="12"/>
  <c r="IC55" i="12"/>
  <c r="FF16" i="12"/>
  <c r="CH61" i="12"/>
  <c r="HK92" i="12"/>
  <c r="CK94" i="12"/>
  <c r="EP77" i="12"/>
  <c r="HB36" i="12"/>
  <c r="HY88" i="12"/>
  <c r="CI72" i="12"/>
  <c r="GL88" i="12"/>
  <c r="EB75" i="12"/>
  <c r="HF48" i="12"/>
  <c r="BI41" i="12"/>
  <c r="HC91" i="12"/>
  <c r="FM69" i="12"/>
  <c r="CP46" i="12"/>
  <c r="DB73" i="12"/>
  <c r="HS59" i="12"/>
  <c r="JI82" i="12"/>
  <c r="EX53" i="12"/>
  <c r="FZ67" i="12"/>
  <c r="EB50" i="12"/>
  <c r="FA93" i="12"/>
  <c r="HN94" i="12"/>
  <c r="IW87" i="12"/>
  <c r="CY56" i="12"/>
  <c r="IH68" i="12"/>
  <c r="IM86" i="12"/>
  <c r="BZ69" i="12"/>
  <c r="JA63" i="12"/>
  <c r="B16" i="12"/>
  <c r="Z75" i="12"/>
  <c r="GG73" i="12"/>
  <c r="JL86" i="12"/>
  <c r="DF60" i="12"/>
  <c r="CR79" i="12"/>
  <c r="HS63" i="12"/>
  <c r="BX86" i="12"/>
  <c r="AF58" i="12"/>
  <c r="DO85" i="12"/>
  <c r="CH84" i="12"/>
  <c r="BI42" i="12"/>
  <c r="AJ68" i="12"/>
  <c r="IZ42" i="12"/>
  <c r="IZ78" i="12"/>
  <c r="HA67" i="12"/>
  <c r="AG92" i="12"/>
  <c r="V67" i="12"/>
  <c r="DY88" i="12"/>
  <c r="F94" i="12"/>
  <c r="HJ66" i="12"/>
  <c r="EP67" i="12"/>
  <c r="DW59" i="12"/>
  <c r="CF66" i="12"/>
  <c r="BE61" i="12"/>
  <c r="FZ83" i="12"/>
  <c r="FH87" i="12"/>
  <c r="HA87" i="12"/>
  <c r="AH38" i="12"/>
  <c r="AY88" i="12"/>
  <c r="IT67" i="12"/>
  <c r="EQ58" i="12"/>
  <c r="HP87" i="12"/>
  <c r="JI97" i="12"/>
  <c r="GR56" i="12"/>
  <c r="CY64" i="12"/>
  <c r="DL82" i="12"/>
  <c r="IV93" i="12"/>
  <c r="IM61" i="12"/>
  <c r="BW91" i="12"/>
  <c r="BL43" i="12"/>
  <c r="GK89" i="12"/>
  <c r="CQ87" i="12"/>
  <c r="GU71" i="12"/>
  <c r="ER41" i="12"/>
  <c r="EA79" i="12"/>
  <c r="GY47" i="12"/>
  <c r="GC77" i="12"/>
  <c r="HA62" i="12"/>
  <c r="EP96" i="12"/>
  <c r="GP26" i="12"/>
  <c r="S47" i="12"/>
  <c r="EQ65" i="12"/>
  <c r="GW39" i="12"/>
  <c r="DI74" i="12"/>
  <c r="EP60" i="12"/>
  <c r="FK61" i="12"/>
  <c r="GO89" i="12"/>
  <c r="BT80" i="12"/>
  <c r="HD78" i="12"/>
  <c r="IB95" i="12"/>
  <c r="DK97" i="12"/>
  <c r="CA40" i="12"/>
  <c r="BD88" i="12"/>
  <c r="AR30" i="12"/>
  <c r="GW65" i="12"/>
  <c r="FW22" i="12"/>
  <c r="FG76" i="12"/>
  <c r="CH56" i="12"/>
  <c r="ED82" i="12"/>
  <c r="DV66" i="12"/>
  <c r="IQ80" i="12"/>
  <c r="CQ30" i="12"/>
  <c r="FL88" i="12"/>
  <c r="AQ64" i="12"/>
  <c r="BC54" i="12"/>
  <c r="AE84" i="12"/>
  <c r="HH61" i="12"/>
  <c r="CK75" i="12"/>
  <c r="IU83" i="12"/>
  <c r="FR69" i="12"/>
  <c r="GD64" i="12"/>
  <c r="DC93" i="12"/>
  <c r="DX37" i="12"/>
  <c r="FT68" i="12"/>
  <c r="FC99" i="12"/>
  <c r="BX61" i="12"/>
  <c r="HT89" i="12"/>
  <c r="HP59" i="12"/>
  <c r="AL98" i="12"/>
  <c r="DK94" i="12"/>
  <c r="IK76" i="12"/>
  <c r="DE50" i="12"/>
  <c r="FY19" i="12"/>
  <c r="EE86" i="12"/>
  <c r="FZ81" i="12"/>
  <c r="IM96" i="12"/>
  <c r="GZ99" i="12"/>
  <c r="FC42" i="12"/>
  <c r="EU39" i="12"/>
  <c r="FA94" i="12"/>
  <c r="HO90" i="12"/>
  <c r="HK88" i="12"/>
  <c r="CU70" i="12"/>
  <c r="FI83" i="12"/>
  <c r="GS89" i="12"/>
  <c r="FJ58" i="12"/>
  <c r="IB56" i="12"/>
  <c r="FH54" i="12"/>
  <c r="CU66" i="12"/>
  <c r="FD58" i="12"/>
  <c r="EF98" i="12"/>
  <c r="CA65" i="12"/>
  <c r="JG54" i="12"/>
  <c r="BS90" i="12"/>
  <c r="HL64" i="12"/>
  <c r="JI83" i="12"/>
  <c r="EB70" i="12"/>
  <c r="DV67" i="12"/>
  <c r="HS77" i="12"/>
  <c r="IV75" i="12"/>
  <c r="HU67" i="12"/>
  <c r="HI65" i="12"/>
  <c r="II60" i="12"/>
  <c r="FL33" i="12"/>
  <c r="GP55" i="12"/>
  <c r="IX64" i="12"/>
  <c r="B57" i="12"/>
  <c r="HN52" i="12"/>
  <c r="JB71" i="12"/>
  <c r="CC65" i="12"/>
  <c r="GP78" i="12"/>
  <c r="HD98" i="12"/>
  <c r="P46" i="12"/>
  <c r="DV53" i="12"/>
  <c r="S81" i="12"/>
  <c r="DW78" i="12"/>
  <c r="GE76" i="12"/>
  <c r="FR81" i="12"/>
  <c r="IE68" i="12"/>
  <c r="II78" i="12"/>
  <c r="IG83" i="12"/>
  <c r="HN69" i="12"/>
  <c r="CS74" i="12"/>
  <c r="JD70" i="12"/>
  <c r="GY59" i="12"/>
  <c r="JK64" i="12"/>
  <c r="FY74" i="12"/>
  <c r="HK76" i="12"/>
  <c r="IK67" i="12"/>
  <c r="IA61" i="12"/>
  <c r="HU89" i="12"/>
  <c r="BS83" i="12"/>
  <c r="JI67" i="12"/>
  <c r="JF61" i="12"/>
  <c r="IV58" i="12"/>
  <c r="GN74" i="12"/>
  <c r="GU23" i="12"/>
  <c r="II54" i="12"/>
  <c r="FR96" i="12"/>
  <c r="FS56" i="12"/>
  <c r="FL68" i="12"/>
  <c r="JB60" i="12"/>
  <c r="HM82" i="12"/>
  <c r="N86" i="12"/>
  <c r="HG63" i="12"/>
  <c r="HP78" i="12"/>
  <c r="EE56" i="12"/>
  <c r="CN85" i="12"/>
  <c r="JA64" i="12"/>
  <c r="IQ65" i="12"/>
  <c r="BY54" i="12"/>
  <c r="IS87" i="12"/>
  <c r="GZ52" i="12"/>
  <c r="FY68" i="12"/>
  <c r="AK61" i="12"/>
  <c r="HF73" i="12"/>
  <c r="EC84" i="12"/>
  <c r="IB99" i="12"/>
  <c r="FL85" i="12"/>
  <c r="HN93" i="12"/>
  <c r="IC86" i="12"/>
  <c r="HU53" i="12"/>
  <c r="EV76" i="12"/>
  <c r="GT96" i="12"/>
  <c r="HR84" i="12"/>
  <c r="BJ95" i="12"/>
  <c r="EA61" i="12"/>
  <c r="CE96" i="12"/>
  <c r="BV97" i="12"/>
  <c r="DL68" i="12"/>
  <c r="FM55" i="12"/>
  <c r="GJ99" i="12"/>
  <c r="GI69" i="12"/>
  <c r="DF97" i="12"/>
  <c r="DQ97" i="12"/>
  <c r="FY65" i="12"/>
  <c r="AN45" i="12"/>
  <c r="AQ31" i="12"/>
  <c r="EQ92" i="12"/>
  <c r="CJ90" i="12"/>
  <c r="IB61" i="12"/>
  <c r="CH67" i="12"/>
  <c r="GO88" i="12"/>
  <c r="FH89" i="12"/>
  <c r="BY99" i="12"/>
  <c r="EY74" i="12"/>
  <c r="EM79" i="12"/>
  <c r="GS92" i="12"/>
  <c r="HR75" i="12"/>
  <c r="EQ90" i="12"/>
  <c r="EI43" i="12"/>
  <c r="BM54" i="12"/>
  <c r="IQ95" i="12"/>
  <c r="GZ66" i="12"/>
  <c r="GO76" i="12"/>
  <c r="BR64" i="12"/>
  <c r="AT57" i="12"/>
  <c r="IB96" i="12"/>
  <c r="FZ58" i="12"/>
  <c r="FH91" i="12"/>
  <c r="BF34" i="12"/>
  <c r="GV53" i="12"/>
  <c r="BK54" i="12"/>
  <c r="HB98" i="12"/>
  <c r="GT70" i="12"/>
  <c r="FU56" i="12"/>
  <c r="DQ52" i="12"/>
  <c r="GI75" i="12"/>
  <c r="IE53" i="12"/>
  <c r="DB79" i="12"/>
  <c r="EJ37" i="12"/>
  <c r="GP80" i="12"/>
  <c r="HP68" i="12"/>
  <c r="EN28" i="12"/>
  <c r="GF67" i="12"/>
  <c r="GH61" i="12"/>
  <c r="AU71" i="12"/>
  <c r="EC17" i="12"/>
  <c r="S90" i="12"/>
  <c r="GY52" i="12"/>
  <c r="GQ82" i="12"/>
  <c r="ID67" i="12"/>
  <c r="DS23" i="12"/>
  <c r="JL98" i="12"/>
  <c r="FN90" i="12"/>
  <c r="JD86" i="12"/>
  <c r="IZ91" i="12"/>
  <c r="FN71" i="12"/>
  <c r="FH44" i="12"/>
  <c r="II67" i="12"/>
  <c r="IB73" i="12"/>
  <c r="HY83" i="12"/>
  <c r="CF59" i="12"/>
  <c r="DS48" i="12"/>
  <c r="AM76" i="12"/>
  <c r="IM90" i="12"/>
  <c r="AT72" i="12"/>
  <c r="IO37" i="12"/>
  <c r="BO74" i="12"/>
  <c r="IZ96" i="12"/>
  <c r="EW84" i="12"/>
  <c r="CO10" i="12"/>
  <c r="EE60" i="12"/>
  <c r="IY54" i="12"/>
  <c r="EZ32" i="12"/>
  <c r="BX58" i="12"/>
  <c r="ID53" i="12"/>
  <c r="DX63" i="12"/>
  <c r="GW79" i="12"/>
  <c r="P67" i="12"/>
  <c r="FR53" i="12"/>
  <c r="CS78" i="12"/>
  <c r="IH92" i="12"/>
  <c r="BZ67" i="12"/>
  <c r="FF56" i="12"/>
  <c r="B61" i="12"/>
  <c r="AP70" i="12"/>
  <c r="HC50" i="12"/>
  <c r="FD51" i="12"/>
  <c r="AR94" i="12"/>
  <c r="BN98" i="12"/>
  <c r="BT81" i="12"/>
  <c r="E68" i="12"/>
  <c r="EB98" i="12"/>
  <c r="IJ68" i="12"/>
  <c r="GE52" i="12"/>
  <c r="GK70" i="12"/>
  <c r="EY89" i="12"/>
  <c r="GX79" i="12"/>
  <c r="IQ71" i="12"/>
  <c r="DR72" i="12"/>
  <c r="GG70" i="12"/>
  <c r="EH57" i="12"/>
  <c r="HI76" i="12"/>
  <c r="AI53" i="12"/>
  <c r="JI73" i="12"/>
  <c r="BX36" i="12"/>
  <c r="DJ91" i="12"/>
  <c r="GE98" i="12"/>
  <c r="AQ61" i="12"/>
  <c r="GY92" i="12"/>
  <c r="CG57" i="12"/>
  <c r="EA24" i="12"/>
  <c r="HY85" i="12"/>
  <c r="EH80" i="12"/>
  <c r="BY75" i="12"/>
  <c r="DX31" i="12"/>
  <c r="FV46" i="12"/>
  <c r="HV67" i="12"/>
  <c r="EN70" i="12"/>
  <c r="GO54" i="12"/>
  <c r="AX60" i="12"/>
  <c r="IV89" i="12"/>
  <c r="FK49" i="12"/>
  <c r="CB48" i="12"/>
  <c r="EJ52" i="12"/>
  <c r="BA94" i="12"/>
  <c r="CS47" i="12"/>
  <c r="DI79" i="12"/>
  <c r="GO57" i="12"/>
  <c r="IY64" i="12"/>
  <c r="FV87" i="12"/>
  <c r="IU59" i="12"/>
  <c r="DW56" i="12"/>
  <c r="FI78" i="12"/>
  <c r="IC90" i="12"/>
  <c r="JA70" i="12"/>
  <c r="O38" i="12"/>
  <c r="HP86" i="12"/>
  <c r="AL64" i="12"/>
  <c r="FG97" i="12"/>
  <c r="CA85" i="12"/>
  <c r="FC48" i="12"/>
  <c r="DF89" i="12"/>
  <c r="IC79" i="12"/>
  <c r="GQ80" i="12"/>
  <c r="FI57" i="12"/>
  <c r="FU54" i="12"/>
  <c r="FF72" i="12"/>
  <c r="BC69" i="12"/>
  <c r="FD68" i="12"/>
  <c r="FD99" i="12"/>
  <c r="DD58" i="12"/>
  <c r="JG68" i="12"/>
  <c r="EE68" i="12"/>
  <c r="BD68" i="12"/>
  <c r="EK69" i="12"/>
  <c r="HA96" i="12"/>
  <c r="ET83" i="12"/>
  <c r="BO69" i="12"/>
  <c r="AX67" i="12"/>
  <c r="IF79" i="12"/>
  <c r="GC93" i="12"/>
  <c r="IU79" i="12"/>
  <c r="DP71" i="12"/>
  <c r="IV96" i="12"/>
  <c r="GM87" i="12"/>
  <c r="JE58" i="12"/>
  <c r="IF77" i="12"/>
  <c r="DL69" i="12"/>
  <c r="BT68" i="12"/>
  <c r="GZ93" i="12"/>
  <c r="EH96" i="12"/>
  <c r="BE54" i="12"/>
  <c r="BW88" i="12"/>
  <c r="IM92" i="12"/>
  <c r="BO61" i="12"/>
  <c r="IM74" i="12"/>
  <c r="IL36" i="12"/>
  <c r="IN73" i="12"/>
  <c r="JI76" i="12"/>
  <c r="JH42" i="12"/>
  <c r="EZ68" i="12"/>
  <c r="IO86" i="12"/>
  <c r="FX66" i="12"/>
  <c r="DE52" i="12"/>
  <c r="FQ32" i="12"/>
  <c r="CL47" i="12"/>
  <c r="GD44" i="12"/>
  <c r="IR87" i="12"/>
  <c r="IW54" i="12"/>
  <c r="FY89" i="12"/>
  <c r="BV72" i="12"/>
  <c r="JK84" i="12"/>
  <c r="HW78" i="12"/>
  <c r="FL73" i="12"/>
  <c r="GQ63" i="12"/>
  <c r="BJ59" i="12"/>
  <c r="FX90" i="12"/>
  <c r="FJ61" i="12"/>
  <c r="BN68" i="12"/>
  <c r="DA72" i="12"/>
  <c r="CI74" i="12"/>
  <c r="BZ39" i="12"/>
  <c r="BU16" i="12"/>
  <c r="DQ72" i="12"/>
  <c r="GN79" i="12"/>
  <c r="HJ57" i="12"/>
  <c r="DG59" i="12"/>
  <c r="JJ78" i="12"/>
  <c r="IJ90" i="12"/>
  <c r="FE91" i="12"/>
  <c r="IM56" i="12"/>
  <c r="AK65" i="12"/>
  <c r="CQ52" i="12"/>
  <c r="HB77" i="12"/>
  <c r="IU23" i="12"/>
  <c r="FB97" i="12"/>
  <c r="IP62" i="12"/>
  <c r="N90" i="12"/>
  <c r="BY98" i="12"/>
  <c r="ET58" i="12"/>
  <c r="FR86" i="12"/>
  <c r="CH64" i="12"/>
  <c r="DG15" i="12"/>
  <c r="BJ69" i="12"/>
  <c r="DW65" i="12"/>
  <c r="CN16" i="12"/>
  <c r="DW83" i="12"/>
  <c r="AG69" i="12"/>
  <c r="BD97" i="12"/>
  <c r="HU14" i="12"/>
  <c r="CF32" i="12"/>
  <c r="AE89" i="12"/>
  <c r="EV55" i="12"/>
  <c r="DX57" i="12"/>
  <c r="GD54" i="12"/>
  <c r="BI87" i="12"/>
  <c r="GS59" i="12"/>
  <c r="GS85" i="12"/>
  <c r="GB58" i="12"/>
  <c r="DN99" i="12"/>
  <c r="HD30" i="12"/>
  <c r="GB36" i="12"/>
  <c r="BK56" i="12"/>
  <c r="FK93" i="12"/>
  <c r="GJ59" i="12"/>
  <c r="DG53" i="12"/>
  <c r="CS94" i="12"/>
  <c r="AM88" i="12"/>
  <c r="IK90" i="12"/>
  <c r="BM56" i="12"/>
  <c r="DE72" i="12"/>
  <c r="DR97" i="12"/>
  <c r="CO55" i="12"/>
  <c r="DC86" i="12"/>
  <c r="FK84" i="12"/>
  <c r="CN82" i="12"/>
  <c r="GR22" i="12"/>
  <c r="EO61" i="12"/>
  <c r="GE72" i="12"/>
  <c r="DG95" i="12"/>
  <c r="DJ19" i="12"/>
  <c r="HH82" i="12"/>
  <c r="DH96" i="12"/>
  <c r="CP77" i="12"/>
  <c r="IY88" i="12"/>
  <c r="EN91" i="12"/>
  <c r="GP11" i="12"/>
  <c r="EW79" i="12"/>
  <c r="EI85" i="12"/>
  <c r="CK55" i="12"/>
  <c r="AJ75" i="12"/>
  <c r="IH33" i="12"/>
  <c r="GI54" i="12"/>
  <c r="CA68" i="12"/>
  <c r="B34" i="12"/>
  <c r="CQ59" i="12"/>
  <c r="EF99" i="12"/>
  <c r="DS73" i="12"/>
  <c r="DL66" i="12"/>
  <c r="FY96" i="12"/>
  <c r="AH91" i="12"/>
  <c r="EL70" i="12"/>
  <c r="HQ67" i="12"/>
  <c r="IH66" i="12"/>
  <c r="BL22" i="12"/>
  <c r="HX48" i="12"/>
  <c r="EV87" i="12"/>
  <c r="HV92" i="12"/>
  <c r="EC82" i="12"/>
  <c r="P66" i="12"/>
  <c r="O73" i="12"/>
  <c r="HB94" i="12"/>
  <c r="AF44" i="12"/>
  <c r="GU52" i="12"/>
  <c r="HP61" i="12"/>
  <c r="IQ72" i="12"/>
  <c r="HX93" i="12"/>
  <c r="CF71" i="12"/>
  <c r="GG96" i="12"/>
  <c r="ET65" i="12"/>
  <c r="HW80" i="12"/>
  <c r="HU96" i="12"/>
  <c r="CZ87" i="12"/>
  <c r="DH50" i="12"/>
  <c r="JH61" i="12"/>
  <c r="HO67" i="12"/>
  <c r="DH13" i="12"/>
  <c r="CN90" i="12"/>
  <c r="CK96" i="12"/>
  <c r="EE63" i="12"/>
  <c r="BM80" i="12"/>
  <c r="P75" i="12"/>
  <c r="AR45" i="12"/>
  <c r="HU20" i="12"/>
  <c r="V48" i="12"/>
  <c r="DE86" i="12"/>
  <c r="EY47" i="12"/>
  <c r="EA80" i="12"/>
  <c r="DI18" i="12"/>
  <c r="HK53" i="12"/>
  <c r="HB24" i="12"/>
  <c r="IW99" i="12"/>
  <c r="Y90" i="12"/>
  <c r="GY50" i="12"/>
  <c r="JF51" i="12"/>
  <c r="JB52" i="12"/>
  <c r="JE17" i="12"/>
  <c r="P87" i="12"/>
  <c r="EB53" i="12"/>
  <c r="GF93" i="12"/>
  <c r="IE96" i="12"/>
  <c r="DH79" i="12"/>
  <c r="FG45" i="12"/>
  <c r="FS81" i="12"/>
  <c r="HF86" i="12"/>
  <c r="CX66" i="12"/>
  <c r="GJ61" i="12"/>
  <c r="ET84" i="12"/>
  <c r="DG49" i="12"/>
  <c r="JC56" i="12"/>
  <c r="CQ99" i="12"/>
  <c r="FI84" i="12"/>
  <c r="GO52" i="12"/>
  <c r="HX11" i="12"/>
  <c r="JF81" i="12"/>
  <c r="HG87" i="12"/>
  <c r="K66" i="12"/>
  <c r="HU95" i="12"/>
  <c r="BT82" i="12"/>
  <c r="IA72" i="12"/>
  <c r="FE93" i="12"/>
  <c r="BY87" i="12"/>
  <c r="HA35" i="12"/>
  <c r="BE57" i="12"/>
  <c r="BR78" i="12"/>
  <c r="DE78" i="12"/>
  <c r="JM87" i="12"/>
  <c r="Y92" i="12"/>
  <c r="HL24" i="12"/>
  <c r="AJ57" i="12"/>
  <c r="FH83" i="12"/>
  <c r="ES79" i="12"/>
  <c r="FE60" i="12"/>
  <c r="EG72" i="12"/>
  <c r="IY81" i="12"/>
  <c r="EI91" i="12"/>
  <c r="IH45" i="12"/>
  <c r="FA62" i="12"/>
  <c r="FQ70" i="12"/>
  <c r="FI85" i="12"/>
  <c r="AR77" i="12"/>
  <c r="O65" i="12"/>
  <c r="CD84" i="12"/>
  <c r="BZ88" i="12"/>
  <c r="F75" i="12"/>
  <c r="BC45" i="12"/>
  <c r="ER82" i="12"/>
  <c r="AL12" i="12"/>
  <c r="IX66" i="12"/>
  <c r="BH97" i="12"/>
  <c r="CF96" i="12"/>
  <c r="CI67" i="12"/>
  <c r="I72" i="12"/>
  <c r="JE98" i="12"/>
  <c r="FI80" i="12"/>
  <c r="GE32" i="12"/>
  <c r="EI64" i="12"/>
  <c r="DB48" i="12"/>
  <c r="IL76" i="12"/>
  <c r="EJ55" i="12"/>
  <c r="AZ98" i="12"/>
  <c r="JA88" i="12"/>
  <c r="HK68" i="12"/>
  <c r="JE97" i="12"/>
  <c r="J32" i="12"/>
  <c r="HK64" i="12"/>
  <c r="BX42" i="12"/>
  <c r="HW73" i="12"/>
  <c r="FE89" i="12"/>
  <c r="GR47" i="12"/>
  <c r="CQ96" i="12"/>
  <c r="HF45" i="12"/>
  <c r="EU79" i="12"/>
  <c r="CF75" i="12"/>
  <c r="HL36" i="12"/>
  <c r="DV62" i="12"/>
  <c r="AP54" i="12"/>
  <c r="DI72" i="12"/>
  <c r="EB76" i="12"/>
  <c r="EB66" i="12"/>
  <c r="ER35" i="12"/>
  <c r="DN48" i="12"/>
  <c r="CY74" i="12"/>
  <c r="V98" i="12"/>
  <c r="CR40" i="12"/>
  <c r="BB71" i="12"/>
  <c r="AS15" i="12"/>
  <c r="BA96" i="12"/>
  <c r="EG95" i="12"/>
  <c r="J81" i="12"/>
  <c r="FG30" i="12"/>
  <c r="AK22" i="12"/>
  <c r="CM69" i="12"/>
  <c r="IC66" i="12"/>
  <c r="IU34" i="12"/>
  <c r="EV93" i="12"/>
  <c r="IH54" i="12"/>
  <c r="FX82" i="12"/>
  <c r="EU95" i="12"/>
  <c r="EQ93" i="12"/>
  <c r="DT18" i="12"/>
  <c r="HQ43" i="12"/>
  <c r="AG63" i="12"/>
  <c r="IL63" i="12"/>
  <c r="HF70" i="12"/>
  <c r="HK89" i="12"/>
  <c r="EM85" i="12"/>
  <c r="FQ78" i="12"/>
  <c r="FT58" i="12"/>
  <c r="N73" i="12"/>
  <c r="HT96" i="12"/>
  <c r="DG89" i="12"/>
  <c r="BX84" i="12"/>
  <c r="HH69" i="12"/>
  <c r="IM66" i="12"/>
  <c r="IP56" i="12"/>
  <c r="HA68" i="12"/>
  <c r="HX58" i="12"/>
  <c r="HZ98" i="12"/>
  <c r="GK56" i="12"/>
  <c r="GL94" i="12"/>
  <c r="S62" i="12"/>
  <c r="IG71" i="12"/>
  <c r="GU53" i="12"/>
  <c r="GT94" i="12"/>
  <c r="BB75" i="12"/>
  <c r="JJ86" i="12"/>
  <c r="GG82" i="12"/>
  <c r="JF82" i="12"/>
  <c r="GR66" i="12"/>
  <c r="EX74" i="12"/>
  <c r="IT92" i="12"/>
  <c r="DA58" i="12"/>
  <c r="IU81" i="12"/>
  <c r="JA84" i="12"/>
  <c r="GW70" i="12"/>
  <c r="IQ83" i="12"/>
  <c r="GL87" i="12"/>
  <c r="BF97" i="12"/>
  <c r="EF73" i="12"/>
  <c r="DU85" i="12"/>
  <c r="JF59" i="12"/>
  <c r="GE55" i="12"/>
  <c r="EV97" i="12"/>
  <c r="BW61" i="12"/>
  <c r="FC54" i="12"/>
  <c r="JG47" i="12"/>
  <c r="HN70" i="12"/>
  <c r="HY73" i="12"/>
  <c r="HL80" i="12"/>
  <c r="GM97" i="12"/>
  <c r="IT90" i="12"/>
  <c r="BF86" i="12"/>
  <c r="HN89" i="12"/>
  <c r="GT48" i="12"/>
  <c r="CY77" i="12"/>
  <c r="CL96" i="12"/>
  <c r="EZ90" i="12"/>
  <c r="AK57" i="12"/>
  <c r="CX94" i="12"/>
  <c r="CE97" i="12"/>
  <c r="AL76" i="12"/>
  <c r="O72" i="12"/>
  <c r="AH60" i="12"/>
  <c r="HU69" i="12"/>
  <c r="EM56" i="12"/>
  <c r="HH67" i="12"/>
  <c r="JB64" i="12"/>
  <c r="GQ66" i="12"/>
  <c r="BR57" i="12"/>
  <c r="FF79" i="12"/>
  <c r="FV74" i="12"/>
  <c r="HU55" i="12"/>
  <c r="HX96" i="12"/>
  <c r="BG65" i="12"/>
  <c r="HN68" i="12"/>
  <c r="DO54" i="12"/>
  <c r="IP90" i="12"/>
  <c r="GZ26" i="12"/>
  <c r="CV61" i="12"/>
  <c r="BH40" i="12"/>
  <c r="IR98" i="12"/>
  <c r="EO77" i="12"/>
  <c r="AN54" i="12"/>
  <c r="CM88" i="12"/>
  <c r="GN70" i="12"/>
  <c r="FE92" i="12"/>
  <c r="EQ72" i="12"/>
  <c r="AF53" i="12"/>
  <c r="AH73" i="12"/>
  <c r="EB82" i="12"/>
  <c r="HD88" i="12"/>
  <c r="AT49" i="12"/>
  <c r="HD32" i="12"/>
  <c r="AU62" i="12"/>
  <c r="GX48" i="12"/>
  <c r="BF35" i="12"/>
  <c r="JH75" i="12"/>
  <c r="AD70" i="12"/>
  <c r="P93" i="12"/>
  <c r="O18" i="12"/>
  <c r="V94" i="12"/>
  <c r="AY86" i="12"/>
  <c r="BA91" i="12"/>
  <c r="CM89" i="12"/>
  <c r="HL71" i="12"/>
  <c r="FC81" i="12"/>
  <c r="IH82" i="12"/>
  <c r="II56" i="12"/>
  <c r="DM81" i="12"/>
  <c r="EJ94" i="12"/>
  <c r="FZ74" i="12"/>
  <c r="JL77" i="12"/>
  <c r="EF91" i="12"/>
  <c r="HX86" i="12"/>
  <c r="ED54" i="12"/>
  <c r="EC69" i="12"/>
  <c r="EQ54" i="12"/>
  <c r="CE83" i="12"/>
  <c r="HJ76" i="12"/>
  <c r="IL90" i="12"/>
  <c r="DK72" i="12"/>
  <c r="JC97" i="12"/>
  <c r="DG98" i="12"/>
  <c r="BA90" i="12"/>
  <c r="JK78" i="12"/>
  <c r="BH90" i="12"/>
  <c r="Y32" i="12"/>
  <c r="EE58" i="12"/>
  <c r="B85" i="12"/>
  <c r="DK64" i="12"/>
  <c r="GA37" i="12"/>
  <c r="CJ53" i="12"/>
  <c r="FD63" i="12"/>
  <c r="GO84" i="12"/>
  <c r="CF88" i="12"/>
  <c r="O55" i="12"/>
  <c r="BJ67" i="12"/>
  <c r="HY94" i="12"/>
  <c r="FC96" i="12"/>
  <c r="AP60" i="12"/>
  <c r="DY95" i="12"/>
  <c r="EI97" i="12"/>
  <c r="IK79" i="12"/>
  <c r="IY60" i="12"/>
  <c r="DU80" i="12"/>
  <c r="BL20" i="12"/>
  <c r="EZ77" i="12"/>
  <c r="DY97" i="12"/>
  <c r="BG60" i="12"/>
  <c r="IU29" i="12"/>
  <c r="EQ68" i="12"/>
  <c r="AG71" i="12"/>
  <c r="HE57" i="12"/>
  <c r="FG63" i="12"/>
  <c r="CE85" i="12"/>
  <c r="EN72" i="12"/>
  <c r="EP21" i="12"/>
  <c r="FH57" i="12"/>
  <c r="HH28" i="12"/>
  <c r="BK96" i="12"/>
  <c r="EC66" i="12"/>
  <c r="GH75" i="12"/>
  <c r="ID84" i="12"/>
  <c r="GJ84" i="12"/>
  <c r="FF74" i="12"/>
  <c r="CN64" i="12"/>
  <c r="IM93" i="12"/>
  <c r="IT64" i="12"/>
  <c r="BV92" i="12"/>
  <c r="FZ89" i="12"/>
  <c r="DN94" i="12"/>
  <c r="CQ70" i="12"/>
  <c r="DN68" i="12"/>
  <c r="GS39" i="12"/>
  <c r="BY69" i="12"/>
  <c r="EZ75" i="12"/>
  <c r="GY87" i="12"/>
  <c r="FU98" i="12"/>
  <c r="ES80" i="12"/>
  <c r="IU93" i="12"/>
  <c r="DH77" i="12"/>
  <c r="EP68" i="12"/>
  <c r="CA99" i="12"/>
  <c r="E65" i="12"/>
  <c r="FI81" i="12"/>
  <c r="FC82" i="12"/>
  <c r="JL72" i="12"/>
  <c r="HB58" i="12"/>
  <c r="FE59" i="12"/>
  <c r="DN70" i="12"/>
  <c r="FQ90" i="12"/>
  <c r="BJ82" i="12"/>
  <c r="DL61" i="12"/>
  <c r="HX94" i="12"/>
  <c r="GE69" i="12"/>
  <c r="CC53" i="12"/>
  <c r="AG58" i="12"/>
  <c r="FN74" i="12"/>
  <c r="GA25" i="12"/>
  <c r="EP57" i="12"/>
  <c r="CZ45" i="12"/>
  <c r="GP84" i="12"/>
  <c r="EJ57" i="12"/>
  <c r="CA93" i="12"/>
  <c r="CB53" i="12"/>
  <c r="JG67" i="12"/>
  <c r="GI91" i="12"/>
  <c r="BA73" i="12"/>
  <c r="CI33" i="12"/>
  <c r="IV86" i="12"/>
  <c r="FN97" i="12"/>
  <c r="BS50" i="12"/>
  <c r="CO43" i="12"/>
  <c r="HB53" i="12"/>
  <c r="GH48" i="12"/>
  <c r="HQ76" i="12"/>
  <c r="CG60" i="12"/>
  <c r="GR92" i="12"/>
  <c r="JC67" i="12"/>
  <c r="IE55" i="12"/>
  <c r="GT85" i="12"/>
  <c r="FK57" i="12"/>
  <c r="AT97" i="12"/>
  <c r="FK65" i="12"/>
  <c r="EW54" i="12"/>
  <c r="BW98" i="12"/>
  <c r="AM92" i="12"/>
  <c r="HU62" i="12"/>
  <c r="DH68" i="12"/>
  <c r="JC62" i="12"/>
  <c r="JA42" i="12"/>
  <c r="IZ67" i="12"/>
  <c r="HJ96" i="12"/>
  <c r="JH81" i="12"/>
  <c r="EF93" i="12"/>
  <c r="DJ71" i="12"/>
  <c r="GY73" i="12"/>
  <c r="DR86" i="12"/>
  <c r="DP70" i="12"/>
  <c r="HE44" i="12"/>
  <c r="DJ24" i="12"/>
  <c r="GS72" i="12"/>
  <c r="IK94" i="12"/>
  <c r="GS77" i="12"/>
  <c r="DJ59" i="12"/>
  <c r="BY66" i="12"/>
  <c r="GY97" i="12"/>
  <c r="FR89" i="12"/>
  <c r="IK93" i="12"/>
  <c r="FS69" i="12"/>
  <c r="CZ63" i="12"/>
  <c r="GS79" i="12"/>
  <c r="AA88" i="12"/>
  <c r="DX61" i="12"/>
  <c r="GY44" i="12"/>
  <c r="ES93" i="12"/>
  <c r="HP35" i="12"/>
  <c r="AA82" i="12"/>
  <c r="Y94" i="12"/>
  <c r="JJ58" i="12"/>
  <c r="II63" i="12"/>
  <c r="DF43" i="12"/>
  <c r="AL55" i="12"/>
  <c r="DT59" i="12"/>
  <c r="JC84" i="12"/>
  <c r="BD64" i="12"/>
  <c r="DS46" i="12"/>
  <c r="GU43" i="12"/>
  <c r="FL75" i="12"/>
  <c r="JI74" i="12"/>
  <c r="GY54" i="12"/>
  <c r="GZ44" i="12"/>
  <c r="HO87" i="12"/>
  <c r="J13" i="12"/>
  <c r="HW57" i="12"/>
  <c r="DT68" i="12"/>
  <c r="GF95" i="12"/>
  <c r="AT66" i="12"/>
  <c r="GL78" i="12"/>
  <c r="AO66" i="12"/>
  <c r="IU50" i="12"/>
  <c r="HD55" i="12"/>
  <c r="JM60" i="12"/>
  <c r="AQ85" i="12"/>
  <c r="BK48" i="12"/>
  <c r="AO72" i="12"/>
  <c r="HU74" i="12"/>
  <c r="IS63" i="12"/>
  <c r="DP87" i="12"/>
  <c r="DS55" i="12"/>
  <c r="HB59" i="12"/>
  <c r="CA83" i="12"/>
  <c r="GW95" i="12"/>
  <c r="BO67" i="12"/>
  <c r="IT77" i="12"/>
  <c r="IP83" i="12"/>
  <c r="DU99" i="12"/>
  <c r="HD72" i="12"/>
  <c r="FW25" i="12"/>
  <c r="FF71" i="12"/>
  <c r="AT26" i="12"/>
  <c r="DG70" i="12"/>
  <c r="HL26" i="12"/>
  <c r="ET56" i="12"/>
  <c r="HE73" i="12"/>
  <c r="GK19" i="12"/>
  <c r="IZ99" i="12"/>
  <c r="CJ75" i="12"/>
  <c r="EL62" i="12"/>
  <c r="HJ83" i="12"/>
  <c r="IO53" i="12"/>
  <c r="B86" i="12"/>
  <c r="GP73" i="12"/>
  <c r="CW52" i="12"/>
  <c r="GJ83" i="12"/>
  <c r="N72" i="12"/>
  <c r="HT84" i="12"/>
  <c r="CN78" i="12"/>
  <c r="BL56" i="12"/>
  <c r="HE79" i="12"/>
  <c r="DZ86" i="12"/>
  <c r="IE51" i="12"/>
  <c r="AO17" i="12"/>
  <c r="GY79" i="12"/>
  <c r="DH84" i="12"/>
  <c r="IH87" i="12"/>
  <c r="JM44" i="12"/>
  <c r="EN55" i="12"/>
  <c r="AX99" i="12"/>
  <c r="AL93" i="12"/>
  <c r="HB87" i="12"/>
  <c r="JJ81" i="12"/>
  <c r="BG54" i="12"/>
  <c r="DZ99" i="12"/>
  <c r="AN91" i="12"/>
  <c r="JH37" i="12"/>
  <c r="GE13" i="12"/>
  <c r="BL69" i="12"/>
  <c r="DD28" i="12"/>
  <c r="GT76" i="12"/>
  <c r="FH90" i="12"/>
  <c r="BX71" i="12"/>
  <c r="CK67" i="12"/>
  <c r="AS73" i="12"/>
  <c r="EM97" i="12"/>
  <c r="HI89" i="12"/>
  <c r="ED72" i="12"/>
  <c r="HQ84" i="12"/>
  <c r="FG90" i="12"/>
  <c r="BT50" i="12"/>
  <c r="AR50" i="12"/>
  <c r="Y33" i="12"/>
  <c r="CE73" i="12"/>
  <c r="IA92" i="12"/>
  <c r="GT40" i="12"/>
  <c r="IX81" i="12"/>
  <c r="EF85" i="12"/>
  <c r="EM59" i="12"/>
  <c r="HO58" i="12"/>
  <c r="BJ76" i="12"/>
  <c r="AS65" i="12"/>
  <c r="DI70" i="12"/>
  <c r="AS58" i="12"/>
  <c r="FV79" i="12"/>
  <c r="HR82" i="12"/>
  <c r="CZ69" i="12"/>
  <c r="EF66" i="12"/>
  <c r="FA74" i="12"/>
  <c r="IN95" i="12"/>
  <c r="CD86" i="12"/>
  <c r="II98" i="12"/>
  <c r="JA95" i="12"/>
  <c r="AQ69" i="12"/>
  <c r="BO52" i="12"/>
  <c r="CX85" i="12"/>
  <c r="JA92" i="12"/>
  <c r="EK90" i="12"/>
  <c r="BR95" i="12"/>
  <c r="IH20" i="12"/>
  <c r="BN51" i="12"/>
  <c r="FD69" i="12"/>
  <c r="FZ60" i="12"/>
  <c r="JB88" i="12"/>
  <c r="DQ36" i="12"/>
  <c r="DM86" i="12"/>
  <c r="IO61" i="12"/>
  <c r="DH62" i="12"/>
  <c r="BZ92" i="12"/>
  <c r="GE77" i="12"/>
  <c r="AY45" i="12"/>
  <c r="EL96" i="12"/>
  <c r="AE77" i="12"/>
  <c r="AN52" i="12"/>
  <c r="AJ62" i="12"/>
  <c r="BS57" i="12"/>
  <c r="IL79" i="12"/>
  <c r="HS85" i="12"/>
  <c r="EK67" i="12"/>
  <c r="IY83" i="12"/>
  <c r="EU78" i="12"/>
  <c r="HD94" i="12"/>
  <c r="EY76" i="12"/>
  <c r="IN71" i="12"/>
  <c r="GQ26" i="12"/>
  <c r="HU49" i="12"/>
  <c r="GW41" i="12"/>
  <c r="EM98" i="12"/>
  <c r="CB80" i="12"/>
  <c r="BA99" i="12"/>
  <c r="GX66" i="12"/>
  <c r="CE40" i="12"/>
  <c r="EG22" i="12"/>
  <c r="O62" i="12"/>
  <c r="JF66" i="12"/>
  <c r="BM81" i="12"/>
  <c r="BG42" i="12"/>
  <c r="JD58" i="12"/>
  <c r="BR87" i="12"/>
  <c r="HW50" i="12"/>
  <c r="CF69" i="12"/>
  <c r="CD54" i="12"/>
  <c r="DU69" i="12"/>
  <c r="CL73" i="12"/>
  <c r="DS64" i="12"/>
  <c r="BX73" i="12"/>
  <c r="II51" i="12"/>
  <c r="EA37" i="12"/>
  <c r="IL21" i="12"/>
  <c r="BD74" i="12"/>
  <c r="HQ19" i="12"/>
  <c r="BT12" i="12"/>
  <c r="BM57" i="12"/>
  <c r="JI66" i="12"/>
  <c r="EH95" i="12"/>
  <c r="EQ80" i="12"/>
  <c r="E32" i="12"/>
  <c r="ED63" i="12"/>
  <c r="GI87" i="12"/>
  <c r="FC58" i="12"/>
  <c r="FK99" i="12"/>
  <c r="BJ77" i="12"/>
  <c r="GO64" i="12"/>
  <c r="BG55" i="12"/>
  <c r="GE96" i="12"/>
  <c r="BS62" i="12"/>
  <c r="GV49" i="12"/>
  <c r="IA84" i="12"/>
  <c r="HO80" i="12"/>
  <c r="FZ95" i="12"/>
  <c r="GD18" i="12"/>
  <c r="BO87" i="12"/>
  <c r="EF17" i="12"/>
  <c r="AP53" i="12"/>
  <c r="CM98" i="12"/>
  <c r="DC70" i="12"/>
  <c r="EH62" i="12"/>
  <c r="CM86" i="12"/>
  <c r="HI71" i="12"/>
  <c r="HZ50" i="12"/>
  <c r="HB71" i="12"/>
  <c r="EL89" i="12"/>
  <c r="BC59" i="12"/>
  <c r="HF98" i="12"/>
  <c r="DN88" i="12"/>
  <c r="FT62" i="12"/>
  <c r="DK16" i="12"/>
  <c r="EI94" i="12"/>
  <c r="EG43" i="12"/>
  <c r="AJ45" i="12"/>
  <c r="GF94" i="12"/>
  <c r="BL70" i="12"/>
  <c r="CI80" i="12"/>
  <c r="AL80" i="12"/>
  <c r="IE92" i="12"/>
  <c r="GX96" i="12"/>
  <c r="Y20" i="12"/>
  <c r="CU21" i="12"/>
  <c r="HT55" i="12"/>
  <c r="EH90" i="12"/>
  <c r="FA54" i="12"/>
  <c r="GN58" i="12"/>
  <c r="ET81" i="12"/>
  <c r="K30" i="12"/>
  <c r="JB92" i="12"/>
  <c r="AH78" i="12"/>
  <c r="AT67" i="12"/>
  <c r="CE72" i="12"/>
  <c r="FY43" i="12"/>
  <c r="AL54" i="12"/>
  <c r="IK35" i="12"/>
  <c r="BK14" i="12"/>
  <c r="AN70" i="12"/>
  <c r="EF53" i="12"/>
  <c r="DW28" i="12"/>
  <c r="HT91" i="12"/>
  <c r="DE62" i="12"/>
  <c r="BE84" i="12"/>
  <c r="O31" i="12"/>
  <c r="BK92" i="12"/>
  <c r="HP50" i="12"/>
  <c r="O86" i="12"/>
  <c r="BC78" i="12"/>
  <c r="HI34" i="12"/>
  <c r="IK97" i="12"/>
  <c r="DN82" i="12"/>
  <c r="DR15" i="12"/>
  <c r="FQ73" i="12"/>
  <c r="ER51" i="12"/>
  <c r="FK72" i="12"/>
  <c r="GW87" i="12"/>
  <c r="AM60" i="12"/>
  <c r="DB62" i="12"/>
  <c r="EY55" i="12"/>
  <c r="IM82" i="12"/>
  <c r="CI94" i="12"/>
  <c r="CU76" i="12"/>
  <c r="FL78" i="12"/>
  <c r="HZ82" i="12"/>
  <c r="HQ61" i="12"/>
  <c r="GI66" i="12"/>
  <c r="IM99" i="12"/>
  <c r="EQ67" i="12"/>
  <c r="HW96" i="12"/>
  <c r="GK88" i="12"/>
  <c r="IA88" i="12"/>
  <c r="DS81" i="12"/>
  <c r="JE88" i="12"/>
  <c r="EN53" i="12"/>
  <c r="IN44" i="12"/>
  <c r="DI93" i="12"/>
  <c r="CD75" i="12"/>
  <c r="HF72" i="12"/>
  <c r="HE53" i="12"/>
  <c r="CV71" i="12"/>
  <c r="JJ56" i="12"/>
  <c r="EN56" i="12"/>
  <c r="CC63" i="12"/>
  <c r="EK68" i="12"/>
  <c r="HQ53" i="12"/>
  <c r="DA83" i="12"/>
  <c r="DU72" i="12"/>
  <c r="BY71" i="12"/>
  <c r="CQ60" i="12"/>
  <c r="GT90" i="12"/>
  <c r="BU90" i="12"/>
  <c r="HO99" i="12"/>
  <c r="HU44" i="12"/>
  <c r="HP67" i="12"/>
  <c r="HZ75" i="12"/>
  <c r="HX66" i="12"/>
  <c r="FR70" i="12"/>
  <c r="DF63" i="12"/>
  <c r="ER99" i="12"/>
  <c r="BS52" i="12"/>
  <c r="HJ60" i="12"/>
  <c r="EJ62" i="12"/>
  <c r="IW63" i="12"/>
  <c r="HJ64" i="12"/>
  <c r="EJ71" i="12"/>
  <c r="IF40" i="12"/>
  <c r="DO81" i="12"/>
  <c r="AL52" i="12"/>
  <c r="HY96" i="12"/>
  <c r="EF77" i="12"/>
  <c r="IE82" i="12"/>
  <c r="B69" i="12"/>
  <c r="AK78" i="12"/>
  <c r="BC19" i="12"/>
  <c r="DA78" i="12"/>
  <c r="BH83" i="12"/>
  <c r="BI50" i="12"/>
  <c r="FC65" i="12"/>
  <c r="BZ75" i="12"/>
  <c r="IW70" i="12"/>
  <c r="CO94" i="12"/>
  <c r="DU55" i="12"/>
  <c r="ER65" i="12"/>
  <c r="DA85" i="12"/>
  <c r="CB82" i="12"/>
  <c r="BA95" i="12"/>
  <c r="IR58" i="12"/>
  <c r="AQ94" i="12"/>
  <c r="BF39" i="12"/>
  <c r="FH72" i="12"/>
  <c r="DS72" i="12"/>
  <c r="BO96" i="12"/>
  <c r="DV71" i="12"/>
  <c r="CY76" i="12"/>
  <c r="JM62" i="12"/>
  <c r="IR96" i="12"/>
  <c r="BJ81" i="12"/>
  <c r="GS71" i="12"/>
  <c r="BT32" i="12"/>
  <c r="BB93" i="12"/>
  <c r="GG60" i="12"/>
  <c r="CF91" i="12"/>
  <c r="GL93" i="12"/>
  <c r="BE80" i="12"/>
  <c r="CR68" i="12"/>
  <c r="GZ83" i="12"/>
  <c r="HX67" i="12"/>
  <c r="GL99" i="12"/>
  <c r="FU96" i="12"/>
  <c r="DR89" i="12"/>
  <c r="AN60" i="12"/>
  <c r="DQ62" i="12"/>
  <c r="GR35" i="12"/>
  <c r="JK55" i="12"/>
  <c r="DQ94" i="12"/>
  <c r="IJ70" i="12"/>
  <c r="IN90" i="12"/>
  <c r="HT94" i="12"/>
  <c r="GG47" i="12"/>
  <c r="BL34" i="12"/>
  <c r="CQ53" i="12"/>
  <c r="EP79" i="12"/>
  <c r="IW65" i="12"/>
  <c r="GN97" i="12"/>
  <c r="DO76" i="12"/>
  <c r="HO75" i="12"/>
  <c r="DM42" i="12"/>
  <c r="BO73" i="12"/>
  <c r="DM71" i="12"/>
  <c r="CT85" i="12"/>
  <c r="AM38" i="12"/>
  <c r="FE33" i="12"/>
  <c r="EK82" i="12"/>
  <c r="JD20" i="12"/>
  <c r="DU59" i="12"/>
  <c r="EG20" i="12"/>
  <c r="CF82" i="12"/>
  <c r="DK55" i="12"/>
  <c r="GP64" i="12"/>
  <c r="GJ76" i="12"/>
  <c r="FC91" i="12"/>
  <c r="GC78" i="12"/>
  <c r="AD82" i="12"/>
  <c r="DY41" i="12"/>
  <c r="BV54" i="12"/>
  <c r="ID88" i="12"/>
  <c r="HY69" i="12"/>
  <c r="CT93" i="12"/>
  <c r="V72" i="12"/>
  <c r="IN62" i="12"/>
  <c r="AS80" i="12"/>
  <c r="BO63" i="12"/>
  <c r="AR18" i="12"/>
  <c r="BY91" i="12"/>
  <c r="CY78" i="12"/>
  <c r="FL66" i="12"/>
  <c r="JJ85" i="12"/>
  <c r="GM75" i="12"/>
  <c r="BX56" i="12"/>
  <c r="IN94" i="12"/>
  <c r="AL46" i="12"/>
  <c r="ED90" i="12"/>
  <c r="HJ47" i="12"/>
  <c r="II96" i="12"/>
  <c r="CD79" i="12"/>
  <c r="FE53" i="12"/>
  <c r="HU47" i="12"/>
  <c r="IO82" i="12"/>
  <c r="HK73" i="12"/>
  <c r="BF99" i="12"/>
  <c r="BV70" i="12"/>
  <c r="BC97" i="12"/>
  <c r="CM64" i="12"/>
  <c r="AJ82" i="12"/>
  <c r="GG86" i="12"/>
  <c r="JB33" i="12"/>
  <c r="BY80" i="12"/>
  <c r="ID58" i="12"/>
  <c r="GD81" i="12"/>
  <c r="F48" i="12"/>
  <c r="EZ87" i="12"/>
  <c r="AK94" i="12"/>
  <c r="BL52" i="12"/>
  <c r="FN70" i="12"/>
  <c r="CR63" i="12"/>
  <c r="DM70" i="12"/>
  <c r="EH82" i="12"/>
  <c r="AQ93" i="12"/>
  <c r="FT11" i="12"/>
  <c r="AN98" i="12"/>
  <c r="JI26" i="12"/>
  <c r="DA69" i="12"/>
  <c r="JB22" i="12"/>
  <c r="FC18" i="12"/>
  <c r="GI47" i="12"/>
  <c r="BL95" i="12"/>
  <c r="EN87" i="12"/>
  <c r="BT98" i="12"/>
  <c r="HS57" i="12"/>
  <c r="AM96" i="12"/>
  <c r="ID82" i="12"/>
  <c r="DK92" i="12"/>
  <c r="IO69" i="12"/>
  <c r="GJ91" i="12"/>
  <c r="BB42" i="12"/>
  <c r="DF74" i="12"/>
  <c r="IJ79" i="12"/>
  <c r="DQ75" i="12"/>
  <c r="HI85" i="12"/>
  <c r="FJ88" i="12"/>
  <c r="AP68" i="12"/>
  <c r="EE61" i="12"/>
  <c r="JB72" i="12"/>
  <c r="AN75" i="12"/>
  <c r="IS94" i="12"/>
  <c r="ER93" i="12"/>
  <c r="FM61" i="12"/>
  <c r="HB10" i="12"/>
  <c r="HF51" i="12"/>
  <c r="JH76" i="12"/>
  <c r="HI84" i="12"/>
  <c r="AU66" i="12"/>
  <c r="CB63" i="12"/>
  <c r="GK97" i="12"/>
  <c r="ER79" i="12"/>
  <c r="CY52" i="12"/>
  <c r="CU96" i="12"/>
  <c r="AK44" i="12"/>
  <c r="EU52" i="12"/>
  <c r="HH62" i="12"/>
  <c r="CG19" i="12"/>
  <c r="BO91" i="12"/>
  <c r="F72" i="12"/>
  <c r="DD62" i="12"/>
  <c r="F85" i="12"/>
  <c r="F12" i="12"/>
  <c r="IA86" i="12"/>
  <c r="JG94" i="12"/>
  <c r="IK96" i="12"/>
  <c r="EO45" i="12"/>
  <c r="JH43" i="12"/>
  <c r="DM90" i="12"/>
  <c r="FX99" i="12"/>
  <c r="DS54" i="12"/>
  <c r="EK32" i="12"/>
  <c r="BV80" i="12"/>
  <c r="FK87" i="12"/>
  <c r="CL88" i="12"/>
  <c r="DG91" i="12"/>
  <c r="DB84" i="12"/>
  <c r="CA50" i="12"/>
  <c r="GI57" i="12"/>
  <c r="AK73" i="12"/>
  <c r="JI77" i="12"/>
  <c r="CG71" i="12"/>
  <c r="JA90" i="12"/>
  <c r="AF90" i="12"/>
  <c r="HH86" i="12"/>
  <c r="DS89" i="12"/>
  <c r="CV67" i="12"/>
  <c r="FR95" i="12"/>
  <c r="IE59" i="12"/>
  <c r="IC41" i="12"/>
  <c r="GF98" i="12"/>
  <c r="BV77" i="12"/>
  <c r="BT76" i="12"/>
  <c r="IJ57" i="12"/>
  <c r="HZ74" i="12"/>
  <c r="BY79" i="12"/>
  <c r="CD58" i="12"/>
  <c r="DY12" i="12"/>
  <c r="AR69" i="12"/>
  <c r="EV75" i="12"/>
  <c r="V99" i="12"/>
  <c r="HZ45" i="12"/>
  <c r="FU52" i="12"/>
  <c r="JF92" i="12"/>
  <c r="HW52" i="12"/>
  <c r="BD36" i="12"/>
  <c r="GC33" i="12"/>
  <c r="GV11" i="12"/>
  <c r="AN74" i="12"/>
  <c r="GG83" i="12"/>
  <c r="DL91" i="12"/>
  <c r="IU95" i="12"/>
  <c r="DZ73" i="12"/>
  <c r="EB96" i="12"/>
  <c r="GV68" i="12"/>
  <c r="FW98" i="12"/>
  <c r="JE82" i="12"/>
  <c r="DW74" i="12"/>
  <c r="BR75" i="12"/>
  <c r="GW83" i="12"/>
  <c r="IA71" i="12"/>
  <c r="AL34" i="12"/>
  <c r="DC42" i="12"/>
  <c r="DX82" i="12"/>
  <c r="GR64" i="12"/>
  <c r="CQ90" i="12"/>
  <c r="AH98" i="12"/>
  <c r="GJ89" i="12"/>
  <c r="JE37" i="12"/>
  <c r="DT33" i="12"/>
  <c r="DN37" i="12"/>
  <c r="FH12" i="12"/>
  <c r="EK97" i="12"/>
  <c r="BD60" i="12"/>
  <c r="K90" i="12"/>
  <c r="ET29" i="12"/>
  <c r="DP60" i="12"/>
  <c r="IC74" i="12"/>
  <c r="EX82" i="12"/>
  <c r="IZ22" i="12"/>
  <c r="AE64" i="12"/>
  <c r="EH91" i="12"/>
  <c r="DN84" i="12"/>
  <c r="IA96" i="12"/>
  <c r="GF80" i="12"/>
  <c r="FV68" i="12"/>
  <c r="I59" i="12"/>
  <c r="FI70" i="12"/>
  <c r="AO96" i="12"/>
  <c r="JB59" i="12"/>
  <c r="CC80" i="12"/>
  <c r="K93" i="12"/>
  <c r="EX64" i="12"/>
  <c r="DO38" i="12"/>
  <c r="CV53" i="12"/>
  <c r="FC60" i="12"/>
  <c r="CV98" i="12"/>
  <c r="HM81" i="12"/>
  <c r="JG77" i="12"/>
  <c r="GA70" i="12"/>
  <c r="ES62" i="12"/>
  <c r="FN92" i="12"/>
  <c r="FL40" i="12"/>
  <c r="DM49" i="12"/>
  <c r="BK69" i="12"/>
  <c r="IL50" i="12"/>
  <c r="I41" i="12"/>
  <c r="GJ80" i="12"/>
  <c r="IG26" i="12"/>
  <c r="BL92" i="12"/>
  <c r="BZ33" i="12"/>
  <c r="CG94" i="12"/>
  <c r="FD87" i="12"/>
  <c r="CU46" i="12"/>
  <c r="GJ41" i="12"/>
  <c r="IH76" i="12"/>
  <c r="O94" i="12"/>
  <c r="GB74" i="12"/>
  <c r="HI14" i="12"/>
  <c r="EE73" i="12"/>
  <c r="GS51" i="12"/>
  <c r="AY15" i="12"/>
  <c r="JG90" i="12"/>
  <c r="JM73" i="12"/>
  <c r="DF37" i="12"/>
  <c r="JI98" i="12"/>
  <c r="BH95" i="12"/>
  <c r="II49" i="12"/>
  <c r="EW74" i="12"/>
  <c r="FY61" i="12"/>
  <c r="FF63" i="12"/>
  <c r="BR44" i="12"/>
  <c r="DF99" i="12"/>
  <c r="HC52" i="12"/>
  <c r="AG14" i="12"/>
  <c r="DW24" i="12"/>
  <c r="EE85" i="12"/>
  <c r="DY94" i="12"/>
  <c r="JH33" i="12"/>
  <c r="HZ17" i="12"/>
  <c r="HR44" i="12"/>
  <c r="P79" i="12"/>
  <c r="GR63" i="12"/>
  <c r="FM85" i="12"/>
  <c r="FS11" i="12"/>
  <c r="HN87" i="12"/>
  <c r="JA87" i="12"/>
  <c r="HV61" i="12"/>
  <c r="DZ40" i="12"/>
  <c r="IG98" i="12"/>
  <c r="HF66" i="12"/>
  <c r="BD72" i="12"/>
  <c r="IK24" i="12"/>
  <c r="FW89" i="12"/>
  <c r="FS15" i="12"/>
  <c r="DK74" i="12"/>
  <c r="JM39" i="12"/>
  <c r="DP67" i="12"/>
  <c r="AK25" i="12"/>
  <c r="AD80" i="12"/>
  <c r="FJ91" i="12"/>
  <c r="IF13" i="12"/>
  <c r="EB35" i="12"/>
  <c r="IT48" i="12"/>
  <c r="AO52" i="12"/>
  <c r="FX63" i="12"/>
  <c r="DK85" i="12"/>
  <c r="HX32" i="12"/>
  <c r="F73" i="12"/>
  <c r="GQ29" i="12"/>
  <c r="FY12" i="12"/>
  <c r="GH33" i="12"/>
  <c r="EY68" i="12"/>
  <c r="EY79" i="12"/>
  <c r="IN68" i="12"/>
  <c r="CW63" i="12"/>
  <c r="AL85" i="12"/>
  <c r="CQ77" i="12"/>
  <c r="ID64" i="12"/>
  <c r="DW75" i="12"/>
  <c r="HF34" i="12"/>
  <c r="JG57" i="12"/>
  <c r="JG50" i="12"/>
  <c r="CD91" i="12"/>
  <c r="DJ95" i="12"/>
  <c r="JD76" i="12"/>
  <c r="EP74" i="12"/>
  <c r="O67" i="12"/>
  <c r="BT54" i="12"/>
  <c r="GY81" i="12"/>
  <c r="DL35" i="12"/>
  <c r="AK81" i="12"/>
  <c r="HK75" i="12"/>
  <c r="HE10" i="12"/>
  <c r="FY49" i="12"/>
  <c r="FB21" i="12"/>
  <c r="BV57" i="12"/>
  <c r="JJ46" i="12"/>
  <c r="DL62" i="12"/>
  <c r="HL19" i="12"/>
  <c r="DA77" i="12"/>
  <c r="HC58" i="12"/>
  <c r="E66" i="12"/>
  <c r="HI90" i="12"/>
  <c r="EZ69" i="12"/>
  <c r="FJ95" i="12"/>
  <c r="DL96" i="12"/>
  <c r="EC19" i="12"/>
  <c r="B27" i="12"/>
  <c r="HT63" i="12"/>
  <c r="JC96" i="12"/>
  <c r="GF84" i="12"/>
  <c r="DV74" i="12"/>
  <c r="P48" i="12"/>
  <c r="FA78" i="12"/>
  <c r="IG79" i="12"/>
  <c r="GU59" i="12"/>
  <c r="IK54" i="12"/>
  <c r="ER67" i="12"/>
  <c r="GE67" i="12"/>
  <c r="V89" i="12"/>
  <c r="DO74" i="12"/>
  <c r="GC70" i="12"/>
  <c r="IM72" i="12"/>
  <c r="CK82" i="12"/>
  <c r="ER63" i="12"/>
  <c r="BG94" i="12"/>
  <c r="AF54" i="12"/>
  <c r="BB49" i="12"/>
  <c r="AU20" i="12"/>
  <c r="CY63" i="12"/>
  <c r="EY77" i="12"/>
  <c r="BL61" i="12"/>
  <c r="BE68" i="12"/>
  <c r="AX54" i="12"/>
  <c r="AZ60" i="12"/>
  <c r="DD70" i="12"/>
  <c r="DC40" i="12"/>
  <c r="CT27" i="12"/>
  <c r="DH63" i="12"/>
  <c r="HK77" i="12"/>
  <c r="FY87" i="12"/>
  <c r="DY84" i="12"/>
  <c r="EE98" i="12"/>
  <c r="AJ88" i="12"/>
  <c r="EW62" i="12"/>
  <c r="BM70" i="12"/>
  <c r="JK39" i="12"/>
  <c r="AQ76" i="12"/>
  <c r="IA56" i="12"/>
  <c r="IO91" i="12"/>
  <c r="GZ82" i="12"/>
  <c r="AA64" i="12"/>
  <c r="EO83" i="12"/>
  <c r="IX78" i="12"/>
  <c r="HF64" i="12"/>
  <c r="EZ65" i="12"/>
  <c r="EB80" i="12"/>
  <c r="CK89" i="12"/>
  <c r="AJ27" i="12"/>
  <c r="GP98" i="12"/>
  <c r="IJ92" i="12"/>
  <c r="GJ51" i="12"/>
  <c r="BB82" i="12"/>
  <c r="JM67" i="12"/>
  <c r="BA80" i="12"/>
  <c r="CO68" i="12"/>
  <c r="DI68" i="12"/>
  <c r="DP83" i="12"/>
  <c r="ER53" i="12"/>
  <c r="CR41" i="12"/>
  <c r="BA63" i="12"/>
  <c r="BH77" i="12"/>
  <c r="BI98" i="12"/>
  <c r="P62" i="12"/>
  <c r="DW79" i="12"/>
  <c r="FW99" i="12"/>
  <c r="IP70" i="12"/>
  <c r="JM93" i="12"/>
  <c r="BE64" i="12"/>
  <c r="GD88" i="12"/>
  <c r="AU89" i="12"/>
  <c r="IF80" i="12"/>
  <c r="BX79" i="12"/>
  <c r="BI62" i="12"/>
  <c r="BZ78" i="12"/>
  <c r="GM15" i="12"/>
  <c r="GY65" i="12"/>
  <c r="CD72" i="12"/>
  <c r="O98" i="12"/>
  <c r="IV73" i="12"/>
  <c r="GF21" i="12"/>
  <c r="EV41" i="12"/>
  <c r="AD59" i="12"/>
  <c r="FM80" i="12"/>
  <c r="EV82" i="12"/>
  <c r="BI57" i="12"/>
  <c r="GA38" i="12"/>
  <c r="BY60" i="12"/>
  <c r="EC52" i="12"/>
  <c r="DC83" i="12"/>
  <c r="JG76" i="12"/>
  <c r="AI27" i="12"/>
  <c r="HU78" i="12"/>
  <c r="IC35" i="12"/>
  <c r="IX44" i="12"/>
  <c r="AR54" i="12"/>
  <c r="IH78" i="12"/>
  <c r="IL48" i="12"/>
  <c r="EO59" i="12"/>
  <c r="DP46" i="12"/>
  <c r="IL43" i="12"/>
  <c r="FK66" i="12"/>
  <c r="DB55" i="12"/>
  <c r="IH83" i="12"/>
  <c r="AU24" i="12"/>
  <c r="DP77" i="12"/>
  <c r="CW56" i="12"/>
  <c r="GA59" i="12"/>
  <c r="EH63" i="12"/>
  <c r="CT53" i="12"/>
  <c r="GW71" i="12"/>
  <c r="EB68" i="12"/>
  <c r="EN73" i="12"/>
  <c r="FU90" i="12"/>
  <c r="CS54" i="12"/>
  <c r="BF96" i="12"/>
  <c r="DS92" i="12"/>
  <c r="DF71" i="12"/>
  <c r="HL91" i="12"/>
  <c r="JD93" i="12"/>
  <c r="IX92" i="12"/>
  <c r="HB70" i="12"/>
  <c r="CN47" i="12"/>
  <c r="DP55" i="12"/>
  <c r="CQ31" i="12"/>
  <c r="AO78" i="12"/>
  <c r="IF83" i="12"/>
  <c r="DO58" i="12"/>
  <c r="CH95" i="12"/>
  <c r="DT99" i="12"/>
  <c r="AH86" i="12"/>
  <c r="AO93" i="12"/>
  <c r="CF61" i="12"/>
  <c r="FY99" i="12"/>
  <c r="IE85" i="12"/>
  <c r="CV72" i="12"/>
  <c r="IS83" i="12"/>
  <c r="IE64" i="12"/>
  <c r="BE49" i="12"/>
  <c r="DS96" i="12"/>
  <c r="JB89" i="12"/>
  <c r="AJ87" i="12"/>
  <c r="IB52" i="12"/>
  <c r="AL70" i="12"/>
  <c r="BB81" i="12"/>
  <c r="BX72" i="12"/>
  <c r="BV62" i="12"/>
  <c r="DO48" i="12"/>
  <c r="HL93" i="12"/>
  <c r="GR60" i="12"/>
  <c r="HG96" i="12"/>
  <c r="E87" i="12"/>
  <c r="FM83" i="12"/>
  <c r="DD98" i="12"/>
  <c r="FA34" i="12"/>
  <c r="GO34" i="12"/>
  <c r="FV81" i="12"/>
  <c r="FA64" i="12"/>
  <c r="BG56" i="12"/>
  <c r="HI78" i="12"/>
  <c r="S39" i="12"/>
  <c r="FB17" i="12"/>
  <c r="HP16" i="12"/>
  <c r="HI72" i="12"/>
  <c r="V95" i="12"/>
  <c r="IQ99" i="12"/>
  <c r="DP94" i="12"/>
  <c r="E53" i="12"/>
  <c r="HN86" i="12"/>
  <c r="DI59" i="12"/>
  <c r="AD71" i="12"/>
  <c r="HG74" i="12"/>
  <c r="BR81" i="12"/>
  <c r="GK15" i="12"/>
  <c r="JD41" i="12"/>
  <c r="AN64" i="12"/>
  <c r="EJ81" i="12"/>
  <c r="HZ56" i="12"/>
  <c r="FA20" i="12"/>
  <c r="DI56" i="12"/>
  <c r="DO93" i="12"/>
  <c r="EY67" i="12"/>
  <c r="BE63" i="12"/>
  <c r="GQ48" i="12"/>
  <c r="FT18" i="12"/>
  <c r="CK44" i="12"/>
  <c r="AX63" i="12"/>
  <c r="DE96" i="12"/>
  <c r="BE77" i="12"/>
  <c r="CE52" i="12"/>
  <c r="BK61" i="12"/>
  <c r="CP47" i="12"/>
  <c r="IZ86" i="12"/>
  <c r="BS78" i="12"/>
  <c r="CY85" i="12"/>
  <c r="AE82" i="12"/>
  <c r="Z62" i="12"/>
  <c r="FI61" i="12"/>
  <c r="JI91" i="12"/>
  <c r="FC87" i="12"/>
  <c r="FT83" i="12"/>
  <c r="GN21" i="12"/>
  <c r="GQ89" i="12"/>
  <c r="E63" i="12"/>
  <c r="FN51" i="12"/>
  <c r="B83" i="12"/>
  <c r="CZ56" i="12"/>
  <c r="CP54" i="12"/>
  <c r="EH74" i="12"/>
  <c r="BE13" i="12"/>
  <c r="DH53" i="12"/>
  <c r="EF54" i="12"/>
  <c r="DO75" i="12"/>
  <c r="B91" i="12"/>
  <c r="FC14" i="12"/>
  <c r="BT56" i="12"/>
  <c r="JD30" i="12"/>
  <c r="ED62" i="12"/>
  <c r="IA36" i="12"/>
  <c r="EQ70" i="12"/>
  <c r="GX92" i="12"/>
  <c r="FK14" i="12"/>
  <c r="CT40" i="12"/>
  <c r="IJ87" i="12"/>
  <c r="CC87" i="12"/>
  <c r="IJ49" i="12"/>
  <c r="DU73" i="12"/>
  <c r="IS39" i="12"/>
  <c r="IP48" i="12"/>
  <c r="IF41" i="12"/>
  <c r="HB84" i="12"/>
  <c r="CK51" i="12"/>
  <c r="HR47" i="12"/>
  <c r="BJ19" i="12"/>
  <c r="BD55" i="12"/>
  <c r="DQ73" i="12"/>
  <c r="CR86" i="12"/>
  <c r="HJ84" i="12"/>
  <c r="K56" i="12"/>
  <c r="FX20" i="12"/>
  <c r="BM25" i="12"/>
  <c r="CF63" i="12"/>
  <c r="IE95" i="12"/>
  <c r="DZ95" i="12"/>
  <c r="DQ31" i="12"/>
  <c r="CB95" i="12"/>
  <c r="EK76" i="12"/>
  <c r="DW51" i="12"/>
  <c r="EL52" i="12"/>
  <c r="EG14" i="12"/>
  <c r="BL74" i="12"/>
  <c r="GG21" i="12"/>
  <c r="IH36" i="12"/>
  <c r="BY58" i="12"/>
  <c r="FD11" i="12"/>
  <c r="AP48" i="12"/>
  <c r="HE76" i="12"/>
  <c r="CM70" i="12"/>
  <c r="IX77" i="12"/>
  <c r="DT84" i="12"/>
  <c r="I90" i="12"/>
  <c r="AK53" i="12"/>
  <c r="FI11" i="12"/>
  <c r="BT75" i="12"/>
  <c r="FX79" i="12"/>
  <c r="AS40" i="12"/>
  <c r="IC69" i="12"/>
  <c r="I60" i="12"/>
  <c r="CS59" i="12"/>
  <c r="CE69" i="12"/>
  <c r="IN82" i="12"/>
  <c r="FG84" i="12"/>
  <c r="HQ71" i="12"/>
  <c r="CS55" i="12"/>
  <c r="HD74" i="12"/>
  <c r="GI61" i="12"/>
  <c r="GV85" i="12"/>
  <c r="AX19" i="12"/>
  <c r="CU63" i="12"/>
  <c r="JF33" i="12"/>
  <c r="CJ43" i="12"/>
  <c r="DA54" i="12"/>
  <c r="HH29" i="12"/>
  <c r="GK12" i="12"/>
  <c r="FW83" i="12"/>
  <c r="HB86" i="12"/>
  <c r="FQ27" i="12"/>
  <c r="EC28" i="12"/>
  <c r="IN55" i="12"/>
  <c r="CB37" i="12"/>
  <c r="CE58" i="12"/>
  <c r="CM84" i="12"/>
  <c r="DN96" i="12"/>
  <c r="BU47" i="12"/>
  <c r="FI69" i="12"/>
  <c r="BV58" i="12"/>
  <c r="HZ77" i="12"/>
  <c r="GZ86" i="12"/>
  <c r="GM58" i="12"/>
  <c r="ER64" i="12"/>
  <c r="AN87" i="12"/>
  <c r="HC54" i="12"/>
  <c r="HT64" i="12"/>
  <c r="DD75" i="12"/>
  <c r="HB82" i="12"/>
  <c r="J92" i="12"/>
  <c r="ET42" i="12"/>
  <c r="IW84" i="12"/>
  <c r="HP82" i="12"/>
  <c r="GJ77" i="12"/>
  <c r="GF99" i="12"/>
  <c r="CJ96" i="12"/>
  <c r="JH93" i="12"/>
  <c r="GR16" i="12"/>
  <c r="E50" i="12"/>
  <c r="DW63" i="12"/>
  <c r="EE94" i="12"/>
  <c r="FS75" i="12"/>
  <c r="FI15" i="12"/>
  <c r="HG56" i="12"/>
  <c r="JF58" i="12"/>
  <c r="CD63" i="12"/>
  <c r="AM65" i="12"/>
  <c r="DY55" i="12"/>
  <c r="HI74" i="12"/>
  <c r="CA91" i="12"/>
  <c r="FV86" i="12"/>
  <c r="BI61" i="12"/>
  <c r="CT72" i="12"/>
  <c r="BY97" i="12"/>
  <c r="JA81" i="12"/>
  <c r="HH90" i="12"/>
  <c r="AU93" i="12"/>
  <c r="BZ86" i="12"/>
  <c r="EK94" i="12"/>
  <c r="Y71" i="12"/>
  <c r="EU53" i="12"/>
  <c r="GR77" i="12"/>
  <c r="GG46" i="12"/>
  <c r="IP68" i="12"/>
  <c r="HM80" i="12"/>
  <c r="DT82" i="12"/>
  <c r="GF91" i="12"/>
  <c r="EB55" i="12"/>
  <c r="DT95" i="12"/>
  <c r="GU73" i="12"/>
  <c r="JA54" i="12"/>
  <c r="CX93" i="12"/>
  <c r="DA87" i="12"/>
  <c r="IC89" i="12"/>
  <c r="HB91" i="12"/>
  <c r="ET66" i="12"/>
  <c r="BK30" i="12"/>
  <c r="EA94" i="12"/>
  <c r="GW92" i="12"/>
  <c r="IG80" i="12"/>
  <c r="CK83" i="12"/>
  <c r="EQ44" i="12"/>
  <c r="BY38" i="12"/>
  <c r="DQ81" i="12"/>
  <c r="EU67" i="12"/>
  <c r="GZ78" i="12"/>
  <c r="BU92" i="12"/>
  <c r="HT97" i="12"/>
  <c r="GC96" i="12"/>
  <c r="HF35" i="12"/>
  <c r="HS67" i="12"/>
  <c r="FN66" i="12"/>
  <c r="BU75" i="12"/>
  <c r="JF73" i="12"/>
  <c r="HY76" i="12"/>
  <c r="AO62" i="12"/>
  <c r="EU80" i="12"/>
  <c r="FX95" i="12"/>
  <c r="GW56" i="12"/>
  <c r="DC13" i="12"/>
  <c r="JM82" i="12"/>
  <c r="GK54" i="12"/>
  <c r="IL52" i="12"/>
  <c r="HU84" i="12"/>
  <c r="DU63" i="12"/>
  <c r="DM92" i="12"/>
  <c r="BR77" i="12"/>
  <c r="ET57" i="12"/>
  <c r="IH38" i="12"/>
  <c r="FH53" i="12"/>
  <c r="GW93" i="12"/>
  <c r="FT22" i="12"/>
  <c r="EK60" i="12"/>
  <c r="DG72" i="12"/>
  <c r="FQ80" i="12"/>
  <c r="GM12" i="12"/>
  <c r="EP63" i="12"/>
  <c r="O78" i="12"/>
  <c r="FC92" i="12"/>
  <c r="IT65" i="12"/>
  <c r="FN54" i="12"/>
  <c r="CQ97" i="12"/>
  <c r="FJ72" i="12"/>
  <c r="IC91" i="12"/>
  <c r="AK60" i="12"/>
  <c r="CB21" i="12"/>
  <c r="EY34" i="12"/>
  <c r="HT59" i="12"/>
  <c r="DM85" i="12"/>
  <c r="FB80" i="12"/>
  <c r="DT87" i="12"/>
  <c r="DR91" i="12"/>
  <c r="BE59" i="12"/>
  <c r="E51" i="12"/>
  <c r="GS96" i="12"/>
  <c r="DS56" i="12"/>
  <c r="FK82" i="12"/>
  <c r="BW59" i="12"/>
  <c r="EI95" i="12"/>
  <c r="CI89" i="12"/>
  <c r="CC70" i="12"/>
  <c r="CY80" i="12"/>
  <c r="AU11" i="12"/>
  <c r="FN78" i="12"/>
  <c r="HX74" i="12"/>
  <c r="BV90" i="12"/>
  <c r="GC55" i="12"/>
  <c r="CY72" i="12"/>
  <c r="IT91" i="12"/>
  <c r="BE85" i="12"/>
  <c r="FU64" i="12"/>
  <c r="BI43" i="12"/>
  <c r="IT49" i="12"/>
  <c r="FD67" i="12"/>
  <c r="CY82" i="12"/>
  <c r="DB68" i="12"/>
  <c r="IT73" i="12"/>
  <c r="IA65" i="12"/>
  <c r="BX82" i="12"/>
  <c r="DK99" i="12"/>
  <c r="FI59" i="12"/>
  <c r="HY57" i="12"/>
  <c r="AX69" i="12"/>
  <c r="HQ87" i="12"/>
  <c r="GT12" i="12"/>
  <c r="EK48" i="12"/>
  <c r="GW42" i="12"/>
  <c r="CD59" i="12"/>
  <c r="GP74" i="12"/>
  <c r="DG97" i="12"/>
  <c r="BA46" i="12"/>
  <c r="DB42" i="12"/>
  <c r="FN59" i="12"/>
  <c r="IA85" i="12"/>
  <c r="DF92" i="12"/>
  <c r="BW63" i="12"/>
  <c r="S72" i="12"/>
  <c r="FT77" i="12"/>
  <c r="AG95" i="12"/>
  <c r="BM65" i="12"/>
  <c r="DP53" i="12"/>
  <c r="JJ61" i="12"/>
  <c r="CZ70" i="12"/>
  <c r="GX45" i="12"/>
  <c r="FU50" i="12"/>
  <c r="EP94" i="12"/>
  <c r="FI82" i="12"/>
  <c r="DJ97" i="12"/>
  <c r="BH76" i="12"/>
  <c r="HA88" i="12"/>
  <c r="AI80" i="12"/>
  <c r="DL59" i="12"/>
  <c r="GL92" i="12"/>
  <c r="GE94" i="12"/>
  <c r="GM91" i="12"/>
  <c r="AO68" i="12"/>
  <c r="DD78" i="12"/>
  <c r="IG76" i="12"/>
  <c r="CA24" i="12"/>
  <c r="DX88" i="12"/>
  <c r="GO94" i="12"/>
  <c r="E55" i="12"/>
  <c r="FN75" i="12"/>
  <c r="IB98" i="12"/>
  <c r="FD47" i="12"/>
  <c r="B13" i="12"/>
  <c r="I76" i="12"/>
  <c r="FZ77" i="12"/>
  <c r="BU74" i="12"/>
  <c r="AK97" i="12"/>
  <c r="BO84" i="12"/>
  <c r="GP77" i="12"/>
  <c r="GQ60" i="12"/>
  <c r="IE54" i="12"/>
  <c r="JF67" i="12"/>
  <c r="HP60" i="12"/>
  <c r="BM76" i="12"/>
  <c r="CB52" i="12"/>
  <c r="FQ39" i="12"/>
  <c r="DI55" i="12"/>
  <c r="EF14" i="12"/>
  <c r="EM99" i="12"/>
  <c r="BX51" i="12"/>
  <c r="FG29" i="12"/>
  <c r="EU56" i="12"/>
  <c r="DT31" i="12"/>
  <c r="GE27" i="12"/>
  <c r="BK97" i="12"/>
  <c r="AE90" i="12"/>
  <c r="DJ54" i="12"/>
  <c r="CL62" i="12"/>
  <c r="AP23" i="12"/>
  <c r="FM66" i="12"/>
  <c r="JJ82" i="12"/>
  <c r="BU79" i="12"/>
  <c r="FS77" i="12"/>
  <c r="JF80" i="12"/>
  <c r="P99" i="12"/>
  <c r="JC92" i="12"/>
  <c r="BW89" i="12"/>
  <c r="CU94" i="12"/>
  <c r="IU78" i="12"/>
  <c r="CF49" i="12"/>
  <c r="CY69" i="12"/>
  <c r="BZ55" i="12"/>
  <c r="DO60" i="12"/>
  <c r="CY43" i="12"/>
  <c r="HP83" i="12"/>
  <c r="CR57" i="12"/>
  <c r="EN68" i="12"/>
  <c r="CU83" i="12"/>
  <c r="GT97" i="12"/>
  <c r="AH95" i="12"/>
  <c r="GI67" i="12"/>
  <c r="CZ40" i="12"/>
  <c r="GG61" i="12"/>
  <c r="DP81" i="12"/>
  <c r="JL67" i="12"/>
  <c r="FQ43" i="12"/>
  <c r="AR28" i="12"/>
  <c r="AF62" i="12"/>
  <c r="CY79" i="12"/>
  <c r="DZ77" i="12"/>
  <c r="BI54" i="12"/>
  <c r="FW80" i="12"/>
  <c r="BY89" i="12"/>
  <c r="GX90" i="12"/>
  <c r="IW64" i="12"/>
  <c r="DZ63" i="12"/>
  <c r="IL10" i="12"/>
  <c r="BS67" i="12"/>
  <c r="CQ29" i="12"/>
  <c r="BE92" i="12"/>
  <c r="IX73" i="12"/>
  <c r="AJ84" i="12"/>
  <c r="HO93" i="12"/>
  <c r="FH62" i="12"/>
  <c r="JB86" i="12"/>
  <c r="IF28" i="12"/>
  <c r="DG82" i="12"/>
  <c r="GO49" i="12"/>
  <c r="CZ71" i="12"/>
  <c r="IV62" i="12"/>
  <c r="V73" i="12"/>
  <c r="HF59" i="12"/>
  <c r="EX55" i="12"/>
  <c r="BD47" i="12"/>
  <c r="DP88" i="12"/>
  <c r="CP74" i="12"/>
  <c r="BK76" i="12"/>
  <c r="FS98" i="12"/>
  <c r="GT58" i="12"/>
  <c r="GF78" i="12"/>
  <c r="FC61" i="12"/>
  <c r="JH31" i="12"/>
  <c r="JH70" i="12"/>
  <c r="IB79" i="12"/>
  <c r="CS12" i="12"/>
  <c r="AL48" i="12"/>
  <c r="HW65" i="12"/>
  <c r="JI62" i="12"/>
  <c r="BA52" i="12"/>
  <c r="BW60" i="12"/>
  <c r="BK83" i="12"/>
  <c r="IA62" i="12"/>
  <c r="CJ65" i="12"/>
  <c r="HG86" i="12"/>
  <c r="GJ58" i="12"/>
  <c r="EX71" i="12"/>
  <c r="IV71" i="12"/>
  <c r="HL56" i="12"/>
  <c r="FK92" i="12"/>
  <c r="FY92" i="12"/>
  <c r="IA90" i="12"/>
  <c r="GR55" i="12"/>
  <c r="DV94" i="12"/>
  <c r="AI73" i="12"/>
  <c r="IO76" i="12"/>
  <c r="AI52" i="12"/>
  <c r="B55" i="12"/>
  <c r="BT63" i="12"/>
  <c r="ES95" i="12"/>
  <c r="FQ71" i="12"/>
  <c r="CU72" i="12"/>
  <c r="FG82" i="12"/>
  <c r="HV62" i="12"/>
  <c r="DD71" i="12"/>
  <c r="HT71" i="12"/>
  <c r="EJ97" i="12"/>
  <c r="AX80" i="12"/>
  <c r="BY83" i="12"/>
  <c r="FF13" i="12"/>
  <c r="ED65" i="12"/>
  <c r="AX70" i="12"/>
  <c r="BB99" i="12"/>
  <c r="GG93" i="12"/>
  <c r="CW55" i="12"/>
  <c r="CW60" i="12"/>
  <c r="AF97" i="12"/>
  <c r="JC89" i="12"/>
  <c r="DZ81" i="12"/>
  <c r="AF98" i="12"/>
  <c r="IC82" i="12"/>
  <c r="GR62" i="12"/>
  <c r="JC59" i="12"/>
  <c r="HP52" i="12"/>
  <c r="EU68" i="12"/>
  <c r="CS81" i="12"/>
  <c r="GK80" i="12"/>
  <c r="GT60" i="12"/>
  <c r="DA88" i="12"/>
  <c r="EW92" i="12"/>
  <c r="CD90" i="12"/>
  <c r="CC81" i="12"/>
  <c r="HT82" i="12"/>
  <c r="GX80" i="12"/>
  <c r="DA71" i="12"/>
  <c r="V45" i="12"/>
  <c r="CP76" i="12"/>
  <c r="HT58" i="12"/>
  <c r="EA63" i="12"/>
  <c r="GS87" i="12"/>
  <c r="HO48" i="12"/>
  <c r="HK84" i="12"/>
  <c r="EL12" i="12"/>
  <c r="BH99" i="12"/>
  <c r="CE57" i="12"/>
  <c r="CK56" i="12"/>
  <c r="CV52" i="12"/>
  <c r="CO97" i="12"/>
  <c r="ED69" i="12"/>
  <c r="CZ74" i="12"/>
  <c r="CV56" i="12"/>
  <c r="BX70" i="12"/>
  <c r="FX75" i="12"/>
  <c r="HC82" i="12"/>
  <c r="FE64" i="12"/>
  <c r="CE77" i="12"/>
  <c r="HX55" i="12"/>
  <c r="HG62" i="12"/>
  <c r="AQ90" i="12"/>
  <c r="CO85" i="12"/>
  <c r="HG61" i="12"/>
  <c r="DN95" i="12"/>
  <c r="IO29" i="12"/>
  <c r="CK84" i="12"/>
  <c r="DC81" i="12"/>
  <c r="AZ83" i="12"/>
  <c r="GW63" i="12"/>
  <c r="JI88" i="12"/>
  <c r="IG61" i="12"/>
  <c r="DE54" i="12"/>
  <c r="EC63" i="12"/>
  <c r="CX78" i="12"/>
  <c r="AE93" i="12"/>
  <c r="BR51" i="12"/>
  <c r="CI62" i="12"/>
  <c r="BO54" i="12"/>
  <c r="AD52" i="12"/>
  <c r="EA18" i="12"/>
  <c r="EO66" i="12"/>
  <c r="CT46" i="12"/>
  <c r="JD83" i="12"/>
  <c r="DW55" i="12"/>
  <c r="AO63" i="12"/>
  <c r="K74" i="12"/>
  <c r="IW86" i="12"/>
  <c r="P78" i="12"/>
  <c r="CB86" i="12"/>
  <c r="GY26" i="12"/>
  <c r="GU70" i="12"/>
  <c r="IT85" i="12"/>
  <c r="EV56" i="12"/>
  <c r="HF54" i="12"/>
  <c r="J61" i="12"/>
  <c r="CD85" i="12"/>
  <c r="JB83" i="12"/>
  <c r="DZ26" i="12"/>
  <c r="FI67" i="12"/>
  <c r="GH92" i="12"/>
  <c r="HW66" i="12"/>
  <c r="EE92" i="12"/>
  <c r="EQ55" i="12"/>
  <c r="EX73" i="12"/>
  <c r="CL89" i="12"/>
  <c r="GA96" i="12"/>
  <c r="BV94" i="12"/>
  <c r="HD84" i="12"/>
  <c r="BF58" i="12"/>
  <c r="IC47" i="12"/>
  <c r="AS21" i="12"/>
  <c r="EB64" i="12"/>
  <c r="FF58" i="12"/>
  <c r="CS68" i="12"/>
  <c r="EZ12" i="12"/>
  <c r="AD84" i="12"/>
  <c r="AY48" i="12"/>
  <c r="HH71" i="12"/>
  <c r="JC71" i="12"/>
  <c r="JD98" i="12"/>
  <c r="DU76" i="12"/>
  <c r="HG92" i="12"/>
  <c r="FA68" i="12"/>
  <c r="HB79" i="12"/>
  <c r="BJ83" i="12"/>
  <c r="FL91" i="12"/>
  <c r="FN47" i="12"/>
  <c r="FS50" i="12"/>
  <c r="AJ70" i="12"/>
  <c r="HT79" i="12"/>
  <c r="DK84" i="12"/>
  <c r="GV47" i="12"/>
  <c r="CF10" i="12"/>
  <c r="BO83" i="12"/>
  <c r="CH82" i="12"/>
  <c r="HD54" i="12"/>
  <c r="IK86" i="12"/>
  <c r="CE93" i="12"/>
  <c r="K59" i="12"/>
  <c r="IM33" i="12"/>
  <c r="ER31" i="12"/>
  <c r="CF94" i="12"/>
  <c r="IA77" i="12"/>
  <c r="AY76" i="12"/>
  <c r="BG98" i="12"/>
  <c r="DT54" i="12"/>
  <c r="AJ33" i="12"/>
  <c r="BD85" i="12"/>
  <c r="FK52" i="12"/>
  <c r="AN77" i="12"/>
  <c r="E64" i="12"/>
  <c r="Y65" i="12"/>
  <c r="BU58" i="12"/>
  <c r="AL17" i="12"/>
  <c r="JK79" i="12"/>
  <c r="N65" i="12"/>
  <c r="GC59" i="12"/>
  <c r="BS94" i="12"/>
  <c r="EU66" i="12"/>
  <c r="IR67" i="12"/>
  <c r="EQ76" i="12"/>
  <c r="HO81" i="12"/>
  <c r="FF62" i="12"/>
  <c r="CM39" i="12"/>
  <c r="FY93" i="12"/>
  <c r="HD87" i="12"/>
  <c r="CJ32" i="12"/>
  <c r="AS61" i="12"/>
  <c r="AF33" i="12"/>
  <c r="JK94" i="12"/>
  <c r="AQ66" i="12"/>
  <c r="AS69" i="12"/>
  <c r="FV34" i="12"/>
  <c r="N53" i="12"/>
  <c r="JH65" i="12"/>
  <c r="HX68" i="12"/>
  <c r="J83" i="12"/>
  <c r="FA30" i="12"/>
  <c r="FY94" i="12"/>
  <c r="HD44" i="12"/>
  <c r="DY31" i="12"/>
  <c r="JL91" i="12"/>
  <c r="IC75" i="12"/>
  <c r="AJ99" i="12"/>
  <c r="II27" i="12"/>
  <c r="GG98" i="12"/>
  <c r="FU23" i="12"/>
  <c r="FJ55" i="12"/>
  <c r="FS66" i="12"/>
  <c r="BR56" i="12"/>
  <c r="CS84" i="12"/>
  <c r="IC49" i="12"/>
  <c r="JG79" i="12"/>
  <c r="EP71" i="12"/>
  <c r="CN84" i="12"/>
  <c r="CB55" i="12"/>
  <c r="HJ13" i="12"/>
  <c r="DI84" i="12"/>
  <c r="BG62" i="12"/>
  <c r="FJ66" i="12"/>
  <c r="CT94" i="12"/>
  <c r="DX54" i="12"/>
  <c r="EO91" i="12"/>
  <c r="CG98" i="12"/>
  <c r="EA86" i="12"/>
  <c r="BR50" i="12"/>
  <c r="CA35" i="12"/>
  <c r="FW26" i="12"/>
  <c r="BX98" i="12"/>
  <c r="EO68" i="12"/>
  <c r="HZ80" i="12"/>
  <c r="FL60" i="12"/>
  <c r="HB83" i="12"/>
  <c r="FM74" i="12"/>
  <c r="IQ45" i="12"/>
  <c r="CK63" i="12"/>
  <c r="GC71" i="12"/>
  <c r="K53" i="12"/>
  <c r="FG71" i="12"/>
  <c r="DI69" i="12"/>
  <c r="DX65" i="12"/>
  <c r="IZ93" i="12"/>
  <c r="BE47" i="12"/>
  <c r="O32" i="12"/>
  <c r="GU58" i="12"/>
  <c r="I69" i="12"/>
  <c r="FA37" i="12"/>
  <c r="FE46" i="12"/>
  <c r="ER20" i="12"/>
  <c r="AO98" i="12"/>
  <c r="BJ90" i="12"/>
  <c r="CS77" i="12"/>
  <c r="FJ57" i="12"/>
  <c r="HL13" i="12"/>
  <c r="GZ50" i="12"/>
  <c r="EU96" i="12"/>
  <c r="BC68" i="12"/>
  <c r="CD13" i="12"/>
  <c r="FY50" i="12"/>
  <c r="O75" i="12"/>
  <c r="CK99" i="12"/>
  <c r="HB23" i="12"/>
  <c r="EM94" i="12"/>
  <c r="CO66" i="12"/>
  <c r="BK25" i="12"/>
  <c r="EH84" i="12"/>
  <c r="AZ73" i="12"/>
  <c r="GB48" i="12"/>
  <c r="IG75" i="12"/>
  <c r="EK89" i="12"/>
  <c r="BT65" i="12"/>
  <c r="B67" i="12"/>
  <c r="DF88" i="12"/>
  <c r="II48" i="12"/>
  <c r="CI56" i="12"/>
  <c r="EM71" i="12"/>
  <c r="DG79" i="12"/>
  <c r="N12" i="12"/>
  <c r="CR61" i="12"/>
  <c r="BU72" i="12"/>
  <c r="EH89" i="12"/>
  <c r="DG56" i="12"/>
  <c r="K94" i="12"/>
  <c r="HZ78" i="12"/>
  <c r="JE95" i="12"/>
  <c r="FA52" i="12"/>
  <c r="BG90" i="12"/>
  <c r="HN85" i="12"/>
  <c r="IL78" i="12"/>
  <c r="JM28" i="12"/>
  <c r="GX81" i="12"/>
  <c r="GH41" i="12"/>
  <c r="CZ88" i="12"/>
  <c r="FL10" i="12"/>
  <c r="CC75" i="12"/>
  <c r="DH44" i="12"/>
  <c r="JI86" i="12"/>
  <c r="HT70" i="12"/>
  <c r="JL74" i="12"/>
  <c r="HF44" i="12"/>
  <c r="CL45" i="12"/>
  <c r="BS54" i="12"/>
  <c r="IB17" i="12"/>
  <c r="Y75" i="12"/>
  <c r="FJ80" i="12"/>
  <c r="DM73" i="12"/>
  <c r="GK86" i="12"/>
  <c r="DC56" i="12"/>
  <c r="CG81" i="12"/>
  <c r="FI60" i="12"/>
  <c r="CU97" i="12"/>
  <c r="HN61" i="12"/>
  <c r="BO60" i="12"/>
  <c r="AY32" i="12"/>
  <c r="FG91" i="12"/>
  <c r="ES67" i="12"/>
  <c r="AI57" i="12"/>
  <c r="E99" i="12"/>
  <c r="DS25" i="12"/>
  <c r="DT52" i="12"/>
  <c r="FL71" i="12"/>
  <c r="DI81" i="12"/>
  <c r="BF70" i="12"/>
  <c r="GL31" i="12"/>
  <c r="GR61" i="12"/>
  <c r="DJ78" i="12"/>
  <c r="AF75" i="12"/>
  <c r="FL96" i="12"/>
  <c r="HP36" i="12"/>
  <c r="BZ41" i="12"/>
  <c r="CH85" i="12"/>
  <c r="EX59" i="12"/>
  <c r="BA50" i="12"/>
  <c r="GJ86" i="12"/>
  <c r="AQ25" i="12"/>
  <c r="N82" i="12"/>
  <c r="HS41" i="12"/>
  <c r="F70" i="12"/>
  <c r="EP64" i="12"/>
  <c r="HT98" i="12"/>
  <c r="JF88" i="12"/>
  <c r="DI80" i="12"/>
  <c r="AM52" i="12"/>
  <c r="BR62" i="12"/>
  <c r="EG81" i="12"/>
  <c r="EO88" i="12"/>
  <c r="CG86" i="12"/>
  <c r="HB35" i="12"/>
  <c r="BB78" i="12"/>
  <c r="CU52" i="12"/>
  <c r="DR98" i="12"/>
  <c r="Z89" i="12"/>
  <c r="FK90" i="12"/>
  <c r="EB81" i="12"/>
  <c r="FS80" i="12"/>
  <c r="J74" i="12"/>
  <c r="IO84" i="12"/>
  <c r="HD75" i="12"/>
  <c r="AM41" i="12"/>
  <c r="BO90" i="12"/>
  <c r="CR14" i="12"/>
  <c r="IS56" i="12"/>
  <c r="K91" i="12"/>
  <c r="AM68" i="12"/>
  <c r="FC33" i="12"/>
  <c r="IZ59" i="12"/>
  <c r="BS73" i="12"/>
  <c r="ER23" i="12"/>
  <c r="IF93" i="12"/>
  <c r="ER13" i="12"/>
  <c r="FF54" i="12"/>
  <c r="CK62" i="12"/>
  <c r="DU86" i="12"/>
  <c r="HE51" i="12"/>
  <c r="HZ10" i="12"/>
  <c r="AZ29" i="12"/>
  <c r="GG17" i="12"/>
  <c r="HA44" i="12"/>
  <c r="CO75" i="12"/>
  <c r="GH11" i="12"/>
  <c r="HQ75" i="12"/>
  <c r="GH53" i="12"/>
  <c r="N41" i="12"/>
  <c r="IK25" i="12"/>
  <c r="CB13" i="12"/>
  <c r="EO69" i="12"/>
  <c r="GX88" i="12"/>
  <c r="CK88" i="12"/>
  <c r="CW71" i="12"/>
  <c r="AX16" i="12"/>
  <c r="DR84" i="12"/>
  <c r="HA36" i="12"/>
  <c r="AX73" i="12"/>
  <c r="BO98" i="12"/>
  <c r="AA62" i="12"/>
  <c r="BH16" i="12"/>
  <c r="JJ60" i="12"/>
  <c r="CB87" i="12"/>
  <c r="BV63" i="12"/>
  <c r="FH86" i="12"/>
  <c r="EX77" i="12"/>
  <c r="DY46" i="12"/>
  <c r="CX41" i="12"/>
  <c r="GI73" i="12"/>
  <c r="AS59" i="12"/>
  <c r="FB54" i="12"/>
  <c r="HJ94" i="12"/>
  <c r="GM69" i="12"/>
  <c r="FY73" i="12"/>
  <c r="BF44" i="12"/>
  <c r="BY95" i="12"/>
  <c r="IS55" i="12"/>
  <c r="CO83" i="12"/>
  <c r="HE58" i="12"/>
  <c r="HL90" i="12"/>
  <c r="CA33" i="12"/>
  <c r="HX63" i="12"/>
  <c r="AJ64" i="12"/>
  <c r="CQ54" i="12"/>
  <c r="CZ73" i="12"/>
  <c r="CM65" i="12"/>
  <c r="ER76" i="12"/>
  <c r="AS53" i="12"/>
  <c r="CA61" i="12"/>
  <c r="HM76" i="12"/>
  <c r="GI62" i="12"/>
  <c r="BT86" i="12"/>
  <c r="FM59" i="12"/>
  <c r="BZ90" i="12"/>
  <c r="JL99" i="12"/>
  <c r="JF99" i="12"/>
  <c r="IC33" i="12"/>
  <c r="IZ45" i="12"/>
  <c r="HT67" i="12"/>
  <c r="DG66" i="12"/>
  <c r="IR23" i="12"/>
  <c r="AH83" i="12"/>
  <c r="ED61" i="12"/>
  <c r="FD84" i="12"/>
  <c r="CP67" i="12"/>
  <c r="CB25" i="12"/>
  <c r="JJ92" i="12"/>
  <c r="JA96" i="12"/>
  <c r="IS30" i="12"/>
  <c r="JA89" i="12"/>
  <c r="BA78" i="12"/>
  <c r="FG22" i="12"/>
  <c r="EL98" i="12"/>
  <c r="Z59" i="12"/>
  <c r="JM97" i="12"/>
  <c r="DB65" i="12"/>
  <c r="DA95" i="12"/>
  <c r="IW23" i="12"/>
  <c r="EC89" i="12"/>
  <c r="AN61" i="12"/>
  <c r="ET82" i="12"/>
  <c r="AM63" i="12"/>
  <c r="FQ84" i="12"/>
  <c r="FR11" i="12"/>
  <c r="DO94" i="12"/>
  <c r="CE90" i="12"/>
  <c r="IN98" i="12"/>
  <c r="FM48" i="12"/>
  <c r="HR19" i="12"/>
  <c r="DT65" i="12"/>
  <c r="CS32" i="12"/>
  <c r="FL32" i="12"/>
  <c r="AY29" i="12"/>
  <c r="EX39" i="12"/>
  <c r="FD44" i="12"/>
  <c r="GH71" i="12"/>
  <c r="FF46" i="12"/>
  <c r="GZ80" i="12"/>
  <c r="DX96" i="12"/>
  <c r="ED94" i="12"/>
  <c r="BY82" i="12"/>
  <c r="HX53" i="12"/>
  <c r="BO65" i="12"/>
  <c r="HW85" i="12"/>
  <c r="DE88" i="12"/>
  <c r="HI54" i="12"/>
  <c r="ER33" i="12"/>
  <c r="EM23" i="12"/>
  <c r="DC77" i="12"/>
  <c r="GG25" i="12"/>
  <c r="IY89" i="12"/>
  <c r="CR74" i="12"/>
  <c r="DA86" i="12"/>
  <c r="HX78" i="12"/>
  <c r="CY98" i="12"/>
  <c r="EV23" i="12"/>
  <c r="CQ62" i="12"/>
  <c r="BX63" i="12"/>
  <c r="DG94" i="12"/>
  <c r="EM37" i="12"/>
  <c r="DH41" i="12"/>
  <c r="HH96" i="12"/>
  <c r="AN36" i="12"/>
  <c r="JF13" i="12"/>
  <c r="AY42" i="12"/>
  <c r="CL99" i="12"/>
  <c r="BU88" i="12"/>
  <c r="CD43" i="12"/>
  <c r="CB66" i="12"/>
  <c r="HP24" i="12"/>
  <c r="EL63" i="12"/>
  <c r="BY64" i="12"/>
  <c r="ER74" i="12"/>
  <c r="IM94" i="12"/>
  <c r="JA94" i="12"/>
  <c r="CH30" i="12"/>
  <c r="ED84" i="12"/>
  <c r="DV80" i="12"/>
  <c r="GQ67" i="12"/>
  <c r="JI36" i="12"/>
  <c r="AQ67" i="12"/>
  <c r="JM94" i="12"/>
  <c r="GJ95" i="12"/>
  <c r="DN40" i="12"/>
  <c r="EN76" i="12"/>
  <c r="IX94" i="12"/>
  <c r="GA77" i="12"/>
  <c r="BK37" i="12"/>
  <c r="CF76" i="12"/>
  <c r="FK16" i="12"/>
  <c r="CI96" i="12"/>
  <c r="EO58" i="12"/>
  <c r="AO69" i="12"/>
  <c r="CI30" i="12"/>
  <c r="AY90" i="12"/>
  <c r="CV66" i="12"/>
  <c r="CO11" i="12"/>
  <c r="DI57" i="12"/>
  <c r="FR82" i="12"/>
  <c r="FC70" i="12"/>
  <c r="FQ68" i="12"/>
  <c r="DM54" i="12"/>
  <c r="DM67" i="12"/>
  <c r="GI59" i="12"/>
  <c r="JI85" i="12"/>
  <c r="IR82" i="12"/>
  <c r="GU27" i="12"/>
  <c r="IX72" i="12"/>
  <c r="GO68" i="12"/>
  <c r="GG80" i="12"/>
  <c r="GS90" i="12"/>
  <c r="FE52" i="12"/>
  <c r="IJ41" i="12"/>
  <c r="DT57" i="12"/>
  <c r="BE65" i="12"/>
  <c r="DJ31" i="12"/>
  <c r="AP78" i="12"/>
  <c r="IY82" i="12"/>
  <c r="GR98" i="12"/>
  <c r="IC54" i="12"/>
  <c r="JF71" i="12"/>
  <c r="AZ85" i="12"/>
  <c r="HW90" i="12"/>
  <c r="JI33" i="12"/>
  <c r="AJ80" i="12"/>
  <c r="AF41" i="12"/>
  <c r="HU73" i="12"/>
  <c r="CM51" i="12"/>
  <c r="BD79" i="12"/>
  <c r="GC56" i="12"/>
  <c r="GL89" i="12"/>
  <c r="AS89" i="12"/>
  <c r="CV58" i="12"/>
  <c r="DU38" i="12"/>
  <c r="BF20" i="12"/>
  <c r="DQ16" i="12"/>
  <c r="BL93" i="12"/>
  <c r="CU69" i="12"/>
  <c r="JC88" i="12"/>
  <c r="DL95" i="12"/>
  <c r="BL90" i="12"/>
  <c r="HY49" i="12"/>
  <c r="DR79" i="12"/>
  <c r="EI14" i="12"/>
  <c r="HM86" i="12"/>
  <c r="CJ23" i="12"/>
  <c r="IV37" i="12"/>
  <c r="BV31" i="12"/>
  <c r="BX97" i="12"/>
  <c r="DX92" i="12"/>
  <c r="P23" i="12"/>
  <c r="AK83" i="12"/>
  <c r="DE53" i="12"/>
  <c r="ES63" i="12"/>
  <c r="FT66" i="12"/>
  <c r="JC41" i="12"/>
  <c r="AX88" i="12"/>
  <c r="BT23" i="12"/>
  <c r="AO87" i="12"/>
  <c r="GS95" i="12"/>
  <c r="IH84" i="12"/>
  <c r="GZ20" i="12"/>
  <c r="N11" i="12"/>
  <c r="AN80" i="12"/>
  <c r="AT82" i="12"/>
  <c r="FH74" i="12"/>
  <c r="EJ85" i="12"/>
  <c r="JG74" i="12"/>
  <c r="BJ26" i="12"/>
  <c r="I49" i="12"/>
  <c r="CN51" i="12"/>
  <c r="BD51" i="12"/>
  <c r="FE29" i="12"/>
  <c r="S67" i="12"/>
  <c r="EV54" i="12"/>
  <c r="EG50" i="12"/>
  <c r="FM54" i="12"/>
  <c r="CT61" i="12"/>
  <c r="EU82" i="12"/>
  <c r="DR55" i="12"/>
  <c r="AX51" i="12"/>
  <c r="AS99" i="12"/>
  <c r="BR98" i="12"/>
  <c r="BO76" i="12"/>
  <c r="BS76" i="12"/>
  <c r="EZ91" i="12"/>
  <c r="BW80" i="12"/>
  <c r="GG39" i="12"/>
  <c r="HP89" i="12"/>
  <c r="IU54" i="12"/>
  <c r="IX91" i="12"/>
  <c r="JH50" i="12"/>
  <c r="EZ81" i="12"/>
  <c r="IG46" i="12"/>
  <c r="BC40" i="12"/>
  <c r="CQ72" i="12"/>
  <c r="ED59" i="12"/>
  <c r="II43" i="12"/>
  <c r="HT93" i="12"/>
  <c r="FS37" i="12"/>
  <c r="EF97" i="12"/>
  <c r="CB75" i="12"/>
  <c r="Z25" i="12"/>
  <c r="AF74" i="12"/>
  <c r="BM85" i="12"/>
  <c r="FZ94" i="12"/>
  <c r="FW52" i="12"/>
  <c r="GK92" i="12"/>
  <c r="IK92" i="12"/>
  <c r="IC19" i="12"/>
  <c r="CR34" i="12"/>
  <c r="EY73" i="12"/>
  <c r="E54" i="12"/>
  <c r="AQ14" i="12"/>
  <c r="BC64" i="12"/>
  <c r="IZ79" i="12"/>
  <c r="GL69" i="12"/>
  <c r="CB64" i="12"/>
  <c r="FT89" i="12"/>
  <c r="EU98" i="12"/>
  <c r="FF76" i="12"/>
  <c r="EP34" i="12"/>
  <c r="AJ76" i="12"/>
  <c r="CD55" i="12"/>
  <c r="DO73" i="12"/>
  <c r="AL91" i="12"/>
  <c r="CL56" i="12"/>
  <c r="J78" i="12"/>
  <c r="HL97" i="12"/>
  <c r="CK71" i="12"/>
  <c r="CH47" i="12"/>
  <c r="JJ83" i="12"/>
  <c r="AX68" i="12"/>
  <c r="ED41" i="12"/>
  <c r="AF77" i="12"/>
  <c r="EB89" i="12"/>
  <c r="HO56" i="12"/>
  <c r="AN44" i="12"/>
  <c r="I82" i="12"/>
  <c r="HI95" i="12"/>
  <c r="BV67" i="12"/>
  <c r="EG84" i="12"/>
  <c r="CZ61" i="12"/>
  <c r="DT67" i="12"/>
  <c r="I14" i="12"/>
  <c r="BN59" i="12"/>
  <c r="FZ50" i="12"/>
  <c r="CW80" i="12"/>
  <c r="CW25" i="12"/>
  <c r="EJ40" i="12"/>
  <c r="BN52" i="12"/>
  <c r="EC31" i="12"/>
  <c r="BJ29" i="12"/>
  <c r="CE34" i="12"/>
  <c r="GR48" i="12"/>
  <c r="IO93" i="12"/>
  <c r="AN13" i="12"/>
  <c r="AA25" i="12"/>
  <c r="DJ90" i="12"/>
  <c r="CH75" i="12"/>
  <c r="CP22" i="12"/>
  <c r="GU60" i="12"/>
  <c r="AP43" i="12"/>
  <c r="HM89" i="12"/>
  <c r="EB26" i="12"/>
  <c r="FG42" i="12"/>
  <c r="BY44" i="12"/>
  <c r="DZ36" i="12"/>
  <c r="HJ37" i="12"/>
  <c r="EG74" i="12"/>
  <c r="P98" i="12"/>
  <c r="CM67" i="12"/>
  <c r="CD27" i="12"/>
  <c r="IU30" i="12"/>
  <c r="AY78" i="12"/>
  <c r="EZ48" i="12"/>
  <c r="IP34" i="12"/>
  <c r="BY93" i="12"/>
  <c r="IE67" i="12"/>
  <c r="EA47" i="12"/>
  <c r="AE74" i="12"/>
  <c r="HU86" i="12"/>
  <c r="FS97" i="12"/>
  <c r="BW93" i="12"/>
  <c r="JL89" i="12"/>
  <c r="BS98" i="12"/>
  <c r="EN58" i="12"/>
  <c r="AD67" i="12"/>
  <c r="IK56" i="12"/>
  <c r="HI63" i="12"/>
  <c r="FI79" i="12"/>
  <c r="HN90" i="12"/>
  <c r="DQ48" i="12"/>
  <c r="AX94" i="12"/>
  <c r="AN65" i="12"/>
  <c r="IN25" i="12"/>
  <c r="DZ83" i="12"/>
  <c r="DU49" i="12"/>
  <c r="EF57" i="12"/>
  <c r="FD22" i="12"/>
  <c r="IP91" i="12"/>
  <c r="Y54" i="12"/>
  <c r="EI57" i="12"/>
  <c r="HR17" i="12"/>
  <c r="BW66" i="12"/>
  <c r="HO86" i="12"/>
  <c r="BD86" i="12"/>
  <c r="FA13" i="12"/>
  <c r="HY92" i="12"/>
  <c r="CQ78" i="12"/>
  <c r="CG53" i="12"/>
  <c r="AL45" i="12"/>
  <c r="FR44" i="12"/>
  <c r="HT85" i="12"/>
  <c r="BJ12" i="12"/>
  <c r="FV26" i="12"/>
  <c r="HZ23" i="12"/>
  <c r="AD13" i="12"/>
  <c r="S40" i="12"/>
  <c r="FF78" i="12"/>
  <c r="FD93" i="12"/>
  <c r="EM52" i="12"/>
  <c r="EB42" i="12"/>
  <c r="FA77" i="12"/>
  <c r="BO79" i="12"/>
  <c r="AR80" i="12"/>
  <c r="FZ24" i="12"/>
  <c r="EZ28" i="12"/>
  <c r="FZ45" i="12"/>
  <c r="AA92" i="12"/>
  <c r="S19" i="12"/>
  <c r="GV38" i="12"/>
  <c r="Z63" i="12"/>
  <c r="Y80" i="12"/>
  <c r="CB68" i="12"/>
  <c r="AP52" i="12"/>
  <c r="GO55" i="12"/>
  <c r="AX89" i="12"/>
  <c r="HS42" i="12"/>
  <c r="DD86" i="12"/>
  <c r="BM96" i="12"/>
  <c r="AA38" i="12"/>
  <c r="GM55" i="12"/>
  <c r="HF83" i="12"/>
  <c r="DH47" i="12"/>
  <c r="P37" i="12"/>
  <c r="EF26" i="12"/>
  <c r="IN38" i="12"/>
  <c r="HL78" i="12"/>
  <c r="CN45" i="12"/>
  <c r="IM38" i="12"/>
  <c r="BF98" i="12"/>
  <c r="IK88" i="12"/>
  <c r="HG81" i="12"/>
  <c r="EO89" i="12"/>
  <c r="HB27" i="12"/>
  <c r="CU40" i="12"/>
  <c r="EN89" i="12"/>
  <c r="DF23" i="12"/>
  <c r="FA70" i="12"/>
  <c r="GE90" i="12"/>
  <c r="GU44" i="12"/>
  <c r="EL58" i="12"/>
  <c r="FT85" i="12"/>
  <c r="EF59" i="12"/>
  <c r="BC92" i="12"/>
  <c r="I68" i="12"/>
  <c r="AE81" i="12"/>
  <c r="HO74" i="12"/>
  <c r="CL36" i="12"/>
  <c r="P86" i="12"/>
  <c r="AP85" i="12"/>
  <c r="CL95" i="12"/>
  <c r="DS20" i="12"/>
  <c r="Y77" i="12"/>
  <c r="DA92" i="12"/>
  <c r="IG23" i="12"/>
  <c r="ER90" i="12"/>
  <c r="FB99" i="12"/>
  <c r="HD47" i="12"/>
  <c r="BR29" i="12"/>
  <c r="CV46" i="12"/>
  <c r="CK48" i="12"/>
  <c r="FB60" i="12"/>
  <c r="AX30" i="12"/>
  <c r="IG60" i="12"/>
  <c r="GM51" i="12"/>
  <c r="FB12" i="12"/>
  <c r="AM93" i="12"/>
  <c r="V71" i="12"/>
  <c r="ES94" i="12"/>
  <c r="GE93" i="12"/>
  <c r="FJ64" i="12"/>
  <c r="DJ39" i="12"/>
  <c r="AM95" i="12"/>
  <c r="IV10" i="12"/>
  <c r="FG51" i="12"/>
  <c r="FS86" i="12"/>
  <c r="FT93" i="12"/>
  <c r="FB42" i="12"/>
  <c r="FJ50" i="12"/>
  <c r="BW13" i="12"/>
  <c r="DN90" i="12"/>
  <c r="HZ38" i="12"/>
  <c r="CA51" i="12"/>
  <c r="HQ95" i="12"/>
  <c r="CA54" i="12"/>
  <c r="GH40" i="12"/>
  <c r="EB39" i="12"/>
  <c r="AD22" i="12"/>
  <c r="AT34" i="12"/>
  <c r="BH55" i="12"/>
  <c r="AQ95" i="12"/>
  <c r="BO64" i="12"/>
  <c r="BK86" i="12"/>
  <c r="IK57" i="12"/>
  <c r="DU79" i="12"/>
  <c r="AH99" i="12"/>
  <c r="DM45" i="12"/>
  <c r="HY71" i="12"/>
  <c r="HF37" i="12"/>
  <c r="AA91" i="12"/>
  <c r="JF98" i="12"/>
  <c r="I79" i="12"/>
  <c r="FC69" i="12"/>
  <c r="BA67" i="12"/>
  <c r="BT28" i="12"/>
  <c r="DK60" i="12"/>
  <c r="FX23" i="12"/>
  <c r="EA46" i="12"/>
  <c r="GW75" i="12"/>
  <c r="AU72" i="12"/>
  <c r="EY15" i="12"/>
  <c r="BC77" i="12"/>
  <c r="V97" i="12"/>
  <c r="HH17" i="12"/>
  <c r="AD98" i="12"/>
  <c r="FJ82" i="12"/>
  <c r="FY36" i="12"/>
  <c r="FZ19" i="12"/>
  <c r="EL15" i="12"/>
  <c r="DO37" i="12"/>
  <c r="DE58" i="12"/>
  <c r="FQ94" i="12"/>
  <c r="DS68" i="12"/>
  <c r="FI88" i="12"/>
  <c r="FE85" i="12"/>
  <c r="FU16" i="12"/>
  <c r="HD53" i="12"/>
  <c r="AP17" i="12"/>
  <c r="GW31" i="12"/>
  <c r="AJ44" i="12"/>
  <c r="FL93" i="12"/>
  <c r="BB34" i="12"/>
  <c r="EC48" i="12"/>
  <c r="II99" i="12"/>
  <c r="EI51" i="12"/>
  <c r="IQ34" i="12"/>
  <c r="EL81" i="12"/>
  <c r="BK23" i="12"/>
  <c r="EK88" i="12"/>
  <c r="AA66" i="12"/>
  <c r="BT27" i="12"/>
  <c r="V58" i="12"/>
  <c r="CQ79" i="12"/>
  <c r="DI73" i="12"/>
  <c r="AK47" i="12"/>
  <c r="BO72" i="12"/>
  <c r="ID80" i="12"/>
  <c r="N84" i="12"/>
  <c r="FA86" i="12"/>
  <c r="DM96" i="12"/>
  <c r="BG82" i="12"/>
  <c r="DU25" i="12"/>
  <c r="GV62" i="12"/>
  <c r="AS56" i="12"/>
  <c r="EW80" i="12"/>
  <c r="DN54" i="12"/>
  <c r="GH20" i="12"/>
  <c r="BA86" i="12"/>
  <c r="CZ90" i="12"/>
  <c r="GA13" i="12"/>
  <c r="BB73" i="12"/>
  <c r="CE65" i="12"/>
  <c r="EC23" i="12"/>
  <c r="CM91" i="12"/>
  <c r="CT30" i="12"/>
  <c r="FE42" i="12"/>
  <c r="BD73" i="12"/>
  <c r="AU75" i="12"/>
  <c r="CQ89" i="12"/>
  <c r="AM71" i="12"/>
  <c r="BC82" i="12"/>
  <c r="BB98" i="12"/>
  <c r="AE80" i="12"/>
  <c r="EQ85" i="12"/>
  <c r="AA65" i="12"/>
  <c r="GE19" i="12"/>
  <c r="BD18" i="12"/>
  <c r="CL28" i="12"/>
  <c r="CI10" i="12"/>
  <c r="CW31" i="12"/>
  <c r="ET72" i="12"/>
  <c r="DO99" i="12"/>
  <c r="DK68" i="12"/>
  <c r="EE40" i="12"/>
  <c r="GN80" i="12"/>
  <c r="GO30" i="12"/>
  <c r="DV34" i="12"/>
  <c r="CT20" i="12"/>
  <c r="DC15" i="12"/>
  <c r="HP96" i="12"/>
  <c r="BK80" i="12"/>
  <c r="F25" i="12"/>
  <c r="FA76" i="12"/>
  <c r="BN80" i="12"/>
  <c r="DH69" i="12"/>
  <c r="DV81" i="12"/>
  <c r="FL84" i="12"/>
  <c r="FJ56" i="12"/>
  <c r="HA83" i="12"/>
  <c r="BD98" i="12"/>
  <c r="FM65" i="12"/>
  <c r="HS18" i="12"/>
  <c r="HB78" i="12"/>
  <c r="DW94" i="12"/>
  <c r="CA84" i="12"/>
  <c r="DZ27" i="12"/>
  <c r="FG86" i="12"/>
  <c r="GQ23" i="12"/>
  <c r="DB37" i="12"/>
  <c r="BF16" i="12"/>
  <c r="S86" i="12"/>
  <c r="BR60" i="12"/>
  <c r="HY53" i="12"/>
  <c r="AH68" i="12"/>
  <c r="JC80" i="12"/>
  <c r="CK74" i="12"/>
  <c r="GN29" i="12"/>
  <c r="AR89" i="12"/>
  <c r="DX73" i="12"/>
  <c r="CN72" i="12"/>
  <c r="EC59" i="12"/>
  <c r="EF75" i="12"/>
  <c r="EE80" i="12"/>
  <c r="DZ94" i="12"/>
  <c r="JE77" i="12"/>
  <c r="AX32" i="12"/>
  <c r="CS58" i="12"/>
  <c r="DN61" i="12"/>
  <c r="ED68" i="12"/>
  <c r="AF78" i="12"/>
  <c r="GE83" i="12"/>
  <c r="DG80" i="12"/>
  <c r="FD82" i="12"/>
  <c r="JA34" i="12"/>
  <c r="BC80" i="12"/>
  <c r="EO14" i="12"/>
  <c r="DB57" i="12"/>
  <c r="IP65" i="12"/>
  <c r="AG39" i="12"/>
  <c r="BW94" i="12"/>
  <c r="FF77" i="12"/>
  <c r="V85" i="12"/>
  <c r="HV39" i="12"/>
  <c r="GX28" i="12"/>
  <c r="GZ58" i="12"/>
  <c r="BC87" i="12"/>
  <c r="AU53" i="12"/>
  <c r="IW66" i="12"/>
  <c r="HN10" i="12"/>
  <c r="S87" i="12"/>
  <c r="JF50" i="12"/>
  <c r="HC12" i="12"/>
  <c r="Y59" i="12"/>
  <c r="N25" i="12"/>
  <c r="GU87" i="12"/>
  <c r="EC83" i="12"/>
  <c r="EJ47" i="12"/>
  <c r="AT52" i="12"/>
  <c r="JA28" i="12"/>
  <c r="EY30" i="12"/>
  <c r="BD67" i="12"/>
  <c r="ID13" i="12"/>
  <c r="EI29" i="12"/>
  <c r="BO16" i="12"/>
  <c r="GS14" i="12"/>
  <c r="AF73" i="12"/>
  <c r="IH57" i="12"/>
  <c r="EU25" i="12"/>
  <c r="DK65" i="12"/>
  <c r="GM10" i="12"/>
  <c r="HF95" i="12"/>
  <c r="FF48" i="12"/>
  <c r="CI25" i="12"/>
  <c r="HI93" i="12"/>
  <c r="EB13" i="12"/>
  <c r="O90" i="12"/>
  <c r="DI31" i="12"/>
  <c r="HJ85" i="12"/>
  <c r="EW16" i="12"/>
  <c r="HH36" i="12"/>
  <c r="JL13" i="12"/>
  <c r="AD63" i="12"/>
  <c r="FB18" i="12"/>
  <c r="IO96" i="12"/>
  <c r="CB96" i="12"/>
  <c r="AF96" i="12"/>
  <c r="IR35" i="12"/>
  <c r="EC71" i="12"/>
  <c r="EE88" i="12"/>
  <c r="JC32" i="12"/>
  <c r="GA90" i="12"/>
  <c r="AS43" i="12"/>
  <c r="FG44" i="12"/>
  <c r="IQ54" i="12"/>
  <c r="ED81" i="12"/>
  <c r="EP61" i="12"/>
  <c r="CZ94" i="12"/>
  <c r="II85" i="12"/>
  <c r="IR55" i="12"/>
  <c r="GX32" i="12"/>
  <c r="HP26" i="12"/>
  <c r="DF56" i="12"/>
  <c r="IF16" i="12"/>
  <c r="GI97" i="12"/>
  <c r="HK96" i="12"/>
  <c r="IT79" i="12"/>
  <c r="AJ49" i="12"/>
  <c r="AK68" i="12"/>
  <c r="AT58" i="12"/>
  <c r="IE62" i="12"/>
  <c r="IU31" i="12"/>
  <c r="N83" i="12"/>
  <c r="BV76" i="12"/>
  <c r="JM11" i="12"/>
  <c r="FH73" i="12"/>
  <c r="GD48" i="12"/>
  <c r="BJ93" i="12"/>
  <c r="IA24" i="12"/>
  <c r="IW35" i="12"/>
  <c r="CY95" i="12"/>
  <c r="J50" i="12"/>
  <c r="AO67" i="12"/>
  <c r="DK43" i="12"/>
  <c r="AP97" i="12"/>
  <c r="AO37" i="12"/>
  <c r="CK58" i="12"/>
  <c r="CH73" i="12"/>
  <c r="HQ56" i="12"/>
  <c r="AF64" i="12"/>
  <c r="GM39" i="12"/>
  <c r="JL33" i="12"/>
  <c r="CC48" i="12"/>
  <c r="EO86" i="12"/>
  <c r="F76" i="12"/>
  <c r="EG85" i="12"/>
  <c r="HF68" i="12"/>
  <c r="DD52" i="12"/>
  <c r="DE55" i="12"/>
  <c r="AZ81" i="12"/>
  <c r="AO39" i="12"/>
  <c r="AG97" i="12"/>
  <c r="DB23" i="12"/>
  <c r="AR86" i="12"/>
  <c r="AZ72" i="12"/>
  <c r="AX52" i="12"/>
  <c r="DG76" i="12"/>
  <c r="CK59" i="12"/>
  <c r="AP91" i="12"/>
  <c r="BV96" i="12"/>
  <c r="ES43" i="12"/>
  <c r="GK79" i="12"/>
  <c r="BH72" i="12"/>
  <c r="FA55" i="12"/>
  <c r="GX98" i="12"/>
  <c r="DS76" i="12"/>
  <c r="FF27" i="12"/>
  <c r="DT74" i="12"/>
  <c r="GF97" i="12"/>
  <c r="BZ64" i="12"/>
  <c r="EF11" i="12"/>
  <c r="AM59" i="12"/>
  <c r="EA88" i="12"/>
  <c r="EC85" i="12"/>
  <c r="AI84" i="12"/>
  <c r="EH98" i="12"/>
  <c r="GK95" i="12"/>
  <c r="AP75" i="12"/>
  <c r="O79" i="12"/>
  <c r="II90" i="12"/>
  <c r="GX91" i="12"/>
  <c r="AN92" i="12"/>
  <c r="IQ66" i="12"/>
  <c r="E71" i="12"/>
  <c r="IA48" i="12"/>
  <c r="EX90" i="12"/>
  <c r="V31" i="12"/>
  <c r="CV96" i="12"/>
  <c r="EN84" i="12"/>
  <c r="Z61" i="12"/>
  <c r="FK43" i="12"/>
  <c r="GG62" i="12"/>
  <c r="JL53" i="12"/>
  <c r="AQ68" i="12"/>
  <c r="AT41" i="12"/>
  <c r="AN93" i="12"/>
  <c r="ER72" i="12"/>
  <c r="FM26" i="12"/>
  <c r="HH89" i="12"/>
  <c r="GA53" i="12"/>
  <c r="GW98" i="12"/>
  <c r="FJ67" i="12"/>
  <c r="EB54" i="12"/>
  <c r="JL19" i="12"/>
  <c r="HX49" i="12"/>
  <c r="BO81" i="12"/>
  <c r="HU58" i="12"/>
  <c r="GQ85" i="12"/>
  <c r="EN97" i="12"/>
  <c r="AL44" i="12"/>
  <c r="BF93" i="12"/>
  <c r="DT69" i="12"/>
  <c r="CG85" i="12"/>
  <c r="HJ14" i="12"/>
  <c r="AO80" i="12"/>
  <c r="IM42" i="12"/>
  <c r="HH74" i="12"/>
  <c r="DL36" i="12"/>
  <c r="EH46" i="12"/>
  <c r="AT20" i="12"/>
  <c r="JL44" i="12"/>
  <c r="CF15" i="12"/>
  <c r="BJ75" i="12"/>
  <c r="FR47" i="12"/>
  <c r="DN92" i="12"/>
  <c r="GB49" i="12"/>
  <c r="HB75" i="12"/>
  <c r="DB18" i="12"/>
  <c r="N16" i="12"/>
  <c r="DS29" i="12"/>
  <c r="GU33" i="12"/>
  <c r="GN95" i="12"/>
  <c r="FJ29" i="12"/>
  <c r="AQ89" i="12"/>
  <c r="FK73" i="12"/>
  <c r="BJ87" i="12"/>
  <c r="DD42" i="12"/>
  <c r="CE24" i="12"/>
  <c r="CE79" i="12"/>
  <c r="EM86" i="12"/>
  <c r="HC31" i="12"/>
  <c r="AF16" i="12"/>
  <c r="CG66" i="12"/>
  <c r="BK94" i="12"/>
  <c r="BS53" i="12"/>
  <c r="IU86" i="12"/>
  <c r="AA17" i="12"/>
  <c r="DB81" i="12"/>
  <c r="GW74" i="12"/>
  <c r="IF69" i="12"/>
  <c r="FI93" i="12"/>
  <c r="BF90" i="12"/>
  <c r="EX91" i="12"/>
  <c r="AA57" i="12"/>
  <c r="BF80" i="12"/>
  <c r="DC37" i="12"/>
  <c r="GQ92" i="12"/>
  <c r="IS74" i="12"/>
  <c r="AR58" i="12"/>
  <c r="HC65" i="12"/>
  <c r="DK34" i="12"/>
  <c r="FZ47" i="12"/>
  <c r="DF79" i="12"/>
  <c r="EZ79" i="12"/>
  <c r="GO70" i="12"/>
  <c r="DD51" i="12"/>
  <c r="EA43" i="12"/>
  <c r="CT91" i="12"/>
  <c r="HL48" i="12"/>
  <c r="IP40" i="12"/>
  <c r="N29" i="12"/>
  <c r="AU95" i="12"/>
  <c r="FR98" i="12"/>
  <c r="CD92" i="12"/>
  <c r="EL21" i="12"/>
  <c r="DH58" i="12"/>
  <c r="BY32" i="12"/>
  <c r="FH80" i="12"/>
  <c r="K96" i="12"/>
  <c r="AO92" i="12"/>
  <c r="IG45" i="12"/>
  <c r="CV21" i="12"/>
  <c r="BI56" i="12"/>
  <c r="FA89" i="12"/>
  <c r="EV66" i="12"/>
  <c r="FC76" i="12"/>
  <c r="CI78" i="12"/>
  <c r="DY47" i="12"/>
  <c r="EP59" i="12"/>
  <c r="BR14" i="12"/>
  <c r="HH97" i="12"/>
  <c r="IV84" i="12"/>
  <c r="JK91" i="12"/>
  <c r="AO35" i="12"/>
  <c r="HZ81" i="12"/>
  <c r="P83" i="12"/>
  <c r="EP53" i="12"/>
  <c r="GV22" i="12"/>
  <c r="DA90" i="12"/>
  <c r="BU96" i="12"/>
  <c r="CW97" i="12"/>
  <c r="CG12" i="12"/>
  <c r="B79" i="12"/>
  <c r="CD31" i="12"/>
  <c r="HQ63" i="12"/>
  <c r="IM14" i="12"/>
  <c r="DG18" i="12"/>
  <c r="CB62" i="12"/>
  <c r="FN69" i="12"/>
  <c r="AT78" i="12"/>
  <c r="BG79" i="12"/>
  <c r="AJ34" i="12"/>
  <c r="JF90" i="12"/>
  <c r="GG74" i="12"/>
  <c r="EI31" i="12"/>
  <c r="EV45" i="12"/>
  <c r="IZ89" i="12"/>
  <c r="GB83" i="12"/>
  <c r="HX37" i="12"/>
  <c r="EE84" i="12"/>
  <c r="JM57" i="12"/>
  <c r="CG65" i="12"/>
  <c r="CG90" i="12"/>
  <c r="DK58" i="12"/>
  <c r="DD55" i="12"/>
  <c r="EN40" i="12"/>
  <c r="EV77" i="12"/>
  <c r="DE57" i="12"/>
  <c r="CT77" i="12"/>
  <c r="CI68" i="12"/>
  <c r="FN39" i="12"/>
  <c r="EE90" i="12"/>
  <c r="BB53" i="12"/>
  <c r="CM49" i="12"/>
  <c r="BX60" i="12"/>
  <c r="BI90" i="12"/>
  <c r="CI69" i="12"/>
  <c r="EC43" i="12"/>
  <c r="DX64" i="12"/>
  <c r="FV35" i="12"/>
  <c r="AX72" i="12"/>
  <c r="CS56" i="12"/>
  <c r="FJ24" i="12"/>
  <c r="FR94" i="12"/>
  <c r="BR43" i="12"/>
  <c r="EW47" i="12"/>
  <c r="BC48" i="12"/>
  <c r="IG51" i="12"/>
  <c r="I34" i="12"/>
  <c r="BJ65" i="12"/>
  <c r="FA19" i="12"/>
  <c r="GV31" i="12"/>
  <c r="IC36" i="12"/>
  <c r="DD36" i="12"/>
  <c r="ER85" i="12"/>
  <c r="CS14" i="12"/>
  <c r="EO60" i="12"/>
  <c r="DN39" i="12"/>
  <c r="DV72" i="12"/>
  <c r="DC49" i="12"/>
  <c r="BR61" i="12"/>
  <c r="DQ12" i="12"/>
  <c r="HN78" i="12"/>
  <c r="EZ98" i="12"/>
  <c r="BB20" i="12"/>
  <c r="GB81" i="12"/>
  <c r="FY60" i="12"/>
  <c r="BU55" i="12"/>
  <c r="FH88" i="12"/>
  <c r="JA60" i="12"/>
  <c r="AZ34" i="12"/>
  <c r="CA96" i="12"/>
  <c r="BD77" i="12"/>
  <c r="DN65" i="12"/>
  <c r="BF77" i="12"/>
  <c r="JF87" i="12"/>
  <c r="JC47" i="12"/>
  <c r="CW53" i="12"/>
  <c r="IL84" i="12"/>
  <c r="EK73" i="12"/>
  <c r="EG65" i="12"/>
  <c r="DA89" i="12"/>
  <c r="BJ86" i="12"/>
  <c r="EU91" i="12"/>
  <c r="DX70" i="12"/>
  <c r="GP67" i="12"/>
  <c r="IK68" i="12"/>
  <c r="FT12" i="12"/>
  <c r="BM58" i="12"/>
  <c r="IS71" i="12"/>
  <c r="CO24" i="12"/>
  <c r="DT88" i="12"/>
  <c r="N31" i="12"/>
  <c r="F19" i="12"/>
  <c r="EW90" i="12"/>
  <c r="E85" i="12"/>
  <c r="GO80" i="12"/>
  <c r="EH53" i="12"/>
  <c r="BG47" i="12"/>
  <c r="FJ62" i="12"/>
  <c r="AH92" i="12"/>
  <c r="AE55" i="12"/>
  <c r="HX85" i="12"/>
  <c r="DW43" i="12"/>
  <c r="FB81" i="12"/>
  <c r="IA60" i="12"/>
  <c r="GJ85" i="12"/>
  <c r="CF56" i="12"/>
  <c r="BA37" i="12"/>
  <c r="CE74" i="12"/>
  <c r="IU87" i="12"/>
  <c r="CO98" i="12"/>
  <c r="BY70" i="12"/>
  <c r="HM51" i="12"/>
  <c r="GT44" i="12"/>
  <c r="JH18" i="12"/>
  <c r="GZ13" i="12"/>
  <c r="IO38" i="12"/>
  <c r="AI89" i="12"/>
  <c r="HV95" i="12"/>
  <c r="BV74" i="12"/>
  <c r="CK95" i="12"/>
  <c r="FD72" i="12"/>
  <c r="HK71" i="12"/>
  <c r="EC80" i="12"/>
  <c r="IG25" i="12"/>
  <c r="EC86" i="12"/>
  <c r="EH43" i="12"/>
  <c r="DX90" i="12"/>
  <c r="IQ53" i="12"/>
  <c r="CX56" i="12"/>
  <c r="IF65" i="12"/>
  <c r="CF52" i="12"/>
  <c r="ER75" i="12"/>
  <c r="BD71" i="12"/>
  <c r="HO25" i="12"/>
  <c r="ED77" i="12"/>
  <c r="BX92" i="12"/>
  <c r="BS86" i="12"/>
  <c r="FE21" i="12"/>
  <c r="GU67" i="12"/>
  <c r="HA86" i="12"/>
  <c r="DG41" i="12"/>
  <c r="AU33" i="12"/>
  <c r="HD51" i="12"/>
  <c r="BE27" i="12"/>
  <c r="CG79" i="12"/>
  <c r="Z93" i="12"/>
  <c r="IY70" i="12"/>
  <c r="F54" i="12"/>
  <c r="CF36" i="12"/>
  <c r="BF63" i="12"/>
  <c r="DD54" i="12"/>
  <c r="EV58" i="12"/>
  <c r="CH97" i="12"/>
  <c r="DK86" i="12"/>
  <c r="CU84" i="12"/>
  <c r="AF81" i="12"/>
  <c r="FK74" i="12"/>
  <c r="IK53" i="12"/>
  <c r="CA11" i="12"/>
  <c r="I86" i="12"/>
  <c r="AE79" i="12"/>
  <c r="HA82" i="12"/>
  <c r="CG80" i="12"/>
  <c r="HN91" i="12"/>
  <c r="DB43" i="12"/>
  <c r="CM71" i="12"/>
  <c r="JI60" i="12"/>
  <c r="DC53" i="12"/>
  <c r="AI81" i="12"/>
  <c r="EY62" i="12"/>
  <c r="IY65" i="12"/>
  <c r="GZ71" i="12"/>
  <c r="IJ34" i="12"/>
  <c r="AZ62" i="12"/>
  <c r="FA56" i="12"/>
  <c r="HK78" i="12"/>
  <c r="I48" i="12"/>
  <c r="BO58" i="12"/>
  <c r="EL77" i="12"/>
  <c r="IO13" i="12"/>
  <c r="FF99" i="12"/>
  <c r="HI94" i="12"/>
  <c r="FJ74" i="12"/>
  <c r="IW98" i="12"/>
  <c r="CW20" i="12"/>
  <c r="JB25" i="12"/>
  <c r="CS82" i="12"/>
  <c r="EM89" i="12"/>
  <c r="GF70" i="12"/>
  <c r="GD95" i="12"/>
  <c r="DZ87" i="12"/>
  <c r="BD82" i="12"/>
  <c r="HY58" i="12"/>
  <c r="BI11" i="12"/>
  <c r="IP81" i="12"/>
  <c r="HR85" i="12"/>
  <c r="IM91" i="12"/>
  <c r="AH17" i="12"/>
  <c r="DD92" i="12"/>
  <c r="CE36" i="12"/>
  <c r="CP62" i="12"/>
  <c r="JA86" i="12"/>
  <c r="BZ91" i="12"/>
  <c r="CA94" i="12"/>
  <c r="EU49" i="12"/>
  <c r="HT20" i="12"/>
  <c r="JE22" i="12"/>
  <c r="GH99" i="12"/>
  <c r="EK53" i="12"/>
  <c r="JF42" i="12"/>
  <c r="EC95" i="12"/>
  <c r="CG76" i="12"/>
  <c r="K33" i="12"/>
  <c r="FH95" i="12"/>
  <c r="EV64" i="12"/>
  <c r="ET74" i="12"/>
  <c r="GZ88" i="12"/>
  <c r="FG49" i="12"/>
  <c r="HZ95" i="12"/>
  <c r="FC79" i="12"/>
  <c r="FQ50" i="12"/>
  <c r="FJ54" i="12"/>
  <c r="GC79" i="12"/>
  <c r="DQ47" i="12"/>
  <c r="FM82" i="12"/>
  <c r="FJ23" i="12"/>
  <c r="GE25" i="12"/>
  <c r="IG44" i="12"/>
  <c r="GP51" i="12"/>
  <c r="EV99" i="12"/>
  <c r="V29" i="12"/>
  <c r="IR60" i="12"/>
  <c r="EA52" i="12"/>
  <c r="GR45" i="12"/>
  <c r="DB20" i="12"/>
  <c r="EN33" i="12"/>
  <c r="CI93" i="12"/>
  <c r="CE80" i="12"/>
  <c r="DC57" i="12"/>
  <c r="EI77" i="12"/>
  <c r="EI44" i="12"/>
  <c r="AI41" i="12"/>
  <c r="BF88" i="12"/>
  <c r="GR41" i="12"/>
  <c r="CY81" i="12"/>
  <c r="HU77" i="12"/>
  <c r="CG87" i="12"/>
  <c r="IN49" i="12"/>
  <c r="CA67" i="12"/>
  <c r="JG16" i="12"/>
  <c r="IN50" i="12"/>
  <c r="IE63" i="12"/>
  <c r="BE35" i="12"/>
  <c r="AH90" i="12"/>
  <c r="AG86" i="12"/>
  <c r="N17" i="12"/>
  <c r="HI57" i="12"/>
  <c r="CH62" i="12"/>
  <c r="HT13" i="12"/>
  <c r="BB14" i="12"/>
  <c r="HE40" i="12"/>
  <c r="GB72" i="12"/>
  <c r="EA44" i="12"/>
  <c r="GG16" i="12"/>
  <c r="Y55" i="12"/>
  <c r="CN77" i="12"/>
  <c r="CB56" i="12"/>
  <c r="JF39" i="12"/>
  <c r="AT83" i="12"/>
  <c r="DF66" i="12"/>
  <c r="GB75" i="12"/>
  <c r="BE40" i="12"/>
  <c r="EX98" i="12"/>
  <c r="BX75" i="12"/>
  <c r="BL76" i="12"/>
  <c r="CJ98" i="12"/>
  <c r="HE47" i="12"/>
  <c r="CU93" i="12"/>
  <c r="GQ98" i="12"/>
  <c r="DA67" i="12"/>
  <c r="BT78" i="12"/>
  <c r="BB38" i="12"/>
  <c r="BA56" i="12"/>
  <c r="CP45" i="12"/>
  <c r="DX18" i="12"/>
  <c r="HA12" i="12"/>
  <c r="DF98" i="12"/>
  <c r="BN79" i="12"/>
  <c r="FD50" i="12"/>
  <c r="GZ25" i="12"/>
  <c r="DT97" i="12"/>
  <c r="HT10" i="12"/>
  <c r="K21" i="12"/>
  <c r="DJ81" i="12"/>
  <c r="DL70" i="12"/>
  <c r="GT93" i="12"/>
  <c r="AP61" i="12"/>
  <c r="IP60" i="12"/>
  <c r="II81" i="12"/>
  <c r="HI35" i="12"/>
  <c r="DH78" i="12"/>
  <c r="F56" i="12"/>
  <c r="EW78" i="12"/>
  <c r="EK26" i="12"/>
  <c r="GB27" i="12"/>
  <c r="EC79" i="12"/>
  <c r="HW11" i="12"/>
  <c r="AN97" i="12"/>
  <c r="JJ75" i="12"/>
  <c r="GZ97" i="12"/>
  <c r="EV80" i="12"/>
  <c r="AR60" i="12"/>
  <c r="J22" i="12"/>
  <c r="N97" i="12"/>
  <c r="AN81" i="12"/>
  <c r="IR38" i="12"/>
  <c r="GZ63" i="12"/>
  <c r="AS91" i="12"/>
  <c r="DV60" i="12"/>
  <c r="FX68" i="12"/>
  <c r="BE97" i="12"/>
  <c r="HU40" i="12"/>
  <c r="Y15" i="12"/>
  <c r="GP76" i="12"/>
  <c r="IC44" i="12"/>
  <c r="Z65" i="12"/>
  <c r="BO55" i="12"/>
  <c r="B82" i="12"/>
  <c r="AQ62" i="12"/>
  <c r="DX21" i="12"/>
  <c r="FA33" i="12"/>
  <c r="FS91" i="12"/>
  <c r="IW51" i="12"/>
  <c r="JA51" i="12"/>
  <c r="AP65" i="12"/>
  <c r="FR33" i="12"/>
  <c r="IW95" i="12"/>
  <c r="EL69" i="12"/>
  <c r="CN79" i="12"/>
  <c r="HP31" i="12"/>
  <c r="AD53" i="12"/>
  <c r="FJ71" i="12"/>
  <c r="AT56" i="12"/>
  <c r="IB11" i="12"/>
  <c r="DX23" i="12"/>
  <c r="AX35" i="12"/>
  <c r="BK84" i="12"/>
  <c r="AD57" i="12"/>
  <c r="GA11" i="12"/>
  <c r="CR28" i="12"/>
  <c r="HC98" i="12"/>
  <c r="V18" i="12"/>
  <c r="DQ57" i="12"/>
  <c r="EF12" i="12"/>
  <c r="BY96" i="12"/>
  <c r="FG36" i="12"/>
  <c r="CD68" i="12"/>
  <c r="GX17" i="12"/>
  <c r="HC16" i="12"/>
  <c r="V46" i="12"/>
  <c r="EL39" i="12"/>
  <c r="CP10" i="12"/>
  <c r="HR52" i="12"/>
  <c r="EN81" i="12"/>
  <c r="GG71" i="12"/>
  <c r="DV88" i="12"/>
  <c r="BS39" i="12"/>
  <c r="CY38" i="12"/>
  <c r="FZ30" i="12"/>
  <c r="K78" i="12"/>
  <c r="EA51" i="12"/>
  <c r="AR55" i="12"/>
  <c r="AY85" i="12"/>
  <c r="FE14" i="12"/>
  <c r="B72" i="12"/>
  <c r="CD45" i="12"/>
  <c r="GX36" i="12"/>
  <c r="EW73" i="12"/>
  <c r="IM49" i="12"/>
  <c r="GB88" i="12"/>
  <c r="FC94" i="12"/>
  <c r="BO20" i="12"/>
  <c r="CW40" i="12"/>
  <c r="CE86" i="12"/>
  <c r="BM83" i="12"/>
  <c r="HV97" i="12"/>
  <c r="DB95" i="12"/>
  <c r="B98" i="12"/>
  <c r="E31" i="12"/>
  <c r="DP27" i="12"/>
  <c r="AT61" i="12"/>
  <c r="DP25" i="12"/>
  <c r="HQ46" i="12"/>
  <c r="FE57" i="12"/>
  <c r="DB78" i="12"/>
  <c r="HZ92" i="12"/>
  <c r="Y96" i="12"/>
  <c r="FK64" i="12"/>
  <c r="DN74" i="12"/>
  <c r="EJ44" i="12"/>
  <c r="BM86" i="12"/>
  <c r="CP24" i="12"/>
  <c r="IM97" i="12"/>
  <c r="DV55" i="12"/>
  <c r="DM91" i="12"/>
  <c r="CZ93" i="12"/>
  <c r="JM36" i="12"/>
  <c r="JL60" i="12"/>
  <c r="CK19" i="12"/>
  <c r="GA72" i="12"/>
  <c r="BV43" i="12"/>
  <c r="CN27" i="12"/>
  <c r="FL23" i="12"/>
  <c r="HD14" i="12"/>
  <c r="DH26" i="12"/>
  <c r="CM18" i="12"/>
  <c r="DF70" i="12"/>
  <c r="IF55" i="12"/>
  <c r="GZ35" i="12"/>
  <c r="CT34" i="12"/>
  <c r="ET25" i="12"/>
  <c r="EP40" i="12"/>
  <c r="CX31" i="12"/>
  <c r="GA21" i="12"/>
  <c r="JK90" i="12"/>
  <c r="FL48" i="12"/>
  <c r="JD21" i="12"/>
  <c r="DK79" i="12"/>
  <c r="AR72" i="12"/>
  <c r="IB69" i="12"/>
  <c r="JH62" i="12"/>
  <c r="EX37" i="12"/>
  <c r="CD35" i="12"/>
  <c r="GF12" i="12"/>
  <c r="EL28" i="12"/>
  <c r="DI22" i="12"/>
  <c r="II17" i="12"/>
  <c r="FG18" i="12"/>
  <c r="GC31" i="12"/>
  <c r="IX98" i="12"/>
  <c r="HH50" i="12"/>
  <c r="BU62" i="12"/>
  <c r="GL25" i="12"/>
  <c r="DA76" i="12"/>
  <c r="DR36" i="12"/>
  <c r="AJ95" i="12"/>
  <c r="FD10" i="12"/>
  <c r="IN96" i="12"/>
  <c r="IH88" i="12"/>
  <c r="EJ90" i="12"/>
  <c r="DA20" i="12"/>
  <c r="IQ89" i="12"/>
  <c r="AG35" i="12"/>
  <c r="I65" i="12"/>
  <c r="EY12" i="12"/>
  <c r="BM67" i="12"/>
  <c r="BN66" i="12"/>
  <c r="FD55" i="12"/>
  <c r="CT49" i="12"/>
  <c r="IV41" i="12"/>
  <c r="JB99" i="12"/>
  <c r="CZ59" i="12"/>
  <c r="CG95" i="12"/>
  <c r="IX75" i="12"/>
  <c r="HW95" i="12"/>
  <c r="IW39" i="12"/>
  <c r="IU27" i="12"/>
  <c r="JC64" i="12"/>
  <c r="FV50" i="12"/>
  <c r="BW86" i="12"/>
  <c r="BU14" i="12"/>
  <c r="FE82" i="12"/>
  <c r="HT24" i="12"/>
  <c r="FE18" i="12"/>
  <c r="GK87" i="12"/>
  <c r="BD15" i="12"/>
  <c r="FU12" i="12"/>
  <c r="E86" i="12"/>
  <c r="AS78" i="12"/>
  <c r="GS24" i="12"/>
  <c r="AP74" i="12"/>
  <c r="EW29" i="12"/>
  <c r="EP69" i="12"/>
  <c r="DU52" i="12"/>
  <c r="DC29" i="12"/>
  <c r="JJ89" i="12"/>
  <c r="JB13" i="12"/>
  <c r="N59" i="12"/>
  <c r="AI47" i="12"/>
  <c r="FB89" i="12"/>
  <c r="HE75" i="12"/>
  <c r="IN89" i="12"/>
  <c r="GH97" i="12"/>
  <c r="FC62" i="12"/>
  <c r="BL53" i="12"/>
  <c r="DL78" i="12"/>
  <c r="DG62" i="12"/>
  <c r="GP46" i="12"/>
  <c r="FM75" i="12"/>
  <c r="JG82" i="12"/>
  <c r="GY63" i="12"/>
  <c r="JF95" i="12"/>
  <c r="HK47" i="12"/>
  <c r="HS70" i="12"/>
  <c r="GV18" i="12"/>
  <c r="DJ55" i="12"/>
  <c r="FB83" i="12"/>
  <c r="BW76" i="12"/>
  <c r="CJ48" i="12"/>
  <c r="IC96" i="12"/>
  <c r="EO81" i="12"/>
  <c r="AT70" i="12"/>
  <c r="AM54" i="12"/>
  <c r="FS88" i="12"/>
  <c r="IN72" i="12"/>
  <c r="FH82" i="12"/>
  <c r="CL49" i="12"/>
  <c r="EM48" i="12"/>
  <c r="CS85" i="12"/>
  <c r="AM23" i="12"/>
  <c r="FT20" i="12"/>
  <c r="DM31" i="12"/>
  <c r="AN23" i="12"/>
  <c r="CX43" i="12"/>
  <c r="IS96" i="12"/>
  <c r="FM23" i="12"/>
  <c r="EB57" i="12"/>
  <c r="IL38" i="12"/>
  <c r="FT54" i="12"/>
  <c r="IR53" i="12"/>
  <c r="IP75" i="12"/>
  <c r="AJ86" i="12"/>
  <c r="EM78" i="12"/>
  <c r="CD89" i="12"/>
  <c r="CH92" i="12"/>
  <c r="ET43" i="12"/>
  <c r="IW62" i="12"/>
  <c r="IC67" i="12"/>
  <c r="GW97" i="12"/>
  <c r="HD90" i="12"/>
  <c r="HF27" i="12"/>
  <c r="FF97" i="12"/>
  <c r="J86" i="12"/>
  <c r="CM81" i="12"/>
  <c r="CF98" i="12"/>
  <c r="GL61" i="12"/>
  <c r="HQ65" i="12"/>
  <c r="HP14" i="12"/>
  <c r="DA44" i="12"/>
  <c r="FB77" i="12"/>
  <c r="CN93" i="12"/>
  <c r="GO41" i="12"/>
  <c r="AQ21" i="12"/>
  <c r="AS71" i="12"/>
  <c r="CE92" i="12"/>
  <c r="DI85" i="12"/>
  <c r="FT37" i="12"/>
  <c r="AR11" i="12"/>
  <c r="EY42" i="12"/>
  <c r="DF81" i="12"/>
  <c r="EL72" i="12"/>
  <c r="Z97" i="12"/>
  <c r="GB41" i="12"/>
  <c r="DP64" i="12"/>
  <c r="AT92" i="12"/>
  <c r="GG11" i="12"/>
  <c r="EB78" i="12"/>
  <c r="BE89" i="12"/>
  <c r="HB85" i="12"/>
  <c r="FG72" i="12"/>
  <c r="EC99" i="12"/>
  <c r="CQ83" i="12"/>
  <c r="JG73" i="12"/>
  <c r="EI38" i="12"/>
  <c r="DC97" i="12"/>
  <c r="AP44" i="12"/>
  <c r="FU48" i="12"/>
  <c r="BT95" i="12"/>
  <c r="FG70" i="12"/>
  <c r="O54" i="12"/>
  <c r="HI40" i="12"/>
  <c r="DH87" i="12"/>
  <c r="GE11" i="12"/>
  <c r="DV64" i="12"/>
  <c r="EB60" i="12"/>
  <c r="DQ29" i="12"/>
  <c r="HK33" i="12"/>
  <c r="DP90" i="12"/>
  <c r="IT83" i="12"/>
  <c r="JK82" i="12"/>
  <c r="FL29" i="12"/>
  <c r="CI13" i="12"/>
  <c r="HM17" i="12"/>
  <c r="EE95" i="12"/>
  <c r="ET63" i="12"/>
  <c r="AM98" i="12"/>
  <c r="EM93" i="12"/>
  <c r="DT63" i="12"/>
  <c r="HR27" i="12"/>
  <c r="IW29" i="12"/>
  <c r="IN12" i="12"/>
  <c r="GI23" i="12"/>
  <c r="CT51" i="12"/>
  <c r="CR76" i="12"/>
  <c r="EL86" i="12"/>
  <c r="BD40" i="12"/>
  <c r="EK92" i="12"/>
  <c r="EP44" i="12"/>
  <c r="BH74" i="12"/>
  <c r="BN96" i="12"/>
  <c r="BD99" i="12"/>
  <c r="GO42" i="12"/>
  <c r="IH24" i="12"/>
  <c r="JD56" i="12"/>
  <c r="FW48" i="12"/>
  <c r="FJ40" i="12"/>
  <c r="J51" i="12"/>
  <c r="BL72" i="12"/>
  <c r="EX72" i="12"/>
  <c r="CR75" i="12"/>
  <c r="CF97" i="12"/>
  <c r="BU81" i="12"/>
  <c r="CJ13" i="12"/>
  <c r="BR35" i="12"/>
  <c r="BW78" i="12"/>
  <c r="DM35" i="12"/>
  <c r="EQ19" i="12"/>
  <c r="AO73" i="12"/>
  <c r="DE79" i="12"/>
  <c r="FQ17" i="12"/>
  <c r="GW89" i="12"/>
  <c r="DM94" i="12"/>
  <c r="FY28" i="12"/>
  <c r="HG98" i="12"/>
  <c r="BU30" i="12"/>
  <c r="AZ66" i="12"/>
  <c r="DA94" i="12"/>
  <c r="CR56" i="12"/>
  <c r="CK40" i="12"/>
  <c r="CA30" i="12"/>
  <c r="K89" i="12"/>
  <c r="CA75" i="12"/>
  <c r="JL62" i="12"/>
  <c r="AD73" i="12"/>
  <c r="GN90" i="12"/>
  <c r="EP47" i="12"/>
  <c r="CF89" i="12"/>
  <c r="HR64" i="12"/>
  <c r="BK39" i="12"/>
  <c r="JM85" i="12"/>
  <c r="IW80" i="12"/>
  <c r="CX74" i="12"/>
  <c r="JI17" i="12"/>
  <c r="BI59" i="12"/>
  <c r="EG83" i="12"/>
  <c r="FL25" i="12"/>
  <c r="BJ61" i="12"/>
  <c r="DQ98" i="12"/>
  <c r="BX20" i="12"/>
  <c r="Z39" i="12"/>
  <c r="HK37" i="12"/>
  <c r="CU17" i="12"/>
  <c r="CP56" i="12"/>
  <c r="AF28" i="12"/>
  <c r="P20" i="12"/>
  <c r="HJ90" i="12"/>
  <c r="DB33" i="12"/>
  <c r="IM71" i="12"/>
  <c r="BN60" i="12"/>
  <c r="K58" i="12"/>
  <c r="AY97" i="12"/>
  <c r="FG74" i="12"/>
  <c r="CH76" i="12"/>
  <c r="FT28" i="12"/>
  <c r="AL79" i="12"/>
  <c r="DR53" i="12"/>
  <c r="E57" i="12"/>
  <c r="DM87" i="12"/>
  <c r="CL80" i="12"/>
  <c r="AX47" i="12"/>
  <c r="JL23" i="12"/>
  <c r="IS13" i="12"/>
  <c r="ES19" i="12"/>
  <c r="AQ75" i="12"/>
  <c r="AS83" i="12"/>
  <c r="GH29" i="12"/>
  <c r="EO29" i="12"/>
  <c r="DV86" i="12"/>
  <c r="GK32" i="12"/>
  <c r="GW30" i="12"/>
  <c r="DS59" i="12"/>
  <c r="HE68" i="12"/>
  <c r="IQ75" i="12"/>
  <c r="ET77" i="12"/>
  <c r="HC57" i="12"/>
  <c r="GA36" i="12"/>
  <c r="FG93" i="12"/>
  <c r="IB77" i="12"/>
  <c r="DC58" i="12"/>
  <c r="BS40" i="12"/>
  <c r="FE62" i="12"/>
  <c r="K27" i="12"/>
  <c r="DD30" i="12"/>
  <c r="BR68" i="12"/>
  <c r="IE87" i="12"/>
  <c r="GG91" i="12"/>
  <c r="EY88" i="12"/>
  <c r="GU83" i="12"/>
  <c r="AH45" i="12"/>
  <c r="EY92" i="12"/>
  <c r="DI47" i="12"/>
  <c r="FM91" i="12"/>
  <c r="GV48" i="12"/>
  <c r="IJ11" i="12"/>
  <c r="DR38" i="12"/>
  <c r="CX60" i="12"/>
  <c r="DL43" i="12"/>
  <c r="JD53" i="12"/>
  <c r="GV99" i="12"/>
  <c r="CM56" i="12"/>
  <c r="GH91" i="12"/>
  <c r="GN56" i="12"/>
  <c r="DM78" i="12"/>
  <c r="BH51" i="12"/>
  <c r="BK15" i="12"/>
  <c r="CC82" i="12"/>
  <c r="CB39" i="12"/>
  <c r="AU46" i="12"/>
  <c r="B40" i="12"/>
  <c r="GR67" i="12"/>
  <c r="P51" i="12"/>
  <c r="DD41" i="12"/>
  <c r="BW92" i="12"/>
  <c r="HH76" i="12"/>
  <c r="BS42" i="12"/>
  <c r="DK71" i="12"/>
  <c r="JM45" i="12"/>
  <c r="IB13" i="12"/>
  <c r="AO38" i="12"/>
  <c r="JD33" i="12"/>
  <c r="P73" i="12"/>
  <c r="FT42" i="12"/>
  <c r="ID52" i="12"/>
  <c r="BU48" i="12"/>
  <c r="JF11" i="12"/>
  <c r="DD99" i="12"/>
  <c r="FH51" i="12"/>
  <c r="AY67" i="12"/>
  <c r="EU84" i="12"/>
  <c r="AP56" i="12"/>
  <c r="FY39" i="12"/>
  <c r="Z82" i="12"/>
  <c r="ER94" i="12"/>
  <c r="DQ87" i="12"/>
  <c r="IN42" i="12"/>
  <c r="EL48" i="12"/>
  <c r="FI66" i="12"/>
  <c r="EQ89" i="12"/>
  <c r="S57" i="12"/>
  <c r="AU74" i="12"/>
  <c r="GC24" i="12"/>
  <c r="BK64" i="12"/>
  <c r="GT26" i="12"/>
  <c r="FW32" i="12"/>
  <c r="FR26" i="12"/>
  <c r="EZ37" i="12"/>
  <c r="IC12" i="12"/>
  <c r="FZ55" i="12"/>
  <c r="DM52" i="12"/>
  <c r="BK82" i="12"/>
  <c r="BM64" i="12"/>
  <c r="DM69" i="12"/>
  <c r="BY16" i="12"/>
  <c r="FF61" i="12"/>
  <c r="HX69" i="12"/>
  <c r="EI60" i="12"/>
  <c r="CG55" i="12"/>
  <c r="HI25" i="12"/>
  <c r="HG25" i="12"/>
  <c r="EW25" i="12"/>
  <c r="BL75" i="12"/>
  <c r="K82" i="12"/>
  <c r="BJ98" i="12"/>
  <c r="EC73" i="12"/>
  <c r="GD82" i="12"/>
  <c r="AH93" i="12"/>
  <c r="HF79" i="12"/>
  <c r="CT86" i="12"/>
  <c r="AZ78" i="12"/>
  <c r="Z73" i="12"/>
  <c r="ED43" i="12"/>
  <c r="IO35" i="12"/>
  <c r="AZ75" i="12"/>
  <c r="GU63" i="12"/>
  <c r="CV60" i="12"/>
  <c r="ET97" i="12"/>
  <c r="AG55" i="12"/>
  <c r="CT76" i="12"/>
  <c r="FX42" i="12"/>
  <c r="IN26" i="12"/>
  <c r="DQ88" i="12"/>
  <c r="GM19" i="12"/>
  <c r="AF71" i="12"/>
  <c r="AS50" i="12"/>
  <c r="FD92" i="12"/>
  <c r="BN13" i="12"/>
  <c r="BE25" i="12"/>
  <c r="FN58" i="12"/>
  <c r="HI13" i="12"/>
  <c r="EL94" i="12"/>
  <c r="EC46" i="12"/>
  <c r="BY72" i="12"/>
  <c r="BW38" i="12"/>
  <c r="DX72" i="12"/>
  <c r="IY21" i="12"/>
  <c r="IS43" i="12"/>
  <c r="IG52" i="12"/>
  <c r="GA94" i="12"/>
  <c r="IS91" i="12"/>
  <c r="IG84" i="12"/>
  <c r="IH40" i="12"/>
  <c r="AA56" i="12"/>
  <c r="EZ99" i="12"/>
  <c r="HK46" i="12"/>
  <c r="EC44" i="12"/>
  <c r="EV60" i="12"/>
  <c r="DL49" i="12"/>
  <c r="EG91" i="12"/>
  <c r="IS48" i="12"/>
  <c r="GN50" i="12"/>
  <c r="HK38" i="12"/>
  <c r="EY40" i="12"/>
  <c r="CM83" i="12"/>
  <c r="IU85" i="12"/>
  <c r="FH77" i="12"/>
  <c r="CS22" i="12"/>
  <c r="BS46" i="12"/>
  <c r="IW17" i="12"/>
  <c r="CX44" i="12"/>
  <c r="EI59" i="12"/>
  <c r="GZ59" i="12"/>
  <c r="ED83" i="12"/>
  <c r="CN54" i="12"/>
  <c r="DZ64" i="12"/>
  <c r="FI19" i="12"/>
  <c r="BL63" i="12"/>
  <c r="EP11" i="12"/>
  <c r="IC87" i="12"/>
  <c r="IL22" i="12"/>
  <c r="HG45" i="12"/>
  <c r="ES78" i="12"/>
  <c r="AX48" i="12"/>
  <c r="S52" i="12"/>
  <c r="BJ89" i="12"/>
  <c r="IV47" i="12"/>
  <c r="DJ53" i="12"/>
  <c r="EH67" i="12"/>
  <c r="GG19" i="12"/>
  <c r="EK93" i="12"/>
  <c r="Y68" i="12"/>
  <c r="IR88" i="12"/>
  <c r="DV54" i="12"/>
  <c r="GU22" i="12"/>
  <c r="JI32" i="12"/>
  <c r="FB22" i="12"/>
  <c r="DW99" i="12"/>
  <c r="IF89" i="12"/>
  <c r="HD69" i="12"/>
  <c r="GJ63" i="12"/>
  <c r="GP45" i="12"/>
  <c r="HE88" i="12"/>
  <c r="GZ87" i="12"/>
  <c r="HM55" i="12"/>
  <c r="DJ93" i="12"/>
  <c r="N54" i="12"/>
  <c r="FX56" i="12"/>
  <c r="BU77" i="12"/>
  <c r="DJ47" i="12"/>
  <c r="HY62" i="12"/>
  <c r="F93" i="12"/>
  <c r="AG94" i="12"/>
  <c r="JD69" i="12"/>
  <c r="FW64" i="12"/>
  <c r="AR67" i="12"/>
  <c r="AT69" i="12"/>
  <c r="IC95" i="12"/>
  <c r="CZ78" i="12"/>
  <c r="FJ63" i="12"/>
  <c r="DO89" i="12"/>
  <c r="EO94" i="12"/>
  <c r="AS81" i="12"/>
  <c r="GR93" i="12"/>
  <c r="BY92" i="12"/>
  <c r="HP12" i="12"/>
  <c r="CP60" i="12"/>
  <c r="JK44" i="12"/>
  <c r="JI28" i="12"/>
  <c r="GZ76" i="12"/>
  <c r="EX76" i="12"/>
  <c r="CZ89" i="12"/>
  <c r="FL61" i="12"/>
  <c r="IT56" i="12"/>
  <c r="DK61" i="12"/>
  <c r="DF46" i="12"/>
  <c r="AI40" i="12"/>
  <c r="AQ78" i="12"/>
  <c r="FE73" i="12"/>
  <c r="BB58" i="12"/>
  <c r="DB71" i="12"/>
  <c r="EH66" i="12"/>
  <c r="DH19" i="12"/>
  <c r="AJ89" i="12"/>
  <c r="CB99" i="12"/>
  <c r="CE26" i="12"/>
  <c r="CO74" i="12"/>
  <c r="EV27" i="12"/>
  <c r="BC16" i="12"/>
  <c r="DE46" i="12"/>
  <c r="ID54" i="12"/>
  <c r="BJ85" i="12"/>
  <c r="IP15" i="12"/>
  <c r="GW59" i="12"/>
  <c r="AA99" i="12"/>
  <c r="GY37" i="12"/>
  <c r="GY62" i="12"/>
  <c r="ET86" i="12"/>
  <c r="CN60" i="12"/>
  <c r="CC15" i="12"/>
  <c r="DM58" i="12"/>
  <c r="BI94" i="12"/>
  <c r="GQ38" i="12"/>
  <c r="BW50" i="12"/>
  <c r="O25" i="12"/>
  <c r="BG76" i="12"/>
  <c r="HM35" i="12"/>
  <c r="EH75" i="12"/>
  <c r="DZ33" i="12"/>
  <c r="BI89" i="12"/>
  <c r="FS73" i="12"/>
  <c r="EQ53" i="12"/>
  <c r="CZ47" i="12"/>
  <c r="GF16" i="12"/>
  <c r="EW26" i="12"/>
  <c r="EW57" i="12"/>
  <c r="DZ55" i="12"/>
  <c r="HP75" i="12"/>
  <c r="AL61" i="12"/>
  <c r="IW10" i="12"/>
  <c r="GW53" i="12"/>
  <c r="JF55" i="12"/>
  <c r="CO53" i="12"/>
  <c r="GQ47" i="12"/>
  <c r="FH45" i="12"/>
  <c r="AX59" i="12"/>
  <c r="CV90" i="12"/>
  <c r="JK87" i="12"/>
  <c r="HS84" i="12"/>
  <c r="GD52" i="12"/>
  <c r="FD29" i="12"/>
  <c r="ED60" i="12"/>
  <c r="GD36" i="12"/>
  <c r="HU45" i="12"/>
  <c r="IG32" i="12"/>
  <c r="FL97" i="12"/>
  <c r="B89" i="12"/>
  <c r="BU43" i="12"/>
  <c r="EW41" i="12"/>
  <c r="EC68" i="12"/>
  <c r="AM30" i="12"/>
  <c r="BN42" i="12"/>
  <c r="HV33" i="12"/>
  <c r="GQ21" i="12"/>
  <c r="Z92" i="12"/>
  <c r="CU43" i="12"/>
  <c r="BB27" i="12"/>
  <c r="CJ99" i="12"/>
  <c r="EO46" i="12"/>
  <c r="ID35" i="12"/>
  <c r="ED73" i="12"/>
  <c r="FS70" i="12"/>
  <c r="HJ65" i="12"/>
  <c r="HU32" i="12"/>
  <c r="BS13" i="12"/>
  <c r="HM20" i="12"/>
  <c r="AT24" i="12"/>
  <c r="DO79" i="12"/>
  <c r="FI71" i="12"/>
  <c r="FM77" i="12"/>
  <c r="DS71" i="12"/>
  <c r="HS94" i="12"/>
  <c r="FL76" i="12"/>
  <c r="CR83" i="12"/>
  <c r="FS54" i="12"/>
  <c r="EU46" i="12"/>
  <c r="GC19" i="12"/>
  <c r="BZ49" i="12"/>
  <c r="DM95" i="12"/>
  <c r="FU67" i="12"/>
  <c r="II61" i="12"/>
  <c r="AI87" i="12"/>
  <c r="CT22" i="12"/>
  <c r="CU55" i="12"/>
  <c r="HA85" i="12"/>
  <c r="DV30" i="12"/>
  <c r="GT80" i="12"/>
  <c r="HC68" i="12"/>
  <c r="BZ76" i="12"/>
  <c r="DS57" i="12"/>
  <c r="JD59" i="12"/>
  <c r="DZ84" i="12"/>
  <c r="GU92" i="12"/>
  <c r="EO63" i="12"/>
  <c r="EZ64" i="12"/>
  <c r="HZ65" i="12"/>
  <c r="BB67" i="12"/>
  <c r="BV83" i="12"/>
  <c r="Y88" i="12"/>
  <c r="ER68" i="12"/>
  <c r="HP71" i="12"/>
  <c r="FT32" i="12"/>
  <c r="K60" i="12"/>
  <c r="FN65" i="12"/>
  <c r="HE19" i="12"/>
  <c r="GL91" i="12"/>
  <c r="HG97" i="12"/>
  <c r="HP56" i="12"/>
  <c r="E79" i="12"/>
  <c r="CI90" i="12"/>
  <c r="AJ78" i="12"/>
  <c r="E44" i="12"/>
  <c r="CC69" i="12"/>
  <c r="IP31" i="12"/>
  <c r="BL65" i="12"/>
  <c r="DT35" i="12"/>
  <c r="FT30" i="12"/>
  <c r="EI68" i="12"/>
  <c r="EK50" i="12"/>
  <c r="ES70" i="12"/>
  <c r="DR96" i="12"/>
  <c r="JL87" i="12"/>
  <c r="P65" i="12"/>
  <c r="BC46" i="12"/>
  <c r="F53" i="12"/>
  <c r="EV74" i="12"/>
  <c r="BX91" i="12"/>
  <c r="EP66" i="12"/>
  <c r="HQ31" i="12"/>
  <c r="DV41" i="12"/>
  <c r="FL42" i="12"/>
  <c r="JD22" i="12"/>
  <c r="AF85" i="12"/>
  <c r="Z78" i="12"/>
  <c r="P92" i="12"/>
  <c r="AQ53" i="12"/>
  <c r="BM98" i="12"/>
  <c r="HE67" i="12"/>
  <c r="DN63" i="12"/>
  <c r="BV65" i="12"/>
  <c r="DG60" i="12"/>
  <c r="AX66" i="12"/>
  <c r="EH85" i="12"/>
  <c r="HC71" i="12"/>
  <c r="DA75" i="12"/>
  <c r="AY71" i="12"/>
  <c r="FV31" i="12"/>
  <c r="IA46" i="12"/>
  <c r="BN35" i="12"/>
  <c r="CZ80" i="12"/>
  <c r="IC21" i="12"/>
  <c r="GU97" i="12"/>
  <c r="EL59" i="12"/>
  <c r="CX64" i="12"/>
  <c r="FR80" i="12"/>
  <c r="AZ52" i="12"/>
  <c r="AO59" i="12"/>
  <c r="CC60" i="12"/>
  <c r="DV77" i="12"/>
  <c r="AM73" i="12"/>
  <c r="DZ22" i="12"/>
  <c r="GH62" i="12"/>
  <c r="EJ91" i="12"/>
  <c r="K73" i="12"/>
  <c r="GD68" i="12"/>
  <c r="JL24" i="12"/>
  <c r="B21" i="12"/>
  <c r="BE39" i="12"/>
  <c r="EG90" i="12"/>
  <c r="BL66" i="12"/>
  <c r="BG83" i="12"/>
  <c r="EH93" i="12"/>
  <c r="S58" i="12"/>
  <c r="DX52" i="12"/>
  <c r="IB45" i="12"/>
  <c r="DP79" i="12"/>
  <c r="IP86" i="12"/>
  <c r="GQ25" i="12"/>
  <c r="GB84" i="12"/>
  <c r="BU37" i="12"/>
  <c r="AQ86" i="12"/>
  <c r="AQ48" i="12"/>
  <c r="CM48" i="12"/>
  <c r="JL84" i="12"/>
  <c r="CC67" i="12"/>
  <c r="BE87" i="12"/>
  <c r="BN71" i="12"/>
  <c r="EM13" i="12"/>
  <c r="II35" i="12"/>
  <c r="DY81" i="12"/>
  <c r="GB29" i="12"/>
  <c r="AT59" i="12"/>
  <c r="CI22" i="12"/>
  <c r="CS51" i="12"/>
  <c r="DM88" i="12"/>
  <c r="EZ76" i="12"/>
  <c r="V56" i="12"/>
  <c r="EB95" i="12"/>
  <c r="AA83" i="12"/>
  <c r="AA39" i="12"/>
  <c r="JE99" i="12"/>
  <c r="CJ66" i="12"/>
  <c r="O87" i="12"/>
  <c r="FK79" i="12"/>
  <c r="GN28" i="12"/>
  <c r="GA91" i="12"/>
  <c r="CW35" i="12"/>
  <c r="GS30" i="12"/>
  <c r="CW61" i="12"/>
  <c r="I33" i="12"/>
  <c r="CX80" i="12"/>
  <c r="DY85" i="12"/>
  <c r="GA43" i="12"/>
  <c r="CT88" i="12"/>
  <c r="DB80" i="12"/>
  <c r="DT94" i="12"/>
  <c r="EA83" i="12"/>
  <c r="FM86" i="12"/>
  <c r="IN87" i="12"/>
  <c r="DI58" i="12"/>
  <c r="DV29" i="12"/>
  <c r="CQ73" i="12"/>
  <c r="HC93" i="12"/>
  <c r="ER77" i="12"/>
  <c r="EH11" i="12"/>
  <c r="GA60" i="12"/>
  <c r="JD15" i="12"/>
  <c r="BX77" i="12"/>
  <c r="J33" i="12"/>
  <c r="HT92" i="12"/>
  <c r="DJ84" i="12"/>
  <c r="FY35" i="12"/>
  <c r="IA91" i="12"/>
  <c r="CI83" i="12"/>
  <c r="HZ21" i="12"/>
  <c r="FM90" i="12"/>
  <c r="GY78" i="12"/>
  <c r="EV90" i="12"/>
  <c r="AE70" i="12"/>
  <c r="FC44" i="12"/>
  <c r="ES97" i="12"/>
  <c r="FQ76" i="12"/>
  <c r="AF51" i="12"/>
  <c r="I85" i="12"/>
  <c r="BZ72" i="12"/>
  <c r="CX91" i="12"/>
  <c r="IK89" i="12"/>
  <c r="BO45" i="12"/>
  <c r="EV88" i="12"/>
  <c r="EF89" i="12"/>
  <c r="FT51" i="12"/>
  <c r="DY76" i="12"/>
  <c r="HY81" i="12"/>
  <c r="BV73" i="12"/>
  <c r="AY53" i="12"/>
  <c r="DP32" i="12"/>
  <c r="EA12" i="12"/>
  <c r="CD29" i="12"/>
  <c r="HL98" i="12"/>
  <c r="BX22" i="12"/>
  <c r="DM25" i="12"/>
  <c r="GE49" i="12"/>
  <c r="IK26" i="12"/>
  <c r="BR85" i="12"/>
  <c r="AR25" i="12"/>
  <c r="E84" i="12"/>
  <c r="HJ81" i="12"/>
  <c r="DP33" i="12"/>
  <c r="N61" i="12"/>
  <c r="AX12" i="12"/>
  <c r="DY15" i="12"/>
  <c r="EO70" i="12"/>
  <c r="FE43" i="12"/>
  <c r="GV69" i="12"/>
  <c r="CT84" i="12"/>
  <c r="CM73" i="12"/>
  <c r="HU88" i="12"/>
  <c r="CG82" i="12"/>
  <c r="I84" i="12"/>
  <c r="AJ48" i="12"/>
  <c r="DR48" i="12"/>
  <c r="V34" i="12"/>
  <c r="B15" i="12"/>
  <c r="AD68" i="12"/>
  <c r="AA90" i="12"/>
  <c r="BZ44" i="12"/>
  <c r="CZ85" i="12"/>
  <c r="EP15" i="12"/>
  <c r="DF83" i="12"/>
  <c r="AX84" i="12"/>
  <c r="P35" i="12"/>
  <c r="JC34" i="12"/>
  <c r="ED46" i="12"/>
  <c r="Y43" i="12"/>
  <c r="HI28" i="12"/>
  <c r="DJ35" i="12"/>
  <c r="CV79" i="12"/>
  <c r="AD54" i="12"/>
  <c r="GS63" i="12"/>
  <c r="IR86" i="12"/>
  <c r="IM11" i="12"/>
  <c r="EM42" i="12"/>
  <c r="IP89" i="12"/>
  <c r="HN28" i="12"/>
  <c r="Z81" i="12"/>
  <c r="DC60" i="12"/>
  <c r="CG91" i="12"/>
  <c r="AK88" i="12"/>
  <c r="HC47" i="12"/>
  <c r="EG80" i="12"/>
  <c r="JL93" i="12"/>
  <c r="IY68" i="12"/>
  <c r="GV66" i="12"/>
  <c r="FW74" i="12"/>
  <c r="AR62" i="12"/>
  <c r="GK33" i="12"/>
  <c r="EO90" i="12"/>
  <c r="AM97" i="12"/>
  <c r="CH69" i="12"/>
  <c r="CI39" i="12"/>
  <c r="E60" i="12"/>
  <c r="B99" i="12"/>
  <c r="HK57" i="12"/>
  <c r="AR41" i="12"/>
  <c r="AO33" i="12"/>
  <c r="AI20" i="12"/>
  <c r="IA43" i="12"/>
  <c r="GN48" i="12"/>
  <c r="HR45" i="12"/>
  <c r="IZ90" i="12"/>
  <c r="EE54" i="12"/>
  <c r="CK57" i="12"/>
  <c r="Z40" i="12"/>
  <c r="EQ15" i="12"/>
  <c r="EV43" i="12"/>
  <c r="EL49" i="12"/>
  <c r="JE51" i="12"/>
  <c r="IS14" i="12"/>
  <c r="AO44" i="12"/>
  <c r="CU36" i="12"/>
  <c r="HZ83" i="12"/>
  <c r="EW91" i="12"/>
  <c r="EX38" i="12"/>
  <c r="JH98" i="12"/>
  <c r="HB43" i="12"/>
  <c r="DL58" i="12"/>
  <c r="IL83" i="12"/>
  <c r="BY45" i="12"/>
  <c r="EQ73" i="12"/>
  <c r="DK12" i="12"/>
  <c r="JK59" i="12"/>
  <c r="IA52" i="12"/>
  <c r="AA77" i="12"/>
  <c r="DN83" i="12"/>
  <c r="FF28" i="12"/>
  <c r="DZ61" i="12"/>
  <c r="GX63" i="12"/>
  <c r="DV18" i="12"/>
  <c r="DU34" i="12"/>
  <c r="AE28" i="12"/>
  <c r="AE36" i="12"/>
  <c r="HH47" i="12"/>
  <c r="IH17" i="12"/>
  <c r="DI45" i="12"/>
  <c r="CJ63" i="12"/>
  <c r="IO30" i="12"/>
  <c r="DY26" i="12"/>
  <c r="EH31" i="12"/>
  <c r="FF91" i="12"/>
  <c r="F20" i="12"/>
  <c r="DV82" i="12"/>
  <c r="AF70" i="12"/>
  <c r="GG67" i="12"/>
  <c r="BH58" i="12"/>
  <c r="CZ31" i="12"/>
  <c r="DA55" i="12"/>
  <c r="JE57" i="12"/>
  <c r="GE74" i="12"/>
  <c r="FD79" i="12"/>
  <c r="EQ75" i="12"/>
  <c r="FH63" i="12"/>
  <c r="AN21" i="12"/>
  <c r="JM88" i="12"/>
  <c r="GP19" i="12"/>
  <c r="FU20" i="12"/>
  <c r="HE17" i="12"/>
  <c r="EN57" i="12"/>
  <c r="JJ79" i="12"/>
  <c r="JB47" i="12"/>
  <c r="FL81" i="12"/>
  <c r="AP92" i="12"/>
  <c r="GL42" i="12"/>
  <c r="FD35" i="12"/>
  <c r="EX26" i="12"/>
  <c r="HZ54" i="12"/>
  <c r="GE31" i="12"/>
  <c r="AK29" i="12"/>
  <c r="AI83" i="12"/>
  <c r="DH29" i="12"/>
  <c r="FD36" i="12"/>
  <c r="IH75" i="12"/>
  <c r="CR36" i="12"/>
  <c r="HJ51" i="12"/>
  <c r="Y89" i="12"/>
  <c r="IX74" i="12"/>
  <c r="EE34" i="12"/>
  <c r="DQ83" i="12"/>
  <c r="AG89" i="12"/>
  <c r="GZ53" i="12"/>
  <c r="BS95" i="12"/>
  <c r="IZ36" i="12"/>
  <c r="IN79" i="12"/>
  <c r="AD38" i="12"/>
  <c r="CT39" i="12"/>
  <c r="BB13" i="12"/>
  <c r="IN11" i="12"/>
  <c r="ID37" i="12"/>
  <c r="BH87" i="12"/>
  <c r="JA38" i="12"/>
  <c r="BV14" i="12"/>
  <c r="AG84" i="12"/>
  <c r="CZ92" i="12"/>
  <c r="GQ39" i="12"/>
  <c r="JA80" i="12"/>
  <c r="JC78" i="12"/>
  <c r="GX24" i="12"/>
  <c r="DG90" i="12"/>
  <c r="DD14" i="12"/>
  <c r="BG27" i="12"/>
  <c r="HI41" i="12"/>
  <c r="EF94" i="12"/>
  <c r="GC49" i="12"/>
  <c r="AM53" i="12"/>
  <c r="CL97" i="12"/>
  <c r="FB76" i="12"/>
  <c r="HE91" i="12"/>
  <c r="FK78" i="12"/>
  <c r="FQ37" i="12"/>
  <c r="EN19" i="12"/>
  <c r="AY99" i="12"/>
  <c r="BV53" i="12"/>
  <c r="EH55" i="12"/>
  <c r="DY66" i="12"/>
  <c r="BB57" i="12"/>
  <c r="GP34" i="12"/>
  <c r="ID41" i="12"/>
  <c r="DS50" i="12"/>
  <c r="HH43" i="12"/>
  <c r="CN73" i="12"/>
  <c r="DF16" i="12"/>
  <c r="BV36" i="12"/>
  <c r="FQ85" i="12"/>
  <c r="JJ21" i="12"/>
  <c r="BV34" i="12"/>
  <c r="AO21" i="12"/>
  <c r="IB34" i="12"/>
  <c r="EL78" i="12"/>
  <c r="FK46" i="12"/>
  <c r="IJ12" i="12"/>
  <c r="I77" i="12"/>
  <c r="GK96" i="12"/>
  <c r="GT82" i="12"/>
  <c r="HJ45" i="12"/>
  <c r="EI98" i="12"/>
  <c r="HM66" i="12"/>
  <c r="JA49" i="12"/>
  <c r="FM87" i="12"/>
  <c r="AK30" i="12"/>
  <c r="BN54" i="12"/>
  <c r="HF36" i="12"/>
  <c r="GV37" i="12"/>
  <c r="JB39" i="12"/>
  <c r="J63" i="12"/>
  <c r="DG34" i="12"/>
  <c r="EN92" i="12"/>
  <c r="GU86" i="12"/>
  <c r="DK10" i="12"/>
  <c r="EY13" i="12"/>
  <c r="IM25" i="12"/>
  <c r="EV48" i="12"/>
  <c r="IN52" i="12"/>
  <c r="DS62" i="12"/>
  <c r="GC90" i="12"/>
  <c r="IR84" i="12"/>
  <c r="DP95" i="12"/>
  <c r="HV88" i="12"/>
  <c r="CV82" i="12"/>
  <c r="FR42" i="12"/>
  <c r="HQ42" i="12"/>
  <c r="CY53" i="12"/>
  <c r="EC58" i="12"/>
  <c r="FM98" i="12"/>
  <c r="HW41" i="12"/>
  <c r="K86" i="12"/>
  <c r="CY36" i="12"/>
  <c r="BA32" i="12"/>
  <c r="HO44" i="12"/>
  <c r="DE27" i="12"/>
  <c r="FN12" i="12"/>
  <c r="DN78" i="12"/>
  <c r="AD36" i="12"/>
  <c r="GS91" i="12"/>
  <c r="CL69" i="12"/>
  <c r="DA93" i="12"/>
  <c r="FZ46" i="12"/>
  <c r="IH97" i="12"/>
  <c r="J38" i="12"/>
  <c r="CA69" i="12"/>
  <c r="AJ81" i="12"/>
  <c r="BJ35" i="12"/>
  <c r="AU58" i="12"/>
  <c r="EW52" i="12"/>
  <c r="IZ63" i="12"/>
  <c r="DZ75" i="12"/>
  <c r="CC39" i="12"/>
  <c r="BM77" i="12"/>
  <c r="EC98" i="12"/>
  <c r="EN63" i="12"/>
  <c r="CF55" i="12"/>
  <c r="CC19" i="12"/>
  <c r="JE10" i="12"/>
  <c r="FC73" i="12"/>
  <c r="DP57" i="12"/>
  <c r="HL27" i="12"/>
  <c r="DF84" i="12"/>
  <c r="CE87" i="12"/>
  <c r="DF41" i="12"/>
  <c r="FY46" i="12"/>
  <c r="AI26" i="12"/>
  <c r="AL68" i="12"/>
  <c r="EG73" i="12"/>
  <c r="AS63" i="12"/>
  <c r="HE46" i="12"/>
  <c r="IV88" i="12"/>
  <c r="CB67" i="12"/>
  <c r="AP31" i="12"/>
  <c r="HH30" i="12"/>
  <c r="DO53" i="12"/>
  <c r="HQ25" i="12"/>
  <c r="Z95" i="12"/>
  <c r="CS44" i="12"/>
  <c r="AX61" i="12"/>
  <c r="GC46" i="12"/>
  <c r="CD78" i="12"/>
  <c r="CA17" i="12"/>
  <c r="IN91" i="12"/>
  <c r="FG62" i="12"/>
  <c r="J79" i="12"/>
  <c r="HK87" i="12"/>
  <c r="EU72" i="12"/>
  <c r="P96" i="12"/>
  <c r="BI73" i="12"/>
  <c r="DW85" i="12"/>
  <c r="GE81" i="12"/>
  <c r="DE82" i="12"/>
  <c r="BJ99" i="12"/>
  <c r="CO28" i="12"/>
  <c r="GN25" i="12"/>
  <c r="IM70" i="12"/>
  <c r="DE85" i="12"/>
  <c r="GT15" i="12"/>
  <c r="AX71" i="12"/>
  <c r="AJ65" i="12"/>
  <c r="GH98" i="12"/>
  <c r="IM89" i="12"/>
  <c r="HT38" i="12"/>
  <c r="CS96" i="12"/>
  <c r="IB90" i="12"/>
  <c r="EM30" i="12"/>
  <c r="FG69" i="12"/>
  <c r="EU73" i="12"/>
  <c r="HN63" i="12"/>
  <c r="FX10" i="12"/>
  <c r="JF96" i="12"/>
  <c r="BF91" i="12"/>
  <c r="IA23" i="12"/>
  <c r="P49" i="12"/>
  <c r="DM66" i="12"/>
  <c r="DJ87" i="12"/>
  <c r="FF68" i="12"/>
  <c r="BM61" i="12"/>
  <c r="AQ37" i="12"/>
  <c r="IF25" i="12"/>
  <c r="CD81" i="12"/>
  <c r="BU60" i="12"/>
  <c r="GH15" i="12"/>
  <c r="BJ94" i="12"/>
  <c r="F84" i="12"/>
  <c r="Z48" i="12"/>
  <c r="CO63" i="12"/>
  <c r="HW25" i="12"/>
  <c r="FD42" i="12"/>
  <c r="DN93" i="12"/>
  <c r="AZ93" i="12"/>
  <c r="CV59" i="12"/>
  <c r="CC85" i="12"/>
  <c r="EY58" i="12"/>
  <c r="DP17" i="12"/>
  <c r="CR99" i="12"/>
  <c r="ED74" i="12"/>
  <c r="FN30" i="12"/>
  <c r="O57" i="12"/>
  <c r="GZ40" i="12"/>
  <c r="AX41" i="12"/>
  <c r="GR17" i="12"/>
  <c r="JB54" i="12"/>
  <c r="DY56" i="12"/>
  <c r="IO16" i="12"/>
  <c r="JF35" i="12"/>
  <c r="AY63" i="12"/>
  <c r="CE55" i="12"/>
  <c r="DT81" i="12"/>
  <c r="BB76" i="12"/>
  <c r="BZ20" i="12"/>
  <c r="DA91" i="12"/>
  <c r="CY67" i="12"/>
  <c r="BA51" i="12"/>
  <c r="DN69" i="12"/>
  <c r="GW12" i="12"/>
  <c r="GQ32" i="12"/>
  <c r="HY72" i="12"/>
  <c r="BR80" i="12"/>
  <c r="AG20" i="12"/>
  <c r="CN71" i="12"/>
  <c r="HR16" i="12"/>
  <c r="IH74" i="12"/>
  <c r="CO18" i="12"/>
  <c r="F63" i="12"/>
  <c r="CO95" i="12"/>
  <c r="IM78" i="12"/>
  <c r="CA49" i="12"/>
  <c r="HV51" i="12"/>
  <c r="CM97" i="12"/>
  <c r="DM80" i="12"/>
  <c r="HT27" i="12"/>
  <c r="CU73" i="12"/>
  <c r="IJ71" i="12"/>
  <c r="CF18" i="12"/>
  <c r="BC74" i="12"/>
  <c r="DV26" i="12"/>
  <c r="AE23" i="12"/>
  <c r="BS84" i="12"/>
  <c r="DE87" i="12"/>
  <c r="CG93" i="12"/>
  <c r="FG55" i="12"/>
  <c r="HP94" i="12"/>
  <c r="AJ79" i="12"/>
  <c r="BG11" i="12"/>
  <c r="HA27" i="12"/>
  <c r="BG29" i="12"/>
  <c r="ET55" i="12"/>
  <c r="ID18" i="12"/>
  <c r="CG34" i="12"/>
  <c r="GH42" i="12"/>
  <c r="BO82" i="12"/>
  <c r="I37" i="12"/>
  <c r="HJ27" i="12"/>
  <c r="DT75" i="12"/>
  <c r="DZ51" i="12"/>
  <c r="GP94" i="12"/>
  <c r="HP46" i="12"/>
  <c r="AM56" i="12"/>
  <c r="JC12" i="12"/>
  <c r="BK49" i="12"/>
  <c r="JL49" i="12"/>
  <c r="EL75" i="12"/>
  <c r="CP90" i="12"/>
  <c r="AR92" i="12"/>
  <c r="BN56" i="12"/>
  <c r="CA63" i="12"/>
  <c r="IF52" i="12"/>
  <c r="FX30" i="12"/>
  <c r="CH18" i="12"/>
  <c r="HV70" i="12"/>
  <c r="AH72" i="12"/>
  <c r="AP57" i="12"/>
  <c r="FS27" i="12"/>
  <c r="BO85" i="12"/>
  <c r="GP22" i="12"/>
  <c r="IA22" i="12"/>
  <c r="AH37" i="12"/>
  <c r="JC35" i="12"/>
  <c r="BW11" i="12"/>
  <c r="DI35" i="12"/>
  <c r="EO48" i="12"/>
  <c r="DX14" i="12"/>
  <c r="EZ14" i="12"/>
  <c r="HM72" i="12"/>
  <c r="BM97" i="12"/>
  <c r="IM37" i="12"/>
  <c r="HN34" i="12"/>
  <c r="Z44" i="12"/>
  <c r="HT33" i="12"/>
  <c r="EE18" i="12"/>
  <c r="BH96" i="12"/>
  <c r="EZ11" i="12"/>
  <c r="CG46" i="12"/>
  <c r="CQ92" i="12"/>
  <c r="CG72" i="12"/>
  <c r="AE58" i="12"/>
  <c r="CG89" i="12"/>
  <c r="IO66" i="12"/>
  <c r="CP16" i="12"/>
  <c r="IE43" i="12"/>
  <c r="BI21" i="12"/>
  <c r="FS53" i="12"/>
  <c r="FH78" i="12"/>
  <c r="FN61" i="12"/>
  <c r="AP22" i="12"/>
  <c r="HO83" i="12"/>
  <c r="BO30" i="12"/>
  <c r="GK78" i="12"/>
  <c r="CM26" i="12"/>
  <c r="Z38" i="12"/>
  <c r="HV20" i="12"/>
  <c r="EV24" i="12"/>
  <c r="DY90" i="12"/>
  <c r="GN51" i="12"/>
  <c r="AT63" i="12"/>
  <c r="HX44" i="12"/>
  <c r="IR49" i="12"/>
  <c r="CN22" i="12"/>
  <c r="BI20" i="12"/>
  <c r="JJ30" i="12"/>
  <c r="IX36" i="12"/>
  <c r="CH79" i="12"/>
  <c r="N64" i="12"/>
  <c r="GF26" i="12"/>
  <c r="P57" i="12"/>
  <c r="EC45" i="12"/>
  <c r="DB69" i="12"/>
  <c r="DU57" i="12"/>
  <c r="IJ82" i="12"/>
  <c r="CQ84" i="12"/>
  <c r="DI49" i="12"/>
  <c r="FY63" i="12"/>
  <c r="DX83" i="12"/>
  <c r="BX99" i="12"/>
  <c r="GQ70" i="12"/>
  <c r="EW43" i="12"/>
  <c r="GL20" i="12"/>
  <c r="DE51" i="12"/>
  <c r="AD62" i="12"/>
  <c r="IS97" i="12"/>
  <c r="DY50" i="12"/>
  <c r="AD97" i="12"/>
  <c r="BT46" i="12"/>
  <c r="CG51" i="12"/>
  <c r="DK44" i="12"/>
  <c r="B51" i="12"/>
  <c r="GD45" i="12"/>
  <c r="CT24" i="12"/>
  <c r="HE48" i="12"/>
  <c r="CE67" i="12"/>
  <c r="DU13" i="12"/>
  <c r="EV52" i="12"/>
  <c r="AI88" i="12"/>
  <c r="CI24" i="12"/>
  <c r="EY83" i="12"/>
  <c r="HV16" i="12"/>
  <c r="E59" i="12"/>
  <c r="AA12" i="12"/>
  <c r="JD38" i="12"/>
  <c r="EN12" i="12"/>
  <c r="P42" i="12"/>
  <c r="HI31" i="12"/>
  <c r="EO40" i="12"/>
  <c r="HQ26" i="12"/>
  <c r="IC85" i="12"/>
  <c r="BH52" i="12"/>
  <c r="IF39" i="12"/>
  <c r="CC21" i="12"/>
  <c r="GI98" i="12"/>
  <c r="HS10" i="12"/>
  <c r="CP92" i="12"/>
  <c r="DN41" i="12"/>
  <c r="HF22" i="12"/>
  <c r="DQ69" i="12"/>
  <c r="DG31" i="12"/>
  <c r="BB24" i="12"/>
  <c r="AR19" i="12"/>
  <c r="EO21" i="12"/>
  <c r="AS77" i="12"/>
  <c r="FK77" i="12"/>
  <c r="AL66" i="12"/>
  <c r="EV13" i="12"/>
  <c r="GW77" i="12"/>
  <c r="AA55" i="12"/>
  <c r="AR64" i="12"/>
  <c r="EE78" i="12"/>
  <c r="BG59" i="12"/>
  <c r="HX40" i="12"/>
  <c r="EO80" i="12"/>
  <c r="BL54" i="12"/>
  <c r="S98" i="12"/>
  <c r="DK26" i="12"/>
  <c r="JK34" i="12"/>
  <c r="JF27" i="12"/>
  <c r="FT56" i="12"/>
  <c r="CO73" i="12"/>
  <c r="JI65" i="12"/>
  <c r="FH40" i="12"/>
  <c r="CT13" i="12"/>
  <c r="BR92" i="12"/>
  <c r="FZ16" i="12"/>
  <c r="CQ43" i="12"/>
  <c r="HA93" i="12"/>
  <c r="IX93" i="12"/>
  <c r="FU45" i="12"/>
  <c r="JB38" i="12"/>
  <c r="IG48" i="12"/>
  <c r="N68" i="12"/>
  <c r="AL96" i="12"/>
  <c r="FY48" i="12"/>
  <c r="CH71" i="12"/>
  <c r="CV31" i="12"/>
  <c r="DV33" i="12"/>
  <c r="GT95" i="12"/>
  <c r="EB90" i="12"/>
  <c r="JK73" i="12"/>
  <c r="CE45" i="12"/>
  <c r="IQ61" i="12"/>
  <c r="BN99" i="12"/>
  <c r="EW10" i="12"/>
  <c r="HL32" i="12"/>
  <c r="IL87" i="12"/>
  <c r="HQ98" i="12"/>
  <c r="JK23" i="12"/>
  <c r="AS41" i="12"/>
  <c r="GI17" i="12"/>
  <c r="HJ33" i="12"/>
  <c r="JH12" i="12"/>
  <c r="FX39" i="12"/>
  <c r="EJ27" i="12"/>
  <c r="FS20" i="12"/>
  <c r="GD27" i="12"/>
  <c r="CQ85" i="12"/>
  <c r="EY45" i="12"/>
  <c r="FQ21" i="12"/>
  <c r="DR21" i="12"/>
  <c r="CX40" i="12"/>
  <c r="DH83" i="12"/>
  <c r="JF75" i="12"/>
  <c r="GZ15" i="12"/>
  <c r="BB90" i="12"/>
  <c r="FH16" i="12"/>
  <c r="AG70" i="12"/>
  <c r="CX76" i="12"/>
  <c r="HG46" i="12"/>
  <c r="DT86" i="12"/>
  <c r="CO76" i="12"/>
  <c r="DT40" i="12"/>
  <c r="EK47" i="12"/>
  <c r="EI55" i="12"/>
  <c r="AN66" i="12"/>
  <c r="FQ92" i="12"/>
  <c r="CC23" i="12"/>
  <c r="HP69" i="12"/>
  <c r="EQ66" i="12"/>
  <c r="EP54" i="12"/>
  <c r="CF87" i="12"/>
  <c r="CU12" i="12"/>
  <c r="JA19" i="12"/>
  <c r="AS11" i="12"/>
  <c r="FG89" i="12"/>
  <c r="CD41" i="12"/>
  <c r="JD47" i="12"/>
  <c r="BM91" i="12"/>
  <c r="AQ55" i="12"/>
  <c r="EF27" i="12"/>
  <c r="HS26" i="12"/>
  <c r="DC48" i="12"/>
  <c r="Z37" i="12"/>
  <c r="AD15" i="12"/>
  <c r="EP56" i="12"/>
  <c r="IL11" i="12"/>
  <c r="AO42" i="12"/>
  <c r="DU22" i="12"/>
  <c r="CA38" i="12"/>
  <c r="EC90" i="12"/>
  <c r="DT64" i="12"/>
  <c r="HY13" i="12"/>
  <c r="AG66" i="12"/>
  <c r="JA44" i="12"/>
  <c r="EG53" i="12"/>
  <c r="BD66" i="12"/>
  <c r="BA66" i="12"/>
  <c r="EO76" i="12"/>
  <c r="GM89" i="12"/>
  <c r="HS33" i="12"/>
  <c r="B74" i="12"/>
  <c r="IS15" i="12"/>
  <c r="FJ84" i="12"/>
  <c r="JB45" i="12"/>
  <c r="CE82" i="12"/>
  <c r="CX27" i="12"/>
  <c r="AD93" i="12"/>
  <c r="EA25" i="12"/>
  <c r="AQ23" i="12"/>
  <c r="HC33" i="12"/>
  <c r="DD84" i="12"/>
  <c r="AG27" i="12"/>
  <c r="AD55" i="12"/>
  <c r="DM26" i="12"/>
  <c r="F14" i="12"/>
  <c r="CU98" i="12"/>
  <c r="BZ54" i="12"/>
  <c r="GF17" i="12"/>
  <c r="AS70" i="12"/>
  <c r="FV90" i="12"/>
  <c r="AM86" i="12"/>
  <c r="FH43" i="12"/>
  <c r="JH73" i="12"/>
  <c r="AF55" i="12"/>
  <c r="CM59" i="12"/>
  <c r="CL19" i="12"/>
  <c r="CC36" i="12"/>
  <c r="HL81" i="12"/>
  <c r="EA71" i="12"/>
  <c r="HX92" i="12"/>
  <c r="EH77" i="12"/>
  <c r="IQ57" i="12"/>
  <c r="IU80" i="12"/>
  <c r="BT72" i="12"/>
  <c r="CB40" i="12"/>
  <c r="IX68" i="12"/>
  <c r="BA97" i="12"/>
  <c r="IS92" i="12"/>
  <c r="FE90" i="12"/>
  <c r="CK17" i="12"/>
  <c r="AX15" i="12"/>
  <c r="JA97" i="12"/>
  <c r="CX67" i="12"/>
  <c r="AH71" i="12"/>
  <c r="EP90" i="12"/>
  <c r="GU76" i="12"/>
  <c r="CW88" i="12"/>
  <c r="GQ45" i="12"/>
  <c r="BV79" i="12"/>
  <c r="GM63" i="12"/>
  <c r="EN85" i="12"/>
  <c r="GF89" i="12"/>
  <c r="GW37" i="12"/>
  <c r="J91" i="12"/>
  <c r="BW57" i="12"/>
  <c r="IZ58" i="12"/>
  <c r="JJ43" i="12"/>
  <c r="FG11" i="12"/>
  <c r="JE36" i="12"/>
  <c r="BK41" i="12"/>
  <c r="EM81" i="12"/>
  <c r="DF64" i="12"/>
  <c r="IH23" i="12"/>
  <c r="AG82" i="12"/>
  <c r="DZ96" i="12"/>
  <c r="EM58" i="12"/>
  <c r="BK91" i="12"/>
  <c r="FB94" i="12"/>
  <c r="EG92" i="12"/>
  <c r="FT41" i="12"/>
  <c r="BE29" i="12"/>
  <c r="BS74" i="12"/>
  <c r="IX85" i="12"/>
  <c r="CR72" i="12"/>
  <c r="BF82" i="12"/>
  <c r="DV93" i="12"/>
  <c r="ER38" i="12"/>
  <c r="J67" i="12"/>
  <c r="AO43" i="12"/>
  <c r="BS16" i="12"/>
  <c r="GP86" i="12"/>
  <c r="EO85" i="12"/>
  <c r="AZ57" i="12"/>
  <c r="AP81" i="12"/>
  <c r="CP14" i="12"/>
  <c r="FZ70" i="12"/>
  <c r="CP44" i="12"/>
  <c r="BM11" i="12"/>
  <c r="HZ46" i="12"/>
  <c r="GM83" i="12"/>
  <c r="GV70" i="12"/>
  <c r="EH41" i="12"/>
  <c r="EA53" i="12"/>
  <c r="Z94" i="12"/>
  <c r="EJ59" i="12"/>
  <c r="DJ63" i="12"/>
  <c r="CU90" i="12"/>
  <c r="AL53" i="12"/>
  <c r="CS75" i="12"/>
  <c r="CP81" i="12"/>
  <c r="I93" i="12"/>
  <c r="GO25" i="12"/>
  <c r="EQ21" i="12"/>
  <c r="AG76" i="12"/>
  <c r="EU14" i="12"/>
  <c r="AI93" i="12"/>
  <c r="CV43" i="12"/>
  <c r="EG58" i="12"/>
  <c r="EY90" i="12"/>
  <c r="BU57" i="12"/>
  <c r="FD73" i="12"/>
  <c r="JB75" i="12"/>
  <c r="HS90" i="12"/>
  <c r="FB52" i="12"/>
  <c r="IA99" i="12"/>
  <c r="CO54" i="12"/>
  <c r="EY97" i="12"/>
  <c r="FU47" i="12"/>
  <c r="IV59" i="12"/>
  <c r="HC48" i="12"/>
  <c r="EJ67" i="12"/>
  <c r="CJ80" i="12"/>
  <c r="EC30" i="12"/>
  <c r="FK60" i="12"/>
  <c r="CI98" i="12"/>
  <c r="FG64" i="12"/>
  <c r="IW38" i="12"/>
  <c r="BW97" i="12"/>
  <c r="EZ66" i="12"/>
  <c r="IN21" i="12"/>
  <c r="AJ15" i="12"/>
  <c r="AJ91" i="12"/>
  <c r="DV70" i="12"/>
  <c r="HC95" i="12"/>
  <c r="DS74" i="12"/>
  <c r="FB93" i="12"/>
  <c r="IS49" i="12"/>
  <c r="DK35" i="12"/>
  <c r="HA99" i="12"/>
  <c r="GQ18" i="12"/>
  <c r="FH75" i="12"/>
  <c r="CS70" i="12"/>
  <c r="CY73" i="12"/>
  <c r="EK96" i="12"/>
  <c r="JH39" i="12"/>
  <c r="AE44" i="12"/>
  <c r="DZ80" i="12"/>
  <c r="AO95" i="12"/>
  <c r="ID98" i="12"/>
  <c r="DS83" i="12"/>
  <c r="JL85" i="12"/>
  <c r="GV40" i="12"/>
  <c r="HB62" i="12"/>
  <c r="FB57" i="12"/>
  <c r="GT99" i="12"/>
  <c r="AK67" i="12"/>
  <c r="EH21" i="12"/>
  <c r="BT99" i="12"/>
  <c r="FM43" i="12"/>
  <c r="DS99" i="12"/>
  <c r="FG68" i="12"/>
  <c r="FG94" i="12"/>
  <c r="BG52" i="12"/>
  <c r="GB94" i="12"/>
  <c r="CM43" i="12"/>
  <c r="CF54" i="12"/>
  <c r="AI56" i="12"/>
  <c r="DX76" i="12"/>
  <c r="CV15" i="12"/>
  <c r="EP22" i="12"/>
  <c r="S75" i="12"/>
  <c r="CD49" i="12"/>
  <c r="IO27" i="12"/>
  <c r="CJ44" i="12"/>
  <c r="FK31" i="12"/>
  <c r="HY90" i="12"/>
  <c r="EM50" i="12"/>
  <c r="IZ62" i="12"/>
  <c r="EL67" i="12"/>
  <c r="AL56" i="12"/>
  <c r="B56" i="12"/>
  <c r="EJ72" i="12"/>
  <c r="GK65" i="12"/>
  <c r="GX70" i="12"/>
  <c r="AI48" i="12"/>
  <c r="HS96" i="12"/>
  <c r="JF86" i="12"/>
  <c r="HA55" i="12"/>
  <c r="IA75" i="12"/>
  <c r="EE51" i="12"/>
  <c r="ES81" i="12"/>
  <c r="ER18" i="12"/>
  <c r="BR70" i="12"/>
  <c r="CK61" i="12"/>
  <c r="HB90" i="12"/>
  <c r="IS73" i="12"/>
  <c r="BH56" i="12"/>
  <c r="FN72" i="12"/>
  <c r="EU69" i="12"/>
  <c r="GI28" i="12"/>
  <c r="ES23" i="12"/>
  <c r="CJ82" i="12"/>
  <c r="AQ79" i="12"/>
  <c r="GI34" i="12"/>
  <c r="DE67" i="12"/>
  <c r="AI44" i="12"/>
  <c r="FA60" i="12"/>
  <c r="EA62" i="12"/>
  <c r="IF99" i="12"/>
  <c r="BV27" i="12"/>
  <c r="HK49" i="12"/>
  <c r="JM37" i="12"/>
  <c r="AQ96" i="12"/>
  <c r="EN51" i="12"/>
  <c r="I87" i="12"/>
  <c r="DH86" i="12"/>
  <c r="FF64" i="12"/>
  <c r="AJ93" i="12"/>
  <c r="II87" i="12"/>
  <c r="AT50" i="12"/>
  <c r="GP88" i="12"/>
  <c r="GD63" i="12"/>
  <c r="HF38" i="12"/>
  <c r="DW72" i="12"/>
  <c r="FL35" i="12"/>
  <c r="FQ59" i="12"/>
  <c r="AR43" i="12"/>
  <c r="BW79" i="12"/>
  <c r="EJ38" i="12"/>
  <c r="HJ71" i="12"/>
  <c r="DR83" i="12"/>
  <c r="J88" i="12"/>
  <c r="IR36" i="12"/>
  <c r="BG63" i="12"/>
  <c r="CO99" i="12"/>
  <c r="CY68" i="12"/>
  <c r="BB95" i="12"/>
  <c r="CN74" i="12"/>
  <c r="AE78" i="12"/>
  <c r="IJ97" i="12"/>
  <c r="BU17" i="12"/>
  <c r="CJ74" i="12"/>
  <c r="JI92" i="12"/>
  <c r="FB84" i="12"/>
  <c r="IJ31" i="12"/>
  <c r="DA45" i="12"/>
  <c r="GS34" i="12"/>
  <c r="GS98" i="12"/>
  <c r="DG48" i="12"/>
  <c r="HE90" i="12"/>
  <c r="GZ33" i="12"/>
  <c r="JA43" i="12"/>
  <c r="AE60" i="12"/>
  <c r="AD58" i="12"/>
  <c r="CZ14" i="12"/>
  <c r="FE94" i="12"/>
  <c r="DY79" i="12"/>
  <c r="JK61" i="12"/>
  <c r="HX46" i="12"/>
  <c r="DN59" i="12"/>
  <c r="DF51" i="12"/>
  <c r="BJ38" i="12"/>
  <c r="HH51" i="12"/>
  <c r="FF87" i="12"/>
  <c r="HJ54" i="12"/>
  <c r="HO54" i="12"/>
  <c r="DC85" i="12"/>
  <c r="CY27" i="12"/>
  <c r="IL70" i="12"/>
  <c r="AN56" i="12"/>
  <c r="EZ63" i="12"/>
  <c r="AZ24" i="12"/>
  <c r="FF85" i="12"/>
  <c r="FC46" i="12"/>
  <c r="HB47" i="12"/>
  <c r="HF43" i="12"/>
  <c r="ES48" i="12"/>
  <c r="HJ32" i="12"/>
  <c r="IW72" i="12"/>
  <c r="JB79" i="12"/>
  <c r="CZ19" i="12"/>
  <c r="EF63" i="12"/>
  <c r="CQ75" i="12"/>
  <c r="AE52" i="12"/>
  <c r="JG39" i="12"/>
  <c r="II37" i="12"/>
  <c r="GX12" i="12"/>
  <c r="DC66" i="12"/>
  <c r="CA53" i="12"/>
  <c r="AJ97" i="12"/>
  <c r="GM74" i="12"/>
  <c r="BM21" i="12"/>
  <c r="V12" i="12"/>
  <c r="DT51" i="12"/>
  <c r="CP39" i="12"/>
  <c r="AN88" i="12"/>
  <c r="CH54" i="12"/>
  <c r="FV22" i="12"/>
  <c r="FG66" i="12"/>
  <c r="IQ52" i="12"/>
  <c r="FN48" i="12"/>
  <c r="FD83" i="12"/>
  <c r="BK93" i="12"/>
  <c r="AM61" i="12"/>
  <c r="FX65" i="12"/>
  <c r="IG74" i="12"/>
  <c r="FK85" i="12"/>
  <c r="AK71" i="12"/>
  <c r="FC66" i="12"/>
  <c r="FM73" i="12"/>
  <c r="J48" i="12"/>
  <c r="BK21" i="12"/>
  <c r="EK59" i="12"/>
  <c r="FD89" i="12"/>
  <c r="F91" i="12"/>
  <c r="JK41" i="12"/>
  <c r="N24" i="12"/>
  <c r="HP17" i="12"/>
  <c r="ER15" i="12"/>
  <c r="BS59" i="12"/>
  <c r="HR97" i="12"/>
  <c r="DT32" i="12"/>
  <c r="FY33" i="12"/>
  <c r="ET87" i="12"/>
  <c r="DR31" i="12"/>
  <c r="AH58" i="12"/>
  <c r="EO92" i="12"/>
  <c r="GK63" i="12"/>
  <c r="JF70" i="12"/>
  <c r="CZ27" i="12"/>
  <c r="ES53" i="12"/>
  <c r="AU64" i="12"/>
  <c r="DR88" i="12"/>
  <c r="IX35" i="12"/>
  <c r="HK10" i="12"/>
  <c r="BL30" i="12"/>
  <c r="CC56" i="12"/>
  <c r="FJ25" i="12"/>
  <c r="FB50" i="12"/>
  <c r="CY92" i="12"/>
  <c r="CS50" i="12"/>
  <c r="IV21" i="12"/>
  <c r="BI39" i="12"/>
  <c r="IG92" i="12"/>
  <c r="ER52" i="12"/>
  <c r="FW43" i="12"/>
  <c r="FC31" i="12"/>
  <c r="O64" i="12"/>
  <c r="FH31" i="12"/>
  <c r="BX47" i="12"/>
  <c r="DA62" i="12"/>
  <c r="AM80" i="12"/>
  <c r="HX98" i="12"/>
  <c r="DV83" i="12"/>
  <c r="AJ52" i="12"/>
  <c r="FM31" i="12"/>
  <c r="EZ86" i="12"/>
  <c r="J20" i="12"/>
  <c r="AU90" i="12"/>
  <c r="AO76" i="12"/>
  <c r="HA37" i="12"/>
  <c r="DI15" i="12"/>
  <c r="FH35" i="12"/>
  <c r="CH11" i="12"/>
  <c r="AX97" i="12"/>
  <c r="IM39" i="12"/>
  <c r="FW38" i="12"/>
  <c r="HG19" i="12"/>
  <c r="BO38" i="12"/>
  <c r="GQ14" i="12"/>
  <c r="CE75" i="12"/>
  <c r="GK94" i="12"/>
  <c r="HZ63" i="12"/>
  <c r="CM77" i="12"/>
  <c r="FF50" i="12"/>
  <c r="AD86" i="12"/>
  <c r="BE72" i="12"/>
  <c r="AT62" i="12"/>
  <c r="GV88" i="12"/>
  <c r="EW99" i="12"/>
  <c r="DG84" i="12"/>
  <c r="Z54" i="12"/>
  <c r="HV93" i="12"/>
  <c r="FF32" i="12"/>
  <c r="HL42" i="12"/>
  <c r="EI90" i="12"/>
  <c r="AZ54" i="12"/>
  <c r="DR52" i="12"/>
  <c r="FF80" i="12"/>
  <c r="DX53" i="12"/>
  <c r="AS46" i="12"/>
  <c r="HO10" i="12"/>
  <c r="BH14" i="12"/>
  <c r="GS26" i="12"/>
  <c r="AO90" i="12"/>
  <c r="EO43" i="12"/>
  <c r="DD97" i="12"/>
  <c r="IL49" i="12"/>
  <c r="FI28" i="12"/>
  <c r="AT64" i="12"/>
  <c r="Y97" i="12"/>
  <c r="BK32" i="12"/>
  <c r="EG56" i="12"/>
  <c r="FC40" i="12"/>
  <c r="CR95" i="12"/>
  <c r="HS56" i="12"/>
  <c r="Z36" i="12"/>
  <c r="EA11" i="12"/>
  <c r="EE64" i="12"/>
  <c r="EV73" i="12"/>
  <c r="GP58" i="12"/>
  <c r="GF33" i="12"/>
  <c r="S96" i="12"/>
  <c r="GP82" i="12"/>
  <c r="AI95" i="12"/>
  <c r="EW34" i="12"/>
  <c r="AS74" i="12"/>
  <c r="BK57" i="12"/>
  <c r="FX64" i="12"/>
  <c r="BW48" i="12"/>
  <c r="IE46" i="12"/>
  <c r="DR68" i="12"/>
  <c r="CC61" i="12"/>
  <c r="HQ52" i="12"/>
  <c r="EO54" i="12"/>
  <c r="AL30" i="12"/>
  <c r="FW93" i="12"/>
  <c r="BN77" i="12"/>
  <c r="CP15" i="12"/>
  <c r="DE94" i="12"/>
  <c r="EA98" i="12"/>
  <c r="JF69" i="12"/>
  <c r="FY69" i="12"/>
  <c r="EX86" i="12"/>
  <c r="BZ28" i="12"/>
  <c r="EV89" i="12"/>
  <c r="GF53" i="12"/>
  <c r="DU71" i="12"/>
  <c r="DJ11" i="12"/>
  <c r="GK45" i="12"/>
  <c r="FF93" i="12"/>
  <c r="HR91" i="12"/>
  <c r="FW53" i="12"/>
  <c r="CC72" i="12"/>
  <c r="CI88" i="12"/>
  <c r="DJ30" i="12"/>
  <c r="E97" i="12"/>
  <c r="HP21" i="12"/>
  <c r="JJ11" i="12"/>
  <c r="AQ42" i="12"/>
  <c r="CH34" i="12"/>
  <c r="FA22" i="12"/>
  <c r="FS96" i="12"/>
  <c r="DC18" i="12"/>
  <c r="EG35" i="12"/>
  <c r="CJ17" i="12"/>
  <c r="FA27" i="12"/>
  <c r="AG85" i="12"/>
  <c r="EF83" i="12"/>
  <c r="BC85" i="12"/>
  <c r="JC13" i="12"/>
  <c r="HZ41" i="12"/>
  <c r="BZ34" i="12"/>
  <c r="IQ26" i="12"/>
  <c r="DD32" i="12"/>
  <c r="IA40" i="12"/>
  <c r="AS51" i="12"/>
  <c r="IQ82" i="12"/>
  <c r="CJ89" i="12"/>
  <c r="JF78" i="12"/>
  <c r="CL87" i="12"/>
  <c r="IF71" i="12"/>
  <c r="BZ43" i="12"/>
  <c r="BT71" i="12"/>
  <c r="EQ23" i="12"/>
  <c r="CK45" i="12"/>
  <c r="BU52" i="12"/>
  <c r="DV96" i="12"/>
  <c r="FB33" i="12"/>
  <c r="EH71" i="12"/>
  <c r="AL75" i="12"/>
  <c r="BI55" i="12"/>
  <c r="BD33" i="12"/>
  <c r="HV49" i="12"/>
  <c r="GX18" i="12"/>
  <c r="AJ41" i="12"/>
  <c r="EP98" i="12"/>
  <c r="AY68" i="12"/>
  <c r="EH86" i="12"/>
  <c r="II40" i="12"/>
  <c r="DP35" i="12"/>
  <c r="GH18" i="12"/>
  <c r="GJ37" i="12"/>
  <c r="IF82" i="12"/>
  <c r="DR80" i="12"/>
  <c r="JI72" i="12"/>
  <c r="EH72" i="12"/>
  <c r="HH32" i="12"/>
  <c r="CG92" i="12"/>
  <c r="FD18" i="12"/>
  <c r="FN22" i="12"/>
  <c r="AT42" i="12"/>
  <c r="FN53" i="12"/>
  <c r="DZ50" i="12"/>
  <c r="CT97" i="12"/>
  <c r="JM24" i="12"/>
  <c r="IR99" i="12"/>
  <c r="GO17" i="12"/>
  <c r="O14" i="12"/>
  <c r="CQ51" i="12"/>
  <c r="FA29" i="12"/>
  <c r="DY74" i="12"/>
  <c r="ER42" i="12"/>
  <c r="IS42" i="12"/>
  <c r="AN14" i="12"/>
  <c r="FZ12" i="12"/>
  <c r="EQ26" i="12"/>
  <c r="AS84" i="12"/>
  <c r="HP38" i="12"/>
  <c r="FR36" i="12"/>
  <c r="I71" i="12"/>
  <c r="DO78" i="12"/>
  <c r="BT31" i="12"/>
  <c r="JA99" i="12"/>
  <c r="DX93" i="12"/>
  <c r="DP54" i="12"/>
  <c r="FL92" i="12"/>
  <c r="IF23" i="12"/>
  <c r="AN47" i="12"/>
  <c r="CS83" i="12"/>
  <c r="S74" i="12"/>
  <c r="DS28" i="12"/>
  <c r="BM31" i="12"/>
  <c r="CG74" i="12"/>
  <c r="IS51" i="12"/>
  <c r="EQ91" i="12"/>
  <c r="CE43" i="12"/>
  <c r="HY20" i="12"/>
  <c r="CL12" i="12"/>
  <c r="DS45" i="12"/>
  <c r="FC39" i="12"/>
  <c r="GA14" i="12"/>
  <c r="N92" i="12"/>
  <c r="HG85" i="12"/>
  <c r="EU94" i="12"/>
  <c r="CW85" i="12"/>
  <c r="CT55" i="12"/>
  <c r="JL97" i="12"/>
  <c r="DE91" i="12"/>
  <c r="IE35" i="12"/>
  <c r="CL74" i="12"/>
  <c r="FK17" i="12"/>
  <c r="BT14" i="12"/>
  <c r="N43" i="12"/>
  <c r="AY77" i="12"/>
  <c r="HS31" i="12"/>
  <c r="EY25" i="12"/>
  <c r="EE13" i="12"/>
  <c r="BV46" i="12"/>
  <c r="GT49" i="12"/>
  <c r="BO29" i="12"/>
  <c r="ES58" i="12"/>
  <c r="AE88" i="12"/>
  <c r="DQ44" i="12"/>
  <c r="CW75" i="12"/>
  <c r="CI53" i="12"/>
  <c r="FF96" i="12"/>
  <c r="CU57" i="12"/>
  <c r="GH28" i="12"/>
  <c r="IE10" i="12"/>
  <c r="DJ85" i="12"/>
  <c r="BU25" i="12"/>
  <c r="FT43" i="12"/>
  <c r="EY39" i="12"/>
  <c r="CB91" i="12"/>
  <c r="BC63" i="12"/>
  <c r="AM91" i="12"/>
  <c r="BY51" i="12"/>
  <c r="EA32" i="12"/>
  <c r="BH42" i="12"/>
  <c r="FR27" i="12"/>
  <c r="HM50" i="12"/>
  <c r="BC53" i="12"/>
  <c r="JC90" i="12"/>
  <c r="EI80" i="12"/>
  <c r="AI86" i="12"/>
  <c r="FQ42" i="12"/>
  <c r="IA42" i="12"/>
  <c r="JD77" i="12"/>
  <c r="CF42" i="12"/>
  <c r="EP26" i="12"/>
  <c r="HI23" i="12"/>
  <c r="DY17" i="12"/>
  <c r="IQ24" i="12"/>
  <c r="CR32" i="12"/>
  <c r="FE23" i="12"/>
  <c r="AH30" i="12"/>
  <c r="IZ32" i="12"/>
  <c r="JI11" i="12"/>
  <c r="DK22" i="12"/>
  <c r="HH34" i="12"/>
  <c r="IQ91" i="12"/>
  <c r="CH43" i="12"/>
  <c r="DU17" i="12"/>
  <c r="CC26" i="12"/>
  <c r="GG12" i="12"/>
  <c r="JL14" i="12"/>
  <c r="DA57" i="12"/>
  <c r="DT70" i="12"/>
  <c r="GJ35" i="12"/>
  <c r="AR38" i="12"/>
  <c r="BA62" i="12"/>
  <c r="BI35" i="12"/>
  <c r="EF86" i="12"/>
  <c r="CF14" i="12"/>
  <c r="DW89" i="12"/>
  <c r="EF71" i="12"/>
  <c r="II88" i="12"/>
  <c r="GF43" i="12"/>
  <c r="DN36" i="12"/>
  <c r="HY30" i="12"/>
  <c r="HL14" i="12"/>
  <c r="IH49" i="12"/>
  <c r="CY84" i="12"/>
  <c r="FE16" i="12"/>
  <c r="HV28" i="12"/>
  <c r="HC40" i="12"/>
  <c r="FW88" i="12"/>
  <c r="AF13" i="12"/>
  <c r="ET79" i="12"/>
  <c r="HJ26" i="12"/>
  <c r="GE97" i="12"/>
  <c r="ID44" i="12"/>
  <c r="S54" i="12"/>
  <c r="V55" i="12"/>
  <c r="HV48" i="12"/>
  <c r="AU51" i="12"/>
  <c r="HG33" i="12"/>
  <c r="IV13" i="12"/>
  <c r="AF40" i="12"/>
  <c r="Y76" i="12"/>
  <c r="GP10" i="12"/>
  <c r="EM74" i="12"/>
  <c r="IJ74" i="12"/>
  <c r="EK49" i="12"/>
  <c r="P26" i="12"/>
  <c r="EP37" i="12"/>
  <c r="CX38" i="12"/>
  <c r="GC45" i="12"/>
  <c r="GJ45" i="12"/>
  <c r="DG74" i="12"/>
  <c r="CM58" i="12"/>
  <c r="CF65" i="12"/>
  <c r="CV44" i="12"/>
  <c r="JK10" i="12"/>
  <c r="AA52" i="12"/>
  <c r="GY34" i="12"/>
  <c r="BM37" i="12"/>
  <c r="CB49" i="12"/>
  <c r="GR19" i="12"/>
  <c r="HB52" i="12"/>
  <c r="JK49" i="12"/>
  <c r="GF19" i="12"/>
  <c r="AA78" i="12"/>
  <c r="AY82" i="12"/>
  <c r="AY30" i="12"/>
  <c r="DZ97" i="12"/>
  <c r="HY26" i="12"/>
  <c r="GM18" i="12"/>
  <c r="FW90" i="12"/>
  <c r="HC64" i="12"/>
  <c r="B53" i="12"/>
  <c r="DD96" i="12"/>
  <c r="FL89" i="12"/>
  <c r="HG51" i="12"/>
  <c r="S45" i="12"/>
  <c r="JG80" i="12"/>
  <c r="N47" i="12"/>
  <c r="DP99" i="12"/>
  <c r="EG44" i="12"/>
  <c r="AA69" i="12"/>
  <c r="ET16" i="12"/>
  <c r="EU60" i="12"/>
  <c r="GR12" i="12"/>
  <c r="GH76" i="12"/>
  <c r="FA26" i="12"/>
  <c r="CC42" i="12"/>
  <c r="BN95" i="12"/>
  <c r="DM93" i="12"/>
  <c r="FL18" i="12"/>
  <c r="GO96" i="12"/>
  <c r="IV43" i="12"/>
  <c r="BN40" i="12"/>
  <c r="EF61" i="12"/>
  <c r="GU82" i="12"/>
  <c r="CI16" i="12"/>
  <c r="AT99" i="12"/>
  <c r="ES47" i="12"/>
  <c r="HL60" i="12"/>
  <c r="DT44" i="12"/>
  <c r="DE28" i="12"/>
  <c r="CS19" i="12"/>
  <c r="BK62" i="12"/>
  <c r="FD61" i="12"/>
  <c r="BA71" i="12"/>
  <c r="BG36" i="12"/>
  <c r="HW63" i="12"/>
  <c r="CW27" i="12"/>
  <c r="BL49" i="12"/>
  <c r="CF85" i="12"/>
  <c r="EL43" i="12"/>
  <c r="DC69" i="12"/>
  <c r="HU61" i="12"/>
  <c r="GN41" i="12"/>
  <c r="BA65" i="12"/>
  <c r="JH83" i="12"/>
  <c r="BU22" i="12"/>
  <c r="FA47" i="12"/>
  <c r="EM90" i="12"/>
  <c r="GC21" i="12"/>
  <c r="FW49" i="12"/>
  <c r="BN73" i="12"/>
  <c r="BT41" i="12"/>
  <c r="HE42" i="12"/>
  <c r="GE42" i="12"/>
  <c r="AK39" i="12"/>
  <c r="IL46" i="12"/>
  <c r="BB96" i="12"/>
  <c r="CX47" i="12"/>
  <c r="EM51" i="12"/>
  <c r="DX40" i="12"/>
  <c r="AL89" i="12"/>
  <c r="DL88" i="12"/>
  <c r="AF30" i="12"/>
  <c r="CG49" i="12"/>
  <c r="HA56" i="12"/>
  <c r="FS29" i="12"/>
  <c r="CH78" i="12"/>
  <c r="FA71" i="12"/>
  <c r="IW47" i="12"/>
  <c r="FU10" i="12"/>
  <c r="CZ16" i="12"/>
  <c r="IY26" i="12"/>
  <c r="DX22" i="12"/>
  <c r="FW41" i="12"/>
  <c r="DY71" i="12"/>
  <c r="DV85" i="12"/>
  <c r="EK84" i="12"/>
  <c r="CP66" i="12"/>
  <c r="AD41" i="12"/>
  <c r="AX45" i="12"/>
  <c r="BM99" i="12"/>
  <c r="ER16" i="12"/>
  <c r="GN12" i="12"/>
  <c r="CH19" i="12"/>
  <c r="HI37" i="12"/>
  <c r="FD38" i="12"/>
  <c r="BC49" i="12"/>
  <c r="JB69" i="12"/>
  <c r="FC16" i="12"/>
  <c r="EL64" i="12"/>
  <c r="EU43" i="12"/>
  <c r="AZ97" i="12"/>
  <c r="BR25" i="12"/>
  <c r="AZ23" i="12"/>
  <c r="CO70" i="12"/>
  <c r="HF91" i="12"/>
  <c r="ED24" i="12"/>
  <c r="E67" i="12"/>
  <c r="CP72" i="12"/>
  <c r="IM36" i="12"/>
  <c r="DM74" i="12"/>
  <c r="EZ62" i="12"/>
  <c r="IT10" i="12"/>
  <c r="E81" i="12"/>
  <c r="HW87" i="12"/>
  <c r="FB24" i="12"/>
  <c r="ES30" i="12"/>
  <c r="BE62" i="12"/>
  <c r="CL51" i="12"/>
  <c r="BX53" i="12"/>
  <c r="AL73" i="12"/>
  <c r="AR51" i="12"/>
  <c r="BD83" i="12"/>
  <c r="HS37" i="12"/>
  <c r="GT16" i="12"/>
  <c r="IW22" i="12"/>
  <c r="CL58" i="12"/>
  <c r="HT50" i="12"/>
  <c r="FR35" i="12"/>
  <c r="EV15" i="12"/>
  <c r="HX14" i="12"/>
  <c r="F34" i="12"/>
  <c r="GA67" i="12"/>
  <c r="GX30" i="12"/>
  <c r="HC22" i="12"/>
  <c r="DW82" i="12"/>
  <c r="BV60" i="12"/>
  <c r="JC33" i="12"/>
  <c r="BN41" i="12"/>
  <c r="BX32" i="12"/>
  <c r="BB63" i="12"/>
  <c r="BU91" i="12"/>
  <c r="BN45" i="12"/>
  <c r="AS25" i="12"/>
  <c r="DL38" i="12"/>
  <c r="N20" i="12"/>
  <c r="BJ39" i="12"/>
  <c r="GT84" i="12"/>
  <c r="BH75" i="12"/>
  <c r="BI63" i="12"/>
  <c r="BU97" i="12"/>
  <c r="GZ85" i="12"/>
  <c r="FH58" i="12"/>
  <c r="JM46" i="12"/>
  <c r="FA44" i="12"/>
  <c r="BC72" i="12"/>
  <c r="ID32" i="12"/>
  <c r="GZ89" i="12"/>
  <c r="JJ94" i="12"/>
  <c r="FK80" i="12"/>
  <c r="GE84" i="12"/>
  <c r="HS66" i="12"/>
  <c r="DA98" i="12"/>
  <c r="HA28" i="12"/>
  <c r="EV34" i="12"/>
  <c r="GB17" i="12"/>
  <c r="DB56" i="12"/>
  <c r="BT22" i="12"/>
  <c r="IT35" i="12"/>
  <c r="GK16" i="12"/>
  <c r="IW19" i="12"/>
  <c r="IS40" i="12"/>
  <c r="EA96" i="12"/>
  <c r="AE40" i="12"/>
  <c r="AD60" i="12"/>
  <c r="EC36" i="12"/>
  <c r="GF48" i="12"/>
  <c r="FX26" i="12"/>
  <c r="E37" i="12"/>
  <c r="JJ42" i="12"/>
  <c r="CZ22" i="12"/>
  <c r="EP17" i="12"/>
  <c r="AP73" i="12"/>
  <c r="EZ57" i="12"/>
  <c r="J31" i="12"/>
  <c r="EN49" i="12"/>
  <c r="FC86" i="12"/>
  <c r="AU98" i="12"/>
  <c r="EJ54" i="12"/>
  <c r="ET11" i="12"/>
  <c r="IW78" i="12"/>
  <c r="HD39" i="12"/>
  <c r="FN14" i="12"/>
  <c r="AT88" i="12"/>
  <c r="EC25" i="12"/>
  <c r="BK72" i="12"/>
  <c r="GX26" i="12"/>
  <c r="CK97" i="12"/>
  <c r="O93" i="12"/>
  <c r="CL75" i="12"/>
  <c r="BL50" i="12"/>
  <c r="JA35" i="12"/>
  <c r="IP49" i="12"/>
  <c r="CA56" i="12"/>
  <c r="FL46" i="12"/>
  <c r="DD93" i="12"/>
  <c r="DM18" i="12"/>
  <c r="BE44" i="12"/>
  <c r="GD11" i="12"/>
  <c r="BU66" i="12"/>
  <c r="IL89" i="12"/>
  <c r="EP33" i="12"/>
  <c r="S42" i="12"/>
  <c r="BV78" i="12"/>
  <c r="DJ77" i="12"/>
  <c r="GZ95" i="12"/>
  <c r="HY78" i="12"/>
  <c r="ES68" i="12"/>
  <c r="GN17" i="12"/>
  <c r="GR24" i="12"/>
  <c r="GF88" i="12"/>
  <c r="CA34" i="12"/>
  <c r="BK74" i="12"/>
  <c r="AS75" i="12"/>
  <c r="IS23" i="12"/>
  <c r="DX78" i="12"/>
  <c r="BS85" i="12"/>
  <c r="BX59" i="12"/>
  <c r="JG12" i="12"/>
  <c r="JD97" i="12"/>
  <c r="BA15" i="12"/>
  <c r="IS33" i="12"/>
  <c r="FL70" i="12"/>
  <c r="DA50" i="12"/>
  <c r="BJ15" i="12"/>
  <c r="EN17" i="12"/>
  <c r="JF34" i="12"/>
  <c r="HK50" i="12"/>
  <c r="DM10" i="12"/>
  <c r="FB41" i="12"/>
  <c r="CA15" i="12"/>
  <c r="DV48" i="12"/>
  <c r="IY78" i="12"/>
  <c r="JG37" i="12"/>
  <c r="FV23" i="12"/>
  <c r="BD21" i="12"/>
  <c r="BG39" i="12"/>
  <c r="EI15" i="12"/>
  <c r="BT74" i="12"/>
  <c r="DR81" i="12"/>
  <c r="DN80" i="12"/>
  <c r="DZ82" i="12"/>
  <c r="AO82" i="12"/>
  <c r="BU61" i="12"/>
  <c r="IT13" i="12"/>
  <c r="CQ28" i="12"/>
  <c r="CZ52" i="12"/>
  <c r="BZ63" i="12"/>
  <c r="FW94" i="12"/>
  <c r="GY43" i="12"/>
  <c r="AI68" i="12"/>
  <c r="EG60" i="12"/>
  <c r="IP23" i="12"/>
  <c r="O58" i="12"/>
  <c r="IO54" i="12"/>
  <c r="BK63" i="12"/>
  <c r="DL55" i="12"/>
  <c r="AK72" i="12"/>
  <c r="CM54" i="12"/>
  <c r="EF46" i="12"/>
  <c r="GQ20" i="12"/>
  <c r="DL67" i="12"/>
  <c r="GI38" i="12"/>
  <c r="BF83" i="12"/>
  <c r="IE12" i="12"/>
  <c r="HT26" i="12"/>
  <c r="BC21" i="12"/>
  <c r="IK40" i="12"/>
  <c r="N50" i="12"/>
  <c r="JF23" i="12"/>
  <c r="AD27" i="12"/>
  <c r="EX18" i="12"/>
  <c r="IR52" i="12"/>
  <c r="HM14" i="12"/>
  <c r="F45" i="12"/>
  <c r="BI13" i="12"/>
  <c r="HC25" i="12"/>
  <c r="FR49" i="12"/>
  <c r="HD22" i="12"/>
  <c r="EN98" i="12"/>
  <c r="CW44" i="12"/>
  <c r="V76" i="12"/>
  <c r="IE99" i="12"/>
  <c r="BN88" i="12"/>
  <c r="FX94" i="12"/>
  <c r="FV48" i="12"/>
  <c r="DY35" i="12"/>
  <c r="FB86" i="12"/>
  <c r="HZ30" i="12"/>
  <c r="GN84" i="12"/>
  <c r="IC15" i="12"/>
  <c r="BU40" i="12"/>
  <c r="FL79" i="12"/>
  <c r="EU71" i="12"/>
  <c r="EX28" i="12"/>
  <c r="CC76" i="12"/>
  <c r="EU20" i="12"/>
  <c r="AZ37" i="12"/>
  <c r="FF94" i="12"/>
  <c r="AT54" i="12"/>
  <c r="HC35" i="12"/>
  <c r="DW68" i="12"/>
  <c r="FA46" i="12"/>
  <c r="FF52" i="12"/>
  <c r="FV32" i="12"/>
  <c r="CH52" i="12"/>
  <c r="IP95" i="12"/>
  <c r="FI98" i="12"/>
  <c r="FK62" i="12"/>
  <c r="AE86" i="12"/>
  <c r="CB83" i="12"/>
  <c r="CG21" i="12"/>
  <c r="AR14" i="12"/>
  <c r="AH39" i="12"/>
  <c r="BO59" i="12"/>
  <c r="DZ24" i="12"/>
  <c r="EA89" i="12"/>
  <c r="IG40" i="12"/>
  <c r="CR58" i="12"/>
  <c r="AL19" i="12"/>
  <c r="K76" i="12"/>
  <c r="EI56" i="12"/>
  <c r="HK29" i="12"/>
  <c r="I67" i="12"/>
  <c r="BZ66" i="12"/>
  <c r="BI51" i="12"/>
  <c r="AG34" i="12"/>
  <c r="EP13" i="12"/>
  <c r="AS96" i="12"/>
  <c r="AR97" i="12"/>
  <c r="CY47" i="12"/>
  <c r="BE83" i="12"/>
  <c r="GB31" i="12"/>
  <c r="AL78" i="12"/>
  <c r="GN46" i="12"/>
  <c r="FB98" i="12"/>
  <c r="BJ53" i="12"/>
  <c r="IP17" i="12"/>
  <c r="CS62" i="12"/>
  <c r="HM12" i="12"/>
  <c r="DG39" i="12"/>
  <c r="IA15" i="12"/>
  <c r="HG24" i="12"/>
  <c r="HO45" i="12"/>
  <c r="AR42" i="12"/>
  <c r="CJ61" i="12"/>
  <c r="GU16" i="12"/>
  <c r="FH32" i="12"/>
  <c r="GQ34" i="12"/>
  <c r="CC28" i="12"/>
  <c r="JM91" i="12"/>
  <c r="HH45" i="12"/>
  <c r="CT58" i="12"/>
  <c r="V92" i="12"/>
  <c r="CY28" i="12"/>
  <c r="BH30" i="12"/>
  <c r="AQ83" i="12"/>
  <c r="EZ36" i="12"/>
  <c r="IP46" i="12"/>
  <c r="IV72" i="12"/>
  <c r="AP95" i="12"/>
  <c r="FR79" i="12"/>
  <c r="AR82" i="12"/>
  <c r="Z80" i="12"/>
  <c r="BW75" i="12"/>
  <c r="AU76" i="12"/>
  <c r="AJ92" i="12"/>
  <c r="HK95" i="12"/>
  <c r="AJ35" i="12"/>
  <c r="JM76" i="12"/>
  <c r="GH72" i="12"/>
  <c r="IG88" i="12"/>
  <c r="EK86" i="12"/>
  <c r="BL44" i="12"/>
  <c r="BI28" i="12"/>
  <c r="CK53" i="12"/>
  <c r="BO88" i="12"/>
  <c r="F86" i="12"/>
  <c r="FL63" i="12"/>
  <c r="IW40" i="12"/>
  <c r="DY75" i="12"/>
  <c r="K81" i="12"/>
  <c r="EI81" i="12"/>
  <c r="FN42" i="12"/>
  <c r="GI92" i="12"/>
  <c r="CS95" i="12"/>
  <c r="AK96" i="12"/>
  <c r="CY61" i="12"/>
  <c r="EE65" i="12"/>
  <c r="DC28" i="12"/>
  <c r="ID47" i="12"/>
  <c r="IN92" i="12"/>
  <c r="AT95" i="12"/>
  <c r="BG25" i="12"/>
  <c r="DY58" i="12"/>
  <c r="AS66" i="12"/>
  <c r="JD73" i="12"/>
  <c r="FN57" i="12"/>
  <c r="DX12" i="12"/>
  <c r="ES66" i="12"/>
  <c r="S85" i="12"/>
  <c r="HZ88" i="12"/>
  <c r="AG51" i="12"/>
  <c r="CX86" i="12"/>
  <c r="JB97" i="12"/>
  <c r="EW20" i="12"/>
  <c r="BW72" i="12"/>
  <c r="CW76" i="12"/>
  <c r="JL96" i="12"/>
  <c r="AY89" i="12"/>
  <c r="GV77" i="12"/>
  <c r="CO56" i="12"/>
  <c r="GO78" i="12"/>
  <c r="II57" i="12"/>
  <c r="JJ12" i="12"/>
  <c r="DH16" i="12"/>
  <c r="EK70" i="12"/>
  <c r="CC78" i="12"/>
  <c r="AO64" i="12"/>
  <c r="CM45" i="12"/>
  <c r="B90" i="12"/>
  <c r="CQ69" i="12"/>
  <c r="CB94" i="12"/>
  <c r="GU56" i="12"/>
  <c r="JM64" i="12"/>
  <c r="BN70" i="12"/>
  <c r="AU80" i="12"/>
  <c r="IP52" i="12"/>
  <c r="DM98" i="12"/>
  <c r="CJ31" i="12"/>
  <c r="FN41" i="12"/>
  <c r="GM27" i="12"/>
  <c r="AU86" i="12"/>
  <c r="IF98" i="12"/>
  <c r="FM28" i="12"/>
  <c r="CL57" i="12"/>
  <c r="GU88" i="12"/>
  <c r="EO74" i="12"/>
  <c r="GK91" i="12"/>
  <c r="DE32" i="12"/>
  <c r="FZ21" i="12"/>
  <c r="S99" i="12"/>
  <c r="E92" i="12"/>
  <c r="IY41" i="12"/>
  <c r="AA35" i="12"/>
  <c r="ES86" i="12"/>
  <c r="EQ98" i="12"/>
  <c r="Y93" i="12"/>
  <c r="EY78" i="12"/>
  <c r="Y49" i="12"/>
  <c r="EW46" i="12"/>
  <c r="GV73" i="12"/>
  <c r="GM92" i="12"/>
  <c r="IS95" i="12"/>
  <c r="CR42" i="12"/>
  <c r="DB94" i="12"/>
  <c r="EA56" i="12"/>
  <c r="DP92" i="12"/>
  <c r="CP64" i="12"/>
  <c r="FE67" i="12"/>
  <c r="EJ63" i="12"/>
  <c r="FV83" i="12"/>
  <c r="AO79" i="12"/>
  <c r="DE74" i="12"/>
  <c r="CE94" i="12"/>
  <c r="AU55" i="12"/>
  <c r="CU27" i="12"/>
  <c r="GR53" i="12"/>
  <c r="IP72" i="12"/>
  <c r="HP63" i="12"/>
  <c r="AI77" i="12"/>
  <c r="CB78" i="12"/>
  <c r="BG49" i="12"/>
  <c r="Z58" i="12"/>
  <c r="HA84" i="12"/>
  <c r="AA71" i="12"/>
  <c r="IK28" i="12"/>
  <c r="GM53" i="12"/>
  <c r="GV60" i="12"/>
  <c r="J49" i="12"/>
  <c r="AI91" i="12"/>
  <c r="JK42" i="12"/>
  <c r="HG26" i="12"/>
  <c r="AD32" i="12"/>
  <c r="BJ57" i="12"/>
  <c r="CO62" i="12"/>
  <c r="JG81" i="12"/>
  <c r="GE24" i="12"/>
  <c r="CC50" i="12"/>
  <c r="EG63" i="12"/>
  <c r="FL82" i="12"/>
  <c r="FU79" i="12"/>
  <c r="AU57" i="12"/>
  <c r="EL76" i="12"/>
  <c r="DL94" i="12"/>
  <c r="DL34" i="12"/>
  <c r="FB46" i="12"/>
  <c r="HP77" i="12"/>
  <c r="FK56" i="12"/>
  <c r="CE63" i="12"/>
  <c r="I96" i="12"/>
  <c r="GY64" i="12"/>
  <c r="FK86" i="12"/>
  <c r="IW42" i="12"/>
  <c r="HK51" i="12"/>
  <c r="GO53" i="12"/>
  <c r="IJ94" i="12"/>
  <c r="AP77" i="12"/>
  <c r="BC96" i="12"/>
  <c r="GI52" i="12"/>
  <c r="AJ85" i="12"/>
  <c r="FV40" i="12"/>
  <c r="DD79" i="12"/>
  <c r="IF78" i="12"/>
  <c r="GS67" i="12"/>
  <c r="HR62" i="12"/>
  <c r="BV61" i="12"/>
  <c r="K12" i="12"/>
  <c r="EZ95" i="12"/>
  <c r="FM79" i="12"/>
  <c r="FU85" i="12"/>
  <c r="DZ91" i="12"/>
  <c r="AD66" i="12"/>
  <c r="DQ46" i="12"/>
  <c r="HC78" i="12"/>
  <c r="AN55" i="12"/>
  <c r="CG59" i="12"/>
  <c r="AZ74" i="12"/>
  <c r="F43" i="12"/>
  <c r="GG79" i="12"/>
  <c r="FJ10" i="12"/>
  <c r="AN99" i="12"/>
  <c r="EH59" i="12"/>
  <c r="CC11" i="12"/>
  <c r="GO73" i="12"/>
  <c r="DJ74" i="12"/>
  <c r="CB70" i="12"/>
  <c r="J99" i="12"/>
  <c r="IG58" i="12"/>
  <c r="I54" i="12"/>
  <c r="DX74" i="12"/>
  <c r="EG98" i="12"/>
  <c r="HR87" i="12"/>
  <c r="GL73" i="12"/>
  <c r="JG99" i="12"/>
  <c r="EU89" i="12"/>
  <c r="GH64" i="12"/>
  <c r="DO42" i="12"/>
  <c r="EN67" i="12"/>
  <c r="CQ22" i="12"/>
  <c r="FB61" i="12"/>
  <c r="JF48" i="12"/>
  <c r="CW62" i="12"/>
  <c r="BH85" i="12"/>
  <c r="IE90" i="12"/>
  <c r="BC67" i="12"/>
  <c r="FT26" i="12"/>
  <c r="DO35" i="12"/>
  <c r="S97" i="12"/>
  <c r="CP58" i="12"/>
  <c r="BH80" i="12"/>
  <c r="AI46" i="12"/>
  <c r="HZ53" i="12"/>
  <c r="CI66" i="12"/>
  <c r="I70" i="12"/>
  <c r="IN56" i="12"/>
  <c r="EH69" i="12"/>
  <c r="GO91" i="12"/>
  <c r="GL65" i="12"/>
  <c r="AZ99" i="12"/>
  <c r="IU76" i="12"/>
  <c r="BW19" i="12"/>
  <c r="HL41" i="12"/>
  <c r="JL75" i="12"/>
  <c r="FV64" i="12"/>
  <c r="IP88" i="12"/>
  <c r="GG52" i="12"/>
  <c r="HH79" i="12"/>
  <c r="DO66" i="12"/>
  <c r="K79" i="12"/>
  <c r="FM41" i="12"/>
  <c r="AG48" i="12"/>
  <c r="GJ40" i="12"/>
  <c r="GN76" i="12"/>
  <c r="GN92" i="12"/>
  <c r="CS41" i="12"/>
  <c r="HL96" i="12"/>
  <c r="EN27" i="12"/>
  <c r="EB73" i="12"/>
  <c r="GO62" i="12"/>
  <c r="HO18" i="12"/>
  <c r="DK69" i="12"/>
  <c r="DE59" i="12"/>
  <c r="CN97" i="12"/>
  <c r="BO80" i="12"/>
  <c r="FA16" i="12"/>
  <c r="AI82" i="12"/>
  <c r="JB51" i="12"/>
  <c r="DD67" i="12"/>
  <c r="IW48" i="12"/>
  <c r="II42" i="12"/>
  <c r="IM47" i="12"/>
  <c r="JI29" i="12"/>
  <c r="AP79" i="12"/>
  <c r="GQ88" i="12"/>
  <c r="ID77" i="12"/>
  <c r="HJ10" i="12"/>
  <c r="DX66" i="12"/>
  <c r="DX80" i="12"/>
  <c r="IA78" i="12"/>
  <c r="HG15" i="12"/>
  <c r="CH53" i="12"/>
  <c r="GG77" i="12"/>
  <c r="DX95" i="12"/>
  <c r="GR39" i="12"/>
  <c r="FZ15" i="12"/>
  <c r="AT44" i="12"/>
  <c r="BN61" i="12"/>
  <c r="IS38" i="12"/>
  <c r="GQ87" i="12"/>
  <c r="BB48" i="12"/>
  <c r="HE93" i="12"/>
  <c r="Y45" i="12"/>
  <c r="DE73" i="12"/>
  <c r="JF43" i="12"/>
  <c r="HC92" i="12"/>
  <c r="GG34" i="12"/>
  <c r="CB43" i="12"/>
  <c r="DB99" i="12"/>
  <c r="HI43" i="12"/>
  <c r="CW96" i="12"/>
  <c r="CW72" i="12"/>
  <c r="BY28" i="12"/>
  <c r="BD49" i="12"/>
  <c r="S71" i="12"/>
  <c r="EW33" i="12"/>
  <c r="EQ99" i="12"/>
  <c r="HW89" i="12"/>
  <c r="BX64" i="12"/>
  <c r="CN92" i="12"/>
  <c r="DI88" i="12"/>
  <c r="DV52" i="12"/>
  <c r="ED66" i="12"/>
  <c r="HX38" i="12"/>
  <c r="ED57" i="12"/>
  <c r="BA98" i="12"/>
  <c r="EI62" i="12"/>
  <c r="CX24" i="12"/>
  <c r="ER24" i="12"/>
  <c r="N81" i="12"/>
  <c r="AF45" i="12"/>
  <c r="GT31" i="12"/>
  <c r="BG99" i="12"/>
  <c r="BT24" i="12"/>
  <c r="EL66" i="12"/>
  <c r="CP87" i="12"/>
  <c r="FB56" i="12"/>
  <c r="GE56" i="12"/>
  <c r="CY44" i="12"/>
  <c r="EB32" i="12"/>
  <c r="GB53" i="12"/>
  <c r="GT77" i="12"/>
  <c r="DY40" i="12"/>
  <c r="JJ34" i="12"/>
  <c r="CX68" i="12"/>
  <c r="DG81" i="12"/>
  <c r="B66" i="12"/>
  <c r="DR44" i="12"/>
  <c r="V61" i="12"/>
  <c r="FA83" i="12"/>
  <c r="GA31" i="12"/>
  <c r="EK79" i="12"/>
  <c r="GC30" i="12"/>
  <c r="DM63" i="12"/>
  <c r="DG42" i="12"/>
  <c r="AF50" i="12"/>
  <c r="AQ72" i="12"/>
  <c r="JD26" i="12"/>
  <c r="HS88" i="12"/>
  <c r="E11" i="12"/>
  <c r="FH20" i="12"/>
  <c r="FI56" i="12"/>
  <c r="GQ93" i="12"/>
  <c r="AO20" i="12"/>
  <c r="EF44" i="12"/>
  <c r="DL86" i="12"/>
  <c r="ER28" i="12"/>
  <c r="DT92" i="12"/>
  <c r="FG61" i="12"/>
  <c r="GV79" i="12"/>
  <c r="CR25" i="12"/>
  <c r="DJ83" i="12"/>
  <c r="B92" i="12"/>
  <c r="DR78" i="12"/>
  <c r="B64" i="12"/>
  <c r="DJ88" i="12"/>
  <c r="AJ50" i="12"/>
  <c r="O43" i="12"/>
  <c r="P29" i="12"/>
  <c r="BT64" i="12"/>
  <c r="I55" i="12"/>
  <c r="EZ27" i="12"/>
  <c r="BI84" i="12"/>
  <c r="EA54" i="12"/>
  <c r="FE84" i="12"/>
  <c r="JM89" i="12"/>
  <c r="GJ74" i="12"/>
  <c r="GG56" i="12"/>
  <c r="DS98" i="12"/>
  <c r="GW46" i="12"/>
  <c r="EE57" i="12"/>
  <c r="DF15" i="12"/>
  <c r="AM79" i="12"/>
  <c r="FR99" i="12"/>
  <c r="BX12" i="12"/>
  <c r="IY20" i="12"/>
  <c r="GY45" i="12"/>
  <c r="FE41" i="12"/>
  <c r="AL59" i="12"/>
  <c r="EE26" i="12"/>
  <c r="BE88" i="12"/>
  <c r="FI86" i="12"/>
  <c r="CJ34" i="12"/>
  <c r="DA33" i="12"/>
  <c r="CI36" i="12"/>
  <c r="JG48" i="12"/>
  <c r="GX21" i="12"/>
  <c r="DO90" i="12"/>
  <c r="GX99" i="12"/>
  <c r="JK65" i="12"/>
  <c r="EQ38" i="12"/>
  <c r="N77" i="12"/>
  <c r="BM38" i="12"/>
  <c r="AX75" i="12"/>
  <c r="FY67" i="12"/>
  <c r="AP82" i="12"/>
  <c r="BS71" i="12"/>
  <c r="BM89" i="12"/>
  <c r="GZ17" i="12"/>
  <c r="ER70" i="12"/>
  <c r="IN51" i="12"/>
  <c r="EP52" i="12"/>
  <c r="BJ88" i="12"/>
  <c r="BW52" i="12"/>
  <c r="FV45" i="12"/>
  <c r="FY37" i="12"/>
  <c r="CA27" i="12"/>
  <c r="FB59" i="12"/>
  <c r="BY57" i="12"/>
  <c r="GV26" i="12"/>
  <c r="BZ68" i="12"/>
  <c r="V53" i="12"/>
  <c r="BH78" i="12"/>
  <c r="BW82" i="12"/>
  <c r="CN87" i="12"/>
  <c r="AP80" i="12"/>
  <c r="EJ80" i="12"/>
  <c r="GA41" i="12"/>
  <c r="IN81" i="12"/>
  <c r="GM25" i="12"/>
  <c r="GK20" i="12"/>
  <c r="DV69" i="12"/>
  <c r="ES65" i="12"/>
  <c r="BE53" i="12"/>
  <c r="EA67" i="12"/>
  <c r="FS34" i="12"/>
  <c r="GX34" i="12"/>
  <c r="BJ30" i="12"/>
  <c r="HX12" i="12"/>
  <c r="FU26" i="12"/>
  <c r="JB43" i="12"/>
  <c r="E46" i="12"/>
  <c r="FL12" i="12"/>
  <c r="IZ20" i="12"/>
  <c r="FS42" i="12"/>
  <c r="FY24" i="12"/>
  <c r="BM90" i="12"/>
  <c r="BK52" i="12"/>
  <c r="CV49" i="12"/>
  <c r="O47" i="12"/>
  <c r="CY35" i="12"/>
  <c r="FM89" i="12"/>
  <c r="HO94" i="12"/>
  <c r="FU75" i="12"/>
  <c r="FD41" i="12"/>
  <c r="IK55" i="12"/>
  <c r="II84" i="12"/>
  <c r="GH46" i="12"/>
  <c r="AR93" i="12"/>
  <c r="F82" i="12"/>
  <c r="CH89" i="12"/>
  <c r="AF14" i="12"/>
  <c r="BT60" i="12"/>
  <c r="EZ46" i="12"/>
  <c r="EF21" i="12"/>
  <c r="JH30" i="12"/>
  <c r="HL66" i="12"/>
  <c r="IZ23" i="12"/>
  <c r="FT70" i="12"/>
  <c r="DE71" i="12"/>
  <c r="FV38" i="12"/>
  <c r="FW18" i="12"/>
  <c r="IB97" i="12"/>
  <c r="V84" i="12"/>
  <c r="EN60" i="12"/>
  <c r="HC45" i="12"/>
  <c r="BH44" i="12"/>
  <c r="F74" i="12"/>
  <c r="GR97" i="12"/>
  <c r="GV57" i="12"/>
  <c r="AK62" i="12"/>
  <c r="IH96" i="12"/>
  <c r="FF21" i="12"/>
  <c r="BW25" i="12"/>
  <c r="N36" i="12"/>
  <c r="AK64" i="12"/>
  <c r="DM83" i="12"/>
  <c r="HL29" i="12"/>
  <c r="GI37" i="12"/>
  <c r="CC99" i="12"/>
  <c r="AS19" i="12"/>
  <c r="DY25" i="12"/>
  <c r="BE74" i="12"/>
  <c r="JB48" i="12"/>
  <c r="N35" i="12"/>
  <c r="HL63" i="12"/>
  <c r="K87" i="12"/>
  <c r="BI93" i="12"/>
  <c r="IT21" i="12"/>
  <c r="FH33" i="12"/>
  <c r="EY41" i="12"/>
  <c r="HQ69" i="12"/>
  <c r="CM66" i="12"/>
  <c r="CC86" i="12"/>
  <c r="DM37" i="12"/>
  <c r="FW24" i="12"/>
  <c r="EL23" i="12"/>
  <c r="AI29" i="12"/>
  <c r="IU92" i="12"/>
  <c r="BM28" i="12"/>
  <c r="II16" i="12"/>
  <c r="JK76" i="12"/>
  <c r="DX48" i="12"/>
  <c r="FY25" i="12"/>
  <c r="EW58" i="12"/>
  <c r="GJ14" i="12"/>
  <c r="GR33" i="12"/>
  <c r="HF32" i="12"/>
  <c r="GL54" i="12"/>
  <c r="AI98" i="12"/>
  <c r="JL58" i="12"/>
  <c r="I73" i="12"/>
  <c r="CQ39" i="12"/>
  <c r="EW68" i="12"/>
  <c r="DN47" i="12"/>
  <c r="BZ57" i="12"/>
  <c r="BU29" i="12"/>
  <c r="JM43" i="12"/>
  <c r="CS80" i="12"/>
  <c r="CD71" i="12"/>
  <c r="EP75" i="12"/>
  <c r="FR17" i="12"/>
  <c r="HP39" i="12"/>
  <c r="AR79" i="12"/>
  <c r="EN96" i="12"/>
  <c r="DR20" i="12"/>
  <c r="EN42" i="12"/>
  <c r="EQ97" i="12"/>
  <c r="DE40" i="12"/>
  <c r="AF65" i="12"/>
  <c r="AO18" i="12"/>
  <c r="AM67" i="12"/>
  <c r="EI88" i="12"/>
  <c r="FK13" i="12"/>
  <c r="EM31" i="12"/>
  <c r="DQ84" i="12"/>
  <c r="HN18" i="12"/>
  <c r="CV54" i="12"/>
  <c r="FU21" i="12"/>
  <c r="BA30" i="12"/>
  <c r="HK36" i="12"/>
  <c r="AU27" i="12"/>
  <c r="DI64" i="12"/>
  <c r="HE94" i="12"/>
  <c r="FM50" i="12"/>
  <c r="IB15" i="12"/>
  <c r="AL22" i="12"/>
  <c r="DO56" i="12"/>
  <c r="DJ68" i="12"/>
  <c r="AR29" i="12"/>
  <c r="AT86" i="12"/>
  <c r="GY35" i="12"/>
  <c r="CM57" i="12"/>
  <c r="EI84" i="12"/>
  <c r="AU26" i="12"/>
  <c r="AJ61" i="12"/>
  <c r="FB10" i="12"/>
  <c r="GK90" i="12"/>
  <c r="DC39" i="12"/>
  <c r="JE27" i="12"/>
  <c r="HU11" i="12"/>
  <c r="EY11" i="12"/>
  <c r="EA99" i="12"/>
  <c r="AJ63" i="12"/>
  <c r="JC94" i="12"/>
  <c r="IJ44" i="12"/>
  <c r="EB40" i="12"/>
  <c r="BI32" i="12"/>
  <c r="AS38" i="12"/>
  <c r="FL50" i="12"/>
  <c r="GY14" i="12"/>
  <c r="E82" i="12"/>
  <c r="DX44" i="12"/>
  <c r="FE74" i="12"/>
  <c r="FI43" i="12"/>
  <c r="FZ84" i="12"/>
  <c r="EH51" i="12"/>
  <c r="IS35" i="12"/>
  <c r="B77" i="12"/>
  <c r="GU14" i="12"/>
  <c r="CW84" i="12"/>
  <c r="FR14" i="12"/>
  <c r="EK78" i="12"/>
  <c r="BJ24" i="12"/>
  <c r="IS86" i="12"/>
  <c r="IQ70" i="12"/>
  <c r="CN96" i="12"/>
  <c r="EE79" i="12"/>
  <c r="FI65" i="12"/>
  <c r="FV41" i="12"/>
  <c r="BB97" i="12"/>
  <c r="EY87" i="12"/>
  <c r="CY97" i="12"/>
  <c r="IF36" i="12"/>
  <c r="DS94" i="12"/>
  <c r="IY27" i="12"/>
  <c r="DS16" i="12"/>
  <c r="HW36" i="12"/>
  <c r="AK32" i="12"/>
  <c r="ED31" i="12"/>
  <c r="BN29" i="12"/>
  <c r="JD95" i="12"/>
  <c r="BY63" i="12"/>
  <c r="GZ57" i="12"/>
  <c r="IK15" i="12"/>
  <c r="CD37" i="12"/>
  <c r="JA29" i="12"/>
  <c r="DJ22" i="12"/>
  <c r="EB12" i="12"/>
  <c r="DE97" i="12"/>
  <c r="AX25" i="12"/>
  <c r="O63" i="12"/>
  <c r="CX25" i="12"/>
  <c r="IK49" i="12"/>
  <c r="JD50" i="12"/>
  <c r="IQ94" i="12"/>
  <c r="FI92" i="12"/>
  <c r="BX35" i="12"/>
  <c r="CY62" i="12"/>
  <c r="GA42" i="12"/>
  <c r="FE40" i="12"/>
  <c r="FD60" i="12"/>
  <c r="JI50" i="12"/>
  <c r="HN75" i="12"/>
  <c r="DA51" i="12"/>
  <c r="AY18" i="12"/>
  <c r="BU86" i="12"/>
  <c r="GK67" i="12"/>
  <c r="CQ26" i="12"/>
  <c r="BL58" i="12"/>
  <c r="HM13" i="12"/>
  <c r="FA81" i="12"/>
  <c r="AF69" i="12"/>
  <c r="EX58" i="12"/>
  <c r="HL77" i="12"/>
  <c r="IE70" i="12"/>
  <c r="ES77" i="12"/>
  <c r="I98" i="12"/>
  <c r="GT78" i="12"/>
  <c r="CY13" i="12"/>
  <c r="HE37" i="12"/>
  <c r="HA52" i="12"/>
  <c r="DA65" i="12"/>
  <c r="AI74" i="12"/>
  <c r="BM82" i="12"/>
  <c r="DA63" i="12"/>
  <c r="IG43" i="12"/>
  <c r="GP92" i="12"/>
  <c r="IM32" i="12"/>
  <c r="DD73" i="12"/>
  <c r="CK33" i="12"/>
  <c r="DJ89" i="12"/>
  <c r="DC51" i="12"/>
  <c r="FN25" i="12"/>
  <c r="EH83" i="12"/>
  <c r="O48" i="12"/>
  <c r="DQ11" i="12"/>
  <c r="AO65" i="12"/>
  <c r="FN20" i="12"/>
  <c r="B25" i="12"/>
  <c r="AI36" i="12"/>
  <c r="N40" i="12"/>
  <c r="J45" i="12"/>
  <c r="Y67" i="12"/>
  <c r="FX12" i="12"/>
  <c r="IN30" i="12"/>
  <c r="HR39" i="12"/>
  <c r="FX46" i="12"/>
  <c r="AA75" i="12"/>
  <c r="HN27" i="12"/>
  <c r="HD25" i="12"/>
  <c r="IN17" i="12"/>
  <c r="EB36" i="12"/>
  <c r="EJ19" i="12"/>
  <c r="AJ77" i="12"/>
  <c r="GY32" i="12"/>
  <c r="EP39" i="12"/>
  <c r="DR28" i="12"/>
  <c r="GE80" i="12"/>
  <c r="CJ52" i="12"/>
  <c r="FL58" i="12"/>
  <c r="IK27" i="12"/>
  <c r="CG43" i="12"/>
  <c r="CQ64" i="12"/>
  <c r="JB44" i="12"/>
  <c r="CF22" i="12"/>
  <c r="CX97" i="12"/>
  <c r="EW42" i="12"/>
  <c r="CV14" i="12"/>
  <c r="I12" i="12"/>
  <c r="O28" i="12"/>
  <c r="FW16" i="12"/>
  <c r="IV64" i="12"/>
  <c r="BJ96" i="12"/>
  <c r="BO95" i="12"/>
  <c r="B37" i="12"/>
  <c r="FI22" i="12"/>
  <c r="EJ45" i="12"/>
  <c r="IB70" i="12"/>
  <c r="JI53" i="12"/>
  <c r="HY18" i="12"/>
  <c r="EL36" i="12"/>
  <c r="FS40" i="12"/>
  <c r="IP41" i="12"/>
  <c r="AQ54" i="12"/>
  <c r="DZ11" i="12"/>
  <c r="HY55" i="12"/>
  <c r="P30" i="12"/>
  <c r="F47" i="12"/>
  <c r="DL93" i="12"/>
  <c r="GP42" i="12"/>
  <c r="FR72" i="12"/>
  <c r="JG35" i="12"/>
  <c r="AM94" i="12"/>
  <c r="JA13" i="12"/>
  <c r="CP63" i="12"/>
  <c r="GS29" i="12"/>
  <c r="JA31" i="12"/>
  <c r="CQ40" i="12"/>
  <c r="JI48" i="12"/>
  <c r="CM34" i="12"/>
  <c r="JD51" i="12"/>
  <c r="N15" i="12"/>
  <c r="EO18" i="12"/>
  <c r="DL51" i="12"/>
  <c r="BF27" i="12"/>
  <c r="HO26" i="12"/>
  <c r="Z19" i="12"/>
  <c r="FR40" i="12"/>
  <c r="GT22" i="12"/>
  <c r="IF90" i="12"/>
  <c r="IC46" i="12"/>
  <c r="FS48" i="12"/>
  <c r="IQ98" i="12"/>
  <c r="DT27" i="12"/>
  <c r="IH30" i="12"/>
  <c r="CV32" i="12"/>
  <c r="CW86" i="12"/>
  <c r="BD20" i="12"/>
  <c r="HQ97" i="12"/>
  <c r="CS91" i="12"/>
  <c r="V75" i="12"/>
  <c r="FI38" i="12"/>
  <c r="HF21" i="12"/>
  <c r="IO85" i="12"/>
  <c r="BU41" i="12"/>
  <c r="HW33" i="12"/>
  <c r="DO46" i="12"/>
  <c r="IM45" i="12"/>
  <c r="II13" i="12"/>
  <c r="AU87" i="12"/>
  <c r="JM30" i="12"/>
  <c r="AE69" i="12"/>
  <c r="CK79" i="12"/>
  <c r="DA40" i="12"/>
  <c r="IM12" i="12"/>
  <c r="HV25" i="12"/>
  <c r="IB40" i="12"/>
  <c r="GV98" i="12"/>
  <c r="AL35" i="12"/>
  <c r="CZ20" i="12"/>
  <c r="GT34" i="12"/>
  <c r="IP27" i="12"/>
  <c r="FK20" i="12"/>
  <c r="GH36" i="12"/>
  <c r="EX20" i="12"/>
  <c r="CP96" i="12"/>
  <c r="CR67" i="12"/>
  <c r="EF65" i="12"/>
  <c r="BD80" i="12"/>
  <c r="CD97" i="12"/>
  <c r="P76" i="12"/>
  <c r="HA58" i="12"/>
  <c r="J80" i="12"/>
  <c r="CN94" i="12"/>
  <c r="BG77" i="12"/>
  <c r="FZ10" i="12"/>
  <c r="AX55" i="12"/>
  <c r="FI53" i="12"/>
  <c r="CB58" i="12"/>
  <c r="DN29" i="12"/>
  <c r="FN94" i="12"/>
  <c r="DI99" i="12"/>
  <c r="DJ18" i="12"/>
  <c r="FT10" i="12"/>
  <c r="IJ22" i="12"/>
  <c r="CX95" i="12"/>
  <c r="DL15" i="12"/>
  <c r="EB38" i="12"/>
  <c r="BZ10" i="12"/>
  <c r="BZ15" i="12"/>
  <c r="FX88" i="12"/>
  <c r="J66" i="12"/>
  <c r="BT49" i="12"/>
  <c r="ER40" i="12"/>
  <c r="EA84" i="12"/>
  <c r="EJ74" i="12"/>
  <c r="GX93" i="12"/>
  <c r="DK50" i="12"/>
  <c r="ER54" i="12"/>
  <c r="CI17" i="12"/>
  <c r="JI90" i="12"/>
  <c r="DK57" i="12"/>
  <c r="Z72" i="12"/>
  <c r="GC92" i="12"/>
  <c r="AT31" i="12"/>
  <c r="AK87" i="12"/>
  <c r="HO35" i="12"/>
  <c r="IQ46" i="12"/>
  <c r="V32" i="12"/>
  <c r="IZ81" i="12"/>
  <c r="DB31" i="12"/>
  <c r="BC66" i="12"/>
  <c r="HP91" i="12"/>
  <c r="AH57" i="12"/>
  <c r="HC49" i="12"/>
  <c r="FR88" i="12"/>
  <c r="K15" i="12"/>
  <c r="BR90" i="12"/>
  <c r="EU36" i="12"/>
  <c r="CF40" i="12"/>
  <c r="FN52" i="12"/>
  <c r="EY82" i="12"/>
  <c r="BI74" i="12"/>
  <c r="AD29" i="12"/>
  <c r="GE26" i="12"/>
  <c r="CS33" i="12"/>
  <c r="HR40" i="12"/>
  <c r="CA18" i="12"/>
  <c r="V24" i="12"/>
  <c r="I91" i="12"/>
  <c r="AP18" i="12"/>
  <c r="GG90" i="12"/>
  <c r="GU17" i="12"/>
  <c r="BT30" i="12"/>
  <c r="HU22" i="12"/>
  <c r="FQ16" i="12"/>
  <c r="GT29" i="12"/>
  <c r="HJ50" i="12"/>
  <c r="V30" i="12"/>
  <c r="BW74" i="12"/>
  <c r="DE11" i="12"/>
  <c r="EI52" i="12"/>
  <c r="FE98" i="12"/>
  <c r="GG22" i="12"/>
  <c r="BL39" i="12"/>
  <c r="BM68" i="12"/>
  <c r="I95" i="12"/>
  <c r="BR79" i="12"/>
  <c r="FC71" i="12"/>
  <c r="BE41" i="12"/>
  <c r="K28" i="12"/>
  <c r="DF68" i="12"/>
  <c r="EE50" i="12"/>
  <c r="BY78" i="12"/>
  <c r="AQ97" i="12"/>
  <c r="IC14" i="12"/>
  <c r="AK82" i="12"/>
  <c r="GS88" i="12"/>
  <c r="IH18" i="12"/>
  <c r="IZ25" i="12"/>
  <c r="AH67" i="12"/>
  <c r="EH12" i="12"/>
  <c r="I23" i="12"/>
  <c r="CV83" i="12"/>
  <c r="CN83" i="12"/>
  <c r="FB71" i="12"/>
  <c r="DE21" i="12"/>
  <c r="DT49" i="12"/>
  <c r="DH55" i="12"/>
  <c r="IN22" i="12"/>
  <c r="EP83" i="12"/>
  <c r="FB49" i="12"/>
  <c r="BZ19" i="12"/>
  <c r="E38" i="12"/>
  <c r="IY17" i="12"/>
  <c r="J70" i="12"/>
  <c r="EM29" i="12"/>
  <c r="ES52" i="12"/>
  <c r="CM23" i="12"/>
  <c r="DA15" i="12"/>
  <c r="CS97" i="12"/>
  <c r="Z34" i="12"/>
  <c r="IR10" i="12"/>
  <c r="AX87" i="12"/>
  <c r="HX20" i="12"/>
  <c r="BE30" i="12"/>
  <c r="Z84" i="12"/>
  <c r="CW29" i="12"/>
  <c r="EQ57" i="12"/>
  <c r="FI90" i="12"/>
  <c r="AL72" i="12"/>
  <c r="HN32" i="12"/>
  <c r="IC27" i="12"/>
  <c r="EQ31" i="12"/>
  <c r="BD92" i="12"/>
  <c r="BN57" i="12"/>
  <c r="FU94" i="12"/>
  <c r="HD19" i="12"/>
  <c r="IR13" i="12"/>
  <c r="FZ11" i="12"/>
  <c r="FW45" i="12"/>
  <c r="BD87" i="12"/>
  <c r="AK86" i="12"/>
  <c r="FJ39" i="12"/>
  <c r="DN49" i="12"/>
  <c r="DA56" i="12"/>
  <c r="GK21" i="12"/>
  <c r="CM31" i="12"/>
  <c r="EZ92" i="12"/>
  <c r="HA57" i="12"/>
  <c r="DC88" i="12"/>
  <c r="EY44" i="12"/>
  <c r="GY27" i="12"/>
  <c r="EE17" i="12"/>
  <c r="EI87" i="12"/>
  <c r="DN75" i="12"/>
  <c r="AX38" i="12"/>
  <c r="EC62" i="12"/>
  <c r="EM72" i="12"/>
  <c r="CG77" i="12"/>
  <c r="AI64" i="12"/>
  <c r="GZ28" i="12"/>
  <c r="IU20" i="12"/>
  <c r="DH32" i="12"/>
  <c r="DE35" i="12"/>
  <c r="CP97" i="12"/>
  <c r="DE75" i="12"/>
  <c r="AX46" i="12"/>
  <c r="BJ33" i="12"/>
  <c r="AD30" i="12"/>
  <c r="IH43" i="12"/>
  <c r="EM16" i="12"/>
  <c r="DQ60" i="12"/>
  <c r="HB51" i="12"/>
  <c r="CT63" i="12"/>
  <c r="CO93" i="12"/>
  <c r="AS82" i="12"/>
  <c r="BL64" i="12"/>
  <c r="CX17" i="12"/>
  <c r="CR49" i="12"/>
  <c r="EW53" i="12"/>
  <c r="JE29" i="12"/>
  <c r="DF75" i="12"/>
  <c r="IF44" i="12"/>
  <c r="GG57" i="12"/>
  <c r="CQ80" i="12"/>
  <c r="EG66" i="12"/>
  <c r="EN37" i="12"/>
  <c r="DA99" i="12"/>
  <c r="AA48" i="12"/>
  <c r="BD44" i="12"/>
  <c r="FA38" i="12"/>
  <c r="FG99" i="12"/>
  <c r="F83" i="12"/>
  <c r="DE13" i="12"/>
  <c r="Y79" i="12"/>
  <c r="Y16" i="12"/>
  <c r="DA97" i="12"/>
  <c r="CW39" i="12"/>
  <c r="DJ33" i="12"/>
  <c r="IX34" i="12"/>
  <c r="ED93" i="12"/>
  <c r="ES83" i="12"/>
  <c r="GZ10" i="12"/>
  <c r="FI72" i="12"/>
  <c r="AA58" i="12"/>
  <c r="GL19" i="12"/>
  <c r="AY35" i="12"/>
  <c r="HR26" i="12"/>
  <c r="B18" i="12"/>
  <c r="CD44" i="12"/>
  <c r="CN63" i="12"/>
  <c r="EJ83" i="12"/>
  <c r="BW65" i="12"/>
  <c r="CT83" i="12"/>
  <c r="GO74" i="12"/>
  <c r="BK87" i="12"/>
  <c r="BL67" i="12"/>
  <c r="I11" i="12"/>
  <c r="DK77" i="12"/>
  <c r="DO64" i="12"/>
  <c r="IG29" i="12"/>
  <c r="EJ24" i="12"/>
  <c r="CR22" i="12"/>
  <c r="FA45" i="12"/>
  <c r="JB98" i="12"/>
  <c r="IU21" i="12"/>
  <c r="DR47" i="12"/>
  <c r="CD50" i="12"/>
  <c r="BN44" i="12"/>
  <c r="GM20" i="12"/>
  <c r="CN26" i="12"/>
  <c r="IG19" i="12"/>
  <c r="DH34" i="12"/>
  <c r="J94" i="12"/>
  <c r="BI14" i="12"/>
  <c r="S89" i="12"/>
  <c r="DD89" i="12"/>
  <c r="GL26" i="12"/>
  <c r="DH89" i="12"/>
  <c r="DK91" i="12"/>
  <c r="FW28" i="12"/>
  <c r="FJ86" i="12"/>
  <c r="FN96" i="12"/>
  <c r="E89" i="12"/>
  <c r="JK43" i="12"/>
  <c r="FU43" i="12"/>
  <c r="GV14" i="12"/>
  <c r="JF46" i="12"/>
  <c r="IV11" i="12"/>
  <c r="DJ65" i="12"/>
  <c r="GO19" i="12"/>
  <c r="V28" i="12"/>
  <c r="IQ37" i="12"/>
  <c r="Y17" i="12"/>
  <c r="IC23" i="12"/>
  <c r="IS68" i="12"/>
  <c r="ER25" i="12"/>
  <c r="HY24" i="12"/>
  <c r="DK13" i="12"/>
  <c r="DK42" i="12"/>
  <c r="AP64" i="12"/>
  <c r="EX78" i="12"/>
  <c r="FJ46" i="12"/>
  <c r="BY68" i="12"/>
  <c r="IJ48" i="12"/>
  <c r="JL38" i="12"/>
  <c r="AM45" i="12"/>
  <c r="IE20" i="12"/>
  <c r="EZ93" i="12"/>
  <c r="O35" i="12"/>
  <c r="IM85" i="12"/>
  <c r="DQ53" i="12"/>
  <c r="GH85" i="12"/>
  <c r="CN10" i="12"/>
  <c r="FL28" i="12"/>
  <c r="I83" i="12"/>
  <c r="J69" i="12"/>
  <c r="AG81" i="12"/>
  <c r="HY50" i="12"/>
  <c r="AD90" i="12"/>
  <c r="AX57" i="12"/>
  <c r="HY99" i="12"/>
  <c r="DC80" i="12"/>
  <c r="IK61" i="12"/>
  <c r="IW21" i="12"/>
  <c r="FJ60" i="12"/>
  <c r="HY75" i="12"/>
  <c r="AS97" i="12"/>
  <c r="GE71" i="12"/>
  <c r="DM40" i="12"/>
  <c r="GL64" i="12"/>
  <c r="IQ30" i="12"/>
  <c r="FD95" i="12"/>
  <c r="CP98" i="12"/>
  <c r="AZ95" i="12"/>
  <c r="EU55" i="12"/>
  <c r="F61" i="12"/>
  <c r="GV50" i="12"/>
  <c r="CY11" i="12"/>
  <c r="CI64" i="12"/>
  <c r="DJ15" i="12"/>
  <c r="DU58" i="12"/>
  <c r="AL87" i="12"/>
  <c r="GF96" i="12"/>
  <c r="HJ62" i="12"/>
  <c r="AS95" i="12"/>
  <c r="BS82" i="12"/>
  <c r="FF95" i="12"/>
  <c r="CZ84" i="12"/>
  <c r="IO40" i="12"/>
  <c r="EE71" i="12"/>
  <c r="AE85" i="12"/>
  <c r="EW98" i="12"/>
  <c r="DX89" i="12"/>
  <c r="P56" i="12"/>
  <c r="BZ84" i="12"/>
  <c r="BF24" i="12"/>
  <c r="N91" i="12"/>
  <c r="EB84" i="12"/>
  <c r="BJ74" i="12"/>
  <c r="BW55" i="12"/>
  <c r="DE45" i="12"/>
  <c r="FU89" i="12"/>
  <c r="BC71" i="12"/>
  <c r="CF77" i="12"/>
  <c r="BT94" i="12"/>
  <c r="DV76" i="12"/>
  <c r="GS52" i="12"/>
  <c r="DY89" i="12"/>
  <c r="F88" i="12"/>
  <c r="HS65" i="12"/>
  <c r="IY92" i="12"/>
  <c r="AN83" i="12"/>
  <c r="GJ94" i="12"/>
  <c r="DB64" i="12"/>
  <c r="HY84" i="12"/>
  <c r="GF63" i="12"/>
  <c r="CR16" i="12"/>
  <c r="DY65" i="12"/>
  <c r="GA57" i="12"/>
  <c r="EP88" i="12"/>
  <c r="DW52" i="12"/>
  <c r="DN31" i="12"/>
  <c r="O95" i="12"/>
  <c r="DB46" i="12"/>
  <c r="AD87" i="12"/>
  <c r="JC50" i="12"/>
  <c r="BA21" i="12"/>
  <c r="HJ20" i="12"/>
  <c r="AF95" i="12"/>
  <c r="EK40" i="12"/>
  <c r="CF84" i="12"/>
  <c r="I66" i="12"/>
  <c r="GL66" i="12"/>
  <c r="FQ33" i="12"/>
  <c r="EN41" i="12"/>
  <c r="EJ70" i="12"/>
  <c r="DZ41" i="12"/>
  <c r="IS90" i="12"/>
  <c r="GK68" i="12"/>
  <c r="CL67" i="12"/>
  <c r="DQ70" i="12"/>
  <c r="EF96" i="12"/>
  <c r="CP57" i="12"/>
  <c r="GM79" i="12"/>
  <c r="EC81" i="12"/>
  <c r="HA49" i="12"/>
  <c r="HY77" i="12"/>
  <c r="BM42" i="12"/>
  <c r="CT80" i="12"/>
  <c r="BV66" i="12"/>
  <c r="CS30" i="12"/>
  <c r="GO24" i="12"/>
  <c r="DB38" i="12"/>
  <c r="ED48" i="12"/>
  <c r="GD26" i="12"/>
  <c r="GF40" i="12"/>
  <c r="BN22" i="12"/>
  <c r="BB56" i="12"/>
  <c r="CP49" i="12"/>
  <c r="GM73" i="12"/>
  <c r="IE94" i="12"/>
  <c r="CT87" i="12"/>
  <c r="GD89" i="12"/>
  <c r="DO49" i="12"/>
  <c r="GX83" i="12"/>
  <c r="FE97" i="12"/>
  <c r="CE23" i="12"/>
  <c r="CV81" i="12"/>
  <c r="B68" i="12"/>
  <c r="CQ93" i="12"/>
  <c r="GS23" i="12"/>
  <c r="FG24" i="12"/>
  <c r="JJ93" i="12"/>
  <c r="IS67" i="12"/>
  <c r="GI74" i="12"/>
  <c r="GZ77" i="12"/>
  <c r="BR76" i="12"/>
  <c r="DY96" i="12"/>
  <c r="JM81" i="12"/>
  <c r="E76" i="12"/>
  <c r="BT67" i="12"/>
  <c r="GU41" i="12"/>
  <c r="HZ97" i="12"/>
  <c r="ET53" i="12"/>
  <c r="GE82" i="12"/>
  <c r="BD41" i="12"/>
  <c r="FL30" i="12"/>
  <c r="JD43" i="12"/>
  <c r="IR89" i="12"/>
  <c r="HO32" i="12"/>
  <c r="CA76" i="12"/>
  <c r="FX85" i="12"/>
  <c r="GP81" i="12"/>
  <c r="FQ63" i="12"/>
  <c r="BE38" i="12"/>
  <c r="HN37" i="12"/>
  <c r="GT17" i="12"/>
  <c r="BJ68" i="12"/>
  <c r="GR82" i="12"/>
  <c r="EG36" i="12"/>
  <c r="GA68" i="12"/>
  <c r="HJ35" i="12"/>
  <c r="DG75" i="12"/>
  <c r="DR90" i="12"/>
  <c r="AJ22" i="12"/>
  <c r="HO66" i="12"/>
  <c r="CD57" i="12"/>
  <c r="CM95" i="12"/>
  <c r="HG20" i="12"/>
  <c r="ID81" i="12"/>
  <c r="FH60" i="12"/>
  <c r="BO93" i="12"/>
  <c r="HB33" i="12"/>
  <c r="FR38" i="12"/>
  <c r="AP72" i="12"/>
  <c r="EA17" i="12"/>
  <c r="GO43" i="12"/>
  <c r="IO98" i="12"/>
  <c r="BF51" i="12"/>
  <c r="FB44" i="12"/>
  <c r="HR74" i="12"/>
  <c r="CJ95" i="12"/>
  <c r="AR70" i="12"/>
  <c r="EE72" i="12"/>
  <c r="FG92" i="12"/>
  <c r="FL22" i="12"/>
  <c r="IG57" i="12"/>
  <c r="HY31" i="12"/>
  <c r="GS66" i="12"/>
  <c r="EX87" i="12"/>
  <c r="CY66" i="12"/>
  <c r="DH73" i="12"/>
  <c r="HA69" i="12"/>
  <c r="GW66" i="12"/>
  <c r="FS33" i="12"/>
  <c r="EC53" i="12"/>
  <c r="ID71" i="12"/>
  <c r="DH95" i="12"/>
  <c r="DR93" i="12"/>
  <c r="Y98" i="12"/>
  <c r="CN70" i="12"/>
  <c r="GL70" i="12"/>
  <c r="DQ61" i="12"/>
  <c r="IY86" i="12"/>
  <c r="GI95" i="12"/>
  <c r="DA81" i="12"/>
  <c r="EM60" i="12"/>
  <c r="CH44" i="12"/>
  <c r="HO60" i="12"/>
  <c r="AN85" i="12"/>
  <c r="CL55" i="12"/>
  <c r="IY40" i="12"/>
  <c r="FF65" i="12"/>
  <c r="EF84" i="12"/>
  <c r="AL65" i="12"/>
  <c r="F57" i="12"/>
  <c r="AF80" i="12"/>
  <c r="CX82" i="12"/>
  <c r="GF74" i="12"/>
  <c r="DH56" i="12"/>
  <c r="FW11" i="12"/>
  <c r="CW69" i="12"/>
  <c r="JK97" i="12"/>
  <c r="IE91" i="12"/>
  <c r="GV15" i="12"/>
  <c r="EZ40" i="12"/>
  <c r="FC84" i="12"/>
  <c r="DI87" i="12"/>
  <c r="FB30" i="12"/>
  <c r="GJ38" i="12"/>
  <c r="HQ90" i="12"/>
  <c r="BR97" i="12"/>
  <c r="CA88" i="12"/>
  <c r="CO77" i="12"/>
  <c r="GI11" i="12"/>
  <c r="BZ12" i="12"/>
  <c r="N89" i="12"/>
  <c r="O71" i="12"/>
  <c r="GF31" i="12"/>
  <c r="FJ85" i="12"/>
  <c r="DP76" i="12"/>
  <c r="EM91" i="12"/>
  <c r="CQ47" i="12"/>
  <c r="HX81" i="12"/>
  <c r="FK39" i="12"/>
  <c r="DF13" i="12"/>
  <c r="FL90" i="12"/>
  <c r="ET54" i="12"/>
  <c r="AL23" i="12"/>
  <c r="FG32" i="12"/>
  <c r="ER80" i="12"/>
  <c r="HN16" i="12"/>
  <c r="AM27" i="12"/>
  <c r="FM68" i="12"/>
  <c r="DL25" i="12"/>
  <c r="HN79" i="12"/>
  <c r="O70" i="12"/>
  <c r="CX69" i="12"/>
  <c r="E34" i="12"/>
  <c r="AP87" i="12"/>
  <c r="IA32" i="12"/>
  <c r="IQ49" i="12"/>
  <c r="FV44" i="12"/>
  <c r="IL28" i="12"/>
  <c r="DN56" i="12"/>
  <c r="HB38" i="12"/>
  <c r="AE56" i="12"/>
  <c r="JA37" i="12"/>
  <c r="CQ27" i="12"/>
  <c r="GI20" i="12"/>
  <c r="IG37" i="12"/>
  <c r="BX85" i="12"/>
  <c r="AD96" i="12"/>
  <c r="DO83" i="12"/>
  <c r="FX27" i="12"/>
  <c r="CX71" i="12"/>
  <c r="HJ22" i="12"/>
  <c r="EK57" i="12"/>
  <c r="DR24" i="12"/>
  <c r="CQ17" i="12"/>
  <c r="DR41" i="12"/>
  <c r="IC34" i="12"/>
  <c r="BO70" i="12"/>
  <c r="EN90" i="12"/>
  <c r="FG23" i="12"/>
  <c r="EQ37" i="12"/>
  <c r="BH11" i="12"/>
  <c r="CN91" i="12"/>
  <c r="HA33" i="12"/>
  <c r="ID38" i="12"/>
  <c r="EB47" i="12"/>
  <c r="GO14" i="12"/>
  <c r="IN65" i="12"/>
  <c r="HY38" i="12"/>
  <c r="BO56" i="12"/>
  <c r="BH60" i="12"/>
  <c r="FG35" i="12"/>
  <c r="IG12" i="12"/>
  <c r="DM13" i="12"/>
  <c r="DP73" i="12"/>
  <c r="AD39" i="12"/>
  <c r="HB45" i="12"/>
  <c r="ED76" i="12"/>
  <c r="HM99" i="12"/>
  <c r="GT10" i="12"/>
  <c r="GV19" i="12"/>
  <c r="K85" i="12"/>
  <c r="IY30" i="12"/>
  <c r="BN62" i="12"/>
  <c r="BA64" i="12"/>
  <c r="FU80" i="12"/>
  <c r="K68" i="12"/>
  <c r="GZ38" i="12"/>
  <c r="HW64" i="12"/>
  <c r="FQ26" i="12"/>
  <c r="BG71" i="12"/>
  <c r="EK14" i="12"/>
  <c r="CL98" i="12"/>
  <c r="AA96" i="12"/>
  <c r="CD40" i="12"/>
  <c r="AY52" i="12"/>
  <c r="BE33" i="12"/>
  <c r="N42" i="12"/>
  <c r="AU85" i="12"/>
  <c r="FY40" i="12"/>
  <c r="EF34" i="12"/>
  <c r="EQ82" i="12"/>
  <c r="ES45" i="12"/>
  <c r="HD35" i="12"/>
  <c r="HT25" i="12"/>
  <c r="HI19" i="12"/>
  <c r="IK37" i="12"/>
  <c r="CJ36" i="12"/>
  <c r="CR81" i="12"/>
  <c r="O59" i="12"/>
  <c r="BT40" i="12"/>
  <c r="BH71" i="12"/>
  <c r="IY76" i="12"/>
  <c r="GJ82" i="12"/>
  <c r="CW93" i="12"/>
  <c r="CQ71" i="12"/>
  <c r="JG70" i="12"/>
  <c r="AM13" i="12"/>
  <c r="DI94" i="12"/>
  <c r="GW22" i="12"/>
  <c r="BC65" i="12"/>
  <c r="GU80" i="12"/>
  <c r="CJ84" i="12"/>
  <c r="FZ49" i="12"/>
  <c r="FH84" i="12"/>
  <c r="AE98" i="12"/>
  <c r="CP12" i="12"/>
  <c r="EY19" i="12"/>
  <c r="FK42" i="12"/>
  <c r="GH50" i="12"/>
  <c r="AG72" i="12"/>
  <c r="ET70" i="12"/>
  <c r="ET40" i="12"/>
  <c r="GT20" i="12"/>
  <c r="DW87" i="12"/>
  <c r="AQ91" i="12"/>
  <c r="FD45" i="12"/>
  <c r="IW96" i="12"/>
  <c r="BL79" i="12"/>
  <c r="AT30" i="12"/>
  <c r="FQ24" i="12"/>
  <c r="IY31" i="12"/>
  <c r="CZ67" i="12"/>
  <c r="FU28" i="12"/>
  <c r="BF38" i="12"/>
  <c r="IG17" i="12"/>
  <c r="AP55" i="12"/>
  <c r="IP50" i="12"/>
  <c r="AI72" i="12"/>
  <c r="FQ31" i="12"/>
  <c r="GI35" i="12"/>
  <c r="AZ89" i="12"/>
  <c r="DZ43" i="12"/>
  <c r="GF22" i="12"/>
  <c r="CN62" i="12"/>
  <c r="JK17" i="12"/>
  <c r="DF53" i="12"/>
  <c r="AJ72" i="12"/>
  <c r="IF22" i="12"/>
  <c r="S80" i="12"/>
  <c r="CH23" i="12"/>
  <c r="BR16" i="12"/>
  <c r="IN15" i="12"/>
  <c r="DY62" i="12"/>
  <c r="HA89" i="12"/>
  <c r="BO66" i="12"/>
  <c r="AD64" i="12"/>
  <c r="AN58" i="12"/>
  <c r="EI41" i="12"/>
  <c r="HD43" i="12"/>
  <c r="AF22" i="12"/>
  <c r="DC20" i="12"/>
  <c r="DP50" i="12"/>
  <c r="HC96" i="12"/>
  <c r="CZ82" i="12"/>
  <c r="EI27" i="12"/>
  <c r="AH51" i="12"/>
  <c r="IC73" i="12"/>
  <c r="IM67" i="12"/>
  <c r="HT28" i="12"/>
  <c r="EH15" i="12"/>
  <c r="DC22" i="12"/>
  <c r="GZ73" i="12"/>
  <c r="BV89" i="12"/>
  <c r="FH92" i="12"/>
  <c r="AX37" i="12"/>
  <c r="IF24" i="12"/>
  <c r="FN95" i="12"/>
  <c r="FM10" i="12"/>
  <c r="DQ64" i="12"/>
  <c r="CG33" i="12"/>
  <c r="CA16" i="12"/>
  <c r="AE66" i="12"/>
  <c r="CB74" i="12"/>
  <c r="F44" i="12"/>
  <c r="BU24" i="12"/>
  <c r="CK46" i="12"/>
  <c r="N56" i="12"/>
  <c r="HT22" i="12"/>
  <c r="FM47" i="12"/>
  <c r="AT48" i="12"/>
  <c r="FD65" i="12"/>
  <c r="CN21" i="12"/>
  <c r="DK11" i="12"/>
  <c r="FM88" i="12"/>
  <c r="DP75" i="12"/>
  <c r="J97" i="12"/>
  <c r="GF82" i="12"/>
  <c r="AQ51" i="12"/>
  <c r="GH88" i="12"/>
  <c r="BN64" i="12"/>
  <c r="IB66" i="12"/>
  <c r="BW67" i="12"/>
  <c r="DQ92" i="12"/>
  <c r="DC98" i="12"/>
  <c r="AJ51" i="12"/>
  <c r="CL66" i="12"/>
  <c r="DI86" i="12"/>
  <c r="GE73" i="12"/>
  <c r="FA98" i="12"/>
  <c r="HW70" i="12"/>
  <c r="BU87" i="12"/>
  <c r="EW31" i="12"/>
  <c r="IQ25" i="12"/>
  <c r="CK81" i="12"/>
  <c r="BU35" i="12"/>
  <c r="CH29" i="12"/>
  <c r="AD77" i="12"/>
  <c r="BB44" i="12"/>
  <c r="CI95" i="12"/>
  <c r="IT98" i="12"/>
  <c r="CW10" i="12"/>
  <c r="GC47" i="12"/>
  <c r="BC36" i="12"/>
  <c r="DX24" i="12"/>
  <c r="P39" i="12"/>
  <c r="AA24" i="12"/>
  <c r="AK77" i="12"/>
  <c r="IA18" i="12"/>
  <c r="CL92" i="12"/>
  <c r="EN69" i="12"/>
  <c r="HY14" i="12"/>
  <c r="CF53" i="12"/>
  <c r="E26" i="12"/>
  <c r="CM82" i="12"/>
  <c r="AK92" i="12"/>
  <c r="EH56" i="12"/>
  <c r="AR85" i="12"/>
  <c r="EZ58" i="12"/>
  <c r="HK98" i="12"/>
  <c r="FR37" i="12"/>
  <c r="AI65" i="12"/>
  <c r="IW61" i="12"/>
  <c r="AQ46" i="12"/>
  <c r="IL44" i="12"/>
  <c r="DV65" i="12"/>
  <c r="CG56" i="12"/>
  <c r="EX63" i="12"/>
  <c r="HM47" i="12"/>
  <c r="JI20" i="12"/>
  <c r="HJ86" i="12"/>
  <c r="EE67" i="12"/>
  <c r="EV51" i="12"/>
  <c r="EB56" i="12"/>
  <c r="HR33" i="12"/>
  <c r="EL55" i="12"/>
  <c r="V54" i="12"/>
  <c r="Y82" i="12"/>
  <c r="HH92" i="12"/>
  <c r="HE41" i="12"/>
  <c r="JM70" i="12"/>
  <c r="CX87" i="12"/>
  <c r="BN82" i="12"/>
  <c r="DR14" i="12"/>
  <c r="CI34" i="12"/>
  <c r="IV77" i="12"/>
  <c r="AG38" i="12"/>
  <c r="AK79" i="12"/>
  <c r="CS29" i="12"/>
  <c r="CR87" i="12"/>
  <c r="EA87" i="12"/>
  <c r="FN91" i="12"/>
  <c r="GK47" i="12"/>
  <c r="JB36" i="12"/>
  <c r="P85" i="12"/>
  <c r="CJ73" i="12"/>
  <c r="BU45" i="12"/>
  <c r="IX14" i="12"/>
  <c r="EU57" i="12"/>
  <c r="AD26" i="12"/>
  <c r="DL89" i="12"/>
  <c r="AE13" i="12"/>
  <c r="ED21" i="12"/>
  <c r="FU84" i="12"/>
  <c r="HL35" i="12"/>
  <c r="IM44" i="12"/>
  <c r="Z71" i="12"/>
  <c r="AA19" i="12"/>
  <c r="BO77" i="12"/>
  <c r="FS45" i="12"/>
  <c r="BG72" i="12"/>
  <c r="HE80" i="12"/>
  <c r="IZ34" i="12"/>
  <c r="HB72" i="12"/>
  <c r="BH46" i="12"/>
  <c r="AM66" i="12"/>
  <c r="IM43" i="12"/>
  <c r="CP35" i="12"/>
  <c r="CY29" i="12"/>
  <c r="GN75" i="12"/>
  <c r="AJ32" i="12"/>
  <c r="BM48" i="12"/>
  <c r="CC94" i="12"/>
  <c r="JK99" i="12"/>
  <c r="EB41" i="12"/>
  <c r="BL29" i="12"/>
  <c r="EN34" i="12"/>
  <c r="BB45" i="12"/>
  <c r="BZ70" i="12"/>
  <c r="EZ13" i="12"/>
  <c r="HX29" i="12"/>
  <c r="ER47" i="12"/>
  <c r="BU39" i="12"/>
  <c r="GW72" i="12"/>
  <c r="DI26" i="12"/>
  <c r="HX41" i="12"/>
  <c r="FJ17" i="12"/>
  <c r="EJ96" i="12"/>
  <c r="CT71" i="12"/>
  <c r="DR45" i="12"/>
  <c r="FZ52" i="12"/>
  <c r="EA95" i="12"/>
  <c r="BK16" i="12"/>
  <c r="BE94" i="12"/>
  <c r="EP97" i="12"/>
  <c r="GJ79" i="12"/>
  <c r="IK44" i="12"/>
  <c r="BW23" i="12"/>
  <c r="FG17" i="12"/>
  <c r="Z53" i="12"/>
  <c r="BO34" i="12"/>
  <c r="CG13" i="12"/>
  <c r="II93" i="12"/>
  <c r="AX62" i="12"/>
  <c r="EF79" i="12"/>
  <c r="FH47" i="12"/>
  <c r="EG97" i="12"/>
  <c r="FG95" i="12"/>
  <c r="GB91" i="12"/>
  <c r="JB34" i="12"/>
  <c r="J65" i="12"/>
  <c r="CU35" i="12"/>
  <c r="AT68" i="12"/>
  <c r="EL68" i="12"/>
  <c r="CL71" i="12"/>
  <c r="DT36" i="12"/>
  <c r="K95" i="12"/>
  <c r="IJ27" i="12"/>
  <c r="AT39" i="12"/>
  <c r="BS56" i="12"/>
  <c r="DU18" i="12"/>
  <c r="CI20" i="12"/>
  <c r="GW18" i="12"/>
  <c r="HQ86" i="12"/>
  <c r="EU63" i="12"/>
  <c r="IN39" i="12"/>
  <c r="CT69" i="12"/>
  <c r="DI37" i="12"/>
  <c r="GD32" i="12"/>
  <c r="EV61" i="12"/>
  <c r="GB45" i="12"/>
  <c r="FL56" i="12"/>
  <c r="J24" i="12"/>
  <c r="GE20" i="12"/>
  <c r="BV18" i="12"/>
  <c r="CH51" i="12"/>
  <c r="DO52" i="12"/>
  <c r="IV34" i="12"/>
  <c r="HD50" i="12"/>
  <c r="EO28" i="12"/>
  <c r="HM73" i="12"/>
  <c r="AN78" i="12"/>
  <c r="JG53" i="12"/>
  <c r="IB55" i="12"/>
  <c r="CY26" i="12"/>
  <c r="IA98" i="12"/>
  <c r="DT41" i="12"/>
  <c r="EY53" i="12"/>
  <c r="HI36" i="12"/>
  <c r="EJ86" i="12"/>
  <c r="EL34" i="12"/>
  <c r="FB31" i="12"/>
  <c r="BS29" i="12"/>
  <c r="DT17" i="12"/>
  <c r="FI42" i="12"/>
  <c r="CB93" i="12"/>
  <c r="DG37" i="12"/>
  <c r="HS27" i="12"/>
  <c r="K47" i="12"/>
  <c r="IX42" i="12"/>
  <c r="FJ37" i="12"/>
  <c r="IQ38" i="12"/>
  <c r="HH21" i="12"/>
  <c r="K67" i="12"/>
  <c r="DJ32" i="12"/>
  <c r="HR13" i="12"/>
  <c r="EK91" i="12"/>
  <c r="IT37" i="12"/>
  <c r="JJ39" i="12"/>
  <c r="EG26" i="12"/>
  <c r="BV50" i="12"/>
  <c r="DK62" i="12"/>
  <c r="AH15" i="12"/>
  <c r="HJ41" i="12"/>
  <c r="CZ55" i="12"/>
  <c r="CO82" i="12"/>
  <c r="DR33" i="12"/>
  <c r="GQ24" i="12"/>
  <c r="CW66" i="12"/>
  <c r="IY42" i="12"/>
  <c r="AI94" i="12"/>
  <c r="HH57" i="12"/>
  <c r="HW18" i="12"/>
  <c r="ES34" i="12"/>
  <c r="BY23" i="12"/>
  <c r="FX59" i="12"/>
  <c r="ID96" i="12"/>
  <c r="BH28" i="12"/>
  <c r="HM18" i="12"/>
  <c r="HE45" i="12"/>
  <c r="JF28" i="12"/>
  <c r="GP32" i="12"/>
  <c r="CW81" i="12"/>
  <c r="AX34" i="12"/>
  <c r="DI78" i="12"/>
  <c r="BT51" i="12"/>
  <c r="BW35" i="12"/>
  <c r="IA27" i="12"/>
  <c r="DO16" i="12"/>
  <c r="EM82" i="12"/>
  <c r="JI46" i="12"/>
  <c r="AH59" i="12"/>
  <c r="EC60" i="12"/>
  <c r="IH67" i="12"/>
  <c r="HV65" i="12"/>
  <c r="BV68" i="12"/>
  <c r="GV34" i="12"/>
  <c r="CC18" i="12"/>
  <c r="BO57" i="12"/>
  <c r="B96" i="12"/>
  <c r="AL18" i="12"/>
  <c r="FG54" i="12"/>
  <c r="FF57" i="12"/>
  <c r="B76" i="12"/>
  <c r="DI23" i="12"/>
  <c r="IH19" i="12"/>
  <c r="DF69" i="12"/>
  <c r="CS92" i="12"/>
  <c r="GQ84" i="12"/>
  <c r="CN75" i="12"/>
  <c r="BZ51" i="12"/>
  <c r="EY31" i="12"/>
  <c r="P95" i="12"/>
  <c r="ER78" i="12"/>
  <c r="Z96" i="12"/>
  <c r="HO98" i="12"/>
  <c r="P50" i="12"/>
  <c r="I13" i="12"/>
  <c r="GD71" i="12"/>
  <c r="CQ21" i="12"/>
  <c r="IG14" i="12"/>
  <c r="BA27" i="12"/>
  <c r="BK88" i="12"/>
  <c r="CE99" i="12"/>
  <c r="CO57" i="12"/>
  <c r="CN99" i="12"/>
  <c r="FE51" i="12"/>
  <c r="CR78" i="12"/>
  <c r="JK38" i="12"/>
  <c r="CY71" i="12"/>
  <c r="IM17" i="12"/>
  <c r="HD29" i="12"/>
  <c r="BL81" i="12"/>
  <c r="GC20" i="12"/>
  <c r="GK77" i="12"/>
  <c r="IL15" i="12"/>
  <c r="IA89" i="12"/>
  <c r="BO46" i="12"/>
  <c r="BG34" i="12"/>
  <c r="DE69" i="12"/>
  <c r="DN86" i="12"/>
  <c r="GV67" i="12"/>
  <c r="GS41" i="12"/>
  <c r="IE60" i="12"/>
  <c r="HV99" i="12"/>
  <c r="HA64" i="12"/>
  <c r="BL55" i="12"/>
  <c r="AU84" i="12"/>
  <c r="IL35" i="12"/>
  <c r="EV35" i="12"/>
  <c r="GD49" i="12"/>
  <c r="EP91" i="12"/>
  <c r="EQ45" i="12"/>
  <c r="IN16" i="12"/>
  <c r="CR96" i="12"/>
  <c r="DQ66" i="12"/>
  <c r="DB93" i="12"/>
  <c r="GW50" i="12"/>
  <c r="AT91" i="12"/>
  <c r="DM82" i="12"/>
  <c r="EN65" i="12"/>
  <c r="GS48" i="12"/>
  <c r="BZ27" i="12"/>
  <c r="JJ16" i="12"/>
  <c r="AZ68" i="12"/>
  <c r="HF81" i="12"/>
  <c r="ER57" i="12"/>
  <c r="GX51" i="12"/>
  <c r="CF92" i="12"/>
  <c r="AP58" i="12"/>
  <c r="JJ41" i="12"/>
  <c r="EB83" i="12"/>
  <c r="FQ29" i="12"/>
  <c r="HS32" i="12"/>
  <c r="DK32" i="12"/>
  <c r="EM75" i="12"/>
  <c r="O85" i="12"/>
  <c r="DC67" i="12"/>
  <c r="JG46" i="12"/>
  <c r="GU10" i="12"/>
  <c r="CC57" i="12"/>
  <c r="DE90" i="12"/>
  <c r="AF60" i="12"/>
  <c r="HC23" i="12"/>
  <c r="F11" i="12"/>
  <c r="AL94" i="12"/>
  <c r="JC99" i="12"/>
  <c r="EE28" i="12"/>
  <c r="AZ51" i="12"/>
  <c r="BE60" i="12"/>
  <c r="IW41" i="12"/>
  <c r="AF68" i="12"/>
  <c r="FV18" i="12"/>
  <c r="CJ72" i="12"/>
  <c r="CX90" i="12"/>
  <c r="CP20" i="12"/>
  <c r="AX43" i="12"/>
  <c r="IM19" i="12"/>
  <c r="CS20" i="12"/>
  <c r="DY99" i="12"/>
  <c r="CS11" i="12"/>
  <c r="BO23" i="12"/>
  <c r="BW81" i="12"/>
  <c r="GL27" i="12"/>
  <c r="BT79" i="12"/>
  <c r="IQ18" i="12"/>
  <c r="JB57" i="12"/>
  <c r="EY64" i="12"/>
  <c r="DP37" i="12"/>
  <c r="CQ37" i="12"/>
  <c r="CR37" i="12"/>
  <c r="FD64" i="12"/>
  <c r="BN20" i="12"/>
  <c r="BI77" i="12"/>
  <c r="FH99" i="12"/>
  <c r="CB38" i="12"/>
  <c r="DT72" i="12"/>
  <c r="EO23" i="12"/>
  <c r="CD53" i="12"/>
  <c r="CI91" i="12"/>
  <c r="JE85" i="12"/>
  <c r="BN67" i="12"/>
  <c r="EP81" i="12"/>
  <c r="GD16" i="12"/>
  <c r="FW21" i="12"/>
  <c r="BR86" i="12"/>
  <c r="JE67" i="12"/>
  <c r="FX19" i="12"/>
  <c r="CF41" i="12"/>
  <c r="ED75" i="12"/>
  <c r="GC85" i="12"/>
  <c r="HX51" i="12"/>
  <c r="HZ40" i="12"/>
  <c r="AK38" i="12"/>
  <c r="EW37" i="12"/>
  <c r="CR94" i="12"/>
  <c r="AY37" i="12"/>
  <c r="EL83" i="12"/>
  <c r="IV27" i="12"/>
  <c r="FG56" i="12"/>
  <c r="FA18" i="12"/>
  <c r="IH90" i="12"/>
  <c r="EU75" i="12"/>
  <c r="AG41" i="12"/>
  <c r="FJ65" i="12"/>
  <c r="EH18" i="12"/>
  <c r="JM27" i="12"/>
  <c r="GQ44" i="12"/>
  <c r="CU95" i="12"/>
  <c r="GB18" i="12"/>
  <c r="JC77" i="12"/>
  <c r="CR45" i="12"/>
  <c r="FQ77" i="12"/>
  <c r="GG28" i="12"/>
  <c r="HY93" i="12"/>
  <c r="BW99" i="12"/>
  <c r="EU90" i="12"/>
  <c r="P31" i="12"/>
  <c r="BM75" i="12"/>
  <c r="GT25" i="12"/>
  <c r="BY90" i="12"/>
  <c r="DU53" i="12"/>
  <c r="EU22" i="12"/>
  <c r="GU34" i="12"/>
  <c r="AH74" i="12"/>
  <c r="FS16" i="12"/>
  <c r="S76" i="12"/>
  <c r="EU13" i="12"/>
  <c r="E25" i="12"/>
  <c r="CB47" i="12"/>
  <c r="EV57" i="12"/>
  <c r="FC43" i="12"/>
  <c r="HJ93" i="12"/>
  <c r="AS92" i="12"/>
  <c r="AF76" i="12"/>
  <c r="GL81" i="12"/>
  <c r="DV21" i="12"/>
  <c r="BJ40" i="12"/>
  <c r="AP67" i="12"/>
  <c r="DG46" i="12"/>
  <c r="CH37" i="12"/>
  <c r="GB65" i="12"/>
  <c r="HJ99" i="12"/>
  <c r="BW77" i="12"/>
  <c r="CT28" i="12"/>
  <c r="BT48" i="12"/>
  <c r="GC44" i="12"/>
  <c r="IY19" i="12"/>
  <c r="IW16" i="12"/>
  <c r="JL66" i="12"/>
  <c r="IG50" i="12"/>
  <c r="EG61" i="12"/>
  <c r="CN23" i="12"/>
  <c r="FD75" i="12"/>
  <c r="CQ19" i="12"/>
  <c r="JI15" i="12"/>
  <c r="FM15" i="12"/>
  <c r="I19" i="12"/>
  <c r="DO10" i="12"/>
  <c r="JM25" i="12"/>
  <c r="CI87" i="12"/>
  <c r="GN64" i="12"/>
  <c r="DX34" i="12"/>
  <c r="BD34" i="12"/>
  <c r="AJ24" i="12"/>
  <c r="CD61" i="12"/>
  <c r="JG21" i="12"/>
  <c r="AR95" i="12"/>
  <c r="IM26" i="12"/>
  <c r="ER58" i="12"/>
  <c r="HD11" i="12"/>
  <c r="EZ21" i="12"/>
  <c r="BF32" i="12"/>
  <c r="CF31" i="12"/>
  <c r="IK95" i="12"/>
  <c r="FC83" i="12"/>
  <c r="GH49" i="12"/>
  <c r="DU68" i="12"/>
  <c r="J93" i="12"/>
  <c r="EY54" i="12"/>
  <c r="CS40" i="12"/>
  <c r="JD12" i="12"/>
  <c r="JG17" i="12"/>
  <c r="CO89" i="12"/>
  <c r="EP18" i="12"/>
  <c r="FC35" i="12"/>
  <c r="HY27" i="12"/>
  <c r="JM18" i="12"/>
  <c r="AK31" i="12"/>
  <c r="DT30" i="12"/>
  <c r="IP78" i="12"/>
  <c r="Y39" i="12"/>
  <c r="IW77" i="12"/>
  <c r="EW85" i="12"/>
  <c r="Y11" i="12"/>
  <c r="EF40" i="12"/>
  <c r="BZ99" i="12"/>
  <c r="E35" i="12"/>
  <c r="ED26" i="12"/>
  <c r="DQ77" i="12"/>
  <c r="BC56" i="12"/>
  <c r="DY54" i="12"/>
  <c r="CM93" i="12"/>
  <c r="EY99" i="12"/>
  <c r="ER84" i="12"/>
  <c r="HU51" i="12"/>
  <c r="BI75" i="12"/>
  <c r="CA43" i="12"/>
  <c r="AD50" i="12"/>
  <c r="EW44" i="12"/>
  <c r="AO71" i="12"/>
  <c r="BE96" i="12"/>
  <c r="AI70" i="12"/>
  <c r="HK93" i="12"/>
  <c r="FY78" i="12"/>
  <c r="BW95" i="12"/>
  <c r="FA66" i="12"/>
  <c r="AS60" i="12"/>
  <c r="CP78" i="12"/>
  <c r="CZ83" i="12"/>
  <c r="AT89" i="12"/>
  <c r="CH65" i="12"/>
  <c r="AI90" i="12"/>
  <c r="CQ88" i="12"/>
  <c r="GM13" i="12"/>
  <c r="DL21" i="12"/>
  <c r="V79" i="12"/>
  <c r="BJ63" i="12"/>
  <c r="CE48" i="12"/>
  <c r="FN87" i="12"/>
  <c r="AD92" i="12"/>
  <c r="CP88" i="12"/>
  <c r="FH94" i="12"/>
  <c r="J71" i="12"/>
  <c r="JE41" i="12"/>
  <c r="GG88" i="12"/>
  <c r="FX17" i="12"/>
  <c r="BG80" i="12"/>
  <c r="DE15" i="12"/>
  <c r="AI66" i="12"/>
  <c r="DP74" i="12"/>
  <c r="HQ45" i="12"/>
  <c r="IR75" i="12"/>
  <c r="CY96" i="12"/>
  <c r="GS68" i="12"/>
  <c r="DG88" i="12"/>
  <c r="BU38" i="12"/>
  <c r="CF28" i="12"/>
  <c r="HR14" i="12"/>
  <c r="EH94" i="12"/>
  <c r="AM43" i="12"/>
  <c r="AS88" i="12"/>
  <c r="BT77" i="12"/>
  <c r="EO87" i="12"/>
  <c r="GM98" i="12"/>
  <c r="FQ82" i="12"/>
  <c r="BV81" i="12"/>
  <c r="CL94" i="12"/>
  <c r="AH88" i="12"/>
  <c r="IF84" i="12"/>
  <c r="DD27" i="12"/>
  <c r="GD13" i="12"/>
  <c r="FM97" i="12"/>
  <c r="FD86" i="12"/>
  <c r="AJ43" i="12"/>
  <c r="EV37" i="12"/>
  <c r="DZ31" i="12"/>
  <c r="Z64" i="12"/>
  <c r="BM16" i="12"/>
  <c r="FN81" i="12"/>
  <c r="CE31" i="12"/>
  <c r="AX24" i="12"/>
  <c r="BE90" i="12"/>
  <c r="DL90" i="12"/>
  <c r="V57" i="12"/>
  <c r="DH64" i="12"/>
  <c r="EU47" i="12"/>
  <c r="AH49" i="12"/>
  <c r="JA46" i="12"/>
  <c r="HY37" i="12"/>
  <c r="GW86" i="12"/>
  <c r="HY63" i="12"/>
  <c r="JM47" i="12"/>
  <c r="JB96" i="12"/>
  <c r="IV87" i="12"/>
  <c r="IL64" i="12"/>
  <c r="CJ94" i="12"/>
  <c r="CO71" i="12"/>
  <c r="AX86" i="12"/>
  <c r="DC47" i="12"/>
  <c r="S60" i="12"/>
  <c r="DB63" i="12"/>
  <c r="GT92" i="12"/>
  <c r="GX20" i="12"/>
  <c r="FL95" i="12"/>
  <c r="DN97" i="12"/>
  <c r="HN47" i="12"/>
  <c r="CJ30" i="12"/>
  <c r="DN21" i="12"/>
  <c r="DX71" i="12"/>
  <c r="DF12" i="12"/>
  <c r="HL10" i="12"/>
  <c r="HN80" i="12"/>
  <c r="CW59" i="12"/>
  <c r="HG59" i="12"/>
  <c r="ED80" i="12"/>
  <c r="IJ55" i="12"/>
  <c r="P41" i="12"/>
  <c r="BU51" i="12"/>
  <c r="DE65" i="12"/>
  <c r="DT73" i="12"/>
  <c r="AF93" i="12"/>
  <c r="IF29" i="12"/>
  <c r="CC12" i="12"/>
  <c r="BD28" i="12"/>
  <c r="GV32" i="12"/>
  <c r="BE11" i="12"/>
  <c r="HR69" i="12"/>
  <c r="BM60" i="12"/>
  <c r="DL74" i="12"/>
  <c r="JI49" i="12"/>
  <c r="AG68" i="12"/>
  <c r="FT16" i="12"/>
  <c r="AU60" i="12"/>
  <c r="GI44" i="12"/>
  <c r="FF84" i="12"/>
  <c r="AH70" i="12"/>
  <c r="DR87" i="12"/>
  <c r="GP21" i="12"/>
  <c r="IG22" i="12"/>
  <c r="BE93" i="12"/>
  <c r="BX93" i="12"/>
  <c r="HB81" i="12"/>
  <c r="GX75" i="12"/>
  <c r="AE99" i="12"/>
  <c r="HO88" i="12"/>
  <c r="EU77" i="12"/>
  <c r="GG23" i="12"/>
  <c r="BC39" i="12"/>
  <c r="CD22" i="12"/>
  <c r="IR17" i="12"/>
  <c r="FE79" i="12"/>
  <c r="DL16" i="12"/>
  <c r="FQ51" i="12"/>
  <c r="AI78" i="12"/>
  <c r="AM89" i="12"/>
  <c r="DW37" i="12"/>
  <c r="AD37" i="12"/>
  <c r="ET95" i="12"/>
  <c r="S24" i="12"/>
  <c r="DD43" i="12"/>
  <c r="CG39" i="12"/>
  <c r="BG84" i="12"/>
  <c r="EZ59" i="12"/>
  <c r="HF24" i="12"/>
  <c r="CE78" i="12"/>
  <c r="DD21" i="12"/>
  <c r="EI83" i="12"/>
  <c r="Z90" i="12"/>
  <c r="DV79" i="12"/>
  <c r="DQ51" i="12"/>
  <c r="JH41" i="12"/>
  <c r="IB36" i="12"/>
  <c r="FM95" i="12"/>
  <c r="DE99" i="12"/>
  <c r="FA21" i="12"/>
  <c r="DD61" i="12"/>
  <c r="AU96" i="12"/>
  <c r="FK58" i="12"/>
  <c r="CG14" i="12"/>
  <c r="HQ99" i="12"/>
  <c r="CD67" i="12"/>
  <c r="EB69" i="12"/>
  <c r="Y22" i="12"/>
  <c r="IH31" i="12"/>
  <c r="CK23" i="12"/>
  <c r="CF57" i="12"/>
  <c r="DX86" i="12"/>
  <c r="IN19" i="12"/>
  <c r="BK53" i="12"/>
  <c r="ID10" i="12"/>
  <c r="CG67" i="12"/>
  <c r="DM11" i="12"/>
  <c r="EP51" i="12"/>
  <c r="CP99" i="12"/>
  <c r="HV47" i="12"/>
  <c r="GE44" i="12"/>
  <c r="EZ18" i="12"/>
  <c r="ER91" i="12"/>
  <c r="AF82" i="12"/>
  <c r="EZ23" i="12"/>
  <c r="AI51" i="12"/>
  <c r="IS34" i="12"/>
  <c r="AF61" i="12"/>
  <c r="V65" i="12"/>
  <c r="AS26" i="12"/>
  <c r="IV31" i="12"/>
  <c r="EG25" i="12"/>
  <c r="ER19" i="12"/>
  <c r="Z21" i="12"/>
  <c r="BU67" i="12"/>
  <c r="DM20" i="12"/>
  <c r="EX46" i="12"/>
  <c r="HN24" i="12"/>
  <c r="DR57" i="12"/>
  <c r="GE37" i="12"/>
  <c r="EY59" i="12"/>
  <c r="GF44" i="12"/>
  <c r="HH95" i="12"/>
  <c r="BO94" i="12"/>
  <c r="DH17" i="12"/>
  <c r="CU25" i="12"/>
  <c r="J68" i="12"/>
  <c r="GL40" i="12"/>
  <c r="DN81" i="12"/>
  <c r="AP88" i="12"/>
  <c r="EA97" i="12"/>
  <c r="AI38" i="12"/>
  <c r="FG19" i="12"/>
  <c r="BA11" i="12"/>
  <c r="AM85" i="12"/>
  <c r="IC39" i="12"/>
  <c r="BA85" i="12"/>
  <c r="BM71" i="12"/>
  <c r="CS45" i="12"/>
  <c r="O84" i="12"/>
  <c r="DC27" i="12"/>
  <c r="FN67" i="12"/>
  <c r="DX26" i="12"/>
  <c r="BK40" i="12"/>
  <c r="HR49" i="12"/>
  <c r="JJ55" i="12"/>
  <c r="IZ19" i="12"/>
  <c r="V51" i="12"/>
  <c r="DU33" i="12"/>
  <c r="HC28" i="12"/>
  <c r="ET61" i="12"/>
  <c r="BD14" i="12"/>
  <c r="DJ34" i="12"/>
  <c r="CH96" i="12"/>
  <c r="CL17" i="12"/>
  <c r="ET20" i="12"/>
  <c r="EI30" i="12"/>
  <c r="CE50" i="12"/>
  <c r="HW21" i="12"/>
  <c r="EF18" i="12"/>
  <c r="BO50" i="12"/>
  <c r="ED27" i="12"/>
  <c r="BV69" i="12"/>
  <c r="AG49" i="12"/>
  <c r="GJ73" i="12"/>
  <c r="FA65" i="12"/>
  <c r="BU99" i="12"/>
  <c r="ID19" i="12"/>
  <c r="HB11" i="12"/>
  <c r="JF18" i="12"/>
  <c r="DJ73" i="12"/>
  <c r="HB15" i="12"/>
  <c r="BV51" i="12"/>
  <c r="K45" i="12"/>
  <c r="JI44" i="12"/>
  <c r="CJ33" i="12"/>
  <c r="HC44" i="12"/>
  <c r="EZ47" i="12"/>
  <c r="GK24" i="12"/>
  <c r="BE95" i="12"/>
  <c r="JK36" i="12"/>
  <c r="AJ46" i="12"/>
  <c r="IE23" i="12"/>
  <c r="BD23" i="12"/>
  <c r="FK21" i="12"/>
  <c r="BB37" i="12"/>
  <c r="EA40" i="12"/>
  <c r="FH50" i="12"/>
  <c r="CM27" i="12"/>
  <c r="N71" i="12"/>
  <c r="S73" i="12"/>
  <c r="CF58" i="12"/>
  <c r="GC43" i="12"/>
  <c r="Y85" i="12"/>
  <c r="GE85" i="12"/>
  <c r="GH23" i="12"/>
  <c r="JF10" i="12"/>
  <c r="CD25" i="12"/>
  <c r="FY34" i="12"/>
  <c r="FT49" i="12"/>
  <c r="IB30" i="12"/>
  <c r="HN13" i="12"/>
  <c r="ER39" i="12"/>
  <c r="Y64" i="12"/>
  <c r="CF79" i="12"/>
  <c r="BS49" i="12"/>
  <c r="AQ56" i="12"/>
  <c r="F15" i="12"/>
  <c r="BV47" i="12"/>
  <c r="IT34" i="12"/>
  <c r="CO32" i="12"/>
  <c r="DB70" i="12"/>
  <c r="BC27" i="12"/>
  <c r="DV32" i="12"/>
  <c r="HZ47" i="12"/>
  <c r="GR50" i="12"/>
  <c r="BF76" i="12"/>
  <c r="DL24" i="12"/>
  <c r="CW54" i="12"/>
  <c r="IM48" i="12"/>
  <c r="HM33" i="12"/>
  <c r="AM81" i="12"/>
  <c r="B88" i="12"/>
  <c r="CG52" i="12"/>
  <c r="JM13" i="12"/>
  <c r="JL63" i="12"/>
  <c r="DG40" i="12"/>
  <c r="B47" i="12"/>
  <c r="CL43" i="12"/>
  <c r="EM45" i="12"/>
  <c r="FI48" i="12"/>
  <c r="IJ33" i="12"/>
  <c r="IP26" i="12"/>
  <c r="IG10" i="12"/>
  <c r="AO13" i="12"/>
  <c r="EQ94" i="12"/>
  <c r="JG31" i="12"/>
  <c r="AY27" i="12"/>
  <c r="CW74" i="12"/>
  <c r="CS52" i="12"/>
  <c r="IE93" i="12"/>
  <c r="AZ79" i="12"/>
  <c r="GJ25" i="12"/>
  <c r="AE18" i="12"/>
  <c r="BG17" i="12"/>
  <c r="AK41" i="12"/>
  <c r="DB60" i="12"/>
  <c r="DC94" i="12"/>
  <c r="DH88" i="12"/>
  <c r="DS39" i="12"/>
  <c r="I88" i="12"/>
  <c r="JM84" i="12"/>
  <c r="BT25" i="12"/>
  <c r="BW36" i="12"/>
  <c r="IM98" i="12"/>
  <c r="GD75" i="12"/>
  <c r="EF78" i="12"/>
  <c r="AJ96" i="12"/>
  <c r="EE69" i="12"/>
  <c r="EZ89" i="12"/>
  <c r="FC30" i="12"/>
  <c r="ED11" i="12"/>
  <c r="GG92" i="12"/>
  <c r="DQ45" i="12"/>
  <c r="HK12" i="12"/>
  <c r="CL38" i="12"/>
  <c r="DB25" i="12"/>
  <c r="BO33" i="12"/>
  <c r="I97" i="12"/>
  <c r="BC91" i="12"/>
  <c r="IU26" i="12"/>
  <c r="JA30" i="12"/>
  <c r="GY30" i="12"/>
  <c r="FN26" i="12"/>
  <c r="AH20" i="12"/>
  <c r="AU34" i="12"/>
  <c r="ET92" i="12"/>
  <c r="FU88" i="12"/>
  <c r="ED47" i="12"/>
  <c r="DO11" i="12"/>
  <c r="ID31" i="12"/>
  <c r="AA81" i="12"/>
  <c r="ED18" i="12"/>
  <c r="BV39" i="12"/>
  <c r="K35" i="12"/>
  <c r="FJ38" i="12"/>
  <c r="ES40" i="12"/>
  <c r="FI95" i="12"/>
  <c r="IT12" i="12"/>
  <c r="K22" i="12"/>
  <c r="IB33" i="12"/>
  <c r="EP32" i="12"/>
  <c r="AY36" i="12"/>
  <c r="GH31" i="12"/>
  <c r="CB98" i="12"/>
  <c r="DR30" i="12"/>
  <c r="ES74" i="12"/>
  <c r="HL16" i="12"/>
  <c r="HN81" i="12"/>
  <c r="BZ47" i="12"/>
  <c r="FK33" i="12"/>
  <c r="FV51" i="12"/>
  <c r="AA45" i="12"/>
  <c r="BA82" i="12"/>
  <c r="DX79" i="12"/>
  <c r="CX12" i="12"/>
  <c r="CE35" i="12"/>
  <c r="JE12" i="12"/>
  <c r="DL87" i="12"/>
  <c r="EU34" i="12"/>
  <c r="DV47" i="12"/>
  <c r="GH38" i="12"/>
  <c r="BX40" i="12"/>
  <c r="DQ41" i="12"/>
  <c r="JB29" i="12"/>
  <c r="HR28" i="12"/>
  <c r="IV19" i="12"/>
  <c r="EC14" i="12"/>
  <c r="HC88" i="12"/>
  <c r="CD65" i="12"/>
  <c r="AA73" i="12"/>
  <c r="IC24" i="12"/>
  <c r="IZ54" i="12"/>
  <c r="BZ52" i="12"/>
  <c r="AD24" i="12"/>
  <c r="AU77" i="12"/>
  <c r="DF49" i="12"/>
  <c r="AQ71" i="12"/>
  <c r="HE33" i="12"/>
  <c r="IE16" i="12"/>
  <c r="I40" i="12"/>
  <c r="EI63" i="12"/>
  <c r="GS12" i="12"/>
  <c r="AQ77" i="12"/>
  <c r="EI49" i="12"/>
  <c r="GI16" i="12"/>
  <c r="DF80" i="12"/>
  <c r="BX30" i="12"/>
  <c r="CC91" i="12"/>
  <c r="AA87" i="12"/>
  <c r="HT11" i="12"/>
  <c r="ET41" i="12"/>
  <c r="F65" i="12"/>
  <c r="FL43" i="12"/>
  <c r="AP69" i="12"/>
  <c r="IH98" i="12"/>
  <c r="Y70" i="12"/>
  <c r="CJ67" i="12"/>
  <c r="IY46" i="12"/>
  <c r="AL62" i="12"/>
  <c r="ED51" i="12"/>
  <c r="JH40" i="12"/>
  <c r="IE37" i="12"/>
  <c r="EV70" i="12"/>
  <c r="DC90" i="12"/>
  <c r="AL11" i="12"/>
  <c r="CR90" i="12"/>
  <c r="CT17" i="12"/>
  <c r="DF47" i="12"/>
  <c r="BS12" i="12"/>
  <c r="CZ43" i="12"/>
  <c r="HP48" i="12"/>
  <c r="CK43" i="12"/>
  <c r="JC29" i="12"/>
  <c r="CY59" i="12"/>
  <c r="CZ75" i="12"/>
  <c r="CR59" i="12"/>
  <c r="CW87" i="12"/>
  <c r="Y87" i="12"/>
  <c r="FB23" i="12"/>
  <c r="AK46" i="12"/>
  <c r="AP27" i="12"/>
  <c r="EX30" i="12"/>
  <c r="BR47" i="12"/>
  <c r="AZ56" i="12"/>
  <c r="FA90" i="12"/>
  <c r="K63" i="12"/>
  <c r="IL31" i="12"/>
  <c r="IB51" i="12"/>
  <c r="BT17" i="12"/>
  <c r="CI45" i="12"/>
  <c r="GE43" i="12"/>
  <c r="EM12" i="12"/>
  <c r="IP13" i="12"/>
  <c r="F97" i="12"/>
  <c r="DL47" i="12"/>
  <c r="GS82" i="12"/>
  <c r="K75" i="12"/>
  <c r="IU44" i="12"/>
  <c r="FK27" i="12"/>
  <c r="HM44" i="12"/>
  <c r="DB53" i="12"/>
  <c r="IG20" i="12"/>
  <c r="HY95" i="12"/>
  <c r="BF69" i="12"/>
  <c r="DB13" i="12"/>
  <c r="F41" i="12"/>
  <c r="CU74" i="12"/>
  <c r="IS32" i="12"/>
  <c r="IJ24" i="12"/>
  <c r="FV15" i="12"/>
  <c r="HR30" i="12"/>
  <c r="GV97" i="12"/>
  <c r="BG64" i="12"/>
  <c r="II20" i="12"/>
  <c r="CC49" i="12"/>
  <c r="CB44" i="12"/>
  <c r="BS31" i="12"/>
  <c r="AH82" i="12"/>
  <c r="CA86" i="12"/>
  <c r="S41" i="12"/>
  <c r="JD29" i="12"/>
  <c r="EC75" i="12"/>
  <c r="EB43" i="12"/>
  <c r="GQ90" i="12"/>
  <c r="DU87" i="12"/>
  <c r="F68" i="12"/>
  <c r="HZ94" i="12"/>
  <c r="CO65" i="12"/>
  <c r="DC32" i="12"/>
  <c r="IJ42" i="12"/>
  <c r="BE14" i="12"/>
  <c r="CT75" i="12"/>
  <c r="AR23" i="12"/>
  <c r="EU81" i="12"/>
  <c r="HF46" i="12"/>
  <c r="FC74" i="12"/>
  <c r="CQ57" i="12"/>
  <c r="FL49" i="12"/>
  <c r="AG22" i="12"/>
  <c r="EZ38" i="12"/>
  <c r="BS91" i="12"/>
  <c r="FB51" i="12"/>
  <c r="AK85" i="12"/>
  <c r="CA45" i="12"/>
  <c r="IZ18" i="12"/>
  <c r="HB65" i="12"/>
  <c r="CN76" i="12"/>
  <c r="FK23" i="12"/>
  <c r="BY94" i="12"/>
  <c r="CB12" i="12"/>
  <c r="CP25" i="12"/>
  <c r="ER12" i="12"/>
  <c r="CM99" i="12"/>
  <c r="JJ97" i="12"/>
  <c r="CX75" i="12"/>
  <c r="V15" i="12"/>
  <c r="CD24" i="12"/>
  <c r="CV70" i="12"/>
  <c r="EX94" i="12"/>
  <c r="AT76" i="12"/>
  <c r="EA48" i="12"/>
  <c r="EA41" i="12"/>
  <c r="GL21" i="12"/>
  <c r="AH13" i="12"/>
  <c r="FQ12" i="12"/>
  <c r="FC25" i="12"/>
  <c r="DA21" i="12"/>
  <c r="FE15" i="12"/>
  <c r="IZ24" i="12"/>
  <c r="AJ23" i="12"/>
  <c r="FE47" i="12"/>
  <c r="CX58" i="12"/>
  <c r="DJ41" i="12"/>
  <c r="CY88" i="12"/>
  <c r="AK24" i="12"/>
  <c r="CS57" i="12"/>
  <c r="BR26" i="12"/>
  <c r="EW77" i="12"/>
  <c r="BO18" i="12"/>
  <c r="CL35" i="12"/>
  <c r="CC89" i="12"/>
  <c r="CO91" i="12"/>
  <c r="CF90" i="12"/>
  <c r="FT14" i="12"/>
  <c r="DD31" i="12"/>
  <c r="BN86" i="12"/>
  <c r="I89" i="12"/>
  <c r="O66" i="12"/>
  <c r="DU89" i="12"/>
  <c r="DI44" i="12"/>
  <c r="DQ79" i="12"/>
  <c r="JF15" i="12"/>
  <c r="BD90" i="12"/>
  <c r="IY35" i="12"/>
  <c r="EU51" i="12"/>
  <c r="FI77" i="12"/>
  <c r="II50" i="12"/>
  <c r="BL57" i="12"/>
  <c r="BG91" i="12"/>
  <c r="J27" i="12"/>
  <c r="CI71" i="12"/>
  <c r="GL35" i="12"/>
  <c r="CD73" i="12"/>
  <c r="JE26" i="12"/>
  <c r="FD30" i="12"/>
  <c r="GU21" i="12"/>
  <c r="AT35" i="12"/>
  <c r="IA37" i="12"/>
  <c r="JF38" i="12"/>
  <c r="HQ51" i="12"/>
  <c r="AP76" i="12"/>
  <c r="CO78" i="12"/>
  <c r="ES55" i="12"/>
  <c r="DG22" i="12"/>
  <c r="HZ13" i="12"/>
  <c r="EH37" i="12"/>
  <c r="AN73" i="12"/>
  <c r="JM21" i="12"/>
  <c r="CO60" i="12"/>
  <c r="DZ62" i="12"/>
  <c r="HH12" i="12"/>
  <c r="CE64" i="12"/>
  <c r="IB18" i="12"/>
  <c r="CT74" i="12"/>
  <c r="BA53" i="12"/>
  <c r="II45" i="12"/>
  <c r="GB73" i="12"/>
  <c r="GQ59" i="12"/>
  <c r="CM41" i="12"/>
  <c r="BI71" i="12"/>
  <c r="IL98" i="12"/>
  <c r="AX33" i="12"/>
  <c r="DY30" i="12"/>
  <c r="HP40" i="12"/>
  <c r="GY60" i="12"/>
  <c r="EM11" i="12"/>
  <c r="HR25" i="12"/>
  <c r="AR61" i="12"/>
  <c r="CX84" i="12"/>
  <c r="IT88" i="12"/>
  <c r="E43" i="12"/>
  <c r="DA47" i="12"/>
  <c r="IO51" i="12"/>
  <c r="HW86" i="12"/>
  <c r="BC98" i="12"/>
  <c r="BS81" i="12"/>
  <c r="FC56" i="12"/>
  <c r="GE99" i="12"/>
  <c r="EO37" i="12"/>
  <c r="IR40" i="12"/>
  <c r="EX89" i="12"/>
  <c r="JH90" i="12"/>
  <c r="HD96" i="12"/>
  <c r="DU14" i="12"/>
  <c r="DJ16" i="12"/>
  <c r="AH48" i="12"/>
  <c r="DK29" i="12"/>
  <c r="EM36" i="12"/>
  <c r="N27" i="12"/>
  <c r="GR30" i="12"/>
  <c r="AH62" i="12"/>
  <c r="JL68" i="12"/>
  <c r="BN26" i="12"/>
  <c r="IC29" i="12"/>
  <c r="HW34" i="12"/>
  <c r="GL22" i="12"/>
  <c r="CB29" i="12"/>
  <c r="CJ68" i="12"/>
  <c r="CK49" i="12"/>
  <c r="IM21" i="12"/>
  <c r="GI96" i="12"/>
  <c r="DC76" i="12"/>
  <c r="DQ14" i="12"/>
  <c r="DK93" i="12"/>
  <c r="BM52" i="12"/>
  <c r="IB41" i="12"/>
  <c r="FG96" i="12"/>
  <c r="GJ44" i="12"/>
  <c r="DE16" i="12"/>
  <c r="DF31" i="12"/>
  <c r="HN22" i="12"/>
  <c r="EY21" i="12"/>
  <c r="BH27" i="12"/>
  <c r="DH92" i="12"/>
  <c r="EZ41" i="12"/>
  <c r="EP24" i="12"/>
  <c r="GJ64" i="12"/>
  <c r="GU75" i="12"/>
  <c r="II33" i="12"/>
  <c r="HF20" i="12"/>
  <c r="CP43" i="12"/>
  <c r="CP23" i="12"/>
  <c r="FT19" i="12"/>
  <c r="HW29" i="12"/>
  <c r="IW26" i="12"/>
  <c r="EQ43" i="12"/>
  <c r="Y18" i="12"/>
  <c r="IR21" i="12"/>
  <c r="FD81" i="12"/>
  <c r="DF30" i="12"/>
  <c r="Z69" i="12"/>
  <c r="J73" i="12"/>
  <c r="EP80" i="12"/>
  <c r="EU83" i="12"/>
  <c r="JI78" i="12"/>
  <c r="DW18" i="12"/>
  <c r="BF79" i="12"/>
  <c r="EC91" i="12"/>
  <c r="GL36" i="12"/>
  <c r="AK13" i="12"/>
  <c r="IJ86" i="12"/>
  <c r="HD40" i="12"/>
  <c r="IO55" i="12"/>
  <c r="DE19" i="12"/>
  <c r="CJ46" i="12"/>
  <c r="FV21" i="12"/>
  <c r="CB85" i="12"/>
  <c r="Z51" i="12"/>
  <c r="FW36" i="12"/>
  <c r="FE78" i="12"/>
  <c r="BB26" i="12"/>
  <c r="EX67" i="12"/>
  <c r="AD49" i="12"/>
  <c r="EJ26" i="12"/>
  <c r="Z16" i="12"/>
  <c r="IN88" i="12"/>
  <c r="FI46" i="12"/>
  <c r="HG23" i="12"/>
  <c r="DN35" i="12"/>
  <c r="GP41" i="12"/>
  <c r="DI28" i="12"/>
  <c r="HO17" i="12"/>
  <c r="I39" i="12"/>
  <c r="DB86" i="12"/>
  <c r="GL50" i="12"/>
  <c r="FE39" i="12"/>
  <c r="P38" i="12"/>
  <c r="S21" i="12"/>
  <c r="FQ36" i="12"/>
  <c r="IO45" i="12"/>
  <c r="DT21" i="12"/>
  <c r="FG53" i="12"/>
  <c r="BW69" i="12"/>
  <c r="IP25" i="12"/>
  <c r="J90" i="12"/>
  <c r="HG32" i="12"/>
  <c r="P94" i="12"/>
  <c r="BX90" i="12"/>
  <c r="DM46" i="12"/>
  <c r="FM11" i="12"/>
  <c r="FJ87" i="12"/>
  <c r="N45" i="12"/>
  <c r="IO39" i="12"/>
  <c r="EF42" i="12"/>
  <c r="FD94" i="12"/>
  <c r="BN58" i="12"/>
  <c r="HE30" i="12"/>
  <c r="AZ87" i="12"/>
  <c r="P36" i="12"/>
  <c r="AQ22" i="12"/>
  <c r="IB19" i="12"/>
  <c r="AG90" i="12"/>
  <c r="HN99" i="12"/>
  <c r="JK33" i="12"/>
  <c r="ED12" i="12"/>
  <c r="GZ23" i="12"/>
  <c r="AO53" i="12"/>
  <c r="FL65" i="12"/>
  <c r="EA68" i="12"/>
  <c r="GL32" i="12"/>
  <c r="EA92" i="12"/>
  <c r="BX13" i="12"/>
  <c r="BN12" i="12"/>
  <c r="JJ14" i="12"/>
  <c r="EO11" i="12"/>
  <c r="CB23" i="12"/>
  <c r="CD21" i="12"/>
  <c r="GP39" i="12"/>
  <c r="DY53" i="12"/>
  <c r="EW83" i="12"/>
  <c r="CB11" i="12"/>
  <c r="EC41" i="12"/>
  <c r="DS51" i="12"/>
  <c r="AM28" i="12"/>
  <c r="EX32" i="12"/>
  <c r="GO11" i="12"/>
  <c r="GK22" i="12"/>
  <c r="AL63" i="12"/>
  <c r="JH28" i="12"/>
  <c r="EO16" i="12"/>
  <c r="FA53" i="12"/>
  <c r="GJ32" i="12"/>
  <c r="DT93" i="12"/>
  <c r="AO58" i="12"/>
  <c r="IR20" i="12"/>
  <c r="EH88" i="12"/>
  <c r="IA94" i="12"/>
  <c r="CP82" i="12"/>
  <c r="HB14" i="12"/>
  <c r="EN26" i="12"/>
  <c r="BA59" i="12"/>
  <c r="AM40" i="12"/>
  <c r="GX29" i="12"/>
  <c r="DH35" i="12"/>
  <c r="HF33" i="12"/>
  <c r="BR53" i="12"/>
  <c r="AR68" i="12"/>
  <c r="EW19" i="12"/>
  <c r="JM74" i="12"/>
  <c r="CA73" i="12"/>
  <c r="HO40" i="12"/>
  <c r="EC33" i="12"/>
  <c r="BR88" i="12"/>
  <c r="DG61" i="12"/>
  <c r="EG82" i="12"/>
  <c r="CE76" i="12"/>
  <c r="ES32" i="12"/>
  <c r="BA41" i="12"/>
  <c r="I38" i="12"/>
  <c r="AM62" i="12"/>
  <c r="DW47" i="12"/>
  <c r="DH75" i="12"/>
  <c r="DR25" i="12"/>
  <c r="FG98" i="12"/>
  <c r="FN38" i="12"/>
  <c r="DM65" i="12"/>
  <c r="DV78" i="12"/>
  <c r="CN58" i="12"/>
  <c r="V80" i="12"/>
  <c r="ED14" i="12"/>
  <c r="N34" i="12"/>
  <c r="GI42" i="12"/>
  <c r="AI34" i="12"/>
  <c r="GR68" i="12"/>
  <c r="O74" i="12"/>
  <c r="HY97" i="12"/>
  <c r="BH48" i="12"/>
  <c r="EJ82" i="12"/>
  <c r="HI91" i="12"/>
  <c r="Z15" i="12"/>
  <c r="BF81" i="12"/>
  <c r="AS39" i="12"/>
  <c r="Y48" i="12"/>
  <c r="EF49" i="12"/>
  <c r="BU32" i="12"/>
  <c r="IW93" i="12"/>
  <c r="EA42" i="12"/>
  <c r="GB50" i="12"/>
  <c r="CT48" i="12"/>
  <c r="GU46" i="12"/>
  <c r="IO10" i="12"/>
  <c r="GW14" i="12"/>
  <c r="DJ60" i="12"/>
  <c r="HA91" i="12"/>
  <c r="FJ77" i="12"/>
  <c r="BF30" i="12"/>
  <c r="IS99" i="12"/>
  <c r="AE25" i="12"/>
  <c r="EV95" i="12"/>
  <c r="BG57" i="12"/>
  <c r="DL80" i="12"/>
  <c r="CO61" i="12"/>
  <c r="CL85" i="12"/>
  <c r="JE48" i="12"/>
  <c r="DT47" i="12"/>
  <c r="IX43" i="12"/>
  <c r="EE39" i="12"/>
  <c r="AK21" i="12"/>
  <c r="Y62" i="12"/>
  <c r="FB32" i="12"/>
  <c r="JI64" i="12"/>
  <c r="DL77" i="12"/>
  <c r="EZ67" i="12"/>
  <c r="BB39" i="12"/>
  <c r="HC86" i="12"/>
  <c r="EO51" i="12"/>
  <c r="BA17" i="12"/>
  <c r="DS19" i="12"/>
  <c r="HY11" i="12"/>
  <c r="BS10" i="12"/>
  <c r="GJ46" i="12"/>
  <c r="FJ12" i="12"/>
  <c r="GD14" i="12"/>
  <c r="GM72" i="12"/>
  <c r="AX14" i="12"/>
  <c r="DG96" i="12"/>
  <c r="CT19" i="12"/>
  <c r="IA30" i="12"/>
  <c r="F58" i="12"/>
  <c r="O83" i="12"/>
  <c r="DH28" i="12"/>
  <c r="F89" i="12"/>
  <c r="DG20" i="12"/>
  <c r="GC41" i="12"/>
  <c r="AR99" i="12"/>
  <c r="EZ20" i="12"/>
  <c r="BA81" i="12"/>
  <c r="ES27" i="12"/>
  <c r="AH43" i="12"/>
  <c r="BZ58" i="12"/>
  <c r="JB77" i="12"/>
  <c r="CK21" i="12"/>
  <c r="EG42" i="12"/>
  <c r="FA75" i="12"/>
  <c r="BH81" i="12"/>
  <c r="FX29" i="12"/>
  <c r="P91" i="12"/>
  <c r="JA45" i="12"/>
  <c r="HZ28" i="12"/>
  <c r="GI14" i="12"/>
  <c r="GJ17" i="12"/>
  <c r="BZ11" i="12"/>
  <c r="BW33" i="12"/>
  <c r="CI47" i="12"/>
  <c r="CV80" i="12"/>
  <c r="DZ15" i="12"/>
  <c r="HA73" i="12"/>
  <c r="CZ54" i="12"/>
  <c r="AG12" i="12"/>
  <c r="ED33" i="12"/>
  <c r="JE93" i="12"/>
  <c r="FF36" i="12"/>
  <c r="CC52" i="12"/>
  <c r="FH48" i="12"/>
  <c r="CE61" i="12"/>
  <c r="CS28" i="12"/>
  <c r="IO49" i="12"/>
  <c r="DE95" i="12"/>
  <c r="DF76" i="12"/>
  <c r="GI60" i="12"/>
  <c r="EU10" i="12"/>
  <c r="BY36" i="12"/>
  <c r="AK12" i="12"/>
  <c r="EV47" i="12"/>
  <c r="HU70" i="12"/>
  <c r="B52" i="12"/>
  <c r="BJ64" i="12"/>
  <c r="BL62" i="12"/>
  <c r="Z18" i="12"/>
  <c r="BZ37" i="12"/>
  <c r="HP10" i="12"/>
  <c r="DY72" i="12"/>
  <c r="IY50" i="12"/>
  <c r="GR34" i="12"/>
  <c r="GL43" i="12"/>
  <c r="CN81" i="12"/>
  <c r="DO18" i="12"/>
  <c r="CY45" i="12"/>
  <c r="GW20" i="12"/>
  <c r="DJ98" i="12"/>
  <c r="IT30" i="12"/>
  <c r="AO14" i="12"/>
  <c r="HT18" i="12"/>
  <c r="CZ21" i="12"/>
  <c r="DK24" i="12"/>
  <c r="DX19" i="12"/>
  <c r="IW45" i="12"/>
  <c r="EV62" i="12"/>
  <c r="GD21" i="12"/>
  <c r="ES39" i="12"/>
  <c r="IU11" i="12"/>
  <c r="GX44" i="12"/>
  <c r="F21" i="12"/>
  <c r="CF74" i="12"/>
  <c r="I53" i="12"/>
  <c r="CW64" i="12"/>
  <c r="AJ31" i="12"/>
  <c r="II39" i="12"/>
  <c r="BA33" i="12"/>
  <c r="CL44" i="12"/>
  <c r="JK50" i="12"/>
  <c r="BT13" i="12"/>
  <c r="DS52" i="12"/>
  <c r="EN93" i="12"/>
  <c r="IH16" i="12"/>
  <c r="EC64" i="12"/>
  <c r="BS68" i="12"/>
  <c r="AU45" i="12"/>
  <c r="BA23" i="12"/>
  <c r="AH53" i="12"/>
  <c r="EH38" i="12"/>
  <c r="FW30" i="12"/>
  <c r="FG38" i="12"/>
  <c r="AE83" i="12"/>
  <c r="GH24" i="12"/>
  <c r="DK48" i="12"/>
  <c r="IV22" i="12"/>
  <c r="CX48" i="12"/>
  <c r="DQ40" i="12"/>
  <c r="FM38" i="12"/>
  <c r="CH59" i="12"/>
  <c r="DH91" i="12"/>
  <c r="IT22" i="12"/>
  <c r="AD11" i="12"/>
  <c r="CY93" i="12"/>
  <c r="DE25" i="12"/>
  <c r="CO86" i="12"/>
  <c r="EW45" i="12"/>
  <c r="HU25" i="12"/>
  <c r="GB38" i="12"/>
  <c r="ED96" i="12"/>
  <c r="EW97" i="12"/>
  <c r="CQ24" i="12"/>
  <c r="JH11" i="12"/>
  <c r="DT91" i="12"/>
  <c r="JM16" i="12"/>
  <c r="CZ32" i="12"/>
  <c r="EQ81" i="12"/>
  <c r="DX42" i="12"/>
  <c r="DF17" i="12"/>
  <c r="ER37" i="12"/>
  <c r="CT45" i="12"/>
  <c r="GP20" i="12"/>
  <c r="HF40" i="12"/>
  <c r="FM30" i="12"/>
  <c r="EV63" i="12"/>
  <c r="CP86" i="12"/>
  <c r="GD15" i="12"/>
  <c r="DB10" i="12"/>
  <c r="AA40" i="12"/>
  <c r="HR43" i="12"/>
  <c r="CY70" i="12"/>
  <c r="ET98" i="12"/>
  <c r="FR66" i="12"/>
  <c r="IQ39" i="12"/>
  <c r="GK23" i="12"/>
  <c r="AQ49" i="12"/>
  <c r="CB28" i="12"/>
  <c r="HU30" i="12"/>
  <c r="EN22" i="12"/>
  <c r="FL67" i="12"/>
  <c r="BM40" i="12"/>
  <c r="BN97" i="12"/>
  <c r="AP38" i="12"/>
  <c r="BZ93" i="12"/>
  <c r="F62" i="12"/>
  <c r="CI52" i="12"/>
  <c r="GG36" i="12"/>
  <c r="HX36" i="12"/>
  <c r="HS15" i="12"/>
  <c r="FG20" i="12"/>
  <c r="BC22" i="12"/>
  <c r="HS11" i="12"/>
  <c r="IF94" i="12"/>
  <c r="FX33" i="12"/>
  <c r="AQ16" i="12"/>
  <c r="B24" i="12"/>
  <c r="FF41" i="12"/>
  <c r="EF76" i="12"/>
  <c r="AX44" i="12"/>
  <c r="DP85" i="12"/>
  <c r="DU84" i="12"/>
  <c r="BV24" i="12"/>
  <c r="IJ69" i="12"/>
  <c r="JG14" i="12"/>
  <c r="IK48" i="12"/>
  <c r="IX87" i="12"/>
  <c r="DT77" i="12"/>
  <c r="AD75" i="12"/>
  <c r="CV78" i="12"/>
  <c r="EN31" i="12"/>
  <c r="DP97" i="12"/>
  <c r="HW49" i="12"/>
  <c r="EJ51" i="12"/>
  <c r="IZ47" i="12"/>
  <c r="IX23" i="12"/>
  <c r="CJ35" i="12"/>
  <c r="HC39" i="12"/>
  <c r="CE14" i="12"/>
  <c r="CJ93" i="12"/>
  <c r="GA89" i="12"/>
  <c r="CH66" i="12"/>
  <c r="DN58" i="12"/>
  <c r="GT27" i="12"/>
  <c r="AD28" i="12"/>
  <c r="BE46" i="12"/>
  <c r="GV20" i="12"/>
  <c r="IR32" i="12"/>
  <c r="CS86" i="12"/>
  <c r="I30" i="12"/>
  <c r="GU45" i="12"/>
  <c r="CN14" i="12"/>
  <c r="DP42" i="12"/>
  <c r="CQ56" i="12"/>
  <c r="GQ16" i="12"/>
  <c r="GZ12" i="12"/>
  <c r="EK19" i="12"/>
  <c r="EB93" i="12"/>
  <c r="EN46" i="12"/>
  <c r="FN63" i="12"/>
  <c r="EG15" i="12"/>
  <c r="IW18" i="12"/>
  <c r="CM92" i="12"/>
  <c r="AG36" i="12"/>
  <c r="AF79" i="12"/>
  <c r="GE23" i="12"/>
  <c r="BA45" i="12"/>
  <c r="GM48" i="12"/>
  <c r="EP16" i="12"/>
  <c r="DZ60" i="12"/>
  <c r="BH88" i="12"/>
  <c r="FM72" i="12"/>
  <c r="BA87" i="12"/>
  <c r="HJ30" i="12"/>
  <c r="JG36" i="12"/>
  <c r="AQ47" i="12"/>
  <c r="CV40" i="12"/>
  <c r="CJ56" i="12"/>
  <c r="EY38" i="12"/>
  <c r="GS22" i="12"/>
  <c r="IH46" i="12"/>
  <c r="DF11" i="12"/>
  <c r="JD14" i="12"/>
  <c r="IA87" i="12"/>
  <c r="ET39" i="12"/>
  <c r="CV20" i="12"/>
  <c r="HB17" i="12"/>
  <c r="DK41" i="12"/>
  <c r="AN95" i="12"/>
  <c r="HB20" i="12"/>
  <c r="JE39" i="12"/>
  <c r="IP24" i="12"/>
  <c r="CU79" i="12"/>
  <c r="DV84" i="12"/>
  <c r="BL36" i="12"/>
  <c r="BL78" i="12"/>
  <c r="EO56" i="12"/>
  <c r="CL34" i="12"/>
  <c r="FG81" i="12"/>
  <c r="CL25" i="12"/>
  <c r="AE21" i="12"/>
  <c r="HD27" i="12"/>
  <c r="FF40" i="12"/>
  <c r="FJ16" i="12"/>
  <c r="DS65" i="12"/>
  <c r="JL27" i="12"/>
  <c r="HV40" i="12"/>
  <c r="DM28" i="12"/>
  <c r="EQ13" i="12"/>
  <c r="BJ43" i="12"/>
  <c r="FF10" i="12"/>
  <c r="BY21" i="12"/>
  <c r="ER97" i="12"/>
  <c r="EM40" i="12"/>
  <c r="E62" i="12"/>
  <c r="DP16" i="12"/>
  <c r="BI65" i="12"/>
  <c r="CQ65" i="12"/>
  <c r="BR89" i="12"/>
  <c r="CP70" i="12"/>
  <c r="BC58" i="12"/>
  <c r="ED44" i="12"/>
  <c r="IX46" i="12"/>
  <c r="DQ85" i="12"/>
  <c r="DM97" i="12"/>
  <c r="ID11" i="12"/>
  <c r="AM84" i="12"/>
  <c r="AH34" i="12"/>
  <c r="JJ23" i="12"/>
  <c r="HX19" i="12"/>
  <c r="Y41" i="12"/>
  <c r="HK41" i="12"/>
  <c r="JJ44" i="12"/>
  <c r="BD42" i="12"/>
  <c r="GD46" i="12"/>
  <c r="AA27" i="12"/>
  <c r="EO20" i="12"/>
  <c r="EE48" i="12"/>
  <c r="BL32" i="12"/>
  <c r="CV93" i="12"/>
  <c r="AE50" i="12"/>
  <c r="DO39" i="12"/>
  <c r="GW94" i="12"/>
  <c r="HB40" i="12"/>
  <c r="FV27" i="12"/>
  <c r="JJ38" i="12"/>
  <c r="EL74" i="12"/>
  <c r="IO19" i="12"/>
  <c r="EB99" i="12"/>
  <c r="DR64" i="12"/>
  <c r="AF88" i="12"/>
  <c r="IA17" i="12"/>
  <c r="IY44" i="12"/>
  <c r="IJ30" i="12"/>
  <c r="AQ20" i="12"/>
  <c r="BH32" i="12"/>
  <c r="BR11" i="12"/>
  <c r="DU39" i="12"/>
  <c r="GE89" i="12"/>
  <c r="GM94" i="12"/>
  <c r="DZ39" i="12"/>
  <c r="CO35" i="12"/>
  <c r="BT61" i="12"/>
  <c r="FV92" i="12"/>
  <c r="AL25" i="12"/>
  <c r="CW33" i="12"/>
  <c r="AT18" i="12"/>
  <c r="AU73" i="12"/>
  <c r="EE96" i="12"/>
  <c r="CB72" i="12"/>
  <c r="IB10" i="12"/>
  <c r="Y40" i="12"/>
  <c r="DT15" i="12"/>
  <c r="HA30" i="12"/>
  <c r="HV74" i="12"/>
  <c r="II25" i="12"/>
  <c r="HJ91" i="12"/>
  <c r="BH18" i="12"/>
  <c r="CK16" i="12"/>
  <c r="HP20" i="12"/>
  <c r="DL84" i="12"/>
  <c r="AL99" i="12"/>
  <c r="AY16" i="12"/>
  <c r="BW42" i="12"/>
  <c r="BF84" i="12"/>
  <c r="HQ33" i="12"/>
  <c r="BR39" i="12"/>
  <c r="BI85" i="12"/>
  <c r="F40" i="12"/>
  <c r="BR49" i="12"/>
  <c r="AX79" i="12"/>
  <c r="DH40" i="12"/>
  <c r="ES98" i="12"/>
  <c r="HB34" i="12"/>
  <c r="BH91" i="12"/>
  <c r="IO48" i="12"/>
  <c r="BU73" i="12"/>
  <c r="DD95" i="12"/>
  <c r="CY30" i="12"/>
  <c r="EY20" i="12"/>
  <c r="IV16" i="12"/>
  <c r="BJ51" i="12"/>
  <c r="EA35" i="12"/>
  <c r="CT16" i="12"/>
  <c r="JC45" i="12"/>
  <c r="AG53" i="12"/>
  <c r="GO90" i="12"/>
  <c r="IK39" i="12"/>
  <c r="BU36" i="12"/>
  <c r="IP43" i="12"/>
  <c r="GK31" i="12"/>
  <c r="AY33" i="12"/>
  <c r="ET69" i="12"/>
  <c r="DU41" i="12"/>
  <c r="AA21" i="12"/>
  <c r="HR21" i="12"/>
  <c r="DV19" i="12"/>
  <c r="J89" i="12"/>
  <c r="S94" i="12"/>
  <c r="DM29" i="12"/>
  <c r="IY29" i="12"/>
  <c r="Y29" i="12"/>
  <c r="O97" i="12"/>
  <c r="EQ30" i="12"/>
  <c r="DV28" i="12"/>
  <c r="DO95" i="12"/>
  <c r="GF51" i="12"/>
  <c r="GL48" i="12"/>
  <c r="ID14" i="12"/>
  <c r="FK89" i="12"/>
  <c r="IU46" i="12"/>
  <c r="FV61" i="12"/>
  <c r="JB11" i="12"/>
  <c r="AG28" i="12"/>
  <c r="HU98" i="12"/>
  <c r="IN24" i="12"/>
  <c r="IR19" i="12"/>
  <c r="I22" i="12"/>
  <c r="EM55" i="12"/>
  <c r="GR10" i="12"/>
  <c r="BI40" i="12"/>
  <c r="CW79" i="12"/>
  <c r="GA12" i="12"/>
  <c r="BD93" i="12"/>
  <c r="P68" i="12"/>
  <c r="GI15" i="12"/>
  <c r="FG50" i="12"/>
  <c r="CW90" i="12"/>
  <c r="DI83" i="12"/>
  <c r="IB25" i="12"/>
  <c r="BY41" i="12"/>
  <c r="DR69" i="12"/>
  <c r="FW34" i="12"/>
  <c r="BL18" i="12"/>
  <c r="DK83" i="12"/>
  <c r="GZ37" i="12"/>
  <c r="GN11" i="12"/>
  <c r="AJ25" i="12"/>
  <c r="BL59" i="12"/>
  <c r="J87" i="12"/>
  <c r="GW45" i="12"/>
  <c r="CP91" i="12"/>
  <c r="BI19" i="12"/>
  <c r="IN18" i="12"/>
  <c r="AN30" i="12"/>
  <c r="BD58" i="12"/>
  <c r="EA85" i="12"/>
  <c r="FL34" i="12"/>
  <c r="IY75" i="12"/>
  <c r="GV28" i="12"/>
  <c r="HP15" i="12"/>
  <c r="EX66" i="12"/>
  <c r="BF42" i="12"/>
  <c r="HW75" i="12"/>
  <c r="AS47" i="12"/>
  <c r="HL40" i="12"/>
  <c r="FC41" i="12"/>
  <c r="GA17" i="12"/>
  <c r="DG47" i="12"/>
  <c r="CH31" i="12"/>
  <c r="IS59" i="12"/>
  <c r="BM15" i="12"/>
  <c r="FI41" i="12"/>
  <c r="AH12" i="12"/>
  <c r="HL25" i="12"/>
  <c r="IN28" i="12"/>
  <c r="BL99" i="12"/>
  <c r="BT97" i="12"/>
  <c r="DJ23" i="12"/>
  <c r="HK97" i="12"/>
  <c r="CF51" i="12"/>
  <c r="HG37" i="12"/>
  <c r="J58" i="12"/>
  <c r="GW34" i="12"/>
  <c r="GH13" i="12"/>
  <c r="AA49" i="12"/>
  <c r="CU51" i="12"/>
  <c r="EI26" i="12"/>
  <c r="FH36" i="12"/>
  <c r="IK38" i="12"/>
  <c r="DW53" i="12"/>
  <c r="HJ31" i="12"/>
  <c r="DY21" i="12"/>
  <c r="FY38" i="12"/>
  <c r="HC27" i="12"/>
  <c r="DC34" i="12"/>
  <c r="IJ25" i="12"/>
  <c r="EL33" i="12"/>
  <c r="HO19" i="12"/>
  <c r="HM74" i="12"/>
  <c r="IE27" i="12"/>
  <c r="HL92" i="12"/>
  <c r="F52" i="12"/>
  <c r="JF74" i="12"/>
  <c r="FM78" i="12"/>
  <c r="GJ34" i="12"/>
  <c r="FH65" i="12"/>
  <c r="J75" i="12"/>
  <c r="EH42" i="12"/>
  <c r="JC40" i="12"/>
  <c r="AR66" i="12"/>
  <c r="CL50" i="12"/>
  <c r="FY31" i="12"/>
  <c r="AR65" i="12"/>
  <c r="HG12" i="12"/>
  <c r="BJ62" i="12"/>
  <c r="GD10" i="12"/>
  <c r="GD50" i="12"/>
  <c r="FH61" i="12"/>
  <c r="BD52" i="12"/>
  <c r="DH54" i="12"/>
  <c r="F67" i="12"/>
  <c r="HT30" i="12"/>
  <c r="J82" i="12"/>
  <c r="AN57" i="12"/>
  <c r="IS50" i="12"/>
  <c r="GL29" i="12"/>
  <c r="EK66" i="12"/>
  <c r="HL95" i="12"/>
  <c r="IS52" i="12"/>
  <c r="DE23" i="12"/>
  <c r="HG11" i="12"/>
  <c r="AJ67" i="12"/>
  <c r="JL12" i="12"/>
  <c r="FJ47" i="12"/>
  <c r="BA79" i="12"/>
  <c r="P44" i="12"/>
  <c r="AZ69" i="12"/>
  <c r="DQ80" i="12"/>
  <c r="BK55" i="12"/>
  <c r="IJ63" i="12"/>
  <c r="GK98" i="12"/>
  <c r="DD44" i="12"/>
  <c r="AN33" i="12"/>
  <c r="BX81" i="12"/>
  <c r="J46" i="12"/>
  <c r="DF35" i="12"/>
  <c r="FE45" i="12"/>
  <c r="AL14" i="12"/>
  <c r="ET18" i="12"/>
  <c r="DG16" i="12"/>
  <c r="DP15" i="12"/>
  <c r="DI13" i="12"/>
  <c r="EE59" i="12"/>
  <c r="N85" i="12"/>
  <c r="AS22" i="12"/>
  <c r="JJ10" i="12"/>
  <c r="AQ59" i="12"/>
  <c r="DY98" i="12"/>
  <c r="BJ66" i="12"/>
  <c r="JA25" i="12"/>
  <c r="IP28" i="12"/>
  <c r="AS67" i="12"/>
  <c r="GK11" i="12"/>
  <c r="AK50" i="12"/>
  <c r="DX59" i="12"/>
  <c r="HQ47" i="12"/>
  <c r="CO58" i="12"/>
  <c r="AK35" i="12"/>
  <c r="HY46" i="12"/>
  <c r="DD68" i="12"/>
  <c r="GP18" i="12"/>
  <c r="BH66" i="12"/>
  <c r="IS28" i="12"/>
  <c r="I81" i="12"/>
  <c r="DI30" i="12"/>
  <c r="DQ34" i="12"/>
  <c r="CJ11" i="12"/>
  <c r="CL61" i="12"/>
  <c r="GM31" i="12"/>
  <c r="CG38" i="12"/>
  <c r="DG12" i="12"/>
  <c r="IW20" i="12"/>
  <c r="EV94" i="12"/>
  <c r="EI58" i="12"/>
  <c r="DS26" i="12"/>
  <c r="BN32" i="12"/>
  <c r="CJ71" i="12"/>
  <c r="BO28" i="12"/>
  <c r="FJ20" i="12"/>
  <c r="FT35" i="12"/>
  <c r="F92" i="12"/>
  <c r="IC20" i="12"/>
  <c r="AZ92" i="12"/>
  <c r="IR48" i="12"/>
  <c r="CD48" i="12"/>
  <c r="CL54" i="12"/>
  <c r="HF12" i="12"/>
  <c r="AU97" i="12"/>
  <c r="DQ99" i="12"/>
  <c r="AU47" i="12"/>
  <c r="GM56" i="12"/>
  <c r="DI92" i="12"/>
  <c r="DH94" i="12"/>
  <c r="BE17" i="12"/>
  <c r="DC12" i="12"/>
  <c r="BW47" i="12"/>
  <c r="CK68" i="12"/>
  <c r="HB28" i="12"/>
  <c r="IJ10" i="12"/>
  <c r="DG51" i="12"/>
  <c r="HG21" i="12"/>
  <c r="IP19" i="12"/>
  <c r="DZ68" i="12"/>
  <c r="HG39" i="12"/>
  <c r="DG36" i="12"/>
  <c r="BO11" i="12"/>
  <c r="K83" i="12"/>
  <c r="HN44" i="12"/>
  <c r="EL92" i="12"/>
  <c r="AZ18" i="12"/>
  <c r="FI33" i="12"/>
  <c r="GM23" i="12"/>
  <c r="IC26" i="12"/>
  <c r="ET33" i="12"/>
  <c r="II30" i="12"/>
  <c r="S92" i="12"/>
  <c r="EM66" i="12"/>
  <c r="FN36" i="12"/>
  <c r="CE49" i="12"/>
  <c r="DQ18" i="12"/>
  <c r="AP63" i="12"/>
  <c r="GQ75" i="12"/>
  <c r="B31" i="12"/>
  <c r="BO53" i="12"/>
  <c r="GP15" i="12"/>
  <c r="FF15" i="12"/>
  <c r="V40" i="12"/>
  <c r="FI23" i="12"/>
  <c r="IP85" i="12"/>
  <c r="BF47" i="12"/>
  <c r="BJ41" i="12"/>
  <c r="AD89" i="12"/>
  <c r="GY41" i="12"/>
  <c r="S50" i="12"/>
  <c r="GX22" i="12"/>
  <c r="FG16" i="12"/>
  <c r="AG47" i="12"/>
  <c r="GQ52" i="12"/>
  <c r="CC84" i="12"/>
  <c r="CS16" i="12"/>
  <c r="DB12" i="12"/>
  <c r="JC66" i="12"/>
  <c r="DW48" i="12"/>
  <c r="JH13" i="12"/>
  <c r="S64" i="12"/>
  <c r="GC18" i="12"/>
  <c r="DL37" i="12"/>
  <c r="FC55" i="12"/>
  <c r="FK50" i="12"/>
  <c r="BJ54" i="12"/>
  <c r="EH48" i="12"/>
  <c r="ES73" i="12"/>
  <c r="GY46" i="12"/>
  <c r="IM15" i="12"/>
  <c r="CI92" i="12"/>
  <c r="AR27" i="12"/>
  <c r="DV24" i="12"/>
  <c r="EF72" i="12"/>
  <c r="AL84" i="12"/>
  <c r="BX89" i="12"/>
  <c r="B19" i="12"/>
  <c r="AT73" i="12"/>
  <c r="CH17" i="12"/>
  <c r="N55" i="12"/>
  <c r="IX50" i="12"/>
  <c r="BC50" i="12"/>
  <c r="HY22" i="12"/>
  <c r="GA18" i="12"/>
  <c r="GM42" i="12"/>
  <c r="IF30" i="12"/>
  <c r="DS22" i="12"/>
  <c r="AS68" i="12"/>
  <c r="EB65" i="12"/>
  <c r="DO80" i="12"/>
  <c r="DT90" i="12"/>
  <c r="V13" i="12"/>
  <c r="HV35" i="12"/>
  <c r="DW27" i="12"/>
  <c r="IL97" i="12"/>
  <c r="BL33" i="12"/>
  <c r="CI85" i="12"/>
  <c r="DX84" i="12"/>
  <c r="EE46" i="12"/>
  <c r="BM73" i="12"/>
  <c r="GS94" i="12"/>
  <c r="IL42" i="12"/>
  <c r="JL45" i="12"/>
  <c r="CO16" i="12"/>
  <c r="HK99" i="12"/>
  <c r="DA43" i="12"/>
  <c r="CE88" i="12"/>
  <c r="HY34" i="12"/>
  <c r="B78" i="12"/>
  <c r="ID16" i="12"/>
  <c r="DV20" i="12"/>
  <c r="CE12" i="12"/>
  <c r="DB92" i="12"/>
  <c r="BG35" i="12"/>
  <c r="P40" i="12"/>
  <c r="GI26" i="12"/>
  <c r="GL24" i="12"/>
  <c r="HW83" i="12"/>
  <c r="DQ30" i="12"/>
  <c r="EM44" i="12"/>
  <c r="BS27" i="12"/>
  <c r="FN15" i="12"/>
  <c r="BD61" i="12"/>
  <c r="BN11" i="12"/>
  <c r="HN31" i="12"/>
  <c r="BB84" i="12"/>
  <c r="BK33" i="12"/>
  <c r="AZ26" i="12"/>
  <c r="CM44" i="12"/>
  <c r="Y51" i="12"/>
  <c r="FS10" i="12"/>
  <c r="B80" i="12"/>
  <c r="FC63" i="12"/>
  <c r="DR62" i="12"/>
  <c r="IA41" i="12"/>
  <c r="FE56" i="12"/>
  <c r="DJ51" i="12"/>
  <c r="CL20" i="12"/>
  <c r="CB51" i="12"/>
  <c r="JK63" i="12"/>
  <c r="FS36" i="12"/>
  <c r="HQ50" i="12"/>
  <c r="FF44" i="12"/>
  <c r="CF83" i="12"/>
  <c r="IU22" i="12"/>
  <c r="HD95" i="12"/>
  <c r="CT66" i="12"/>
  <c r="IK74" i="12"/>
  <c r="Y44" i="12"/>
  <c r="BG48" i="12"/>
  <c r="IB24" i="12"/>
  <c r="DO70" i="12"/>
  <c r="AE68" i="12"/>
  <c r="JJ35" i="12"/>
  <c r="BC81" i="12"/>
  <c r="FK32" i="12"/>
  <c r="AT32" i="12"/>
  <c r="Y57" i="12"/>
  <c r="BS18" i="12"/>
  <c r="AQ82" i="12"/>
  <c r="HT75" i="12"/>
  <c r="AK59" i="12"/>
  <c r="CZ39" i="12"/>
  <c r="EU45" i="12"/>
  <c r="DH80" i="12"/>
  <c r="HG48" i="12"/>
  <c r="DS38" i="12"/>
  <c r="AG24" i="12"/>
  <c r="IH50" i="12"/>
  <c r="BR65" i="12"/>
  <c r="EI48" i="12"/>
  <c r="AR21" i="12"/>
  <c r="GO38" i="12"/>
  <c r="FN13" i="12"/>
  <c r="DT62" i="12"/>
  <c r="ET24" i="12"/>
  <c r="CA46" i="12"/>
  <c r="BK43" i="12"/>
  <c r="FL37" i="12"/>
  <c r="CE20" i="12"/>
  <c r="AJ56" i="12"/>
  <c r="CF21" i="12"/>
  <c r="EN10" i="12"/>
  <c r="BI92" i="12"/>
  <c r="AZ11" i="12"/>
  <c r="ED19" i="12"/>
  <c r="JE62" i="12"/>
  <c r="DS34" i="12"/>
  <c r="DN22" i="12"/>
  <c r="GY13" i="12"/>
  <c r="FK53" i="12"/>
  <c r="JE32" i="12"/>
  <c r="EW96" i="12"/>
  <c r="GB82" i="12"/>
  <c r="EQ33" i="12"/>
  <c r="CV25" i="12"/>
  <c r="HH37" i="12"/>
  <c r="HO13" i="12"/>
  <c r="CN86" i="12"/>
  <c r="EF10" i="12"/>
  <c r="JH24" i="12"/>
  <c r="DH76" i="12"/>
  <c r="V11" i="12"/>
  <c r="AO25" i="12"/>
  <c r="EL37" i="12"/>
  <c r="DD85" i="12"/>
  <c r="HB12" i="12"/>
  <c r="EK24" i="12"/>
  <c r="EA26" i="12"/>
  <c r="IK19" i="12"/>
  <c r="GN63" i="12"/>
  <c r="BL25" i="12"/>
  <c r="DV68" i="12"/>
  <c r="DF21" i="12"/>
  <c r="CE29" i="12"/>
  <c r="BI31" i="12"/>
  <c r="JD24" i="12"/>
  <c r="DE10" i="12"/>
  <c r="AT60" i="12"/>
  <c r="DA12" i="12"/>
  <c r="FB19" i="12"/>
  <c r="GC48" i="12"/>
  <c r="HE11" i="12"/>
  <c r="FA51" i="12"/>
  <c r="BC70" i="12"/>
  <c r="FL47" i="12"/>
  <c r="JL10" i="12"/>
  <c r="Z67" i="12"/>
  <c r="EC92" i="12"/>
  <c r="JC55" i="12"/>
  <c r="CZ51" i="12"/>
  <c r="BJ17" i="12"/>
  <c r="HQ93" i="12"/>
  <c r="JM35" i="12"/>
  <c r="AK48" i="12"/>
  <c r="IS29" i="12"/>
  <c r="HC18" i="12"/>
  <c r="AX20" i="12"/>
  <c r="EU38" i="12"/>
  <c r="BC79" i="12"/>
  <c r="GM43" i="12"/>
  <c r="AI11" i="12"/>
  <c r="FZ31" i="12"/>
  <c r="IT41" i="12"/>
  <c r="JB91" i="12"/>
  <c r="FS35" i="12"/>
  <c r="CF86" i="12"/>
  <c r="EE93" i="12"/>
  <c r="EY23" i="12"/>
  <c r="FX47" i="12"/>
  <c r="CB17" i="12"/>
  <c r="DE68" i="12"/>
  <c r="DD38" i="12"/>
  <c r="BS19" i="12"/>
  <c r="GA24" i="12"/>
  <c r="CN13" i="12"/>
  <c r="FS24" i="12"/>
  <c r="JC24" i="12"/>
  <c r="AR73" i="12"/>
  <c r="HZ96" i="12"/>
  <c r="GJ30" i="12"/>
  <c r="DH98" i="12"/>
  <c r="ER86" i="12"/>
  <c r="DB98" i="12"/>
  <c r="FU15" i="12"/>
  <c r="CK34" i="12"/>
  <c r="CF99" i="12"/>
  <c r="DW20" i="12"/>
  <c r="BZ50" i="12"/>
  <c r="EW39" i="12"/>
  <c r="CA81" i="12"/>
  <c r="K65" i="12"/>
  <c r="DY73" i="12"/>
  <c r="EC77" i="12"/>
  <c r="GV12" i="12"/>
  <c r="BU28" i="12"/>
  <c r="BD46" i="12"/>
  <c r="CY83" i="12"/>
  <c r="BS37" i="12"/>
  <c r="CI32" i="12"/>
  <c r="AI62" i="12"/>
  <c r="IR51" i="12"/>
  <c r="DU94" i="12"/>
  <c r="BM34" i="12"/>
  <c r="CT99" i="12"/>
  <c r="DW13" i="12"/>
  <c r="DR82" i="12"/>
  <c r="IK10" i="12"/>
  <c r="GG14" i="12"/>
  <c r="EC76" i="12"/>
  <c r="CW89" i="12"/>
  <c r="DP48" i="12"/>
  <c r="IA45" i="12"/>
  <c r="AS29" i="12"/>
  <c r="EM64" i="12"/>
  <c r="BJ42" i="12"/>
  <c r="HX22" i="12"/>
  <c r="CQ32" i="12"/>
  <c r="DH24" i="12"/>
  <c r="GN78" i="12"/>
  <c r="FA72" i="12"/>
  <c r="CO21" i="12"/>
  <c r="ED79" i="12"/>
  <c r="DS31" i="12"/>
  <c r="CU20" i="12"/>
  <c r="CV92" i="12"/>
  <c r="BS20" i="12"/>
  <c r="DH39" i="12"/>
  <c r="BT44" i="12"/>
  <c r="BV15" i="12"/>
  <c r="ET44" i="12"/>
  <c r="FF98" i="12"/>
  <c r="AH42" i="12"/>
  <c r="HF97" i="12"/>
  <c r="FC11" i="12"/>
  <c r="GX43" i="12"/>
  <c r="FK47" i="12"/>
  <c r="I61" i="12"/>
  <c r="DV75" i="12"/>
  <c r="AG99" i="12"/>
  <c r="S23" i="12"/>
  <c r="ED34" i="12"/>
  <c r="AU56" i="12"/>
  <c r="AJ19" i="12"/>
  <c r="GJ98" i="12"/>
  <c r="BJ50" i="12"/>
  <c r="BA19" i="12"/>
  <c r="JK13" i="12"/>
  <c r="EA90" i="12"/>
  <c r="BK28" i="12"/>
  <c r="BV95" i="12"/>
  <c r="BJ44" i="12"/>
  <c r="AS16" i="12"/>
  <c r="JH27" i="12"/>
  <c r="FV29" i="12"/>
  <c r="IY13" i="12"/>
  <c r="IV28" i="12"/>
  <c r="GD93" i="12"/>
  <c r="DZ38" i="12"/>
  <c r="CY10" i="12"/>
  <c r="AK84" i="12"/>
  <c r="IE11" i="12"/>
  <c r="HT39" i="12"/>
  <c r="GT36" i="12"/>
  <c r="CX36" i="12"/>
  <c r="FJ28" i="12"/>
  <c r="JE45" i="12"/>
  <c r="BC17" i="12"/>
  <c r="AS85" i="12"/>
  <c r="CT98" i="12"/>
  <c r="ET50" i="12"/>
  <c r="HX50" i="12"/>
  <c r="BY13" i="12"/>
  <c r="ET47" i="12"/>
  <c r="DD39" i="12"/>
  <c r="CG63" i="12"/>
  <c r="ER45" i="12"/>
  <c r="JE40" i="12"/>
  <c r="HR11" i="12"/>
  <c r="GC40" i="12"/>
  <c r="CI11" i="12"/>
  <c r="FQ20" i="12"/>
  <c r="AY62" i="12"/>
  <c r="BZ96" i="12"/>
  <c r="DP84" i="12"/>
  <c r="BI44" i="12"/>
  <c r="FW44" i="12"/>
  <c r="FM21" i="12"/>
  <c r="B75" i="12"/>
  <c r="EU28" i="12"/>
  <c r="J64" i="12"/>
  <c r="HH35" i="12"/>
  <c r="CI37" i="12"/>
  <c r="CG31" i="12"/>
  <c r="N51" i="12"/>
  <c r="IH47" i="12"/>
  <c r="GS99" i="12"/>
  <c r="JD40" i="12"/>
  <c r="AO46" i="12"/>
  <c r="EQ36" i="12"/>
  <c r="DJ43" i="12"/>
  <c r="HJ46" i="12"/>
  <c r="P69" i="12"/>
  <c r="EK13" i="12"/>
  <c r="ED88" i="12"/>
  <c r="CK32" i="12"/>
  <c r="IQ48" i="12"/>
  <c r="FK48" i="12"/>
  <c r="DN72" i="12"/>
  <c r="CN32" i="12"/>
  <c r="FL13" i="12"/>
  <c r="FM92" i="12"/>
  <c r="GV44" i="12"/>
  <c r="DM48" i="12"/>
  <c r="HF31" i="12"/>
  <c r="EH26" i="12"/>
  <c r="HD10" i="12"/>
  <c r="CV11" i="12"/>
  <c r="DL39" i="12"/>
  <c r="HO84" i="12"/>
  <c r="EE15" i="12"/>
  <c r="BY88" i="12"/>
  <c r="HF19" i="12"/>
  <c r="GS20" i="12"/>
  <c r="IJ32" i="12"/>
  <c r="J42" i="12"/>
  <c r="DZ92" i="12"/>
  <c r="DO88" i="12"/>
  <c r="AZ13" i="12"/>
  <c r="FD96" i="12"/>
  <c r="AN19" i="12"/>
  <c r="HB44" i="12"/>
  <c r="HP23" i="12"/>
  <c r="FS28" i="12"/>
  <c r="EG59" i="12"/>
  <c r="DM23" i="12"/>
  <c r="JM38" i="12"/>
  <c r="BN46" i="12"/>
  <c r="JM65" i="12"/>
  <c r="BW54" i="12"/>
  <c r="FM37" i="12"/>
  <c r="IR12" i="12"/>
  <c r="EO41" i="12"/>
  <c r="AQ92" i="12"/>
  <c r="HY80" i="12"/>
  <c r="CS42" i="12"/>
  <c r="EF30" i="12"/>
  <c r="FN40" i="12"/>
  <c r="DK76" i="12"/>
  <c r="GG37" i="12"/>
  <c r="BO40" i="12"/>
  <c r="DK80" i="12"/>
  <c r="AP71" i="12"/>
  <c r="HW28" i="12"/>
  <c r="O51" i="12"/>
  <c r="HT43" i="12"/>
  <c r="FF90" i="12"/>
  <c r="CV74" i="12"/>
  <c r="HB95" i="12"/>
  <c r="EL32" i="12"/>
  <c r="HV18" i="12"/>
  <c r="JC43" i="12"/>
  <c r="BC15" i="12"/>
  <c r="CX26" i="12"/>
  <c r="FZ64" i="12"/>
  <c r="EZ74" i="12"/>
  <c r="GO48" i="12"/>
  <c r="BR20" i="12"/>
  <c r="AM49" i="12"/>
  <c r="FD26" i="12"/>
  <c r="DX91" i="12"/>
  <c r="HO28" i="12"/>
  <c r="GE29" i="12"/>
  <c r="IC10" i="12"/>
  <c r="F95" i="12"/>
  <c r="AZ41" i="12"/>
  <c r="GJ11" i="12"/>
  <c r="CH33" i="12"/>
  <c r="AS76" i="12"/>
  <c r="AE33" i="12"/>
  <c r="BM43" i="12"/>
  <c r="BY22" i="12"/>
  <c r="DK46" i="12"/>
  <c r="DA46" i="12"/>
  <c r="AG19" i="12"/>
  <c r="JG49" i="12"/>
  <c r="AT71" i="12"/>
  <c r="FM35" i="12"/>
  <c r="JG58" i="12"/>
  <c r="AX42" i="12"/>
  <c r="BT59" i="12"/>
  <c r="AH23" i="12"/>
  <c r="IC11" i="12"/>
  <c r="JB17" i="12"/>
  <c r="IC17" i="12"/>
  <c r="ID45" i="12"/>
  <c r="EX40" i="12"/>
  <c r="AI22" i="12"/>
  <c r="JB21" i="12"/>
  <c r="FV47" i="12"/>
  <c r="AU30" i="12"/>
  <c r="GR23" i="12"/>
  <c r="GG24" i="12"/>
  <c r="CJ21" i="12"/>
  <c r="DQ76" i="12"/>
  <c r="CA97" i="12"/>
  <c r="HL51" i="12"/>
  <c r="IJ26" i="12"/>
  <c r="EI86" i="12"/>
  <c r="FN82" i="12"/>
  <c r="BM84" i="12"/>
  <c r="EK28" i="12"/>
  <c r="AA36" i="12"/>
  <c r="DO27" i="12"/>
  <c r="IN85" i="12"/>
  <c r="DU60" i="12"/>
  <c r="EO65" i="12"/>
  <c r="EG64" i="12"/>
  <c r="CN36" i="12"/>
  <c r="GB62" i="12"/>
  <c r="BY76" i="12"/>
  <c r="EI11" i="12"/>
  <c r="AL95" i="12"/>
  <c r="ET60" i="12"/>
  <c r="HN40" i="12"/>
  <c r="AK91" i="12"/>
  <c r="BW17" i="12"/>
  <c r="BV30" i="12"/>
  <c r="CL60" i="12"/>
  <c r="FX18" i="12"/>
  <c r="B23" i="12"/>
  <c r="CS60" i="12"/>
  <c r="JF89" i="12"/>
  <c r="DK20" i="12"/>
  <c r="BK26" i="12"/>
  <c r="J21" i="12"/>
  <c r="AI23" i="12"/>
  <c r="ET80" i="12"/>
  <c r="DC72" i="12"/>
  <c r="AH94" i="12"/>
  <c r="JA10" i="12"/>
  <c r="JC87" i="12"/>
  <c r="EU33" i="12"/>
  <c r="GI40" i="12"/>
  <c r="GC60" i="12"/>
  <c r="CV38" i="12"/>
  <c r="N88" i="12"/>
  <c r="IF43" i="12"/>
  <c r="HG31" i="12"/>
  <c r="N98" i="12"/>
  <c r="EV59" i="12"/>
  <c r="FI62" i="12"/>
  <c r="GP17" i="12"/>
  <c r="CU89" i="12"/>
  <c r="CJ60" i="12"/>
  <c r="EH29" i="12"/>
  <c r="HU60" i="12"/>
  <c r="AN96" i="12"/>
  <c r="DK63" i="12"/>
  <c r="BX44" i="12"/>
  <c r="GP23" i="12"/>
  <c r="BF73" i="12"/>
  <c r="CH20" i="12"/>
  <c r="IB46" i="12"/>
  <c r="DA27" i="12"/>
  <c r="AG54" i="12"/>
  <c r="BZ23" i="12"/>
  <c r="BL15" i="12"/>
  <c r="GN43" i="12"/>
  <c r="AG30" i="12"/>
  <c r="EZ33" i="12"/>
  <c r="FH46" i="12"/>
  <c r="FQ34" i="12"/>
  <c r="GL37" i="12"/>
  <c r="FU25" i="12"/>
  <c r="HS44" i="12"/>
  <c r="HN17" i="12"/>
  <c r="AG23" i="12"/>
  <c r="BD43" i="12"/>
  <c r="BJ31" i="12"/>
  <c r="IW24" i="12"/>
  <c r="DV89" i="12"/>
  <c r="CE38" i="12"/>
  <c r="EI75" i="12"/>
  <c r="DW16" i="12"/>
  <c r="BH57" i="12"/>
  <c r="DL46" i="12"/>
  <c r="HB97" i="12"/>
  <c r="EJ41" i="12"/>
  <c r="HE87" i="12"/>
  <c r="GN42" i="12"/>
  <c r="CW78" i="12"/>
  <c r="DI10" i="12"/>
  <c r="AG62" i="12"/>
  <c r="CO19" i="12"/>
  <c r="FX87" i="12"/>
  <c r="IZ35" i="12"/>
  <c r="AH63" i="12"/>
  <c r="JM48" i="12"/>
  <c r="P28" i="12"/>
  <c r="GU29" i="12"/>
  <c r="BV17" i="12"/>
  <c r="BY48" i="12"/>
  <c r="FZ36" i="12"/>
  <c r="F31" i="12"/>
  <c r="AF87" i="12"/>
  <c r="FN76" i="12"/>
  <c r="CQ10" i="12"/>
  <c r="EC37" i="12"/>
  <c r="HW45" i="12"/>
  <c r="HM58" i="12"/>
  <c r="GO45" i="12"/>
  <c r="AI14" i="12"/>
  <c r="BB62" i="12"/>
  <c r="CQ49" i="12"/>
  <c r="GJ15" i="12"/>
  <c r="CD60" i="12"/>
  <c r="DD48" i="12"/>
  <c r="AA46" i="12"/>
  <c r="GS16" i="12"/>
  <c r="AK80" i="12"/>
  <c r="AI30" i="12"/>
  <c r="CQ12" i="12"/>
  <c r="BM22" i="12"/>
  <c r="S68" i="12"/>
  <c r="IL37" i="12"/>
  <c r="EG57" i="12"/>
  <c r="FT46" i="12"/>
  <c r="FV88" i="12"/>
  <c r="S31" i="12"/>
  <c r="BF54" i="12"/>
  <c r="DL75" i="12"/>
  <c r="EL56" i="12"/>
  <c r="AR53" i="12"/>
  <c r="DU35" i="12"/>
  <c r="FN23" i="12"/>
  <c r="AY51" i="12"/>
  <c r="CV77" i="12"/>
  <c r="O33" i="12"/>
  <c r="FE32" i="12"/>
  <c r="GQ40" i="12"/>
  <c r="AH32" i="12"/>
  <c r="AP24" i="12"/>
  <c r="AS49" i="12"/>
  <c r="CT31" i="12"/>
  <c r="GY24" i="12"/>
  <c r="FI13" i="12"/>
  <c r="BE16" i="12"/>
  <c r="EK16" i="12"/>
  <c r="DO25" i="12"/>
  <c r="HG29" i="12"/>
  <c r="HV98" i="12"/>
  <c r="FE22" i="12"/>
  <c r="BG15" i="12"/>
  <c r="DJ64" i="12"/>
  <c r="ES69" i="12"/>
  <c r="GP96" i="12"/>
  <c r="AY83" i="12"/>
  <c r="GC17" i="12"/>
  <c r="DU20" i="12"/>
  <c r="AP37" i="12"/>
  <c r="IS25" i="12"/>
  <c r="DG25" i="12"/>
  <c r="HV91" i="12"/>
  <c r="BO37" i="12"/>
  <c r="DR70" i="12"/>
  <c r="IO57" i="12"/>
  <c r="K32" i="12"/>
  <c r="CL59" i="12"/>
  <c r="FM42" i="12"/>
  <c r="CS35" i="12"/>
  <c r="BF92" i="12"/>
  <c r="GE95" i="12"/>
  <c r="IU12" i="12"/>
  <c r="GD38" i="12"/>
  <c r="HB41" i="12"/>
  <c r="EU65" i="12"/>
  <c r="DY28" i="12"/>
  <c r="DQ82" i="12"/>
  <c r="FJ26" i="12"/>
  <c r="GH55" i="12"/>
  <c r="BC28" i="12"/>
  <c r="EV91" i="12"/>
  <c r="DO45" i="12"/>
  <c r="JB84" i="12"/>
  <c r="AP21" i="12"/>
  <c r="EP84" i="12"/>
  <c r="EH28" i="12"/>
  <c r="ES13" i="12"/>
  <c r="K54" i="12"/>
  <c r="DF18" i="12"/>
  <c r="DN17" i="12"/>
  <c r="DZ78" i="12"/>
  <c r="II18" i="12"/>
  <c r="DZ69" i="12"/>
  <c r="CX62" i="12"/>
  <c r="BC32" i="12"/>
  <c r="GR80" i="12"/>
  <c r="DZ89" i="12"/>
  <c r="EO82" i="12"/>
  <c r="CL84" i="12"/>
  <c r="IZ33" i="12"/>
  <c r="GF14" i="12"/>
  <c r="EX12" i="12"/>
  <c r="AY17" i="12"/>
  <c r="JM50" i="12"/>
  <c r="BS88" i="12"/>
  <c r="EB49" i="12"/>
  <c r="JF29" i="12"/>
  <c r="BR72" i="12"/>
  <c r="FS30" i="12"/>
  <c r="GG44" i="12"/>
  <c r="DD34" i="12"/>
  <c r="IQ13" i="12"/>
  <c r="FC45" i="12"/>
  <c r="IC38" i="12"/>
  <c r="HY32" i="12"/>
  <c r="EA10" i="12"/>
  <c r="BY24" i="12"/>
  <c r="FE25" i="12"/>
  <c r="JB28" i="12"/>
  <c r="GI33" i="12"/>
  <c r="DM22" i="12"/>
  <c r="EE29" i="12"/>
  <c r="HM37" i="12"/>
  <c r="EM19" i="12"/>
  <c r="EG94" i="12"/>
  <c r="AJ69" i="12"/>
  <c r="ET30" i="12"/>
  <c r="CL64" i="12"/>
  <c r="AY72" i="12"/>
  <c r="BJ46" i="12"/>
  <c r="HA22" i="12"/>
  <c r="HC38" i="12"/>
  <c r="GG26" i="12"/>
  <c r="CJ29" i="12"/>
  <c r="GZ31" i="12"/>
  <c r="ES17" i="12"/>
  <c r="BO47" i="12"/>
  <c r="AM16" i="12"/>
  <c r="HL45" i="12"/>
  <c r="N69" i="12"/>
  <c r="CO72" i="12"/>
  <c r="IX51" i="12"/>
  <c r="FZ41" i="12"/>
  <c r="AA33" i="12"/>
  <c r="DR46" i="12"/>
  <c r="HH65" i="12"/>
  <c r="K64" i="12"/>
  <c r="HG75" i="12"/>
  <c r="AX98" i="12"/>
  <c r="HO23" i="12"/>
  <c r="IO12" i="12"/>
  <c r="FE81" i="12"/>
  <c r="CF78" i="12"/>
  <c r="CU86" i="12"/>
  <c r="BE20" i="12"/>
  <c r="IT50" i="12"/>
  <c r="JL40" i="12"/>
  <c r="S59" i="12"/>
  <c r="BV98" i="12"/>
  <c r="JL47" i="12"/>
  <c r="BG95" i="12"/>
  <c r="HC37" i="12"/>
  <c r="EA50" i="12"/>
  <c r="DT78" i="12"/>
  <c r="CU80" i="12"/>
  <c r="AF48" i="12"/>
  <c r="AY64" i="12"/>
  <c r="BR46" i="12"/>
  <c r="DK33" i="12"/>
  <c r="AX56" i="12"/>
  <c r="GP71" i="12"/>
  <c r="BG19" i="12"/>
  <c r="CP83" i="12"/>
  <c r="AP19" i="12"/>
  <c r="HR18" i="12"/>
  <c r="FR77" i="12"/>
  <c r="GB90" i="12"/>
  <c r="GW36" i="12"/>
  <c r="AE47" i="12"/>
  <c r="IA34" i="12"/>
  <c r="BT83" i="12"/>
  <c r="BM53" i="12"/>
  <c r="BA44" i="12"/>
  <c r="DP28" i="12"/>
  <c r="AD45" i="12"/>
  <c r="JL26" i="12"/>
  <c r="EB51" i="12"/>
  <c r="BT47" i="12"/>
  <c r="HG36" i="12"/>
  <c r="AP99" i="12"/>
  <c r="BA58" i="12"/>
  <c r="BR41" i="12"/>
  <c r="EG11" i="12"/>
  <c r="JH29" i="12"/>
  <c r="EE37" i="12"/>
  <c r="BY43" i="12"/>
  <c r="EJ48" i="12"/>
  <c r="FZ40" i="12"/>
  <c r="IQ11" i="12"/>
  <c r="DX33" i="12"/>
  <c r="FD13" i="12"/>
  <c r="IU52" i="12"/>
  <c r="AK99" i="12"/>
  <c r="FB39" i="12"/>
  <c r="GQ46" i="12"/>
  <c r="AD17" i="12"/>
  <c r="EC27" i="12"/>
  <c r="O17" i="12"/>
  <c r="BS33" i="12"/>
  <c r="DC24" i="12"/>
  <c r="DW38" i="12"/>
  <c r="AX64" i="12"/>
  <c r="BI38" i="12"/>
  <c r="HZ37" i="12"/>
  <c r="FE38" i="12"/>
  <c r="CK91" i="12"/>
  <c r="GS38" i="12"/>
  <c r="IE47" i="12"/>
  <c r="EJ66" i="12"/>
  <c r="HZ44" i="12"/>
  <c r="JA21" i="12"/>
  <c r="CI40" i="12"/>
  <c r="CA26" i="12"/>
  <c r="ID29" i="12"/>
  <c r="DE22" i="12"/>
  <c r="AI69" i="12"/>
  <c r="CD98" i="12"/>
  <c r="BA77" i="12"/>
  <c r="FY16" i="12"/>
  <c r="GP30" i="12"/>
  <c r="AT15" i="12"/>
  <c r="HW35" i="12"/>
  <c r="N32" i="12"/>
  <c r="EF29" i="12"/>
  <c r="FG48" i="12"/>
  <c r="CW83" i="12"/>
  <c r="E47" i="12"/>
  <c r="HL33" i="12"/>
  <c r="CT35" i="12"/>
  <c r="CG88" i="12"/>
  <c r="HM28" i="12"/>
  <c r="DW35" i="12"/>
  <c r="EF28" i="12"/>
  <c r="HW93" i="12"/>
  <c r="GM22" i="12"/>
  <c r="GH43" i="12"/>
  <c r="DB21" i="12"/>
  <c r="HN98" i="12"/>
  <c r="FY76" i="12"/>
  <c r="BB46" i="12"/>
  <c r="EQ28" i="12"/>
  <c r="CM53" i="12"/>
  <c r="AA70" i="12"/>
  <c r="FN11" i="12"/>
  <c r="DF14" i="12"/>
  <c r="V91" i="12"/>
  <c r="DF61" i="12"/>
  <c r="EJ53" i="12"/>
  <c r="CE10" i="12"/>
  <c r="FC21" i="12"/>
  <c r="EN44" i="12"/>
  <c r="EQ40" i="12"/>
  <c r="IL32" i="12"/>
  <c r="DN51" i="12"/>
  <c r="DL45" i="12"/>
  <c r="AY73" i="12"/>
  <c r="IE83" i="12"/>
  <c r="IH12" i="12"/>
  <c r="FD56" i="12"/>
  <c r="AT85" i="12"/>
  <c r="GO22" i="12"/>
  <c r="GV42" i="12"/>
  <c r="EL90" i="12"/>
  <c r="BM94" i="12"/>
  <c r="IV18" i="12"/>
  <c r="EN54" i="12"/>
  <c r="ES90" i="12"/>
  <c r="K97" i="12"/>
  <c r="GD42" i="12"/>
  <c r="P18" i="12"/>
  <c r="HC11" i="12"/>
  <c r="BK85" i="12"/>
  <c r="HQ10" i="12"/>
  <c r="BK98" i="12"/>
  <c r="HF28" i="12"/>
  <c r="IB47" i="12"/>
  <c r="JB19" i="12"/>
  <c r="FN89" i="12"/>
  <c r="EY51" i="12"/>
  <c r="IW25" i="12"/>
  <c r="FD21" i="12"/>
  <c r="ES46" i="12"/>
  <c r="FD53" i="12"/>
  <c r="HH24" i="12"/>
  <c r="AR13" i="12"/>
  <c r="N93" i="12"/>
  <c r="AL41" i="12"/>
  <c r="DC99" i="12"/>
  <c r="HE12" i="12"/>
  <c r="AU88" i="12"/>
  <c r="EP43" i="12"/>
  <c r="CR30" i="12"/>
  <c r="CC73" i="12"/>
  <c r="DO15" i="12"/>
  <c r="BW51" i="12"/>
  <c r="CV35" i="12"/>
  <c r="HA41" i="12"/>
  <c r="IN10" i="12"/>
  <c r="EG34" i="12"/>
  <c r="AD16" i="12"/>
  <c r="FZ20" i="12"/>
  <c r="CD96" i="12"/>
  <c r="CM20" i="12"/>
  <c r="HP88" i="12"/>
  <c r="IG15" i="12"/>
  <c r="JE20" i="12"/>
  <c r="JE18" i="12"/>
  <c r="BN34" i="12"/>
  <c r="CT78" i="12"/>
  <c r="DJ76" i="12"/>
  <c r="JK24" i="12"/>
  <c r="GI29" i="12"/>
  <c r="IC40" i="12"/>
  <c r="CO37" i="12"/>
  <c r="DT96" i="12"/>
  <c r="GO13" i="12"/>
  <c r="N99" i="12"/>
  <c r="CS64" i="12"/>
  <c r="CO88" i="12"/>
  <c r="FS25" i="12"/>
  <c r="DE42" i="12"/>
  <c r="AH76" i="12"/>
  <c r="CL16" i="12"/>
  <c r="DM77" i="12"/>
  <c r="EM92" i="12"/>
  <c r="GU50" i="12"/>
  <c r="ER96" i="12"/>
  <c r="BB61" i="12"/>
  <c r="GL23" i="12"/>
  <c r="GJ31" i="12"/>
  <c r="EE22" i="12"/>
  <c r="FG47" i="12"/>
  <c r="GI21" i="12"/>
  <c r="HV46" i="12"/>
  <c r="EY80" i="12"/>
  <c r="IL47" i="12"/>
  <c r="CC35" i="12"/>
  <c r="GX16" i="12"/>
  <c r="FK51" i="12"/>
  <c r="BI46" i="12"/>
  <c r="JC16" i="12"/>
  <c r="JL69" i="12"/>
  <c r="FE88" i="12"/>
  <c r="JG89" i="12"/>
  <c r="AE76" i="12"/>
  <c r="ER98" i="12"/>
  <c r="CV13" i="12"/>
  <c r="O61" i="12"/>
  <c r="Z66" i="12"/>
  <c r="BT93" i="12"/>
  <c r="DM17" i="12"/>
  <c r="GC65" i="12"/>
  <c r="AX53" i="12"/>
  <c r="AQ33" i="12"/>
  <c r="HY87" i="12"/>
  <c r="CN44" i="12"/>
  <c r="EI25" i="12"/>
  <c r="IX38" i="12"/>
  <c r="EH64" i="12"/>
  <c r="HC51" i="12"/>
  <c r="S17" i="12"/>
  <c r="AQ38" i="12"/>
  <c r="CO80" i="12"/>
  <c r="BU27" i="12"/>
  <c r="BM63" i="12"/>
  <c r="CT43" i="12"/>
  <c r="FA96" i="12"/>
  <c r="AF26" i="12"/>
  <c r="IQ10" i="12"/>
  <c r="CV27" i="12"/>
  <c r="HM42" i="12"/>
  <c r="EA64" i="12"/>
  <c r="AA76" i="12"/>
  <c r="GA22" i="12"/>
  <c r="AZ38" i="12"/>
  <c r="AD18" i="12"/>
  <c r="AI18" i="12"/>
  <c r="HK15" i="12"/>
  <c r="IT23" i="12"/>
  <c r="FV33" i="12"/>
  <c r="I57" i="12"/>
  <c r="J30" i="12"/>
  <c r="HP13" i="12"/>
  <c r="HA38" i="12"/>
  <c r="HR12" i="12"/>
  <c r="JA24" i="12"/>
  <c r="GL12" i="12"/>
  <c r="HK26" i="12"/>
  <c r="GC29" i="12"/>
  <c r="GY16" i="12"/>
  <c r="JG38" i="12"/>
  <c r="AY21" i="12"/>
  <c r="AY25" i="12"/>
  <c r="IL16" i="12"/>
  <c r="BH94" i="12"/>
  <c r="CV39" i="12"/>
  <c r="IV33" i="12"/>
  <c r="EY24" i="12"/>
  <c r="FV57" i="12"/>
  <c r="GY48" i="12"/>
  <c r="JI38" i="12"/>
  <c r="DV12" i="12"/>
  <c r="ES22" i="12"/>
  <c r="HX13" i="12"/>
  <c r="BH79" i="12"/>
  <c r="GU39" i="12"/>
  <c r="V43" i="12"/>
  <c r="CZ44" i="12"/>
  <c r="CT42" i="12"/>
  <c r="IK46" i="12"/>
  <c r="FJ70" i="12"/>
  <c r="CW34" i="12"/>
  <c r="DO12" i="12"/>
  <c r="CY37" i="12"/>
  <c r="AL38" i="12"/>
  <c r="CW28" i="12"/>
  <c r="V42" i="12"/>
  <c r="JG23" i="12"/>
  <c r="FY51" i="12"/>
  <c r="BT11" i="12"/>
  <c r="CR62" i="12"/>
  <c r="DQ78" i="12"/>
  <c r="DD35" i="12"/>
  <c r="BS32" i="12"/>
  <c r="DI29" i="12"/>
  <c r="FF25" i="12"/>
  <c r="EL91" i="12"/>
  <c r="BW10" i="12"/>
  <c r="BX18" i="12"/>
  <c r="FH34" i="12"/>
  <c r="BD37" i="12"/>
  <c r="AF38" i="12"/>
  <c r="DU19" i="12"/>
  <c r="CD82" i="12"/>
  <c r="IK12" i="12"/>
  <c r="BG28" i="12"/>
  <c r="N39" i="12"/>
  <c r="DM19" i="12"/>
  <c r="BU94" i="12"/>
  <c r="GU35" i="12"/>
  <c r="GL47" i="12"/>
  <c r="JB35" i="12"/>
  <c r="BC76" i="12"/>
  <c r="GX25" i="12"/>
  <c r="AK37" i="12"/>
  <c r="HV12" i="12"/>
  <c r="FB38" i="12"/>
  <c r="BY18" i="12"/>
  <c r="AU50" i="12"/>
  <c r="BK58" i="12"/>
  <c r="HV15" i="12"/>
  <c r="IO78" i="12"/>
  <c r="DH36" i="12"/>
  <c r="GR20" i="12"/>
  <c r="DZ10" i="12"/>
  <c r="GB44" i="12"/>
  <c r="AE61" i="12"/>
  <c r="BA47" i="12"/>
  <c r="GA30" i="12"/>
  <c r="AO60" i="12"/>
  <c r="BN65" i="12"/>
  <c r="JA12" i="12"/>
  <c r="CE27" i="12"/>
  <c r="AZ80" i="12"/>
  <c r="S20" i="12"/>
  <c r="EH45" i="12"/>
  <c r="AO49" i="12"/>
  <c r="BB30" i="12"/>
  <c r="EU54" i="12"/>
  <c r="CL26" i="12"/>
  <c r="JA39" i="12"/>
  <c r="AI49" i="12"/>
  <c r="BS77" i="12"/>
  <c r="GM44" i="12"/>
  <c r="DP38" i="12"/>
  <c r="DJ37" i="12"/>
  <c r="HG10" i="12"/>
  <c r="Z24" i="12"/>
  <c r="B26" i="12"/>
  <c r="IL26" i="12"/>
  <c r="AM77" i="12"/>
  <c r="FK38" i="12"/>
  <c r="DO32" i="12"/>
  <c r="I20" i="12"/>
  <c r="GK41" i="12"/>
  <c r="HZ26" i="12"/>
  <c r="BZ16" i="12"/>
  <c r="IC50" i="12"/>
  <c r="EC70" i="12"/>
  <c r="GW16" i="12"/>
  <c r="J29" i="12"/>
  <c r="GK27" i="12"/>
  <c r="K25" i="12"/>
  <c r="FM46" i="12"/>
  <c r="EH17" i="12"/>
  <c r="AE97" i="12"/>
  <c r="Z45" i="12"/>
  <c r="AN82" i="12"/>
  <c r="BA39" i="12"/>
  <c r="CS10" i="12"/>
  <c r="AR24" i="12"/>
  <c r="BL31" i="12"/>
  <c r="AJ21" i="12"/>
  <c r="BE22" i="12"/>
  <c r="FK59" i="12"/>
  <c r="IO11" i="12"/>
  <c r="BC31" i="12"/>
  <c r="DP80" i="12"/>
  <c r="GS45" i="12"/>
  <c r="AN86" i="12"/>
  <c r="HO21" i="12"/>
  <c r="DN60" i="12"/>
  <c r="CX28" i="12"/>
  <c r="JK11" i="12"/>
  <c r="BT15" i="12"/>
  <c r="CW11" i="12"/>
  <c r="CU33" i="12"/>
  <c r="CM22" i="12"/>
  <c r="CR85" i="12"/>
  <c r="CL29" i="12"/>
  <c r="BY10" i="12"/>
  <c r="AG40" i="12"/>
  <c r="DF54" i="12"/>
  <c r="GM90" i="12"/>
  <c r="DW70" i="12"/>
  <c r="AT14" i="12"/>
  <c r="CG42" i="12"/>
  <c r="EC34" i="12"/>
  <c r="FI97" i="12"/>
  <c r="CP30" i="12"/>
  <c r="HT14" i="12"/>
  <c r="HN49" i="12"/>
  <c r="DN15" i="12"/>
  <c r="JK45" i="12"/>
  <c r="IU39" i="12"/>
  <c r="DH20" i="12"/>
  <c r="DY78" i="12"/>
  <c r="FM64" i="12"/>
  <c r="GW11" i="12"/>
  <c r="BW44" i="12"/>
  <c r="HO41" i="12"/>
  <c r="AM72" i="12"/>
  <c r="CB32" i="12"/>
  <c r="BV33" i="12"/>
  <c r="FD46" i="12"/>
  <c r="FF23" i="12"/>
  <c r="IH42" i="12"/>
  <c r="IZ17" i="12"/>
  <c r="DC10" i="12"/>
  <c r="BW24" i="12"/>
  <c r="HZ24" i="12"/>
  <c r="AT27" i="12"/>
  <c r="HC26" i="12"/>
  <c r="ET37" i="12"/>
  <c r="GB51" i="12"/>
  <c r="BY20" i="12"/>
  <c r="GA10" i="12"/>
  <c r="AM36" i="12"/>
  <c r="AD51" i="12"/>
  <c r="ER43" i="12"/>
  <c r="IY32" i="12"/>
  <c r="ES35" i="12"/>
  <c r="CJ78" i="12"/>
  <c r="FS47" i="12"/>
  <c r="B14" i="12"/>
  <c r="EU61" i="12"/>
  <c r="GA69" i="12"/>
  <c r="HW27" i="12"/>
  <c r="DY49" i="12"/>
  <c r="DP51" i="12"/>
  <c r="CD28" i="12"/>
  <c r="FN79" i="12"/>
  <c r="GS19" i="12"/>
  <c r="DD11" i="12"/>
  <c r="BV29" i="12"/>
  <c r="AT75" i="12"/>
  <c r="GR18" i="12"/>
  <c r="IB50" i="12"/>
  <c r="FB27" i="12"/>
  <c r="IQ20" i="12"/>
  <c r="FL52" i="12"/>
  <c r="DP34" i="12"/>
  <c r="IE74" i="12"/>
  <c r="JG44" i="12"/>
  <c r="BA54" i="12"/>
  <c r="BL38" i="12"/>
  <c r="HZ43" i="12"/>
  <c r="FY23" i="12"/>
  <c r="GM49" i="12"/>
  <c r="BI47" i="12"/>
  <c r="CV23" i="12"/>
  <c r="GC10" i="12"/>
  <c r="BT96" i="12"/>
  <c r="AX39" i="12"/>
  <c r="DA23" i="12"/>
  <c r="JK20" i="12"/>
  <c r="GD41" i="12"/>
  <c r="IB39" i="12"/>
  <c r="ES41" i="12"/>
  <c r="DA60" i="12"/>
  <c r="F24" i="12"/>
  <c r="AG50" i="12"/>
  <c r="EY84" i="12"/>
  <c r="CR48" i="12"/>
  <c r="IA13" i="12"/>
  <c r="CK93" i="12"/>
  <c r="P24" i="12"/>
  <c r="CW73" i="12"/>
  <c r="HF39" i="12"/>
  <c r="CM42" i="12"/>
  <c r="EM14" i="12"/>
  <c r="DQ58" i="12"/>
  <c r="IY14" i="12"/>
  <c r="DV87" i="12"/>
  <c r="BG92" i="12"/>
  <c r="FU92" i="12"/>
  <c r="BK27" i="12"/>
  <c r="BL37" i="12"/>
  <c r="GS21" i="12"/>
  <c r="Z20" i="12"/>
  <c r="N87" i="12"/>
  <c r="V68" i="12"/>
  <c r="IU49" i="12"/>
  <c r="JI16" i="12"/>
  <c r="FW47" i="12"/>
  <c r="AE41" i="12"/>
  <c r="V44" i="12"/>
  <c r="EL29" i="12"/>
  <c r="EJ18" i="12"/>
  <c r="HO16" i="12"/>
  <c r="GQ13" i="12"/>
  <c r="DJ45" i="12"/>
  <c r="HM34" i="12"/>
  <c r="BI30" i="12"/>
  <c r="BY42" i="12"/>
  <c r="BG45" i="12"/>
  <c r="AI76" i="12"/>
  <c r="GK28" i="12"/>
  <c r="FA85" i="12"/>
  <c r="HD26" i="12"/>
  <c r="GD51" i="12"/>
  <c r="JJ48" i="12"/>
  <c r="DW31" i="12"/>
  <c r="GN83" i="12"/>
  <c r="EB31" i="12"/>
  <c r="DU16" i="12"/>
  <c r="DJ94" i="12"/>
  <c r="GN20" i="12"/>
  <c r="HN15" i="12"/>
  <c r="FI30" i="12"/>
  <c r="BT10" i="12"/>
  <c r="DA26" i="12"/>
  <c r="GK18" i="12"/>
  <c r="JD17" i="12"/>
  <c r="EZ94" i="12"/>
  <c r="AE71" i="12"/>
  <c r="IP74" i="12"/>
  <c r="HA34" i="12"/>
  <c r="AR63" i="12"/>
  <c r="AY70" i="12"/>
  <c r="EU31" i="12"/>
  <c r="IQ96" i="12"/>
  <c r="CP85" i="12"/>
  <c r="HS86" i="12"/>
  <c r="BY74" i="12"/>
  <c r="B41" i="12"/>
  <c r="J47" i="12"/>
  <c r="CZ17" i="12"/>
  <c r="ED23" i="12"/>
  <c r="B65" i="12"/>
  <c r="DE64" i="12"/>
  <c r="GK26" i="12"/>
  <c r="JE16" i="12"/>
  <c r="HZ16" i="12"/>
  <c r="BM49" i="12"/>
  <c r="EI36" i="12"/>
  <c r="S66" i="12"/>
  <c r="CO40" i="12"/>
  <c r="DG65" i="12"/>
  <c r="DR92" i="12"/>
  <c r="BB15" i="12"/>
  <c r="EG55" i="12"/>
  <c r="GH51" i="12"/>
  <c r="BD22" i="12"/>
  <c r="JH23" i="12"/>
  <c r="AT12" i="12"/>
  <c r="IC43" i="12"/>
  <c r="FA99" i="12"/>
  <c r="GM11" i="12"/>
  <c r="GZ19" i="12"/>
  <c r="FK71" i="12"/>
  <c r="ES72" i="12"/>
  <c r="BN27" i="12"/>
  <c r="DU24" i="12"/>
  <c r="GO21" i="12"/>
  <c r="Z55" i="12"/>
  <c r="CX30" i="12"/>
  <c r="EH87" i="12"/>
  <c r="DN89" i="12"/>
  <c r="CC79" i="12"/>
  <c r="DR51" i="12"/>
  <c r="AR34" i="12"/>
  <c r="IO31" i="12"/>
  <c r="DH21" i="12"/>
  <c r="AE11" i="12"/>
  <c r="BK34" i="12"/>
  <c r="EP38" i="12"/>
  <c r="DC89" i="12"/>
  <c r="AN67" i="12"/>
  <c r="IF15" i="12"/>
  <c r="HQ20" i="12"/>
  <c r="AT38" i="12"/>
  <c r="DQ21" i="12"/>
  <c r="JB65" i="12"/>
  <c r="GA92" i="12"/>
  <c r="BT90" i="12"/>
  <c r="CS31" i="12"/>
  <c r="GF13" i="12"/>
  <c r="N33" i="12"/>
  <c r="BX26" i="12"/>
  <c r="HK40" i="12"/>
  <c r="IC45" i="12"/>
  <c r="GB11" i="12"/>
  <c r="DK27" i="12"/>
  <c r="JD10" i="12"/>
  <c r="AI85" i="12"/>
  <c r="EM22" i="12"/>
  <c r="AR71" i="12"/>
  <c r="HE36" i="12"/>
  <c r="EZ26" i="12"/>
  <c r="BV19" i="12"/>
  <c r="IW43" i="12"/>
  <c r="IF12" i="12"/>
  <c r="Z41" i="12"/>
  <c r="GC42" i="12"/>
  <c r="CF62" i="12"/>
  <c r="EW27" i="12"/>
  <c r="CG58" i="12"/>
  <c r="BS15" i="12"/>
  <c r="IK50" i="12"/>
  <c r="GS18" i="12"/>
  <c r="HW40" i="12"/>
  <c r="EX43" i="12"/>
  <c r="BF89" i="12"/>
  <c r="BS97" i="12"/>
  <c r="IT44" i="12"/>
  <c r="BL12" i="12"/>
  <c r="FG14" i="12"/>
  <c r="AY95" i="12"/>
  <c r="DZ47" i="12"/>
  <c r="AN48" i="12"/>
  <c r="CV41" i="12"/>
  <c r="CX11" i="12"/>
  <c r="DQ39" i="12"/>
  <c r="FX50" i="12"/>
  <c r="HQ16" i="12"/>
  <c r="Y83" i="12"/>
  <c r="GI39" i="12"/>
  <c r="JE33" i="12"/>
  <c r="HO11" i="12"/>
  <c r="GA44" i="12"/>
  <c r="FZ37" i="12"/>
  <c r="FY27" i="12"/>
  <c r="EX50" i="12"/>
  <c r="IC18" i="12"/>
  <c r="BL17" i="12"/>
  <c r="GW38" i="12"/>
  <c r="AR26" i="12"/>
  <c r="EV84" i="12"/>
  <c r="GB32" i="12"/>
  <c r="DH61" i="12"/>
  <c r="HH25" i="12"/>
  <c r="CH14" i="12"/>
  <c r="FN73" i="12"/>
  <c r="JH32" i="12"/>
  <c r="DQ89" i="12"/>
  <c r="FN16" i="12"/>
  <c r="FY47" i="12"/>
  <c r="FI31" i="12"/>
  <c r="FJ89" i="12"/>
  <c r="FS22" i="12"/>
  <c r="GZ49" i="12"/>
  <c r="CX13" i="12"/>
  <c r="GL49" i="12"/>
  <c r="CC58" i="12"/>
  <c r="DK21" i="12"/>
  <c r="II12" i="12"/>
  <c r="EE99" i="12"/>
  <c r="FF82" i="12"/>
  <c r="HT41" i="12"/>
  <c r="AD25" i="12"/>
  <c r="BJ45" i="12"/>
  <c r="AY92" i="12"/>
  <c r="BH50" i="12"/>
  <c r="GE45" i="12"/>
  <c r="E72" i="12"/>
  <c r="BB35" i="12"/>
  <c r="AJ13" i="12"/>
  <c r="FX21" i="12"/>
  <c r="ID27" i="12"/>
  <c r="IF26" i="12"/>
  <c r="GZ48" i="12"/>
  <c r="AM33" i="12"/>
  <c r="DR23" i="12"/>
  <c r="AM51" i="12"/>
  <c r="K26" i="12"/>
  <c r="GB13" i="12"/>
  <c r="GW40" i="12"/>
  <c r="DJ36" i="12"/>
  <c r="BX16" i="12"/>
  <c r="IB38" i="12"/>
  <c r="N26" i="12"/>
  <c r="FZ17" i="12"/>
  <c r="BS99" i="12"/>
  <c r="AK18" i="12"/>
  <c r="DZ19" i="12"/>
  <c r="DY37" i="12"/>
  <c r="DL13" i="12"/>
  <c r="CJ37" i="12"/>
  <c r="GA46" i="12"/>
  <c r="AU18" i="12"/>
  <c r="B42" i="12"/>
  <c r="HK11" i="12"/>
  <c r="GS31" i="12"/>
  <c r="HI16" i="12"/>
  <c r="CP93" i="12"/>
  <c r="CX79" i="12"/>
  <c r="AF72" i="12"/>
  <c r="IO26" i="12"/>
  <c r="CF47" i="12"/>
  <c r="CR52" i="12"/>
  <c r="GB46" i="12"/>
  <c r="JG30" i="12"/>
  <c r="BV40" i="12"/>
  <c r="AO22" i="12"/>
  <c r="FG39" i="12"/>
  <c r="GA35" i="12"/>
  <c r="CD77" i="12"/>
  <c r="CJ49" i="12"/>
  <c r="FR19" i="12"/>
  <c r="EJ32" i="12"/>
  <c r="CU92" i="12"/>
  <c r="BV10" i="12"/>
  <c r="BA49" i="12"/>
  <c r="DU98" i="12"/>
  <c r="FT13" i="12"/>
  <c r="ER49" i="12"/>
  <c r="JE34" i="12"/>
  <c r="DW73" i="12"/>
  <c r="AP15" i="12"/>
  <c r="AA15" i="12"/>
  <c r="EA28" i="12"/>
  <c r="IY10" i="12"/>
  <c r="BV35" i="12"/>
  <c r="DY24" i="12"/>
  <c r="JM42" i="12"/>
  <c r="FD16" i="12"/>
  <c r="BK95" i="12"/>
  <c r="GB43" i="12"/>
  <c r="GJ42" i="12"/>
  <c r="BS25" i="12"/>
  <c r="BX62" i="12"/>
  <c r="FL15" i="12"/>
  <c r="DG85" i="12"/>
  <c r="EN15" i="12"/>
  <c r="DY44" i="12"/>
  <c r="BV42" i="12"/>
  <c r="FI55" i="12"/>
  <c r="V41" i="12"/>
  <c r="CB84" i="12"/>
  <c r="DT22" i="12"/>
  <c r="GN91" i="12"/>
  <c r="CQ14" i="12"/>
  <c r="AG18" i="12"/>
  <c r="FI12" i="12"/>
  <c r="FY29" i="12"/>
  <c r="ID50" i="12"/>
  <c r="GQ41" i="12"/>
  <c r="BU95" i="12"/>
  <c r="CU38" i="12"/>
  <c r="IW31" i="12"/>
  <c r="P81" i="12"/>
  <c r="GC25" i="12"/>
  <c r="CW17" i="12"/>
  <c r="Z12" i="12"/>
  <c r="HB32" i="12"/>
  <c r="AZ58" i="12"/>
  <c r="DR43" i="12"/>
  <c r="CJ79" i="12"/>
  <c r="BU69" i="12"/>
  <c r="EP82" i="12"/>
  <c r="HC43" i="12"/>
  <c r="GN22" i="12"/>
  <c r="GO50" i="12"/>
  <c r="B50" i="12"/>
  <c r="BS48" i="12"/>
  <c r="CM16" i="12"/>
  <c r="GO95" i="12"/>
  <c r="BT66" i="12"/>
  <c r="K88" i="12"/>
  <c r="CK36" i="12"/>
  <c r="EI23" i="12"/>
  <c r="BG12" i="12"/>
  <c r="P12" i="12"/>
  <c r="AZ31" i="12"/>
  <c r="DX68" i="12"/>
  <c r="IG42" i="12"/>
  <c r="CS13" i="12"/>
  <c r="HJ34" i="12"/>
  <c r="BE24" i="12"/>
  <c r="DL12" i="12"/>
  <c r="BH19" i="12"/>
  <c r="AH11" i="12"/>
  <c r="CY32" i="12"/>
  <c r="JD32" i="12"/>
  <c r="DO14" i="12"/>
  <c r="HV43" i="12"/>
  <c r="GK35" i="12"/>
  <c r="DB29" i="12"/>
  <c r="FQ41" i="12"/>
  <c r="AS33" i="12"/>
  <c r="BI27" i="12"/>
  <c r="Z14" i="12"/>
  <c r="FN50" i="12"/>
  <c r="E18" i="12"/>
  <c r="S29" i="12"/>
  <c r="CE25" i="12"/>
  <c r="IW13" i="12"/>
  <c r="J98" i="12"/>
  <c r="BY40" i="12"/>
  <c r="CR10" i="12"/>
  <c r="BD12" i="12"/>
  <c r="GM21" i="12"/>
  <c r="GJ20" i="12"/>
  <c r="IS44" i="12"/>
  <c r="DK30" i="12"/>
  <c r="FE49" i="12"/>
  <c r="IB29" i="12"/>
  <c r="DY82" i="12"/>
  <c r="EW11" i="12"/>
  <c r="FC26" i="12"/>
  <c r="HA47" i="12"/>
  <c r="GM17" i="12"/>
  <c r="AE96" i="12"/>
  <c r="HX24" i="12"/>
  <c r="E28" i="12"/>
  <c r="CF48" i="12"/>
  <c r="IU48" i="12"/>
  <c r="FA50" i="12"/>
  <c r="IV25" i="12"/>
  <c r="EJ39" i="12"/>
  <c r="V26" i="12"/>
  <c r="AD14" i="12"/>
  <c r="CU24" i="12"/>
  <c r="DI17" i="12"/>
  <c r="II92" i="12"/>
  <c r="GN31" i="12"/>
  <c r="HA39" i="12"/>
  <c r="JJ40" i="12"/>
  <c r="EK11" i="12"/>
  <c r="BA26" i="12"/>
  <c r="K69" i="12"/>
  <c r="EL38" i="12"/>
  <c r="DZ48" i="12"/>
  <c r="IY11" i="12"/>
  <c r="DB54" i="12"/>
  <c r="HH15" i="12"/>
  <c r="AS48" i="12"/>
  <c r="DK28" i="12"/>
  <c r="JM95" i="12"/>
  <c r="CK10" i="12"/>
  <c r="IY37" i="12"/>
  <c r="DW30" i="12"/>
  <c r="FV25" i="12"/>
  <c r="K11" i="12"/>
  <c r="FN62" i="12"/>
  <c r="DT37" i="12"/>
  <c r="CD87" i="12"/>
  <c r="BR38" i="12"/>
  <c r="BK71" i="12"/>
  <c r="AR22" i="12"/>
  <c r="GI82" i="12"/>
  <c r="BZ30" i="12"/>
  <c r="FY17" i="12"/>
  <c r="IG24" i="12"/>
  <c r="HQ15" i="12"/>
  <c r="HM22" i="12"/>
  <c r="E24" i="12"/>
  <c r="EK33" i="12"/>
  <c r="GH25" i="12"/>
  <c r="EE44" i="12"/>
  <c r="FM33" i="12"/>
  <c r="AK40" i="12"/>
  <c r="BU56" i="12"/>
  <c r="HW17" i="12"/>
  <c r="HU48" i="12"/>
  <c r="GZ51" i="12"/>
  <c r="IH26" i="12"/>
  <c r="GT71" i="12"/>
  <c r="CS38" i="12"/>
  <c r="CO36" i="12"/>
  <c r="HA19" i="12"/>
  <c r="II28" i="12"/>
  <c r="EL41" i="12"/>
  <c r="CO59" i="12"/>
  <c r="DD65" i="12"/>
  <c r="CX37" i="12"/>
  <c r="HF25" i="12"/>
  <c r="GB25" i="12"/>
  <c r="EL10" i="12"/>
  <c r="HI50" i="12"/>
  <c r="DS21" i="12"/>
  <c r="GU42" i="12"/>
  <c r="DJ79" i="12"/>
  <c r="DI95" i="12"/>
  <c r="IG16" i="12"/>
  <c r="EC20" i="12"/>
  <c r="FQ18" i="12"/>
  <c r="DO23" i="12"/>
  <c r="HL50" i="12"/>
  <c r="EA27" i="12"/>
  <c r="FG21" i="12"/>
  <c r="AQ40" i="12"/>
  <c r="FW17" i="12"/>
  <c r="DM32" i="12"/>
  <c r="DS82" i="12"/>
  <c r="FC85" i="12"/>
  <c r="AX65" i="12"/>
  <c r="EV92" i="12"/>
  <c r="DQ50" i="12"/>
  <c r="EE49" i="12"/>
  <c r="CG27" i="12"/>
  <c r="DT83" i="12"/>
  <c r="HC42" i="12"/>
  <c r="S95" i="12"/>
  <c r="GY23" i="12"/>
  <c r="JF16" i="12"/>
  <c r="IJ28" i="12"/>
  <c r="EJ17" i="12"/>
  <c r="HY44" i="12"/>
  <c r="FL11" i="12"/>
  <c r="GO37" i="12"/>
  <c r="EI92" i="12"/>
  <c r="EY37" i="12"/>
  <c r="EL71" i="12"/>
  <c r="FQ46" i="12"/>
  <c r="BE31" i="12"/>
  <c r="EB94" i="12"/>
  <c r="AJ55" i="12"/>
  <c r="AK49" i="12"/>
  <c r="DC68" i="12"/>
  <c r="CI44" i="12"/>
  <c r="DU12" i="12"/>
  <c r="DK15" i="12"/>
  <c r="FF26" i="12"/>
  <c r="K44" i="12"/>
  <c r="HA32" i="12"/>
  <c r="AP20" i="12"/>
  <c r="FL69" i="12"/>
  <c r="DV35" i="12"/>
  <c r="DK23" i="12"/>
  <c r="BU54" i="12"/>
  <c r="GZ47" i="12"/>
  <c r="EN32" i="12"/>
  <c r="HX28" i="12"/>
  <c r="GS15" i="12"/>
  <c r="DN45" i="12"/>
  <c r="GV29" i="12"/>
  <c r="EY35" i="12"/>
  <c r="CQ25" i="12"/>
  <c r="HN36" i="12"/>
  <c r="HA50" i="12"/>
  <c r="BD38" i="12"/>
  <c r="IB12" i="12"/>
  <c r="AO41" i="12"/>
  <c r="S61" i="12"/>
  <c r="FL27" i="12"/>
  <c r="FH27" i="12"/>
  <c r="EA58" i="12"/>
  <c r="IV24" i="12"/>
  <c r="AD99" i="12"/>
  <c r="DW50" i="12"/>
  <c r="DT48" i="12"/>
  <c r="BH64" i="12"/>
  <c r="JB41" i="12"/>
  <c r="CJ40" i="12"/>
  <c r="GE41" i="12"/>
  <c r="HQ29" i="12"/>
  <c r="JG41" i="12"/>
  <c r="EQ63" i="12"/>
  <c r="IU51" i="12"/>
  <c r="HA48" i="12"/>
  <c r="AL71" i="12"/>
  <c r="EQ34" i="12"/>
  <c r="BF22" i="12"/>
  <c r="JB32" i="12"/>
  <c r="EV42" i="12"/>
  <c r="IR26" i="12"/>
  <c r="JH22" i="12"/>
  <c r="Z27" i="12"/>
  <c r="GE30" i="12"/>
  <c r="GG41" i="12"/>
  <c r="AL43" i="12"/>
  <c r="HW14" i="12"/>
  <c r="HA14" i="12"/>
  <c r="HR42" i="12"/>
  <c r="BB51" i="12"/>
  <c r="EN48" i="12"/>
  <c r="HE50" i="12"/>
  <c r="CL52" i="12"/>
  <c r="IT27" i="12"/>
  <c r="DU28" i="12"/>
  <c r="FU27" i="12"/>
  <c r="DL40" i="12"/>
  <c r="HJ12" i="12"/>
  <c r="JI30" i="12"/>
  <c r="FJ96" i="12"/>
  <c r="K17" i="12"/>
  <c r="EP50" i="12"/>
  <c r="AN63" i="12"/>
  <c r="FE63" i="12"/>
  <c r="EO98" i="12"/>
  <c r="IS18" i="12"/>
  <c r="HE21" i="12"/>
  <c r="IU45" i="12"/>
  <c r="IT46" i="12"/>
  <c r="CW37" i="12"/>
  <c r="EG12" i="12"/>
  <c r="BY17" i="12"/>
  <c r="AG65" i="12"/>
  <c r="DS42" i="12"/>
  <c r="HT29" i="12"/>
  <c r="JE49" i="12"/>
  <c r="P45" i="12"/>
  <c r="DK66" i="12"/>
  <c r="AE46" i="12"/>
  <c r="ER26" i="12"/>
  <c r="FI35" i="12"/>
  <c r="FR39" i="12"/>
  <c r="GD40" i="12"/>
  <c r="J76" i="12"/>
  <c r="DB85" i="12"/>
  <c r="AY20" i="12"/>
  <c r="BE28" i="12"/>
  <c r="CB30" i="12"/>
  <c r="AA31" i="12"/>
  <c r="AL33" i="12"/>
  <c r="ER55" i="12"/>
  <c r="FY10" i="12"/>
  <c r="GU13" i="12"/>
  <c r="HA10" i="12"/>
  <c r="AG87" i="12"/>
  <c r="FM40" i="12"/>
  <c r="DE12" i="12"/>
  <c r="BX21" i="12"/>
  <c r="CK41" i="12"/>
  <c r="AS30" i="12"/>
  <c r="AT25" i="12"/>
  <c r="DH46" i="12"/>
  <c r="JM41" i="12"/>
  <c r="BD94" i="12"/>
  <c r="DU47" i="12"/>
  <c r="EB46" i="12"/>
  <c r="V16" i="12"/>
  <c r="CB34" i="12"/>
  <c r="S27" i="12"/>
  <c r="DW32" i="12"/>
  <c r="GH12" i="12"/>
  <c r="FW23" i="12"/>
  <c r="AA61" i="12"/>
  <c r="CE28" i="12"/>
  <c r="FG31" i="12"/>
  <c r="DX32" i="12"/>
  <c r="IL92" i="12"/>
  <c r="EU58" i="12"/>
  <c r="IO24" i="12"/>
  <c r="IC37" i="12"/>
  <c r="FI18" i="12"/>
  <c r="CD42" i="12"/>
  <c r="DM30" i="12"/>
  <c r="EV98" i="12"/>
  <c r="CI48" i="12"/>
  <c r="GJ36" i="12"/>
  <c r="HN38" i="12"/>
  <c r="FA32" i="12"/>
  <c r="HK45" i="12"/>
  <c r="IP12" i="12"/>
  <c r="HZ20" i="12"/>
  <c r="J59" i="12"/>
  <c r="EJ34" i="12"/>
  <c r="GE46" i="12"/>
  <c r="EO35" i="12"/>
  <c r="EY16" i="12"/>
  <c r="EU11" i="12"/>
  <c r="AH80" i="12"/>
  <c r="DC38" i="12"/>
  <c r="GD43" i="12"/>
  <c r="GE40" i="12"/>
  <c r="BY19" i="12"/>
  <c r="IJ39" i="12"/>
  <c r="HI46" i="12"/>
  <c r="JK14" i="12"/>
  <c r="FB68" i="12"/>
  <c r="AE38" i="12"/>
  <c r="FK37" i="12"/>
  <c r="IL20" i="12"/>
  <c r="DC33" i="12"/>
  <c r="CU47" i="12"/>
  <c r="EK25" i="12"/>
  <c r="BC86" i="12"/>
  <c r="CF26" i="12"/>
  <c r="BN21" i="12"/>
  <c r="ID49" i="12"/>
  <c r="CI14" i="12"/>
  <c r="DB24" i="12"/>
  <c r="CH21" i="12"/>
  <c r="FR10" i="12"/>
  <c r="JA16" i="12"/>
  <c r="EG24" i="12"/>
  <c r="DD90" i="12"/>
  <c r="DP18" i="12"/>
  <c r="BW32" i="12"/>
  <c r="CZ15" i="12"/>
  <c r="N58" i="12"/>
  <c r="FN77" i="12"/>
  <c r="IG36" i="12"/>
  <c r="DR94" i="12"/>
  <c r="GG20" i="12"/>
  <c r="GK34" i="12"/>
  <c r="BF15" i="12"/>
  <c r="BX50" i="12"/>
  <c r="BH89" i="12"/>
  <c r="DI12" i="12"/>
  <c r="O45" i="12"/>
  <c r="DM99" i="12"/>
  <c r="DO20" i="12"/>
  <c r="AG21" i="12"/>
  <c r="BL94" i="12"/>
  <c r="AZ43" i="12"/>
  <c r="HK24" i="12"/>
  <c r="BR45" i="12"/>
  <c r="GO47" i="12"/>
  <c r="F18" i="12"/>
  <c r="GH80" i="12"/>
  <c r="DI40" i="12"/>
  <c r="GI45" i="12"/>
  <c r="AE65" i="12"/>
  <c r="GX11" i="12"/>
  <c r="GY39" i="12"/>
  <c r="AO32" i="12"/>
  <c r="DQ43" i="12"/>
  <c r="AT13" i="12"/>
  <c r="DP45" i="12"/>
  <c r="EH20" i="12"/>
  <c r="DC23" i="12"/>
  <c r="BK51" i="12"/>
  <c r="F16" i="12"/>
  <c r="II38" i="12"/>
  <c r="S36" i="12"/>
  <c r="CF11" i="12"/>
  <c r="EE27" i="12"/>
  <c r="HL11" i="12"/>
  <c r="IW33" i="12"/>
  <c r="DO67" i="12"/>
  <c r="HZ91" i="12"/>
  <c r="CL76" i="12"/>
  <c r="EF45" i="12"/>
  <c r="FI96" i="12"/>
  <c r="DT50" i="12"/>
  <c r="CN50" i="12"/>
  <c r="BF43" i="12"/>
  <c r="EQ78" i="12"/>
  <c r="FI16" i="12"/>
  <c r="EP20" i="12"/>
  <c r="BM44" i="12"/>
  <c r="DG50" i="12"/>
  <c r="JL37" i="12"/>
  <c r="BI86" i="12"/>
  <c r="CW51" i="12"/>
  <c r="Z22" i="12"/>
  <c r="JF37" i="12"/>
  <c r="CX23" i="12"/>
  <c r="EZ10" i="12"/>
  <c r="FR50" i="12"/>
  <c r="DH82" i="12"/>
  <c r="P72" i="12"/>
  <c r="FD19" i="12"/>
  <c r="CR11" i="12"/>
  <c r="HE62" i="12"/>
  <c r="V35" i="12"/>
  <c r="FQ14" i="12"/>
  <c r="S33" i="12"/>
  <c r="CM61" i="12"/>
  <c r="FT25" i="12"/>
  <c r="DJ10" i="12"/>
  <c r="BJ27" i="12"/>
  <c r="FY22" i="12"/>
  <c r="N49" i="12"/>
  <c r="GK40" i="12"/>
  <c r="BE45" i="12"/>
  <c r="FR23" i="12"/>
  <c r="HD33" i="12"/>
  <c r="FI21" i="12"/>
  <c r="JJ47" i="12"/>
  <c r="FE58" i="12"/>
  <c r="AR81" i="12"/>
  <c r="CP84" i="12"/>
  <c r="IV95" i="12"/>
  <c r="GA32" i="12"/>
  <c r="EK29" i="12"/>
  <c r="Z49" i="12"/>
  <c r="AY41" i="12"/>
  <c r="BM33" i="12"/>
  <c r="FJ81" i="12"/>
  <c r="DQ25" i="12"/>
  <c r="DU77" i="12"/>
  <c r="AX76" i="12"/>
  <c r="GK39" i="12"/>
  <c r="CA66" i="12"/>
  <c r="AD31" i="12"/>
  <c r="EW63" i="12"/>
  <c r="AK15" i="12"/>
  <c r="AA26" i="12"/>
  <c r="BZ21" i="12"/>
  <c r="DL64" i="12"/>
  <c r="FU42" i="12"/>
  <c r="GA40" i="12"/>
  <c r="AA54" i="12"/>
  <c r="FX38" i="12"/>
  <c r="HL39" i="12"/>
  <c r="DE63" i="12"/>
  <c r="AT94" i="12"/>
  <c r="JH51" i="12"/>
  <c r="ID40" i="12"/>
  <c r="JB27" i="12"/>
  <c r="IQ42" i="12"/>
  <c r="DF91" i="12"/>
  <c r="CV88" i="12"/>
  <c r="IJ35" i="12"/>
  <c r="EF62" i="12"/>
  <c r="GO39" i="12"/>
  <c r="CX49" i="12"/>
  <c r="BT45" i="12"/>
  <c r="EZ50" i="12"/>
  <c r="AQ44" i="12"/>
  <c r="DQ26" i="12"/>
  <c r="HO50" i="12"/>
  <c r="JM17" i="12"/>
  <c r="IB86" i="12"/>
  <c r="GX49" i="12"/>
  <c r="CQ41" i="12"/>
  <c r="CI50" i="12"/>
  <c r="AL77" i="12"/>
  <c r="CD74" i="12"/>
  <c r="BD39" i="12"/>
  <c r="DE37" i="12"/>
  <c r="EK34" i="12"/>
  <c r="GX39" i="12"/>
  <c r="EF39" i="12"/>
  <c r="HM46" i="12"/>
  <c r="EP95" i="12"/>
  <c r="HJ49" i="12"/>
  <c r="FS41" i="12"/>
  <c r="HN26" i="12"/>
  <c r="DF22" i="12"/>
  <c r="JG61" i="12"/>
  <c r="CW16" i="12"/>
  <c r="HG47" i="12"/>
  <c r="EZ30" i="12"/>
  <c r="JD37" i="12"/>
  <c r="GL85" i="12"/>
  <c r="AZ14" i="12"/>
  <c r="N63" i="12"/>
  <c r="AK27" i="12"/>
  <c r="CU34" i="12"/>
  <c r="EZ61" i="12"/>
  <c r="HW44" i="12"/>
  <c r="GW29" i="12"/>
  <c r="BC26" i="12"/>
  <c r="EP62" i="12"/>
  <c r="AF83" i="12"/>
  <c r="DC31" i="12"/>
  <c r="S34" i="12"/>
  <c r="HJ19" i="12"/>
  <c r="CT21" i="12"/>
  <c r="HD13" i="12"/>
  <c r="EN59" i="12"/>
  <c r="AK14" i="12"/>
  <c r="DG58" i="12"/>
  <c r="F42" i="12"/>
  <c r="CW49" i="12"/>
  <c r="FL99" i="12"/>
  <c r="GW28" i="12"/>
  <c r="GN37" i="12"/>
  <c r="BU33" i="12"/>
  <c r="GE68" i="12"/>
  <c r="EO30" i="12"/>
  <c r="ET35" i="12"/>
  <c r="FH18" i="12"/>
  <c r="EU92" i="12"/>
  <c r="IF51" i="12"/>
  <c r="JB20" i="12"/>
  <c r="CO29" i="12"/>
  <c r="FC28" i="12"/>
  <c r="FN33" i="12"/>
  <c r="HF49" i="12"/>
  <c r="CD38" i="12"/>
  <c r="AU21" i="12"/>
  <c r="AA86" i="12"/>
  <c r="JG85" i="12"/>
  <c r="GE17" i="12"/>
  <c r="BH24" i="12"/>
  <c r="FH71" i="12"/>
  <c r="GC32" i="12"/>
  <c r="DH33" i="12"/>
  <c r="FM18" i="12"/>
  <c r="EP36" i="12"/>
  <c r="GW23" i="12"/>
  <c r="FC22" i="12"/>
  <c r="EX21" i="12"/>
  <c r="FJ11" i="12"/>
  <c r="JD35" i="12"/>
  <c r="AT37" i="12"/>
  <c r="CU26" i="12"/>
  <c r="GN34" i="12"/>
  <c r="DI42" i="12"/>
  <c r="DV43" i="12"/>
  <c r="EW40" i="12"/>
  <c r="CI70" i="12"/>
  <c r="ES49" i="12"/>
  <c r="CK13" i="12"/>
  <c r="JA71" i="12"/>
  <c r="GO44" i="12"/>
  <c r="BU65" i="12"/>
  <c r="EC24" i="12"/>
  <c r="HU26" i="12"/>
  <c r="Y69" i="12"/>
  <c r="AN37" i="12"/>
  <c r="DI43" i="12"/>
  <c r="CY14" i="12"/>
  <c r="GY40" i="12"/>
  <c r="FW40" i="12"/>
  <c r="DP13" i="12"/>
  <c r="FR13" i="12"/>
  <c r="DK59" i="12"/>
  <c r="DU26" i="12"/>
  <c r="HJ39" i="12"/>
  <c r="CK22" i="12"/>
  <c r="BF49" i="12"/>
  <c r="DF65" i="12"/>
  <c r="FH24" i="12"/>
  <c r="HZ33" i="12"/>
  <c r="IT47" i="12"/>
  <c r="CM10" i="12"/>
  <c r="GF37" i="12"/>
  <c r="HL37" i="12"/>
  <c r="DM24" i="12"/>
  <c r="AE17" i="12"/>
  <c r="FK28" i="12"/>
  <c r="IM13" i="12"/>
  <c r="CS61" i="12"/>
  <c r="HY28" i="12"/>
  <c r="BF46" i="12"/>
  <c r="DS11" i="12"/>
  <c r="IX40" i="12"/>
  <c r="EB71" i="12"/>
  <c r="BG33" i="12"/>
  <c r="HY17" i="12"/>
  <c r="GQ27" i="12"/>
  <c r="JK51" i="12"/>
  <c r="BO89" i="12"/>
  <c r="B81" i="12"/>
  <c r="EX27" i="12"/>
  <c r="DN32" i="12"/>
  <c r="FD40" i="12"/>
  <c r="FX48" i="12"/>
  <c r="ID91" i="12"/>
  <c r="HJ36" i="12"/>
  <c r="HP34" i="12"/>
  <c r="IL25" i="12"/>
  <c r="IP18" i="12"/>
  <c r="GH17" i="12"/>
  <c r="N60" i="12"/>
  <c r="FC50" i="12"/>
  <c r="JC42" i="12"/>
  <c r="FA84" i="12"/>
  <c r="CP26" i="12"/>
  <c r="HM40" i="12"/>
  <c r="JJ32" i="12"/>
  <c r="BL27" i="12"/>
  <c r="AJ66" i="12"/>
  <c r="DZ16" i="12"/>
  <c r="CN41" i="12"/>
  <c r="AA14" i="12"/>
  <c r="AG56" i="12"/>
  <c r="AE22" i="12"/>
  <c r="B20" i="12"/>
  <c r="BU83" i="12"/>
  <c r="IV44" i="12"/>
  <c r="DU27" i="12"/>
  <c r="FI73" i="12"/>
  <c r="Y60" i="12"/>
  <c r="HM10" i="12"/>
  <c r="GN14" i="12"/>
  <c r="FD28" i="12"/>
  <c r="CH10" i="12"/>
  <c r="GV16" i="12"/>
  <c r="EW15" i="12"/>
  <c r="IZ50" i="12"/>
  <c r="GY22" i="12"/>
  <c r="JM20" i="12"/>
  <c r="HG35" i="12"/>
  <c r="AR84" i="12"/>
  <c r="AN46" i="12"/>
  <c r="BZ80" i="12"/>
  <c r="GM41" i="12"/>
  <c r="ER10" i="12"/>
  <c r="AY43" i="12"/>
  <c r="DT42" i="12"/>
  <c r="CS36" i="12"/>
  <c r="HO30" i="12"/>
  <c r="GH19" i="12"/>
  <c r="CC30" i="12"/>
  <c r="FS93" i="12"/>
  <c r="BC23" i="12"/>
  <c r="GG27" i="12"/>
  <c r="JC17" i="12"/>
  <c r="HO43" i="12"/>
  <c r="AT23" i="12"/>
  <c r="FK12" i="12"/>
  <c r="IP16" i="12"/>
  <c r="FG25" i="12"/>
  <c r="IY23" i="12"/>
  <c r="DW93" i="12"/>
  <c r="DB40" i="12"/>
  <c r="FR32" i="12"/>
  <c r="EG30" i="12"/>
  <c r="BX23" i="12"/>
  <c r="HK27" i="12"/>
  <c r="GD35" i="12"/>
  <c r="BX88" i="12"/>
  <c r="FE54" i="12"/>
  <c r="FV37" i="12"/>
  <c r="Y24" i="12"/>
  <c r="AT80" i="12"/>
  <c r="IL18" i="12"/>
  <c r="DR54" i="12"/>
  <c r="EM10" i="12"/>
  <c r="EG27" i="12"/>
  <c r="GT21" i="12"/>
  <c r="DQ37" i="12"/>
  <c r="E30" i="12"/>
  <c r="FN45" i="12"/>
  <c r="DE70" i="12"/>
  <c r="IQ28" i="12"/>
  <c r="AO84" i="12"/>
  <c r="F26" i="12"/>
  <c r="GL17" i="12"/>
  <c r="EW32" i="12"/>
  <c r="DX50" i="12"/>
  <c r="HY51" i="12"/>
  <c r="FC34" i="12"/>
  <c r="HO31" i="12"/>
  <c r="AQ60" i="12"/>
  <c r="CM13" i="12"/>
  <c r="AD72" i="12"/>
  <c r="HU64" i="12"/>
  <c r="IG33" i="12"/>
  <c r="GL10" i="12"/>
  <c r="GB23" i="12"/>
  <c r="AS57" i="12"/>
  <c r="EV22" i="12"/>
  <c r="IE98" i="12"/>
  <c r="AO47" i="12"/>
  <c r="JJ26" i="12"/>
  <c r="F81" i="12"/>
  <c r="EG79" i="12"/>
  <c r="DE30" i="12"/>
  <c r="HQ44" i="12"/>
  <c r="CC43" i="12"/>
  <c r="HT23" i="12"/>
  <c r="EI82" i="12"/>
  <c r="IM51" i="12"/>
  <c r="HL43" i="12"/>
  <c r="CM87" i="12"/>
  <c r="BZ25" i="12"/>
  <c r="EX81" i="12"/>
  <c r="CE68" i="12"/>
  <c r="GL38" i="12"/>
  <c r="DJ82" i="12"/>
  <c r="CU68" i="12"/>
  <c r="GF24" i="12"/>
  <c r="GB40" i="12"/>
  <c r="EL22" i="12"/>
  <c r="DQ86" i="12"/>
  <c r="JB24" i="12"/>
  <c r="AU78" i="12"/>
  <c r="BO22" i="12"/>
  <c r="CL22" i="12"/>
  <c r="HV42" i="12"/>
  <c r="IX26" i="12"/>
  <c r="ED39" i="12"/>
  <c r="BF62" i="12"/>
  <c r="DM12" i="12"/>
  <c r="FH41" i="12"/>
  <c r="FV20" i="12"/>
  <c r="GJ19" i="12"/>
  <c r="IF33" i="12"/>
  <c r="DS77" i="12"/>
  <c r="BL11" i="12"/>
  <c r="AO97" i="12"/>
  <c r="HX39" i="12"/>
  <c r="CU32" i="12"/>
  <c r="GQ49" i="12"/>
  <c r="EW56" i="12"/>
  <c r="EV30" i="12"/>
  <c r="BK22" i="12"/>
  <c r="CA14" i="12"/>
  <c r="AA60" i="12"/>
  <c r="EM80" i="12"/>
  <c r="IT15" i="12"/>
  <c r="IY45" i="12"/>
  <c r="AH56" i="12"/>
  <c r="BN50" i="12"/>
  <c r="DM27" i="12"/>
  <c r="JD45" i="12"/>
  <c r="CS25" i="12"/>
  <c r="HH49" i="12"/>
  <c r="CH15" i="12"/>
  <c r="AJ18" i="12"/>
  <c r="HS22" i="12"/>
  <c r="DV16" i="12"/>
  <c r="Y14" i="12"/>
  <c r="I75" i="12"/>
  <c r="DG32" i="12"/>
  <c r="EA30" i="12"/>
  <c r="HO24" i="12"/>
  <c r="CO42" i="12"/>
  <c r="JH34" i="12"/>
  <c r="BK29" i="12"/>
  <c r="AS28" i="12"/>
  <c r="BE66" i="12"/>
  <c r="FQ30" i="12"/>
  <c r="BB29" i="12"/>
  <c r="CL77" i="12"/>
  <c r="DI90" i="12"/>
  <c r="DZ76" i="12"/>
  <c r="DZ44" i="12"/>
  <c r="FZ51" i="12"/>
  <c r="HU19" i="12"/>
  <c r="FF66" i="12"/>
  <c r="GJ24" i="12"/>
  <c r="JG29" i="12"/>
  <c r="FR51" i="12"/>
  <c r="ER32" i="12"/>
  <c r="EQ22" i="12"/>
  <c r="GF34" i="12"/>
  <c r="EU19" i="12"/>
  <c r="HO51" i="12"/>
  <c r="JF93" i="12"/>
  <c r="FS84" i="12"/>
  <c r="ED53" i="12"/>
  <c r="GH47" i="12"/>
  <c r="AE26" i="12"/>
  <c r="AO50" i="12"/>
  <c r="AE43" i="12"/>
  <c r="EY46" i="12"/>
  <c r="BL60" i="12"/>
  <c r="AY80" i="12"/>
  <c r="DU31" i="12"/>
  <c r="JF22" i="12"/>
  <c r="JE31" i="12"/>
  <c r="GH32" i="12"/>
  <c r="FC90" i="12"/>
  <c r="FD33" i="12"/>
  <c r="AQ35" i="12"/>
  <c r="EK38" i="12"/>
  <c r="FD31" i="12"/>
  <c r="HQ40" i="12"/>
  <c r="GH39" i="12"/>
  <c r="AI99" i="12"/>
  <c r="JA32" i="12"/>
  <c r="CH57" i="12"/>
  <c r="HQ41" i="12"/>
  <c r="HQ91" i="12"/>
  <c r="FC13" i="12"/>
  <c r="Y38" i="12"/>
  <c r="BY39" i="12"/>
  <c r="FK10" i="12"/>
  <c r="BN39" i="12"/>
  <c r="BI22" i="12"/>
  <c r="DD64" i="12"/>
  <c r="IT18" i="12"/>
  <c r="B29" i="12"/>
  <c r="BF78" i="12"/>
  <c r="EX85" i="12"/>
  <c r="DO29" i="12"/>
  <c r="CY23" i="12"/>
  <c r="HH38" i="12"/>
  <c r="HN19" i="12"/>
  <c r="EC22" i="12"/>
  <c r="CH25" i="12"/>
  <c r="DT29" i="12"/>
  <c r="IM34" i="12"/>
  <c r="J11" i="12"/>
  <c r="AD43" i="12"/>
  <c r="EK10" i="12"/>
  <c r="HB18" i="12"/>
  <c r="EQ77" i="12"/>
  <c r="HT15" i="12"/>
  <c r="JB23" i="12"/>
  <c r="FR84" i="12"/>
  <c r="DK88" i="12"/>
  <c r="CX77" i="12"/>
  <c r="BF72" i="12"/>
  <c r="JC18" i="12"/>
  <c r="EB22" i="12"/>
  <c r="EB21" i="12"/>
  <c r="N95" i="12"/>
  <c r="BD53" i="12"/>
  <c r="BG40" i="12"/>
  <c r="FZ26" i="12"/>
  <c r="FG37" i="12"/>
  <c r="AI61" i="12"/>
  <c r="CH42" i="12"/>
  <c r="FS18" i="12"/>
  <c r="AI55" i="12"/>
  <c r="HZ27" i="12"/>
  <c r="FF33" i="12"/>
  <c r="GX41" i="12"/>
  <c r="IQ43" i="12"/>
  <c r="AE32" i="12"/>
  <c r="AU22" i="12"/>
  <c r="CH46" i="12"/>
  <c r="IB44" i="12"/>
  <c r="EY32" i="12"/>
  <c r="FD24" i="12"/>
  <c r="CP27" i="12"/>
  <c r="EO22" i="12"/>
  <c r="GB37" i="12"/>
  <c r="JC39" i="12"/>
  <c r="EN95" i="12"/>
  <c r="ER27" i="12"/>
  <c r="IG35" i="12"/>
  <c r="BC61" i="12"/>
  <c r="EU50" i="12"/>
  <c r="DK45" i="12"/>
  <c r="CJ38" i="12"/>
  <c r="CV22" i="12"/>
  <c r="EX14" i="12"/>
  <c r="IN29" i="12"/>
  <c r="FR28" i="12"/>
  <c r="EC65" i="12"/>
  <c r="EX19" i="12"/>
  <c r="CA70" i="12"/>
  <c r="Y31" i="12"/>
  <c r="IX20" i="12"/>
  <c r="IN20" i="12"/>
  <c r="ET10" i="12"/>
  <c r="IU42" i="12"/>
  <c r="CY50" i="12"/>
  <c r="GQ51" i="12"/>
  <c r="CR33" i="12"/>
  <c r="GP43" i="12"/>
  <c r="BC13" i="12"/>
  <c r="BJ49" i="12"/>
  <c r="CL27" i="12"/>
  <c r="JA22" i="12"/>
  <c r="CU53" i="12"/>
  <c r="CV42" i="12"/>
  <c r="IJ20" i="12"/>
  <c r="BD16" i="12"/>
  <c r="BO13" i="12"/>
  <c r="GS36" i="12"/>
  <c r="HO22" i="12"/>
  <c r="AN31" i="12"/>
  <c r="IP44" i="12"/>
  <c r="DI66" i="12"/>
  <c r="E80" i="12"/>
  <c r="EO84" i="12"/>
  <c r="DM75" i="12"/>
  <c r="EV20" i="12"/>
  <c r="FG83" i="12"/>
  <c r="IJ50" i="12"/>
  <c r="HK19" i="12"/>
  <c r="FJ35" i="12"/>
  <c r="FZ48" i="12"/>
  <c r="IA29" i="12"/>
  <c r="DS79" i="12"/>
  <c r="DR16" i="12"/>
  <c r="GW47" i="12"/>
  <c r="CT14" i="12"/>
  <c r="EM38" i="12"/>
  <c r="HT34" i="12"/>
  <c r="ES96" i="12"/>
  <c r="HG38" i="12"/>
  <c r="DY29" i="12"/>
  <c r="GR40" i="12"/>
  <c r="FR12" i="12"/>
  <c r="I45" i="12"/>
  <c r="ID42" i="12"/>
  <c r="BM95" i="12"/>
  <c r="DA74" i="12"/>
  <c r="CW82" i="12"/>
  <c r="ES18" i="12"/>
  <c r="BS43" i="12"/>
  <c r="ID33" i="12"/>
  <c r="CO27" i="12"/>
  <c r="EQ83" i="12"/>
  <c r="FK70" i="12"/>
  <c r="DZ20" i="12"/>
  <c r="BB88" i="12"/>
  <c r="BR48" i="12"/>
  <c r="EJ36" i="12"/>
  <c r="AZ30" i="12"/>
  <c r="JI22" i="12"/>
  <c r="EB18" i="12"/>
  <c r="BF45" i="12"/>
  <c r="CE98" i="12"/>
  <c r="I80" i="12"/>
  <c r="CW47" i="12"/>
  <c r="DG71" i="12"/>
  <c r="AT28" i="12"/>
  <c r="CZ42" i="12"/>
  <c r="O92" i="12"/>
  <c r="AR32" i="12"/>
  <c r="EG86" i="12"/>
  <c r="DT25" i="12"/>
  <c r="EL26" i="12"/>
  <c r="CO84" i="12"/>
  <c r="HT46" i="12"/>
  <c r="EY33" i="12"/>
  <c r="DT20" i="12"/>
  <c r="P21" i="12"/>
  <c r="EM34" i="12"/>
  <c r="HZ15" i="12"/>
  <c r="EB44" i="12"/>
  <c r="JB14" i="12"/>
  <c r="BI24" i="12"/>
  <c r="AD21" i="12"/>
  <c r="GQ28" i="12"/>
  <c r="CG37" i="12"/>
  <c r="CQ16" i="12"/>
  <c r="II11" i="12"/>
  <c r="FH11" i="12"/>
  <c r="EZ35" i="12"/>
  <c r="ES20" i="12"/>
  <c r="DL18" i="12"/>
  <c r="GE21" i="12"/>
  <c r="EK17" i="12"/>
  <c r="FD43" i="12"/>
  <c r="CI54" i="12"/>
  <c r="HT42" i="12"/>
  <c r="FL20" i="12"/>
  <c r="IQ47" i="12"/>
  <c r="DU30" i="12"/>
  <c r="DW19" i="12"/>
  <c r="IJ17" i="12"/>
  <c r="F64" i="12"/>
  <c r="IB35" i="12"/>
  <c r="BN36" i="12"/>
  <c r="AF24" i="12"/>
  <c r="BB65" i="12"/>
  <c r="HQ24" i="12"/>
  <c r="DL92" i="12"/>
  <c r="IJ18" i="12"/>
  <c r="GE48" i="12"/>
  <c r="JJ13" i="12"/>
  <c r="BZ13" i="12"/>
  <c r="IK29" i="12"/>
  <c r="HE24" i="12"/>
  <c r="GS46" i="12"/>
  <c r="EM26" i="12"/>
  <c r="CV10" i="12"/>
  <c r="IS16" i="12"/>
  <c r="EX13" i="12"/>
  <c r="II21" i="12"/>
  <c r="FT50" i="12"/>
  <c r="EN62" i="12"/>
  <c r="CQ45" i="12"/>
  <c r="IV35" i="12"/>
  <c r="AZ88" i="12"/>
  <c r="CQ66" i="12"/>
  <c r="GV36" i="12"/>
  <c r="CR23" i="12"/>
  <c r="CA13" i="12"/>
  <c r="IF27" i="12"/>
  <c r="S37" i="12"/>
  <c r="GW33" i="12"/>
  <c r="DJ38" i="12"/>
  <c r="FR22" i="12"/>
  <c r="EA39" i="12"/>
  <c r="IK33" i="12"/>
  <c r="EX75" i="12"/>
  <c r="CO13" i="12"/>
  <c r="ID23" i="12"/>
  <c r="DH23" i="12"/>
  <c r="DF36" i="12"/>
  <c r="HE35" i="12"/>
  <c r="GK13" i="12"/>
  <c r="ED45" i="12"/>
  <c r="DK49" i="12"/>
  <c r="FJ93" i="12"/>
  <c r="BL14" i="12"/>
  <c r="F17" i="12"/>
  <c r="BH31" i="12"/>
  <c r="DS91" i="12"/>
  <c r="FU83" i="12"/>
  <c r="FD14" i="12"/>
  <c r="HP32" i="12"/>
  <c r="GF49" i="12"/>
  <c r="CW46" i="12"/>
  <c r="BN24" i="12"/>
  <c r="AP26" i="12"/>
  <c r="AA89" i="12"/>
  <c r="FF12" i="12"/>
  <c r="FS51" i="12"/>
  <c r="BA55" i="12"/>
  <c r="FF60" i="12"/>
  <c r="AL83" i="12"/>
  <c r="BH43" i="12"/>
  <c r="DS36" i="12"/>
  <c r="N80" i="12"/>
  <c r="ER48" i="12"/>
  <c r="GX61" i="12"/>
  <c r="EZ51" i="12"/>
  <c r="FU29" i="12"/>
  <c r="IY38" i="12"/>
  <c r="FD32" i="12"/>
  <c r="ED37" i="12"/>
  <c r="BN33" i="12"/>
  <c r="JJ22" i="12"/>
  <c r="CD17" i="12"/>
  <c r="IZ12" i="12"/>
  <c r="AJ16" i="12"/>
  <c r="HQ14" i="12"/>
  <c r="HA26" i="12"/>
  <c r="FJ33" i="12"/>
  <c r="CQ44" i="12"/>
  <c r="CJ86" i="12"/>
  <c r="FI50" i="12"/>
  <c r="BZ97" i="12"/>
  <c r="EB45" i="12"/>
  <c r="IG85" i="12"/>
  <c r="DF38" i="12"/>
  <c r="Y27" i="12"/>
  <c r="GH10" i="12"/>
  <c r="HA25" i="12"/>
  <c r="BR34" i="12"/>
  <c r="GU18" i="12"/>
  <c r="FU39" i="12"/>
  <c r="BO26" i="12"/>
  <c r="CR27" i="12"/>
  <c r="EH24" i="12"/>
  <c r="HI11" i="12"/>
  <c r="BN30" i="12"/>
  <c r="ED95" i="12"/>
  <c r="BH26" i="12"/>
  <c r="IB32" i="12"/>
  <c r="HR50" i="12"/>
  <c r="AY26" i="12"/>
  <c r="AN50" i="12"/>
  <c r="HB42" i="12"/>
  <c r="AF63" i="12"/>
  <c r="FQ25" i="12"/>
  <c r="IC51" i="12"/>
  <c r="AU32" i="12"/>
  <c r="II95" i="12"/>
  <c r="CW14" i="12"/>
  <c r="GK29" i="12"/>
  <c r="FM44" i="12"/>
  <c r="CD30" i="12"/>
  <c r="BI34" i="12"/>
  <c r="BO51" i="12"/>
  <c r="DP68" i="12"/>
  <c r="EA45" i="12"/>
  <c r="DL22" i="12"/>
  <c r="AQ57" i="12"/>
  <c r="CO23" i="12"/>
  <c r="ED49" i="12"/>
  <c r="BY14" i="12"/>
  <c r="AJ36" i="12"/>
  <c r="AY13" i="12"/>
  <c r="CM32" i="12"/>
  <c r="AU16" i="12"/>
  <c r="JE13" i="12"/>
  <c r="JE43" i="12"/>
  <c r="FW19" i="12"/>
  <c r="BT39" i="12"/>
  <c r="EQ20" i="12"/>
  <c r="FH67" i="12"/>
  <c r="IZ44" i="12"/>
  <c r="BU42" i="12"/>
  <c r="JI80" i="12"/>
  <c r="DU11" i="12"/>
  <c r="AT43" i="12"/>
  <c r="EO34" i="12"/>
  <c r="F71" i="12"/>
  <c r="GC34" i="12"/>
  <c r="EY29" i="12"/>
  <c r="IL17" i="12"/>
  <c r="EO79" i="12"/>
  <c r="FF31" i="12"/>
  <c r="GU95" i="12"/>
  <c r="DB49" i="12"/>
  <c r="CH13" i="12"/>
  <c r="HF88" i="12"/>
  <c r="FF34" i="12"/>
  <c r="HR22" i="12"/>
  <c r="DZ59" i="12"/>
  <c r="DE49" i="12"/>
  <c r="JJ25" i="12"/>
  <c r="AU67" i="12"/>
  <c r="DX87" i="12"/>
  <c r="AO30" i="12"/>
  <c r="BE15" i="12"/>
  <c r="FD23" i="12"/>
  <c r="EV36" i="12"/>
  <c r="BC24" i="12"/>
  <c r="IL33" i="12"/>
  <c r="FE50" i="12"/>
  <c r="CK42" i="12"/>
  <c r="EM18" i="12"/>
  <c r="BI48" i="12"/>
  <c r="DG38" i="12"/>
  <c r="EX51" i="12"/>
  <c r="EQ16" i="12"/>
  <c r="GD34" i="12"/>
  <c r="BB33" i="12"/>
  <c r="HP18" i="12"/>
  <c r="IS22" i="12"/>
  <c r="O53" i="12"/>
  <c r="HM84" i="12"/>
  <c r="CM79" i="12"/>
  <c r="FV39" i="12"/>
  <c r="EC47" i="12"/>
  <c r="AQ63" i="12"/>
  <c r="ET67" i="12"/>
  <c r="GA86" i="12"/>
  <c r="BD17" i="12"/>
  <c r="CE41" i="12"/>
  <c r="GO46" i="12"/>
  <c r="JD46" i="12"/>
  <c r="EN20" i="12"/>
  <c r="BL21" i="12"/>
  <c r="AH26" i="12"/>
  <c r="HH10" i="12"/>
  <c r="AO40" i="12"/>
  <c r="CX98" i="12"/>
  <c r="B43" i="12"/>
  <c r="FA36" i="12"/>
  <c r="EQ86" i="12"/>
  <c r="CC25" i="12"/>
  <c r="IT97" i="12"/>
  <c r="EF24" i="12"/>
  <c r="EV26" i="12"/>
  <c r="BN18" i="12"/>
  <c r="AY57" i="12"/>
  <c r="FB85" i="12"/>
  <c r="IS20" i="12"/>
  <c r="BC47" i="12"/>
  <c r="AM82" i="12"/>
  <c r="DY39" i="12"/>
  <c r="FJ79" i="12"/>
  <c r="BX52" i="12"/>
  <c r="CD76" i="12"/>
  <c r="BX24" i="12"/>
  <c r="DI97" i="12"/>
  <c r="FC49" i="12"/>
  <c r="DK52" i="12"/>
  <c r="DU36" i="12"/>
  <c r="EK81" i="12"/>
  <c r="DP23" i="12"/>
  <c r="GI41" i="12"/>
  <c r="HP28" i="12"/>
  <c r="AT21" i="12"/>
  <c r="GL15" i="12"/>
  <c r="IZ15" i="12"/>
  <c r="I36" i="12"/>
  <c r="AJ26" i="12"/>
  <c r="HU39" i="12"/>
  <c r="DD22" i="12"/>
  <c r="CS21" i="12"/>
  <c r="HW37" i="12"/>
  <c r="GZ45" i="12"/>
  <c r="AQ36" i="12"/>
  <c r="FF17" i="12"/>
  <c r="DG99" i="12"/>
  <c r="AA23" i="12"/>
  <c r="HV50" i="12"/>
  <c r="BM36" i="12"/>
  <c r="DP56" i="12"/>
  <c r="JM32" i="12"/>
  <c r="HA45" i="12"/>
  <c r="GL18" i="12"/>
  <c r="BR13" i="12"/>
  <c r="JF49" i="12"/>
  <c r="IR29" i="12"/>
  <c r="HQ23" i="12"/>
  <c r="EL73" i="12"/>
  <c r="CA48" i="12"/>
  <c r="JC26" i="12"/>
  <c r="BL16" i="12"/>
  <c r="DL28" i="12"/>
  <c r="BU46" i="12"/>
  <c r="CP36" i="12"/>
  <c r="BI33" i="12"/>
  <c r="GN40" i="12"/>
  <c r="FW33" i="12"/>
  <c r="ET26" i="12"/>
  <c r="EF48" i="12"/>
  <c r="JL11" i="12"/>
  <c r="BE86" i="12"/>
  <c r="HH11" i="12"/>
  <c r="HS47" i="12"/>
  <c r="CR12" i="12"/>
  <c r="BO27" i="12"/>
  <c r="GM40" i="12"/>
  <c r="BJ13" i="12"/>
  <c r="HB49" i="12"/>
  <c r="JG45" i="12"/>
  <c r="CO30" i="12"/>
  <c r="CW42" i="12"/>
  <c r="DL48" i="12"/>
  <c r="EZ97" i="12"/>
  <c r="JI19" i="12"/>
  <c r="EK20" i="12"/>
  <c r="DN18" i="12"/>
  <c r="AU37" i="12"/>
  <c r="IO41" i="12"/>
  <c r="EI22" i="12"/>
  <c r="JA17" i="12"/>
  <c r="HM11" i="12"/>
  <c r="IR34" i="12"/>
  <c r="EY93" i="12"/>
  <c r="HZ34" i="12"/>
  <c r="HA16" i="12"/>
  <c r="CU87" i="12"/>
  <c r="IW36" i="12"/>
  <c r="EE20" i="12"/>
  <c r="EV78" i="12"/>
  <c r="AH22" i="12"/>
  <c r="AZ35" i="12"/>
  <c r="BR24" i="12"/>
  <c r="AU31" i="12"/>
  <c r="DW88" i="12"/>
  <c r="CI58" i="12"/>
  <c r="EX16" i="12"/>
  <c r="JL16" i="12"/>
  <c r="FD12" i="12"/>
  <c r="IY99" i="12"/>
  <c r="EP23" i="12"/>
  <c r="DU61" i="12"/>
  <c r="JC15" i="12"/>
  <c r="CH26" i="12"/>
  <c r="HE14" i="12"/>
  <c r="IV12" i="12"/>
  <c r="HX33" i="12"/>
  <c r="IK51" i="12"/>
  <c r="IR83" i="12"/>
  <c r="DF20" i="12"/>
  <c r="AM18" i="12"/>
  <c r="AG64" i="12"/>
  <c r="CX96" i="12"/>
  <c r="CI23" i="12"/>
  <c r="CN61" i="12"/>
  <c r="EL88" i="12"/>
  <c r="AA63" i="12"/>
  <c r="DP52" i="12"/>
  <c r="HE29" i="12"/>
  <c r="DZ28" i="12"/>
  <c r="GG10" i="12"/>
  <c r="GR69" i="12"/>
  <c r="JG13" i="12"/>
  <c r="EV12" i="12"/>
  <c r="CA80" i="12"/>
  <c r="BB17" i="12"/>
  <c r="GG15" i="12"/>
  <c r="FY14" i="12"/>
  <c r="AE19" i="12"/>
  <c r="AF52" i="12"/>
  <c r="BU44" i="12"/>
  <c r="BS51" i="12"/>
  <c r="EU41" i="12"/>
  <c r="CA92" i="12"/>
  <c r="AF17" i="12"/>
  <c r="GW26" i="12"/>
  <c r="AS44" i="12"/>
  <c r="EM46" i="12"/>
  <c r="EK35" i="12"/>
  <c r="JJ31" i="12"/>
  <c r="ET78" i="12"/>
  <c r="AZ70" i="12"/>
  <c r="GN88" i="12"/>
  <c r="FR34" i="12"/>
  <c r="EG46" i="12"/>
  <c r="IE24" i="12"/>
  <c r="FK36" i="12"/>
  <c r="AZ25" i="12"/>
  <c r="CP41" i="12"/>
  <c r="AQ24" i="12"/>
  <c r="CP42" i="12"/>
  <c r="BR30" i="12"/>
  <c r="DO43" i="12"/>
  <c r="FC36" i="12"/>
  <c r="Z43" i="12"/>
  <c r="GK43" i="12"/>
  <c r="DT85" i="12"/>
  <c r="DM55" i="12"/>
  <c r="HI29" i="12"/>
  <c r="EL51" i="12"/>
  <c r="GV21" i="12"/>
  <c r="B39" i="12"/>
  <c r="FM62" i="12"/>
  <c r="GV61" i="12"/>
  <c r="JC82" i="12"/>
  <c r="IU25" i="12"/>
  <c r="FZ29" i="12"/>
  <c r="DX62" i="12"/>
  <c r="FF43" i="12"/>
  <c r="FB74" i="12"/>
  <c r="CL81" i="12"/>
  <c r="IR39" i="12"/>
  <c r="HS16" i="12"/>
  <c r="CC27" i="12"/>
  <c r="IN78" i="12"/>
  <c r="DL30" i="12"/>
  <c r="EI46" i="12"/>
  <c r="EH14" i="12"/>
  <c r="CF46" i="12"/>
  <c r="CM78" i="12"/>
  <c r="IM23" i="12"/>
  <c r="IM16" i="12"/>
  <c r="IK22" i="12"/>
  <c r="IL29" i="12"/>
  <c r="CC46" i="12"/>
  <c r="DJ12" i="12"/>
  <c r="GK25" i="12"/>
  <c r="I16" i="12"/>
  <c r="GL51" i="12"/>
  <c r="EY65" i="12"/>
  <c r="I52" i="12"/>
  <c r="CY22" i="12"/>
  <c r="EQ84" i="12"/>
  <c r="GY99" i="12"/>
  <c r="EO47" i="12"/>
  <c r="AS42" i="12"/>
  <c r="CI19" i="12"/>
  <c r="CT50" i="12"/>
  <c r="CG83" i="12"/>
  <c r="EB33" i="12"/>
  <c r="EZ39" i="12"/>
  <c r="GM30" i="12"/>
  <c r="DI32" i="12"/>
  <c r="EQ50" i="12"/>
  <c r="IF17" i="12"/>
  <c r="DG13" i="12"/>
  <c r="BO31" i="12"/>
  <c r="GL13" i="12"/>
  <c r="JC27" i="12"/>
  <c r="FC20" i="12"/>
  <c r="HM21" i="12"/>
  <c r="GX35" i="12"/>
  <c r="DA19" i="12"/>
  <c r="FJ44" i="12"/>
  <c r="JM49" i="12"/>
  <c r="AQ12" i="12"/>
  <c r="CK28" i="12"/>
  <c r="EQ25" i="12"/>
  <c r="AJ28" i="12"/>
  <c r="CN24" i="12"/>
  <c r="HK31" i="12"/>
  <c r="AY66" i="12"/>
  <c r="CA22" i="12"/>
  <c r="DJ27" i="12"/>
  <c r="IL24" i="12"/>
  <c r="BV37" i="12"/>
  <c r="FJ22" i="12"/>
  <c r="HE31" i="12"/>
  <c r="CM17" i="12"/>
  <c r="CK35" i="12"/>
  <c r="FF20" i="12"/>
  <c r="CV18" i="12"/>
  <c r="BY56" i="12"/>
  <c r="CY34" i="12"/>
  <c r="DE26" i="12"/>
  <c r="GP75" i="12"/>
  <c r="AZ76" i="12"/>
  <c r="FJ51" i="12"/>
  <c r="JC31" i="12"/>
  <c r="GM86" i="12"/>
  <c r="EK65" i="12"/>
  <c r="BE69" i="12"/>
  <c r="CI82" i="12"/>
  <c r="IV36" i="12"/>
  <c r="EY98" i="12"/>
  <c r="HI48" i="12"/>
  <c r="BC14" i="12"/>
  <c r="DU62" i="12"/>
  <c r="EZ42" i="12"/>
  <c r="CL42" i="12"/>
  <c r="BK79" i="12"/>
  <c r="DQ33" i="12"/>
  <c r="FW15" i="12"/>
  <c r="DE43" i="12"/>
  <c r="AM25" i="12"/>
  <c r="GS37" i="12"/>
  <c r="JI24" i="12"/>
  <c r="BF13" i="12"/>
  <c r="AX93" i="12"/>
  <c r="EE11" i="12"/>
  <c r="CU67" i="12"/>
  <c r="HV36" i="12"/>
  <c r="FZ43" i="12"/>
  <c r="FB66" i="12"/>
  <c r="BS75" i="12"/>
  <c r="CU14" i="12"/>
  <c r="GW17" i="12"/>
  <c r="BZ42" i="12"/>
  <c r="EB74" i="12"/>
  <c r="CS53" i="12"/>
  <c r="JM51" i="12"/>
  <c r="FC23" i="12"/>
  <c r="DY38" i="12"/>
  <c r="CG32" i="12"/>
  <c r="CR39" i="12"/>
  <c r="EJ77" i="12"/>
  <c r="IE45" i="12"/>
  <c r="K51" i="12"/>
  <c r="EB48" i="12"/>
  <c r="BO99" i="12"/>
  <c r="AJ11" i="12"/>
  <c r="CQ13" i="12"/>
  <c r="CZ38" i="12"/>
  <c r="GP14" i="12"/>
  <c r="EZ16" i="12"/>
  <c r="IE30" i="12"/>
  <c r="IC22" i="12"/>
  <c r="CP19" i="12"/>
  <c r="BK42" i="12"/>
  <c r="CQ34" i="12"/>
  <c r="GA51" i="12"/>
  <c r="GB22" i="12"/>
  <c r="BV41" i="12"/>
  <c r="N62" i="12"/>
  <c r="K80" i="12"/>
  <c r="DO28" i="12"/>
  <c r="FJ13" i="12"/>
  <c r="K34" i="12"/>
  <c r="II75" i="12"/>
  <c r="GG43" i="12"/>
  <c r="CY87" i="12"/>
  <c r="CX50" i="12"/>
  <c r="JK75" i="12"/>
  <c r="EH10" i="12"/>
  <c r="BF48" i="12"/>
  <c r="GO23" i="12"/>
  <c r="BC62" i="12"/>
  <c r="AL36" i="12"/>
  <c r="IP20" i="12"/>
  <c r="BJ32" i="12"/>
  <c r="BV26" i="12"/>
  <c r="DA13" i="12"/>
  <c r="HD37" i="12"/>
  <c r="CX73" i="12"/>
  <c r="CN48" i="12"/>
  <c r="FR48" i="12"/>
  <c r="JA15" i="12"/>
  <c r="AA29" i="12"/>
  <c r="F22" i="12"/>
  <c r="IJ23" i="12"/>
  <c r="BG14" i="12"/>
  <c r="BB94" i="12"/>
  <c r="EE10" i="12"/>
  <c r="IO33" i="12"/>
  <c r="BU31" i="12"/>
  <c r="FE12" i="12"/>
  <c r="BS26" i="12"/>
  <c r="GC22" i="12"/>
  <c r="K24" i="12"/>
  <c r="IO34" i="12"/>
  <c r="JM33" i="12"/>
  <c r="CC97" i="12"/>
  <c r="HW32" i="12"/>
  <c r="Y21" i="12"/>
  <c r="DI24" i="12"/>
  <c r="GZ22" i="12"/>
  <c r="CA10" i="12"/>
  <c r="HS40" i="12"/>
  <c r="DT43" i="12"/>
  <c r="AZ96" i="12"/>
  <c r="CF43" i="12"/>
  <c r="FA49" i="12"/>
  <c r="FF53" i="12"/>
  <c r="EC61" i="12"/>
  <c r="JK22" i="12"/>
  <c r="S43" i="12"/>
  <c r="FK24" i="12"/>
  <c r="V22" i="12"/>
  <c r="BV88" i="12"/>
  <c r="IY24" i="12"/>
  <c r="DF24" i="12"/>
  <c r="IB23" i="12"/>
  <c r="IM35" i="12"/>
  <c r="DD74" i="12"/>
  <c r="AO88" i="12"/>
  <c r="FM93" i="12"/>
  <c r="CB14" i="12"/>
  <c r="EU40" i="12"/>
  <c r="IP64" i="12"/>
  <c r="DV58" i="12"/>
  <c r="AF35" i="12"/>
  <c r="CR88" i="12"/>
  <c r="IS31" i="12"/>
  <c r="IU16" i="12"/>
  <c r="DM34" i="12"/>
  <c r="BV91" i="12"/>
  <c r="ID94" i="12"/>
  <c r="HV26" i="12"/>
  <c r="BA31" i="12"/>
  <c r="DD69" i="12"/>
  <c r="GH63" i="12"/>
  <c r="BB74" i="12"/>
  <c r="CV76" i="12"/>
  <c r="BX19" i="12"/>
  <c r="EA55" i="12"/>
  <c r="IX15" i="12"/>
  <c r="EH40" i="12"/>
  <c r="BG38" i="12"/>
  <c r="EJ46" i="12"/>
  <c r="DU50" i="12"/>
  <c r="BT34" i="12"/>
  <c r="AD12" i="12"/>
  <c r="IO32" i="12"/>
  <c r="DH12" i="12"/>
  <c r="GX33" i="12"/>
  <c r="GV24" i="12"/>
  <c r="AZ20" i="12"/>
  <c r="DC35" i="12"/>
  <c r="B45" i="12"/>
  <c r="BN48" i="12"/>
  <c r="CH32" i="12"/>
  <c r="P13" i="12"/>
  <c r="DW14" i="12"/>
  <c r="GJ18" i="12"/>
  <c r="JB31" i="12"/>
  <c r="AA16" i="12"/>
  <c r="EJ21" i="12"/>
  <c r="ES31" i="12"/>
  <c r="FA10" i="12"/>
  <c r="IU47" i="12"/>
  <c r="EO71" i="12"/>
  <c r="GX13" i="12"/>
  <c r="DN33" i="12"/>
  <c r="EW88" i="12"/>
  <c r="EL19" i="12"/>
  <c r="CE37" i="12"/>
  <c r="EI33" i="12"/>
  <c r="DT23" i="12"/>
  <c r="DU29" i="12"/>
  <c r="BS44" i="12"/>
  <c r="FH14" i="12"/>
  <c r="O15" i="12"/>
  <c r="CU29" i="12"/>
  <c r="DS35" i="12"/>
  <c r="FQ28" i="12"/>
  <c r="AN11" i="12"/>
  <c r="II34" i="12"/>
  <c r="BS34" i="12"/>
  <c r="DK25" i="12"/>
  <c r="CB19" i="12"/>
  <c r="IM40" i="12"/>
  <c r="GM16" i="12"/>
  <c r="DG68" i="12"/>
  <c r="FW66" i="12"/>
  <c r="AS27" i="12"/>
  <c r="AF12" i="12"/>
  <c r="DP86" i="12"/>
  <c r="FZ28" i="12"/>
  <c r="DR40" i="12"/>
  <c r="JK32" i="12"/>
  <c r="AK70" i="12"/>
  <c r="CI46" i="12"/>
  <c r="HW23" i="12"/>
  <c r="FD78" i="12"/>
  <c r="EB27" i="12"/>
  <c r="DN85" i="12"/>
  <c r="CU18" i="12"/>
  <c r="FE80" i="12"/>
  <c r="FI20" i="12"/>
  <c r="GL62" i="12"/>
  <c r="DO44" i="12"/>
  <c r="BT53" i="12"/>
  <c r="JD31" i="12"/>
  <c r="FB95" i="12"/>
  <c r="DH31" i="12"/>
  <c r="EC42" i="12"/>
  <c r="FC47" i="12"/>
  <c r="HD93" i="12"/>
  <c r="GT43" i="12"/>
  <c r="DS80" i="12"/>
  <c r="K77" i="12"/>
  <c r="EA36" i="12"/>
  <c r="JL17" i="12"/>
  <c r="CY19" i="12"/>
  <c r="HI18" i="12"/>
  <c r="GU51" i="12"/>
  <c r="FX11" i="12"/>
  <c r="DV46" i="12"/>
  <c r="CV30" i="12"/>
  <c r="BD95" i="12"/>
  <c r="HP42" i="12"/>
  <c r="FF30" i="12"/>
  <c r="CA32" i="12"/>
  <c r="GO20" i="12"/>
  <c r="BR18" i="12"/>
  <c r="IN32" i="12"/>
  <c r="AL16" i="12"/>
  <c r="DY77" i="12"/>
  <c r="BD29" i="12"/>
  <c r="BE34" i="12"/>
  <c r="DP49" i="12"/>
  <c r="AG78" i="12"/>
  <c r="CM29" i="12"/>
  <c r="EP42" i="12"/>
  <c r="DV63" i="12"/>
  <c r="CR80" i="12"/>
  <c r="AH89" i="12"/>
  <c r="DK98" i="12"/>
  <c r="DI75" i="12"/>
  <c r="DG26" i="12"/>
  <c r="FS44" i="12"/>
  <c r="AX18" i="12"/>
  <c r="ET22" i="12"/>
  <c r="FA87" i="12"/>
  <c r="IK21" i="12"/>
  <c r="BA18" i="12"/>
  <c r="V20" i="12"/>
  <c r="HM30" i="12"/>
  <c r="GR46" i="12"/>
  <c r="HV11" i="12"/>
  <c r="GB19" i="12"/>
  <c r="JJ24" i="12"/>
  <c r="AZ46" i="12"/>
  <c r="BA42" i="12"/>
  <c r="AN16" i="12"/>
  <c r="HJ17" i="12"/>
  <c r="CL15" i="12"/>
  <c r="DY42" i="12"/>
  <c r="EE31" i="12"/>
  <c r="GF46" i="12"/>
  <c r="GT35" i="12"/>
  <c r="ER88" i="12"/>
  <c r="JC22" i="12"/>
  <c r="EL47" i="12"/>
  <c r="FQ19" i="12"/>
  <c r="CH27" i="12"/>
  <c r="JA26" i="12"/>
  <c r="IY12" i="12"/>
  <c r="CI41" i="12"/>
  <c r="GZ43" i="12"/>
  <c r="DU37" i="12"/>
  <c r="ED20" i="12"/>
  <c r="AH16" i="12"/>
  <c r="FA17" i="12"/>
  <c r="AX23" i="12"/>
  <c r="JE25" i="12"/>
  <c r="BK46" i="12"/>
  <c r="CF19" i="12"/>
  <c r="N70" i="12"/>
  <c r="CW15" i="12"/>
  <c r="Z50" i="12"/>
  <c r="CY40" i="12"/>
  <c r="FL72" i="12"/>
  <c r="IV48" i="12"/>
  <c r="EC51" i="12"/>
  <c r="FL21" i="12"/>
  <c r="BU49" i="12"/>
  <c r="FK40" i="12"/>
  <c r="BG18" i="12"/>
  <c r="HK42" i="12"/>
  <c r="IH13" i="12"/>
  <c r="FV28" i="12"/>
  <c r="JI40" i="12"/>
  <c r="I25" i="12"/>
  <c r="CO48" i="12"/>
  <c r="FL26" i="12"/>
  <c r="GB96" i="12"/>
  <c r="AX22" i="12"/>
  <c r="IZ31" i="12"/>
  <c r="BY46" i="12"/>
  <c r="HS54" i="12"/>
  <c r="DD59" i="12"/>
  <c r="AU28" i="12"/>
  <c r="F69" i="12"/>
  <c r="E20" i="12"/>
  <c r="DZ13" i="12"/>
  <c r="ID46" i="12"/>
  <c r="HK18" i="12"/>
  <c r="DS24" i="12"/>
  <c r="HQ36" i="12"/>
  <c r="CH28" i="12"/>
  <c r="EY14" i="12"/>
  <c r="FF70" i="12"/>
  <c r="JH47" i="12"/>
  <c r="HV32" i="12"/>
  <c r="AT46" i="12"/>
  <c r="GO97" i="12"/>
  <c r="EY91" i="12"/>
  <c r="HX34" i="12"/>
  <c r="EO10" i="12"/>
  <c r="I46" i="12"/>
  <c r="GM37" i="12"/>
  <c r="DJ46" i="12"/>
  <c r="GX46" i="12"/>
  <c r="S18" i="12"/>
  <c r="BL77" i="12"/>
  <c r="HG89" i="12"/>
  <c r="ET36" i="12"/>
  <c r="HM19" i="12"/>
  <c r="HH19" i="12"/>
  <c r="AG26" i="12"/>
  <c r="CJ41" i="12"/>
  <c r="B97" i="12"/>
  <c r="EJ87" i="12"/>
  <c r="IU24" i="12"/>
  <c r="DI50" i="12"/>
  <c r="BN87" i="12"/>
  <c r="DA39" i="12"/>
  <c r="CQ35" i="12"/>
  <c r="CM19" i="12"/>
  <c r="BZ22" i="12"/>
  <c r="GD31" i="12"/>
  <c r="FQ44" i="12"/>
  <c r="IJ16" i="12"/>
  <c r="IO25" i="12"/>
  <c r="BO12" i="12"/>
  <c r="CZ33" i="12"/>
  <c r="CP75" i="12"/>
  <c r="AA34" i="12"/>
  <c r="HX43" i="12"/>
  <c r="HF75" i="12"/>
  <c r="FR45" i="12"/>
  <c r="EM27" i="12"/>
  <c r="GJ22" i="12"/>
  <c r="FB45" i="12"/>
  <c r="JH36" i="12"/>
  <c r="FI27" i="12"/>
  <c r="IA44" i="12"/>
  <c r="DJ92" i="12"/>
  <c r="EL45" i="12"/>
  <c r="CJ15" i="12"/>
  <c r="FG13" i="12"/>
  <c r="FJ99" i="12"/>
  <c r="BI79" i="12"/>
  <c r="HQ30" i="12"/>
  <c r="BL23" i="12"/>
  <c r="AG80" i="12"/>
  <c r="CU31" i="12"/>
  <c r="HJ25" i="12"/>
  <c r="CG35" i="12"/>
  <c r="DB19" i="12"/>
  <c r="ED25" i="12"/>
  <c r="AU61" i="12"/>
  <c r="EO95" i="12"/>
  <c r="FV17" i="12"/>
  <c r="BR31" i="12"/>
  <c r="AM32" i="12"/>
  <c r="EC12" i="12"/>
  <c r="DN14" i="12"/>
  <c r="HD42" i="12"/>
  <c r="BV52" i="12"/>
  <c r="CJ19" i="12"/>
  <c r="CL39" i="12"/>
  <c r="AO75" i="12"/>
  <c r="AI43" i="12"/>
  <c r="IJ51" i="12"/>
  <c r="GK10" i="12"/>
  <c r="DK38" i="12"/>
  <c r="GX40" i="12"/>
  <c r="IS11" i="12"/>
  <c r="ID25" i="12"/>
  <c r="GH44" i="12"/>
  <c r="IU89" i="12"/>
  <c r="HW15" i="12"/>
  <c r="IN48" i="12"/>
  <c r="EI18" i="12"/>
  <c r="GW35" i="12"/>
  <c r="FC15" i="12"/>
  <c r="AA30" i="12"/>
  <c r="EW22" i="12"/>
  <c r="O24" i="12"/>
  <c r="FT44" i="12"/>
  <c r="FN49" i="12"/>
  <c r="EJ75" i="12"/>
  <c r="FS46" i="12"/>
  <c r="DO24" i="12"/>
  <c r="BS38" i="12"/>
  <c r="JG19" i="12"/>
  <c r="IB16" i="12"/>
  <c r="JG28" i="12"/>
  <c r="DS32" i="12"/>
  <c r="FU13" i="12"/>
  <c r="AY49" i="12"/>
  <c r="N67" i="12"/>
  <c r="CI35" i="12"/>
  <c r="EA93" i="12"/>
  <c r="FW70" i="12"/>
  <c r="FN24" i="12"/>
  <c r="BO17" i="12"/>
  <c r="ES14" i="12"/>
  <c r="Z11" i="12"/>
  <c r="DM15" i="12"/>
  <c r="DB47" i="12"/>
  <c r="F59" i="12"/>
  <c r="EH19" i="12"/>
  <c r="BO36" i="12"/>
  <c r="DT16" i="12"/>
  <c r="EA73" i="12"/>
  <c r="HP27" i="12"/>
  <c r="DU15" i="12"/>
  <c r="FC97" i="12"/>
  <c r="CM21" i="12"/>
  <c r="CS27" i="12"/>
  <c r="DD40" i="12"/>
  <c r="EN18" i="12"/>
  <c r="GP31" i="12"/>
  <c r="BU70" i="12"/>
  <c r="CK18" i="12"/>
  <c r="BR42" i="12"/>
  <c r="DU32" i="12"/>
  <c r="DY22" i="12"/>
  <c r="DC21" i="12"/>
  <c r="DI39" i="12"/>
  <c r="FT23" i="12"/>
  <c r="CG28" i="12"/>
  <c r="CA19" i="12"/>
  <c r="DP30" i="12"/>
  <c r="CY15" i="12"/>
  <c r="CG15" i="12"/>
  <c r="GZ18" i="12"/>
  <c r="DZ42" i="12"/>
  <c r="CU11" i="12"/>
  <c r="K99" i="12"/>
  <c r="BE37" i="12"/>
  <c r="AQ19" i="12"/>
  <c r="DX16" i="12"/>
  <c r="BK24" i="12"/>
  <c r="FA42" i="12"/>
  <c r="BF28" i="12"/>
  <c r="GQ30" i="12"/>
  <c r="IO46" i="12"/>
  <c r="JK12" i="12"/>
  <c r="J18" i="12"/>
  <c r="JG25" i="12"/>
  <c r="HI47" i="12"/>
  <c r="HO37" i="12"/>
  <c r="AA41" i="12"/>
  <c r="BI96" i="12"/>
  <c r="CI42" i="12"/>
  <c r="IQ16" i="12"/>
  <c r="GX37" i="12"/>
  <c r="JJ33" i="12"/>
  <c r="AH79" i="12"/>
  <c r="ES36" i="12"/>
  <c r="BA34" i="12"/>
  <c r="J14" i="12"/>
  <c r="AX74" i="12"/>
  <c r="JI51" i="12"/>
  <c r="O19" i="12"/>
  <c r="CO51" i="12"/>
  <c r="DG45" i="12"/>
  <c r="FU22" i="12"/>
  <c r="IO43" i="12"/>
  <c r="GB14" i="12"/>
  <c r="BR40" i="12"/>
  <c r="DO63" i="12"/>
  <c r="GF27" i="12"/>
  <c r="DJ26" i="12"/>
  <c r="EF32" i="12"/>
  <c r="AU42" i="12"/>
  <c r="DP47" i="12"/>
  <c r="IS88" i="12"/>
  <c r="AT19" i="12"/>
  <c r="EW71" i="12"/>
  <c r="FZ39" i="12"/>
  <c r="S91" i="12"/>
  <c r="JG33" i="12"/>
  <c r="FN18" i="12"/>
  <c r="HB25" i="12"/>
  <c r="DS87" i="12"/>
  <c r="DT14" i="12"/>
  <c r="EQ12" i="12"/>
  <c r="AE42" i="12"/>
  <c r="DF58" i="12"/>
  <c r="J37" i="12"/>
  <c r="CM33" i="12"/>
  <c r="J36" i="12"/>
  <c r="DU46" i="12"/>
  <c r="AL58" i="12"/>
  <c r="IE50" i="12"/>
  <c r="CX16" i="12"/>
  <c r="ER44" i="12"/>
  <c r="BT26" i="12"/>
  <c r="EW28" i="12"/>
  <c r="DV13" i="12"/>
  <c r="DN27" i="12"/>
  <c r="CW13" i="12"/>
  <c r="HU94" i="12"/>
  <c r="HC36" i="12"/>
  <c r="GK46" i="12"/>
  <c r="CA20" i="12"/>
  <c r="GC15" i="12"/>
  <c r="BK19" i="12"/>
  <c r="GS43" i="12"/>
  <c r="GF20" i="12"/>
  <c r="AR20" i="12"/>
  <c r="CA39" i="12"/>
  <c r="HI51" i="12"/>
  <c r="IY28" i="12"/>
  <c r="FM49" i="12"/>
  <c r="DX77" i="12"/>
  <c r="FW27" i="12"/>
  <c r="IS84" i="12"/>
  <c r="DL29" i="12"/>
  <c r="K57" i="12"/>
  <c r="JE21" i="12"/>
  <c r="HJ24" i="12"/>
  <c r="JK27" i="12"/>
  <c r="IP94" i="12"/>
  <c r="FR29" i="12"/>
  <c r="AN32" i="12"/>
  <c r="CJ27" i="12"/>
  <c r="CK12" i="12"/>
  <c r="FD77" i="12"/>
  <c r="DQ68" i="12"/>
  <c r="GA47" i="12"/>
  <c r="E91" i="12"/>
  <c r="AM47" i="12"/>
  <c r="CK25" i="12"/>
  <c r="ER11" i="12"/>
  <c r="DW95" i="12"/>
  <c r="ES16" i="12"/>
  <c r="CS18" i="12"/>
  <c r="HA17" i="12"/>
  <c r="AT53" i="12"/>
  <c r="BA84" i="12"/>
  <c r="HM49" i="12"/>
  <c r="JI25" i="12"/>
  <c r="Z29" i="12"/>
  <c r="EI17" i="12"/>
  <c r="Y19" i="12"/>
  <c r="EE21" i="12"/>
  <c r="N75" i="12"/>
  <c r="FN27" i="12"/>
  <c r="DO41" i="12"/>
  <c r="IL13" i="12"/>
  <c r="FD97" i="12"/>
  <c r="JF17" i="12"/>
  <c r="IA67" i="12"/>
  <c r="IA51" i="12"/>
  <c r="IX17" i="12"/>
  <c r="CB90" i="12"/>
  <c r="IE78" i="12"/>
  <c r="FH17" i="12"/>
  <c r="HE95" i="12"/>
  <c r="BZ45" i="12"/>
  <c r="FV12" i="12"/>
  <c r="HZ48" i="12"/>
  <c r="EB25" i="12"/>
  <c r="J25" i="12"/>
  <c r="DP31" i="12"/>
  <c r="FX24" i="12"/>
  <c r="HC10" i="12"/>
  <c r="CD11" i="12"/>
  <c r="BX96" i="12"/>
  <c r="DD24" i="12"/>
  <c r="AI60" i="12"/>
  <c r="EK23" i="12"/>
  <c r="BN38" i="12"/>
  <c r="CT92" i="12"/>
  <c r="GJ48" i="12"/>
  <c r="HF26" i="12"/>
  <c r="HS14" i="12"/>
  <c r="DO21" i="12"/>
  <c r="HA46" i="12"/>
  <c r="FK26" i="12"/>
  <c r="P74" i="12"/>
  <c r="GZ32" i="12"/>
  <c r="ER92" i="12"/>
  <c r="IJ47" i="12"/>
  <c r="GP47" i="12"/>
  <c r="BF37" i="12"/>
  <c r="IT26" i="12"/>
  <c r="IU35" i="12"/>
  <c r="FI37" i="12"/>
  <c r="EN83" i="12"/>
  <c r="CT32" i="12"/>
  <c r="BT20" i="12"/>
  <c r="BT29" i="12"/>
  <c r="CY17" i="12"/>
  <c r="F36" i="12"/>
  <c r="CF93" i="12"/>
  <c r="HM36" i="12"/>
  <c r="EI32" i="12"/>
  <c r="BG75" i="12"/>
  <c r="DW34" i="12"/>
  <c r="P54" i="12"/>
  <c r="GH26" i="12"/>
  <c r="EF38" i="12"/>
  <c r="FJ34" i="12"/>
  <c r="JF19" i="12"/>
  <c r="FL16" i="12"/>
  <c r="BY30" i="12"/>
  <c r="IQ17" i="12"/>
  <c r="CE11" i="12"/>
  <c r="HU10" i="12"/>
  <c r="DD23" i="12"/>
  <c r="AS32" i="12"/>
  <c r="IN14" i="12"/>
  <c r="ED15" i="12"/>
  <c r="JL25" i="12"/>
  <c r="GD19" i="12"/>
  <c r="EB11" i="12"/>
  <c r="DX30" i="12"/>
  <c r="AL40" i="12"/>
  <c r="JA33" i="12"/>
  <c r="FE24" i="12"/>
  <c r="AN28" i="12"/>
  <c r="EP93" i="12"/>
  <c r="JE38" i="12"/>
  <c r="HF62" i="12"/>
  <c r="DJ13" i="12"/>
  <c r="EV25" i="12"/>
  <c r="FD17" i="12"/>
  <c r="EF22" i="12"/>
  <c r="HQ96" i="12"/>
  <c r="ET27" i="12"/>
  <c r="CC33" i="12"/>
  <c r="EZ31" i="12"/>
  <c r="JF24" i="12"/>
  <c r="JH80" i="12"/>
  <c r="EM35" i="12"/>
  <c r="EB67" i="12"/>
  <c r="BA16" i="12"/>
  <c r="BO24" i="12"/>
  <c r="CV12" i="12"/>
  <c r="O26" i="12"/>
  <c r="FL31" i="12"/>
  <c r="FY30" i="12"/>
  <c r="IQ50" i="12"/>
  <c r="DB11" i="12"/>
  <c r="GX50" i="12"/>
  <c r="IW27" i="12"/>
  <c r="IR42" i="12"/>
  <c r="EB29" i="12"/>
  <c r="AM39" i="12"/>
  <c r="AE37" i="12"/>
  <c r="AI45" i="12"/>
  <c r="GZ29" i="12"/>
  <c r="IJ19" i="12"/>
  <c r="CF73" i="12"/>
  <c r="IX13" i="12"/>
  <c r="IE28" i="12"/>
  <c r="CU37" i="12"/>
  <c r="EU88" i="12"/>
  <c r="GQ17" i="12"/>
  <c r="J16" i="12"/>
  <c r="HU50" i="12"/>
  <c r="BB11" i="12"/>
  <c r="CH80" i="12"/>
  <c r="E95" i="12"/>
  <c r="IR33" i="12"/>
  <c r="EF60" i="12"/>
  <c r="EG39" i="12"/>
  <c r="AM17" i="12"/>
  <c r="HI42" i="12"/>
  <c r="HV19" i="12"/>
  <c r="HI15" i="12"/>
  <c r="CR26" i="12"/>
  <c r="HP30" i="12"/>
  <c r="FM22" i="12"/>
  <c r="DN26" i="12"/>
  <c r="EG32" i="12"/>
  <c r="FA23" i="12"/>
  <c r="CM75" i="12"/>
  <c r="IZ28" i="12"/>
  <c r="DW22" i="12"/>
  <c r="EV10" i="12"/>
  <c r="IP22" i="12"/>
  <c r="HY40" i="12"/>
  <c r="AK43" i="12"/>
  <c r="AZ91" i="12"/>
  <c r="CY21" i="12"/>
  <c r="BK35" i="12"/>
  <c r="IX56" i="12"/>
  <c r="AF67" i="12"/>
  <c r="FV97" i="12"/>
  <c r="V78" i="12"/>
  <c r="IQ29" i="12"/>
  <c r="V90" i="12"/>
  <c r="JA23" i="12"/>
  <c r="BN90" i="12"/>
  <c r="HY10" i="12"/>
  <c r="CV36" i="12"/>
  <c r="ID22" i="12"/>
  <c r="HW31" i="12"/>
  <c r="JM15" i="12"/>
  <c r="IP51" i="12"/>
  <c r="FN46" i="12"/>
  <c r="IW30" i="12"/>
  <c r="GF35" i="12"/>
  <c r="BW15" i="12"/>
  <c r="GT41" i="12"/>
  <c r="GV17" i="12"/>
  <c r="EF36" i="12"/>
  <c r="CN11" i="12"/>
  <c r="CB35" i="12"/>
  <c r="EZ52" i="12"/>
  <c r="DA37" i="12"/>
  <c r="DI11" i="12"/>
  <c r="EC10" i="12"/>
  <c r="AG11" i="12"/>
  <c r="IR37" i="12"/>
  <c r="FI94" i="12"/>
  <c r="GW49" i="12"/>
  <c r="CY94" i="12"/>
  <c r="CL41" i="12"/>
  <c r="AT90" i="12"/>
  <c r="JH48" i="12"/>
  <c r="GB12" i="12"/>
  <c r="DB72" i="12"/>
  <c r="IG90" i="12"/>
  <c r="DY32" i="12"/>
  <c r="FT24" i="12"/>
  <c r="BF23" i="12"/>
  <c r="EV16" i="12"/>
  <c r="EN29" i="12"/>
  <c r="FE26" i="12"/>
  <c r="CQ11" i="12"/>
  <c r="B28" i="12"/>
  <c r="CZ50" i="12"/>
  <c r="HR38" i="12"/>
  <c r="HR15" i="12"/>
  <c r="FW29" i="12"/>
  <c r="II29" i="12"/>
  <c r="BD84" i="12"/>
  <c r="K18" i="12"/>
  <c r="GH95" i="12"/>
  <c r="GY38" i="12"/>
  <c r="EK83" i="12"/>
  <c r="EJ13" i="12"/>
  <c r="AZ21" i="12"/>
  <c r="AD94" i="12"/>
  <c r="HO15" i="12"/>
  <c r="AE48" i="12"/>
  <c r="CA52" i="12"/>
  <c r="JE47" i="12"/>
  <c r="CY39" i="12"/>
  <c r="DI16" i="12"/>
  <c r="HU29" i="12"/>
  <c r="CG18" i="12"/>
  <c r="ID17" i="12"/>
  <c r="IQ33" i="12"/>
  <c r="GY12" i="12"/>
  <c r="EH30" i="12"/>
  <c r="AI28" i="12"/>
  <c r="AU17" i="12"/>
  <c r="HG34" i="12"/>
  <c r="DN16" i="12"/>
  <c r="AA84" i="12"/>
  <c r="BN19" i="12"/>
  <c r="AK11" i="12"/>
  <c r="EB15" i="12"/>
  <c r="IX31" i="12"/>
  <c r="FH13" i="12"/>
  <c r="FN64" i="12"/>
  <c r="IL27" i="12"/>
  <c r="EY18" i="12"/>
  <c r="CS43" i="12"/>
  <c r="GW13" i="12"/>
  <c r="FQ13" i="12"/>
  <c r="Z77" i="12"/>
  <c r="AH41" i="12"/>
  <c r="IK16" i="12"/>
  <c r="DG10" i="12"/>
  <c r="IE18" i="12"/>
  <c r="AH81" i="12"/>
  <c r="BD50" i="12"/>
  <c r="EJ35" i="12"/>
  <c r="DG35" i="12"/>
  <c r="EU17" i="12"/>
  <c r="HT49" i="12"/>
  <c r="GO36" i="12"/>
  <c r="IA14" i="12"/>
  <c r="HE23" i="12"/>
  <c r="EL42" i="12"/>
  <c r="Z35" i="12"/>
  <c r="CM96" i="12"/>
  <c r="DZ30" i="12"/>
  <c r="GU11" i="12"/>
  <c r="CO33" i="12"/>
  <c r="GK44" i="12"/>
  <c r="EA20" i="12"/>
  <c r="DT34" i="12"/>
  <c r="FX16" i="12"/>
  <c r="EL46" i="12"/>
  <c r="DF72" i="12"/>
  <c r="EL50" i="12"/>
  <c r="BY25" i="12"/>
  <c r="HM15" i="12"/>
  <c r="FK76" i="12"/>
  <c r="GX42" i="12"/>
  <c r="GR13" i="12"/>
  <c r="EX29" i="12"/>
  <c r="I28" i="12"/>
  <c r="HR48" i="12"/>
  <c r="CO45" i="12"/>
  <c r="GQ12" i="12"/>
  <c r="GG31" i="12"/>
  <c r="HQ27" i="12"/>
  <c r="HS48" i="12"/>
  <c r="FB11" i="12"/>
  <c r="IF19" i="12"/>
  <c r="BY47" i="12"/>
  <c r="IM31" i="12"/>
  <c r="AA50" i="12"/>
  <c r="IR41" i="12"/>
  <c r="AS14" i="12"/>
  <c r="CO31" i="12"/>
  <c r="I21" i="12"/>
  <c r="BY29" i="12"/>
  <c r="CJ16" i="12"/>
  <c r="DA42" i="12"/>
  <c r="EE83" i="12"/>
  <c r="EZ44" i="12"/>
  <c r="IA12" i="12"/>
  <c r="CX32" i="12"/>
  <c r="IF14" i="12"/>
  <c r="HH27" i="12"/>
  <c r="BX46" i="12"/>
  <c r="BK11" i="12"/>
  <c r="K71" i="12"/>
  <c r="DB74" i="12"/>
  <c r="BG21" i="12"/>
  <c r="HV24" i="12"/>
  <c r="DQ19" i="12"/>
  <c r="O22" i="12"/>
  <c r="B95" i="12"/>
  <c r="HR32" i="12"/>
  <c r="HC30" i="12"/>
  <c r="DW46" i="12"/>
  <c r="AF32" i="12"/>
  <c r="EK51" i="12"/>
  <c r="FR20" i="12"/>
  <c r="CS98" i="12"/>
  <c r="E48" i="12"/>
  <c r="HX26" i="12"/>
  <c r="BN28" i="12"/>
  <c r="AG61" i="12"/>
  <c r="AY28" i="12"/>
  <c r="IH27" i="12"/>
  <c r="BI52" i="12"/>
  <c r="DH10" i="12"/>
  <c r="CX10" i="12"/>
  <c r="IC25" i="12"/>
  <c r="BT19" i="12"/>
  <c r="GH14" i="12"/>
  <c r="FE10" i="12"/>
  <c r="JC23" i="12"/>
  <c r="JC30" i="12"/>
  <c r="AM70" i="12"/>
  <c r="FF45" i="12"/>
  <c r="V50" i="12"/>
  <c r="JC49" i="12"/>
  <c r="IJ40" i="12"/>
  <c r="HT32" i="12"/>
  <c r="BC43" i="12"/>
  <c r="HX15" i="12"/>
  <c r="BM45" i="12"/>
  <c r="DD29" i="12"/>
  <c r="ET76" i="12"/>
  <c r="HK44" i="12"/>
  <c r="BH39" i="12"/>
  <c r="Y37" i="12"/>
  <c r="JH49" i="12"/>
  <c r="BL26" i="12"/>
  <c r="E41" i="12"/>
  <c r="AF29" i="12"/>
  <c r="O96" i="12"/>
  <c r="BV38" i="12"/>
  <c r="CO34" i="12"/>
  <c r="BS45" i="12"/>
  <c r="IQ21" i="12"/>
  <c r="AO28" i="12"/>
  <c r="S32" i="12"/>
  <c r="FM67" i="12"/>
  <c r="IY16" i="12"/>
  <c r="IJ15" i="12"/>
  <c r="HG95" i="12"/>
  <c r="CB27" i="12"/>
  <c r="HM24" i="12"/>
  <c r="AK56" i="12"/>
  <c r="AQ52" i="12"/>
  <c r="HU17" i="12"/>
  <c r="GP38" i="12"/>
  <c r="DO51" i="12"/>
  <c r="DA31" i="12"/>
  <c r="S22" i="12"/>
  <c r="DX49" i="12"/>
  <c r="EG48" i="12"/>
  <c r="FQ38" i="12"/>
  <c r="HU18" i="12"/>
  <c r="BM39" i="12"/>
  <c r="DX43" i="12"/>
  <c r="BI17" i="12"/>
  <c r="AJ37" i="12"/>
  <c r="AA37" i="12"/>
  <c r="AL92" i="12"/>
  <c r="IZ13" i="12"/>
  <c r="CT23" i="12"/>
  <c r="JL43" i="12"/>
  <c r="DW12" i="12"/>
  <c r="EB24" i="12"/>
  <c r="IJ38" i="12"/>
  <c r="AP33" i="12"/>
  <c r="HN20" i="12"/>
  <c r="IW34" i="12"/>
  <c r="DH90" i="12"/>
  <c r="EI71" i="12"/>
  <c r="GR43" i="12"/>
  <c r="BF64" i="12"/>
  <c r="JF41" i="12"/>
  <c r="I32" i="12"/>
  <c r="BK70" i="12"/>
  <c r="IE36" i="12"/>
  <c r="BC51" i="12"/>
  <c r="DN76" i="12"/>
  <c r="BF14" i="12"/>
  <c r="HD91" i="12"/>
  <c r="ET17" i="12"/>
  <c r="CF72" i="12"/>
  <c r="HY47" i="12"/>
  <c r="JB15" i="12"/>
  <c r="HE38" i="12"/>
  <c r="HE74" i="12"/>
  <c r="FQ47" i="12"/>
  <c r="HF17" i="12"/>
  <c r="DD15" i="12"/>
  <c r="HW19" i="12"/>
  <c r="F87" i="12"/>
  <c r="GN45" i="12"/>
  <c r="GF36" i="12"/>
  <c r="IG38" i="12"/>
  <c r="BU80" i="12"/>
  <c r="AN72" i="12"/>
  <c r="FQ45" i="12"/>
  <c r="AG15" i="12"/>
  <c r="BU34" i="12"/>
  <c r="EK36" i="12"/>
  <c r="IL41" i="12"/>
  <c r="IR28" i="12"/>
  <c r="BC94" i="12"/>
  <c r="CH36" i="12"/>
  <c r="AU23" i="12"/>
  <c r="BO25" i="12"/>
  <c r="AE45" i="12"/>
  <c r="GM28" i="12"/>
  <c r="EA19" i="12"/>
  <c r="BZ40" i="12"/>
  <c r="EZ17" i="12"/>
  <c r="CY20" i="12"/>
  <c r="K61" i="12"/>
  <c r="CM47" i="12"/>
  <c r="AP93" i="12"/>
  <c r="GD94" i="12"/>
  <c r="CW98" i="12"/>
  <c r="FT36" i="12"/>
  <c r="HI24" i="12"/>
  <c r="DI52" i="12"/>
  <c r="GJ28" i="12"/>
  <c r="AO27" i="12"/>
  <c r="AH97" i="12"/>
  <c r="EZ73" i="12"/>
  <c r="EP19" i="12"/>
  <c r="FX34" i="12"/>
  <c r="S46" i="12"/>
  <c r="CY24" i="12"/>
  <c r="FH93" i="12"/>
  <c r="IA49" i="12"/>
  <c r="FM25" i="12"/>
  <c r="BJ16" i="12"/>
  <c r="JI35" i="12"/>
  <c r="HD15" i="12"/>
  <c r="AK34" i="12"/>
  <c r="CV45" i="12"/>
  <c r="DD57" i="12"/>
  <c r="CG78" i="12"/>
  <c r="GJ49" i="12"/>
  <c r="BW20" i="12"/>
  <c r="ET51" i="12"/>
  <c r="AE39" i="12"/>
  <c r="DS90" i="12"/>
  <c r="BU59" i="12"/>
  <c r="DP59" i="12"/>
  <c r="DJ28" i="12"/>
  <c r="IZ97" i="12"/>
  <c r="BW37" i="12"/>
  <c r="CZ29" i="12"/>
  <c r="EO49" i="12"/>
  <c r="DV15" i="12"/>
  <c r="IT93" i="12"/>
  <c r="FT48" i="12"/>
  <c r="HM25" i="12"/>
  <c r="ES28" i="12"/>
  <c r="FU18" i="12"/>
  <c r="JM75" i="12"/>
  <c r="DY20" i="12"/>
  <c r="BS89" i="12"/>
  <c r="GX27" i="12"/>
  <c r="HI21" i="12"/>
  <c r="IB28" i="12"/>
  <c r="DD47" i="12"/>
  <c r="BY12" i="12"/>
  <c r="DI48" i="12"/>
  <c r="AO91" i="12"/>
  <c r="O29" i="12"/>
  <c r="FL14" i="12"/>
  <c r="IH32" i="12"/>
  <c r="Y84" i="12"/>
  <c r="EF33" i="12"/>
  <c r="CB16" i="12"/>
  <c r="FX96" i="12"/>
  <c r="HN92" i="12"/>
  <c r="IG21" i="12"/>
  <c r="O20" i="12"/>
  <c r="EW51" i="12"/>
  <c r="AH35" i="12"/>
  <c r="IF47" i="12"/>
  <c r="AR39" i="12"/>
  <c r="EA15" i="12"/>
  <c r="JL21" i="12"/>
  <c r="EC26" i="12"/>
  <c r="AO86" i="12"/>
  <c r="CU50" i="12"/>
  <c r="HP11" i="12"/>
  <c r="IN35" i="12"/>
  <c r="IM22" i="12"/>
  <c r="EO33" i="12"/>
  <c r="BW27" i="12"/>
  <c r="HN33" i="12"/>
  <c r="AE24" i="12"/>
  <c r="EM88" i="12"/>
  <c r="DH22" i="12"/>
  <c r="DS37" i="12"/>
  <c r="IS41" i="12"/>
  <c r="FV42" i="12"/>
  <c r="GC38" i="12"/>
  <c r="AA85" i="12"/>
  <c r="BS23" i="12"/>
  <c r="EB34" i="12"/>
  <c r="BV25" i="12"/>
  <c r="DU75" i="12"/>
  <c r="JF30" i="12"/>
  <c r="AA22" i="12"/>
  <c r="AZ16" i="12"/>
  <c r="IF32" i="12"/>
  <c r="GG13" i="12"/>
  <c r="GB33" i="12"/>
  <c r="BK89" i="12"/>
  <c r="AL47" i="12"/>
  <c r="EI50" i="12"/>
  <c r="GP12" i="12"/>
  <c r="HW82" i="12"/>
  <c r="AH77" i="12"/>
  <c r="EE47" i="12"/>
  <c r="FZ42" i="12"/>
  <c r="S15" i="12"/>
  <c r="EK44" i="12"/>
  <c r="FD80" i="12"/>
  <c r="CL13" i="12"/>
  <c r="ED16" i="12"/>
  <c r="AI63" i="12"/>
  <c r="CC64" i="12"/>
  <c r="EJ12" i="12"/>
  <c r="BG58" i="12"/>
  <c r="CU58" i="12"/>
  <c r="DN91" i="12"/>
  <c r="IU15" i="12"/>
  <c r="EI24" i="12"/>
  <c r="IP47" i="12"/>
  <c r="AZ33" i="12"/>
  <c r="IY48" i="12"/>
  <c r="BI16" i="12"/>
  <c r="AO16" i="12"/>
  <c r="IO23" i="12"/>
  <c r="JK31" i="12"/>
  <c r="BY33" i="12"/>
  <c r="GW85" i="12"/>
  <c r="HO14" i="12"/>
  <c r="O76" i="12"/>
  <c r="BN47" i="12"/>
  <c r="GB30" i="12"/>
  <c r="EI13" i="12"/>
  <c r="DF90" i="12"/>
  <c r="JM78" i="12"/>
  <c r="AK89" i="12"/>
  <c r="FU49" i="12"/>
  <c r="BD75" i="12"/>
  <c r="FJ83" i="12"/>
  <c r="AH19" i="12"/>
  <c r="FB65" i="12"/>
  <c r="EK45" i="12"/>
  <c r="GJ29" i="12"/>
  <c r="FC27" i="12"/>
  <c r="GR25" i="12"/>
  <c r="JC11" i="12"/>
  <c r="JF14" i="12"/>
  <c r="JD28" i="12"/>
  <c r="JA14" i="12"/>
  <c r="GH87" i="12"/>
  <c r="GP25" i="12"/>
  <c r="GW15" i="12"/>
  <c r="FS43" i="12"/>
  <c r="DO22" i="12"/>
  <c r="AM37" i="12"/>
  <c r="IM18" i="12"/>
  <c r="AH36" i="12"/>
  <c r="FU32" i="12"/>
  <c r="FF47" i="12"/>
  <c r="FI36" i="12"/>
  <c r="DC50" i="12"/>
  <c r="IX37" i="12"/>
  <c r="EA59" i="12"/>
  <c r="K37" i="12"/>
  <c r="S38" i="12"/>
  <c r="BR37" i="12"/>
  <c r="CN46" i="12"/>
  <c r="CY54" i="12"/>
  <c r="FJ75" i="12"/>
  <c r="AI54" i="12"/>
  <c r="HD41" i="12"/>
  <c r="CW18" i="12"/>
  <c r="DF85" i="12"/>
  <c r="EQ29" i="12"/>
  <c r="IV38" i="12"/>
  <c r="BH54" i="12"/>
  <c r="FF18" i="12"/>
  <c r="JA41" i="12"/>
  <c r="FN35" i="12"/>
  <c r="EH44" i="12"/>
  <c r="DN71" i="12"/>
  <c r="CE33" i="12"/>
  <c r="AQ43" i="12"/>
  <c r="CE84" i="12"/>
  <c r="CG29" i="12"/>
  <c r="S49" i="12"/>
  <c r="DC46" i="12"/>
  <c r="FL41" i="12"/>
  <c r="HK14" i="12"/>
  <c r="GC11" i="12"/>
  <c r="AU41" i="12"/>
  <c r="EZ29" i="12"/>
  <c r="JC20" i="12"/>
  <c r="FN32" i="12"/>
  <c r="DO30" i="12"/>
  <c r="IA35" i="12"/>
  <c r="JD54" i="12"/>
  <c r="FU36" i="12"/>
  <c r="DI25" i="12"/>
  <c r="FM81" i="12"/>
  <c r="AX50" i="12"/>
  <c r="GU40" i="12"/>
  <c r="CN20" i="12"/>
  <c r="FY32" i="12"/>
  <c r="CC83" i="12"/>
  <c r="IH25" i="12"/>
  <c r="CC14" i="12"/>
  <c r="GH30" i="12"/>
  <c r="EI45" i="12"/>
  <c r="FB29" i="12"/>
  <c r="EM17" i="12"/>
  <c r="EC49" i="12"/>
  <c r="BB47" i="12"/>
  <c r="DM68" i="12"/>
  <c r="IH10" i="12"/>
  <c r="BB60" i="12"/>
  <c r="HR51" i="12"/>
  <c r="EI34" i="12"/>
  <c r="JG20" i="12"/>
  <c r="BD26" i="12"/>
  <c r="FI91" i="12"/>
  <c r="AR74" i="12"/>
  <c r="HB13" i="12"/>
  <c r="DA24" i="12"/>
  <c r="BR55" i="12"/>
  <c r="GS83" i="12"/>
  <c r="FL38" i="12"/>
  <c r="S30" i="12"/>
  <c r="IL39" i="12"/>
  <c r="HX30" i="12"/>
  <c r="GC36" i="12"/>
  <c r="DL99" i="12"/>
  <c r="DU74" i="12"/>
  <c r="EG28" i="12"/>
  <c r="BU15" i="12"/>
  <c r="I58" i="12"/>
  <c r="HO20" i="12"/>
  <c r="AF84" i="12"/>
  <c r="JK21" i="12"/>
  <c r="CR35" i="12"/>
  <c r="IE19" i="12"/>
  <c r="IH14" i="12"/>
  <c r="GH37" i="12"/>
  <c r="DL76" i="12"/>
  <c r="HT40" i="12"/>
  <c r="AT74" i="12"/>
  <c r="EK18" i="12"/>
  <c r="CS24" i="12"/>
  <c r="EA38" i="12"/>
  <c r="BA43" i="12"/>
  <c r="EC78" i="12"/>
  <c r="IJ98" i="12"/>
  <c r="BN72" i="12"/>
  <c r="EJ14" i="12"/>
  <c r="GH27" i="12"/>
  <c r="BV32" i="12"/>
  <c r="BO71" i="12"/>
  <c r="IL40" i="12"/>
  <c r="FF51" i="12"/>
  <c r="IX97" i="12"/>
  <c r="EW55" i="12"/>
  <c r="CV34" i="12"/>
  <c r="FQ23" i="12"/>
  <c r="GV51" i="12"/>
  <c r="IV30" i="12"/>
  <c r="GS32" i="12"/>
  <c r="DR29" i="12"/>
  <c r="CE39" i="12"/>
  <c r="S26" i="12"/>
  <c r="DX47" i="12"/>
  <c r="BW21" i="12"/>
  <c r="JK48" i="12"/>
  <c r="GU47" i="12"/>
  <c r="FM56" i="12"/>
  <c r="HH22" i="12"/>
  <c r="HQ12" i="12"/>
  <c r="IO14" i="12"/>
  <c r="BK75" i="12"/>
  <c r="AN89" i="12"/>
  <c r="FR41" i="12"/>
  <c r="AZ84" i="12"/>
  <c r="FZ22" i="12"/>
  <c r="GF32" i="12"/>
  <c r="DI27" i="12"/>
  <c r="GU12" i="12"/>
  <c r="DL14" i="12"/>
  <c r="HH66" i="12"/>
  <c r="FJ21" i="12"/>
  <c r="CZ57" i="12"/>
  <c r="BX38" i="12"/>
  <c r="HZ18" i="12"/>
  <c r="IU14" i="12"/>
  <c r="FE13" i="12"/>
  <c r="EL85" i="12"/>
  <c r="JD36" i="12"/>
  <c r="CW36" i="12"/>
  <c r="FW14" i="12"/>
  <c r="IB37" i="12"/>
  <c r="CR17" i="12"/>
  <c r="JJ37" i="12"/>
  <c r="IK47" i="12"/>
  <c r="FY41" i="12"/>
  <c r="BV21" i="12"/>
  <c r="DI46" i="12"/>
  <c r="GY51" i="12"/>
  <c r="DF39" i="12"/>
  <c r="HH33" i="12"/>
  <c r="JL48" i="12"/>
  <c r="DW10" i="12"/>
  <c r="CE44" i="12"/>
  <c r="EU21" i="12"/>
  <c r="AY50" i="12"/>
  <c r="DD17" i="12"/>
  <c r="AG43" i="12"/>
  <c r="GY69" i="12"/>
  <c r="FU46" i="12"/>
  <c r="FJ18" i="12"/>
  <c r="BL48" i="12"/>
  <c r="CW21" i="12"/>
  <c r="BM92" i="12"/>
  <c r="EQ71" i="12"/>
  <c r="FI47" i="12"/>
  <c r="HR46" i="12"/>
  <c r="FM19" i="12"/>
  <c r="IR24" i="12"/>
  <c r="HN39" i="12"/>
  <c r="HI10" i="12"/>
  <c r="AO29" i="12"/>
  <c r="HQ39" i="12"/>
  <c r="EA21" i="12"/>
  <c r="EV28" i="12"/>
  <c r="IK31" i="12"/>
  <c r="DH27" i="12"/>
  <c r="AD95" i="12"/>
  <c r="JD18" i="12"/>
  <c r="HS29" i="12"/>
  <c r="EN38" i="12"/>
  <c r="AI79" i="12"/>
  <c r="FZ23" i="12"/>
  <c r="AF19" i="12"/>
  <c r="CG26" i="12"/>
  <c r="E98" i="12"/>
  <c r="IP37" i="12"/>
  <c r="GV96" i="12"/>
  <c r="CH55" i="12"/>
  <c r="BG89" i="12"/>
  <c r="AN27" i="12"/>
  <c r="GI46" i="12"/>
  <c r="FK91" i="12"/>
  <c r="FS12" i="12"/>
  <c r="FB40" i="12"/>
  <c r="CD99" i="12"/>
  <c r="DP43" i="12"/>
  <c r="DM59" i="12"/>
  <c r="BN16" i="12"/>
  <c r="CO22" i="12"/>
  <c r="CA41" i="12"/>
  <c r="HM27" i="12"/>
  <c r="BO41" i="12"/>
  <c r="DE83" i="12"/>
  <c r="EO12" i="12"/>
  <c r="FM32" i="12"/>
  <c r="GK38" i="12"/>
  <c r="AQ45" i="12"/>
  <c r="IC31" i="12"/>
  <c r="II14" i="12"/>
  <c r="AL69" i="12"/>
  <c r="DR58" i="12"/>
  <c r="HS50" i="12"/>
  <c r="GZ14" i="12"/>
  <c r="JG15" i="12"/>
  <c r="EA31" i="12"/>
  <c r="IK20" i="12"/>
  <c r="JC28" i="12"/>
  <c r="AN26" i="12"/>
  <c r="EE41" i="12"/>
  <c r="BM35" i="12"/>
  <c r="EF50" i="12"/>
  <c r="GA45" i="12"/>
  <c r="GE39" i="12"/>
  <c r="HA11" i="12"/>
  <c r="BG43" i="12"/>
  <c r="AU65" i="12"/>
  <c r="GW25" i="12"/>
  <c r="HS24" i="12"/>
  <c r="GV27" i="12"/>
  <c r="EX88" i="12"/>
  <c r="HT19" i="12"/>
  <c r="FC75" i="12"/>
  <c r="JI34" i="12"/>
  <c r="B49" i="12"/>
  <c r="HW72" i="12"/>
  <c r="HT45" i="12"/>
  <c r="BX66" i="12"/>
  <c r="CZ23" i="12"/>
  <c r="CT11" i="12"/>
  <c r="BE78" i="12"/>
  <c r="AE75" i="12"/>
  <c r="EQ62" i="12"/>
  <c r="HW47" i="12"/>
  <c r="AP32" i="12"/>
  <c r="IN47" i="12"/>
  <c r="B11" i="12"/>
  <c r="IE69" i="12"/>
  <c r="AG13" i="12"/>
  <c r="S28" i="12"/>
  <c r="EC40" i="12"/>
  <c r="GA16" i="12"/>
  <c r="IE44" i="12"/>
  <c r="GF39" i="12"/>
  <c r="HF87" i="12"/>
  <c r="IS47" i="12"/>
  <c r="AI32" i="12"/>
  <c r="BR33" i="12"/>
  <c r="GP13" i="12"/>
  <c r="CZ81" i="12"/>
  <c r="HE49" i="12"/>
  <c r="FD34" i="12"/>
  <c r="FX32" i="12"/>
  <c r="EP30" i="12"/>
  <c r="FK97" i="12"/>
  <c r="EL82" i="12"/>
  <c r="GV13" i="12"/>
  <c r="BK50" i="12"/>
  <c r="DA49" i="12"/>
  <c r="IT99" i="12"/>
  <c r="JD25" i="12"/>
  <c r="CM46" i="12"/>
  <c r="JD39" i="12"/>
  <c r="EO15" i="12"/>
  <c r="E49" i="12"/>
  <c r="FM51" i="12"/>
  <c r="EE36" i="12"/>
  <c r="FZ27" i="12"/>
  <c r="AD47" i="12"/>
  <c r="EP49" i="12"/>
  <c r="CG22" i="12"/>
  <c r="DB27" i="12"/>
  <c r="DZ67" i="12"/>
  <c r="IF37" i="12"/>
  <c r="AP25" i="12"/>
  <c r="AI50" i="12"/>
  <c r="HJ42" i="12"/>
  <c r="BU10" i="12"/>
  <c r="BH92" i="12"/>
  <c r="AZ15" i="12"/>
  <c r="EH13" i="12"/>
  <c r="GI51" i="12"/>
  <c r="FX44" i="12"/>
  <c r="Y26" i="12"/>
  <c r="CT47" i="12"/>
  <c r="AF21" i="12"/>
  <c r="JD42" i="12"/>
  <c r="IV17" i="12"/>
  <c r="E21" i="12"/>
  <c r="AJ17" i="12"/>
  <c r="CY86" i="12"/>
  <c r="HN43" i="12"/>
  <c r="EM33" i="12"/>
  <c r="CD16" i="12"/>
  <c r="GL44" i="12"/>
  <c r="AQ28" i="12"/>
  <c r="DP21" i="12"/>
  <c r="BB12" i="12"/>
  <c r="DC41" i="12"/>
  <c r="CZ37" i="12"/>
  <c r="IB48" i="12"/>
  <c r="GU20" i="12"/>
  <c r="AK28" i="12"/>
  <c r="IU65" i="12"/>
  <c r="CC13" i="12"/>
  <c r="DZ45" i="12"/>
  <c r="AR44" i="12"/>
  <c r="EM77" i="12"/>
  <c r="GN49" i="12"/>
  <c r="DT24" i="12"/>
  <c r="CG97" i="12"/>
  <c r="CR89" i="12"/>
  <c r="CS48" i="12"/>
  <c r="CF60" i="12"/>
  <c r="DA25" i="12"/>
  <c r="HD38" i="12"/>
  <c r="EV96" i="12"/>
  <c r="HG40" i="12"/>
  <c r="AG44" i="12"/>
  <c r="EN39" i="12"/>
  <c r="AY44" i="12"/>
  <c r="HY35" i="12"/>
  <c r="AO48" i="12"/>
  <c r="AH31" i="12"/>
  <c r="AE27" i="12"/>
  <c r="Z79" i="12"/>
  <c r="ER29" i="12"/>
  <c r="CN42" i="12"/>
  <c r="GR28" i="12"/>
  <c r="GN39" i="12"/>
  <c r="GU32" i="12"/>
  <c r="BS22" i="12"/>
  <c r="FJ14" i="12"/>
  <c r="AT16" i="12"/>
  <c r="P82" i="12"/>
  <c r="CF50" i="12"/>
  <c r="DF26" i="12"/>
  <c r="GN24" i="12"/>
  <c r="HX45" i="12"/>
  <c r="AE72" i="12"/>
  <c r="BU18" i="12"/>
  <c r="FW35" i="12"/>
  <c r="AK36" i="12"/>
  <c r="IA10" i="12"/>
  <c r="CT25" i="12"/>
  <c r="CO17" i="12"/>
  <c r="HS58" i="12"/>
  <c r="ET38" i="12"/>
  <c r="IZ51" i="12"/>
  <c r="E61" i="12"/>
  <c r="N19" i="12"/>
  <c r="IB63" i="12"/>
  <c r="DO96" i="12"/>
  <c r="FH21" i="12"/>
  <c r="O91" i="12"/>
  <c r="EE32" i="12"/>
  <c r="EX79" i="12"/>
  <c r="JL34" i="12"/>
  <c r="HV44" i="12"/>
  <c r="IQ35" i="12"/>
  <c r="FL19" i="12"/>
  <c r="BO39" i="12"/>
  <c r="CV37" i="12"/>
  <c r="CC51" i="12"/>
  <c r="FS31" i="12"/>
  <c r="GK14" i="12"/>
  <c r="AK19" i="12"/>
  <c r="GB34" i="12"/>
  <c r="BL35" i="12"/>
  <c r="EX10" i="12"/>
  <c r="GG38" i="12"/>
  <c r="HI17" i="12"/>
  <c r="FF42" i="12"/>
  <c r="EH79" i="12"/>
  <c r="DR39" i="12"/>
  <c r="Y46" i="12"/>
  <c r="AG79" i="12"/>
  <c r="IW49" i="12"/>
  <c r="AZ63" i="12"/>
  <c r="EX42" i="12"/>
  <c r="AU35" i="12"/>
  <c r="BB16" i="12"/>
  <c r="II97" i="12"/>
  <c r="EF68" i="12"/>
  <c r="BI78" i="12"/>
  <c r="CP29" i="12"/>
  <c r="CA44" i="12"/>
  <c r="BX14" i="12"/>
  <c r="IH80" i="12"/>
  <c r="DT19" i="12"/>
  <c r="AZ36" i="12"/>
  <c r="CB50" i="12"/>
  <c r="CE42" i="12"/>
  <c r="CW57" i="12"/>
  <c r="S55" i="12"/>
  <c r="HU90" i="12"/>
  <c r="HT47" i="12"/>
  <c r="DM36" i="12"/>
  <c r="GG48" i="12"/>
  <c r="ED98" i="12"/>
  <c r="K31" i="12"/>
  <c r="DF25" i="12"/>
  <c r="IJ83" i="12"/>
  <c r="GB47" i="12"/>
  <c r="BK47" i="12"/>
  <c r="EI20" i="12"/>
  <c r="AS17" i="12"/>
  <c r="IF48" i="12"/>
  <c r="DB88" i="12"/>
  <c r="HI39" i="12"/>
  <c r="CL37" i="12"/>
  <c r="HL44" i="12"/>
  <c r="BO78" i="12"/>
  <c r="EM25" i="12"/>
  <c r="GD90" i="12"/>
  <c r="BL41" i="12"/>
  <c r="O88" i="12"/>
  <c r="HZ25" i="12"/>
  <c r="CZ62" i="12"/>
  <c r="IC13" i="12"/>
  <c r="BM78" i="12"/>
  <c r="JI13" i="12"/>
  <c r="EW13" i="12"/>
  <c r="HM39" i="12"/>
  <c r="EW23" i="12"/>
  <c r="BJ23" i="12"/>
  <c r="BB43" i="12"/>
  <c r="DZ35" i="12"/>
  <c r="CX20" i="12"/>
  <c r="FF14" i="12"/>
  <c r="DW33" i="12"/>
  <c r="EB61" i="12"/>
  <c r="GM14" i="12"/>
  <c r="F37" i="12"/>
  <c r="IX32" i="12"/>
  <c r="IN31" i="12"/>
  <c r="IX41" i="12"/>
  <c r="IF35" i="12"/>
  <c r="GP36" i="12"/>
  <c r="CK86" i="12"/>
  <c r="AX21" i="12"/>
  <c r="EU27" i="12"/>
  <c r="CN69" i="12"/>
  <c r="II10" i="12"/>
  <c r="ET13" i="12"/>
  <c r="DO91" i="12"/>
  <c r="K50" i="12"/>
  <c r="AG57" i="12"/>
  <c r="FW31" i="12"/>
  <c r="GN15" i="12"/>
  <c r="AZ17" i="12"/>
  <c r="FN93" i="12"/>
  <c r="GA50" i="12"/>
  <c r="HZ31" i="12"/>
  <c r="BL89" i="12"/>
  <c r="EK55" i="12"/>
  <c r="CF39" i="12"/>
  <c r="IA20" i="12"/>
  <c r="EM24" i="12"/>
  <c r="GW44" i="12"/>
  <c r="FY45" i="12"/>
  <c r="DV23" i="12"/>
  <c r="BI60" i="12"/>
  <c r="FI49" i="12"/>
  <c r="BE21" i="12"/>
  <c r="AF11" i="12"/>
  <c r="EE75" i="12"/>
  <c r="AR33" i="12"/>
  <c r="AI37" i="12"/>
  <c r="IZ10" i="12"/>
  <c r="GD24" i="12"/>
  <c r="FH56" i="12"/>
  <c r="JJ27" i="12"/>
  <c r="BJ37" i="12"/>
  <c r="IA39" i="12"/>
  <c r="FH23" i="12"/>
  <c r="AD56" i="12"/>
  <c r="BM27" i="12"/>
  <c r="GS28" i="12"/>
  <c r="AT33" i="12"/>
  <c r="J15" i="12"/>
  <c r="IN33" i="12"/>
  <c r="FG28" i="12"/>
  <c r="EU35" i="12"/>
  <c r="AA67" i="12"/>
  <c r="BE81" i="12"/>
  <c r="IX39" i="12"/>
  <c r="EZ24" i="12"/>
  <c r="DH99" i="12"/>
  <c r="JL15" i="12"/>
  <c r="CS66" i="12"/>
  <c r="FZ44" i="12"/>
  <c r="AO24" i="12"/>
  <c r="BE98" i="12"/>
  <c r="FV24" i="12"/>
  <c r="BG73" i="12"/>
  <c r="IE22" i="12"/>
  <c r="FL74" i="12"/>
  <c r="CC68" i="12"/>
  <c r="BG20" i="12"/>
  <c r="IZ39" i="12"/>
  <c r="GM29" i="12"/>
  <c r="AX36" i="12"/>
  <c r="JJ45" i="12"/>
  <c r="FM20" i="12"/>
  <c r="JH14" i="12"/>
  <c r="S13" i="12"/>
  <c r="EQ24" i="12"/>
  <c r="BB21" i="12"/>
  <c r="DS85" i="12"/>
  <c r="HU33" i="12"/>
  <c r="HD97" i="12"/>
  <c r="CJ92" i="12"/>
  <c r="JD48" i="12"/>
  <c r="JF40" i="12"/>
  <c r="AZ39" i="12"/>
  <c r="DF45" i="12"/>
  <c r="AO77" i="12"/>
  <c r="AN69" i="12"/>
  <c r="FM27" i="12"/>
  <c r="BW45" i="12"/>
  <c r="DH67" i="12"/>
  <c r="AT22" i="12"/>
  <c r="CV17" i="12"/>
  <c r="DV50" i="12"/>
  <c r="AH54" i="12"/>
  <c r="FE95" i="12"/>
  <c r="DJ52" i="12"/>
  <c r="JG18" i="12"/>
  <c r="FK35" i="12"/>
  <c r="AI13" i="12"/>
  <c r="AU91" i="12"/>
  <c r="AQ32" i="12"/>
  <c r="EH23" i="12"/>
  <c r="HX18" i="12"/>
  <c r="EB91" i="12"/>
  <c r="BS41" i="12"/>
  <c r="EK12" i="12"/>
  <c r="AT40" i="12"/>
  <c r="IP59" i="12"/>
  <c r="K42" i="12"/>
  <c r="B30" i="12"/>
  <c r="EH60" i="12"/>
  <c r="EB16" i="12"/>
  <c r="IB43" i="12"/>
  <c r="GP50" i="12"/>
  <c r="HE22" i="12"/>
  <c r="BE23" i="12"/>
  <c r="EG17" i="12"/>
  <c r="HB19" i="12"/>
  <c r="BJ56" i="12"/>
  <c r="CG47" i="12"/>
  <c r="ED30" i="12"/>
  <c r="GS42" i="12"/>
  <c r="DD10" i="12"/>
  <c r="HU38" i="12"/>
  <c r="DO36" i="12"/>
  <c r="DD82" i="12"/>
  <c r="BT33" i="12"/>
  <c r="GD28" i="12"/>
  <c r="CH90" i="12"/>
  <c r="BV22" i="12"/>
  <c r="DH15" i="12"/>
  <c r="IQ78" i="12"/>
  <c r="CW48" i="12"/>
  <c r="EN71" i="12"/>
  <c r="FA79" i="12"/>
  <c r="GT24" i="12"/>
  <c r="IB22" i="12"/>
  <c r="AJ20" i="12"/>
  <c r="IZ48" i="12"/>
  <c r="DY86" i="12"/>
  <c r="AS18" i="12"/>
  <c r="FN44" i="12"/>
  <c r="GD47" i="12"/>
  <c r="BT37" i="12"/>
  <c r="FG80" i="12"/>
  <c r="BF33" i="12"/>
  <c r="HF15" i="12"/>
  <c r="HZ36" i="12"/>
  <c r="GK51" i="12"/>
  <c r="AP28" i="12"/>
  <c r="HG14" i="12"/>
  <c r="CZ34" i="12"/>
  <c r="HH41" i="12"/>
  <c r="AP39" i="12"/>
  <c r="BY84" i="12"/>
  <c r="CE15" i="12"/>
  <c r="CR15" i="12"/>
  <c r="CE59" i="12"/>
  <c r="DA34" i="12"/>
  <c r="FM14" i="12"/>
  <c r="DF32" i="12"/>
  <c r="HH85" i="12"/>
  <c r="IN36" i="12"/>
  <c r="AF37" i="12"/>
  <c r="DO50" i="12"/>
  <c r="CN17" i="12"/>
  <c r="CC34" i="12"/>
  <c r="DX15" i="12"/>
  <c r="DX45" i="12"/>
  <c r="AI35" i="12"/>
  <c r="ES44" i="12"/>
  <c r="DS33" i="12"/>
  <c r="BJ47" i="12"/>
  <c r="JJ28" i="12"/>
  <c r="CT81" i="12"/>
  <c r="BH23" i="12"/>
  <c r="AA47" i="12"/>
  <c r="FE76" i="12"/>
  <c r="DI89" i="12"/>
  <c r="AS62" i="12"/>
  <c r="FG27" i="12"/>
  <c r="CD93" i="12"/>
  <c r="IM24" i="12"/>
  <c r="CQ33" i="12"/>
  <c r="DG28" i="12"/>
  <c r="BA57" i="12"/>
  <c r="BE67" i="12"/>
  <c r="DT39" i="12"/>
  <c r="Y66" i="12"/>
  <c r="GX31" i="12"/>
  <c r="IS19" i="12"/>
  <c r="BH86" i="12"/>
  <c r="IX16" i="12"/>
  <c r="FE27" i="12"/>
  <c r="GI27" i="12"/>
  <c r="P53" i="12"/>
  <c r="E42" i="12"/>
  <c r="DW67" i="12"/>
  <c r="JL18" i="12"/>
  <c r="ED29" i="12"/>
  <c r="DR37" i="12"/>
  <c r="E94" i="12"/>
  <c r="ES26" i="12"/>
  <c r="FB36" i="12"/>
  <c r="EA22" i="12"/>
  <c r="CH68" i="12"/>
  <c r="CD39" i="12"/>
  <c r="IR27" i="12"/>
  <c r="CE18" i="12"/>
  <c r="GM36" i="12"/>
  <c r="IG39" i="12"/>
  <c r="CJ18" i="12"/>
  <c r="BC38" i="12"/>
  <c r="ET90" i="12"/>
  <c r="EX22" i="12"/>
  <c r="GA49" i="12"/>
  <c r="DO72" i="12"/>
  <c r="EC35" i="12"/>
  <c r="DX67" i="12"/>
  <c r="EN24" i="12"/>
  <c r="FC51" i="12"/>
  <c r="GN19" i="12"/>
  <c r="BO49" i="12"/>
  <c r="CS89" i="12"/>
  <c r="CP32" i="12"/>
  <c r="EV68" i="12"/>
  <c r="AS12" i="12"/>
  <c r="CJ45" i="12"/>
  <c r="N23" i="12"/>
  <c r="HO42" i="12"/>
  <c r="DY19" i="12"/>
  <c r="IT25" i="12"/>
  <c r="GT39" i="12"/>
  <c r="O36" i="12"/>
  <c r="GG50" i="12"/>
  <c r="IJ36" i="12"/>
  <c r="BW46" i="12"/>
  <c r="AP30" i="12"/>
  <c r="DM57" i="12"/>
  <c r="CB31" i="12"/>
  <c r="CH16" i="12"/>
  <c r="FC19" i="12"/>
  <c r="EO13" i="12"/>
  <c r="FB48" i="12"/>
  <c r="DD49" i="12"/>
  <c r="BW18" i="12"/>
  <c r="EN45" i="12"/>
  <c r="HD24" i="12"/>
  <c r="HQ17" i="12"/>
  <c r="DZ14" i="12"/>
  <c r="EI40" i="12"/>
  <c r="B35" i="12"/>
  <c r="HL38" i="12"/>
  <c r="CX34" i="12"/>
  <c r="FX45" i="12"/>
  <c r="HR29" i="12"/>
  <c r="BL45" i="12"/>
  <c r="AE54" i="12"/>
  <c r="DL11" i="12"/>
  <c r="CK27" i="12"/>
  <c r="AH55" i="12"/>
  <c r="FL17" i="12"/>
  <c r="JF36" i="12"/>
  <c r="AE15" i="12"/>
  <c r="BM24" i="12"/>
  <c r="FG15" i="12"/>
  <c r="CK47" i="12"/>
  <c r="CM14" i="12"/>
  <c r="AF27" i="12"/>
  <c r="HA24" i="12"/>
  <c r="E40" i="12"/>
  <c r="DK47" i="12"/>
  <c r="HN46" i="12"/>
  <c r="BV20" i="12"/>
  <c r="EA16" i="12"/>
  <c r="EU42" i="12"/>
  <c r="EY26" i="12"/>
  <c r="DX29" i="12"/>
  <c r="IP29" i="12"/>
  <c r="CU64" i="12"/>
  <c r="DF29" i="12"/>
  <c r="CZ30" i="12"/>
  <c r="BO35" i="12"/>
  <c r="HZ42" i="12"/>
  <c r="IB49" i="12"/>
  <c r="BJ92" i="12"/>
  <c r="JC95" i="12"/>
  <c r="AQ39" i="12"/>
  <c r="EJ50" i="12"/>
  <c r="CO49" i="12"/>
  <c r="AY31" i="12"/>
  <c r="BV13" i="12"/>
  <c r="AO19" i="12"/>
  <c r="BL46" i="12"/>
  <c r="BH34" i="12"/>
  <c r="FU44" i="12"/>
  <c r="FU71" i="12"/>
  <c r="V88" i="12"/>
  <c r="EL93" i="12"/>
  <c r="AX29" i="12"/>
  <c r="CI26" i="12"/>
  <c r="FS13" i="12"/>
  <c r="FC29" i="12"/>
  <c r="HB48" i="12"/>
  <c r="EE45" i="12"/>
  <c r="AN40" i="12"/>
  <c r="K19" i="12"/>
  <c r="EN35" i="12"/>
  <c r="DN67" i="12"/>
  <c r="HA40" i="12"/>
  <c r="E19" i="12"/>
  <c r="EE19" i="12"/>
  <c r="BM19" i="12"/>
  <c r="FU38" i="12"/>
  <c r="BD31" i="12"/>
  <c r="BE26" i="12"/>
  <c r="IP30" i="12"/>
  <c r="BD63" i="12"/>
  <c r="BR63" i="12"/>
  <c r="IG31" i="12"/>
  <c r="CQ23" i="12"/>
  <c r="HB29" i="12"/>
  <c r="BH12" i="12"/>
  <c r="JM12" i="12"/>
  <c r="B46" i="12"/>
  <c r="GS27" i="12"/>
  <c r="HS23" i="12"/>
  <c r="AI96" i="12"/>
  <c r="AZ40" i="12"/>
  <c r="FA95" i="12"/>
  <c r="FS38" i="12"/>
  <c r="CM37" i="12"/>
  <c r="EK30" i="12"/>
  <c r="AX90" i="12"/>
  <c r="CR19" i="12"/>
  <c r="CH99" i="12"/>
  <c r="ET31" i="12"/>
  <c r="HZ32" i="12"/>
  <c r="AK45" i="12"/>
  <c r="DA10" i="12"/>
  <c r="IP14" i="12"/>
  <c r="BE51" i="12"/>
  <c r="DR35" i="12"/>
  <c r="HH99" i="12"/>
  <c r="GL16" i="12"/>
  <c r="HA29" i="12"/>
  <c r="HU24" i="12"/>
  <c r="IT38" i="12"/>
  <c r="DW36" i="12"/>
  <c r="BY37" i="12"/>
  <c r="FC38" i="12"/>
  <c r="CJ39" i="12"/>
  <c r="B32" i="12"/>
  <c r="CX21" i="12"/>
  <c r="EY17" i="12"/>
  <c r="FF19" i="12"/>
  <c r="E14" i="12"/>
  <c r="GI36" i="12"/>
  <c r="HE27" i="12"/>
  <c r="ID30" i="12"/>
  <c r="EX45" i="12"/>
  <c r="DO33" i="12"/>
  <c r="CM11" i="12"/>
  <c r="CG24" i="12"/>
  <c r="AA18" i="12"/>
  <c r="FS23" i="12"/>
  <c r="IZ38" i="12"/>
  <c r="GI10" i="12"/>
  <c r="DN12" i="12"/>
  <c r="GY15" i="12"/>
  <c r="EP89" i="12"/>
  <c r="HY15" i="12"/>
  <c r="EK37" i="12"/>
  <c r="AQ41" i="12"/>
  <c r="JL28" i="12"/>
  <c r="DY70" i="12"/>
  <c r="EJ92" i="12"/>
  <c r="ID15" i="12"/>
  <c r="JI41" i="12"/>
  <c r="HX97" i="12"/>
  <c r="AD81" i="12"/>
  <c r="ED89" i="12"/>
  <c r="CH93" i="12"/>
  <c r="BN15" i="12"/>
  <c r="DJ21" i="12"/>
  <c r="GE51" i="12"/>
  <c r="EL11" i="12"/>
  <c r="IA28" i="12"/>
  <c r="IW46" i="12"/>
  <c r="FX22" i="12"/>
  <c r="CC88" i="12"/>
  <c r="BL28" i="12"/>
  <c r="DC75" i="12"/>
  <c r="JC83" i="12"/>
  <c r="CF33" i="12"/>
  <c r="HK22" i="12"/>
  <c r="BG22" i="12"/>
  <c r="E45" i="12"/>
  <c r="DU21" i="12"/>
  <c r="GT13" i="12"/>
  <c r="O34" i="12"/>
  <c r="AJ60" i="12"/>
  <c r="JG34" i="12"/>
  <c r="FT17" i="12"/>
  <c r="JH10" i="12"/>
  <c r="HD36" i="12"/>
  <c r="AI17" i="12"/>
  <c r="ER87" i="12"/>
  <c r="GG51" i="12"/>
  <c r="BG37" i="12"/>
  <c r="HA21" i="12"/>
  <c r="AM48" i="12"/>
  <c r="CY51" i="12"/>
  <c r="CU28" i="12"/>
  <c r="EL30" i="12"/>
  <c r="HW12" i="12"/>
  <c r="CU22" i="12"/>
  <c r="DR19" i="12"/>
  <c r="DQ20" i="12"/>
  <c r="FE37" i="12"/>
  <c r="FG87" i="12"/>
  <c r="BX27" i="12"/>
  <c r="DX13" i="12"/>
  <c r="IE32" i="12"/>
  <c r="EH35" i="12"/>
  <c r="EJ29" i="12"/>
  <c r="BB41" i="12"/>
  <c r="EY49" i="12"/>
  <c r="IR46" i="12"/>
  <c r="HR37" i="12"/>
  <c r="HS30" i="12"/>
  <c r="CW12" i="12"/>
  <c r="BN43" i="12"/>
  <c r="HU41" i="12"/>
  <c r="AG88" i="12"/>
  <c r="FN31" i="12"/>
  <c r="O44" i="12"/>
  <c r="ET96" i="12"/>
  <c r="EJ25" i="12"/>
  <c r="CC55" i="12"/>
  <c r="EE42" i="12"/>
  <c r="DO98" i="12"/>
  <c r="EA14" i="12"/>
  <c r="HW13" i="12"/>
  <c r="DE76" i="12"/>
  <c r="GJ23" i="12"/>
  <c r="AL67" i="12"/>
  <c r="AQ17" i="12"/>
  <c r="AZ27" i="12"/>
  <c r="IV20" i="12"/>
  <c r="ES24" i="12"/>
  <c r="HS25" i="12"/>
  <c r="GA82" i="12"/>
  <c r="CC93" i="12"/>
  <c r="IU33" i="12"/>
  <c r="IQ27" i="12"/>
  <c r="HF13" i="12"/>
  <c r="JB50" i="12"/>
  <c r="AL21" i="12"/>
  <c r="GF38" i="12"/>
  <c r="EN43" i="12"/>
  <c r="F28" i="12"/>
  <c r="EJ23" i="12"/>
  <c r="HD46" i="12"/>
  <c r="BK90" i="12"/>
  <c r="K72" i="12"/>
  <c r="DA68" i="12"/>
  <c r="BX76" i="12"/>
  <c r="N48" i="12"/>
  <c r="HY41" i="12"/>
  <c r="BI45" i="12"/>
  <c r="BH93" i="12"/>
  <c r="EI37" i="12"/>
  <c r="DE31" i="12"/>
  <c r="ED71" i="12"/>
  <c r="HU36" i="12"/>
  <c r="GQ33" i="12"/>
  <c r="BX43" i="12"/>
  <c r="DP26" i="12"/>
  <c r="GK17" i="12"/>
  <c r="CJ22" i="12"/>
  <c r="GQ43" i="12"/>
  <c r="CK69" i="12"/>
  <c r="CJ26" i="12"/>
  <c r="AU48" i="12"/>
  <c r="JJ19" i="12"/>
  <c r="V19" i="12"/>
  <c r="BW96" i="12"/>
  <c r="AA68" i="12"/>
  <c r="DB39" i="12"/>
  <c r="DG17" i="12"/>
  <c r="BV23" i="12"/>
  <c r="DQ23" i="12"/>
  <c r="Y28" i="12"/>
  <c r="BF25" i="12"/>
  <c r="AF42" i="12"/>
  <c r="EB86" i="12"/>
  <c r="GD37" i="12"/>
  <c r="AF39" i="12"/>
  <c r="IT68" i="12"/>
  <c r="EY48" i="12"/>
  <c r="K16" i="12"/>
  <c r="EO52" i="12"/>
  <c r="AK76" i="12"/>
  <c r="HU37" i="12"/>
  <c r="JK30" i="12"/>
  <c r="CK30" i="12"/>
  <c r="ID12" i="12"/>
  <c r="FR43" i="12"/>
  <c r="EV33" i="12"/>
  <c r="EK43" i="12"/>
  <c r="FA48" i="12"/>
  <c r="JA48" i="12"/>
  <c r="HT21" i="12"/>
  <c r="FQ40" i="12"/>
  <c r="BB89" i="12"/>
  <c r="EP48" i="12"/>
  <c r="CI99" i="12"/>
  <c r="V37" i="12"/>
  <c r="BB18" i="12"/>
  <c r="I51" i="12"/>
  <c r="HH20" i="12"/>
  <c r="AP66" i="12"/>
  <c r="BE55" i="12"/>
  <c r="AU19" i="12"/>
  <c r="IO15" i="12"/>
  <c r="AE16" i="12"/>
  <c r="DX11" i="12"/>
  <c r="IX24" i="12"/>
  <c r="FL80" i="12"/>
  <c r="AF20" i="12"/>
  <c r="EM20" i="12"/>
  <c r="BV93" i="12"/>
  <c r="AZ12" i="12"/>
  <c r="FT34" i="12"/>
  <c r="GL45" i="12"/>
  <c r="HT36" i="12"/>
  <c r="IV98" i="12"/>
  <c r="DX10" i="12"/>
  <c r="FI34" i="12"/>
  <c r="ER21" i="12"/>
  <c r="HG42" i="12"/>
  <c r="B84" i="12"/>
  <c r="AL42" i="12"/>
  <c r="GX14" i="12"/>
  <c r="GN16" i="12"/>
  <c r="AY11" i="12"/>
  <c r="DW49" i="12"/>
  <c r="Z87" i="12"/>
  <c r="FR46" i="12"/>
  <c r="DF27" i="12"/>
  <c r="FY18" i="12"/>
  <c r="DF40" i="12"/>
  <c r="DE48" i="12"/>
  <c r="CU49" i="12"/>
  <c r="CF24" i="12"/>
  <c r="DR60" i="12"/>
  <c r="EF13" i="12"/>
  <c r="AY19" i="12"/>
  <c r="DV31" i="12"/>
  <c r="EI35" i="12"/>
  <c r="BV16" i="12"/>
  <c r="CQ48" i="12"/>
  <c r="AX91" i="12"/>
  <c r="IO20" i="12"/>
  <c r="Z17" i="12"/>
  <c r="GG18" i="12"/>
  <c r="DB96" i="12"/>
  <c r="CW23" i="12"/>
  <c r="EZ49" i="12"/>
  <c r="DL19" i="12"/>
  <c r="GV45" i="12"/>
  <c r="BA24" i="12"/>
  <c r="AY94" i="12"/>
  <c r="CN43" i="12"/>
  <c r="HF18" i="12"/>
  <c r="GE18" i="12"/>
  <c r="JL36" i="12"/>
  <c r="DC26" i="12"/>
  <c r="CF13" i="12"/>
  <c r="HU21" i="12"/>
  <c r="FH66" i="12"/>
  <c r="BX25" i="12"/>
  <c r="AP86" i="12"/>
  <c r="GN98" i="12"/>
  <c r="BH13" i="12"/>
  <c r="DB15" i="12"/>
  <c r="CM12" i="12"/>
  <c r="GV33" i="12"/>
  <c r="HB31" i="12"/>
  <c r="N46" i="12"/>
  <c r="JG92" i="12"/>
  <c r="FX55" i="12"/>
  <c r="AT55" i="12"/>
  <c r="FY11" i="12"/>
  <c r="AU49" i="12"/>
  <c r="DT89" i="12"/>
  <c r="HO29" i="12"/>
  <c r="HN11" i="12"/>
  <c r="IL23" i="12"/>
  <c r="AY40" i="12"/>
  <c r="K52" i="12"/>
  <c r="IT40" i="12"/>
  <c r="FH22" i="12"/>
  <c r="HX21" i="12"/>
  <c r="BR93" i="12"/>
  <c r="GB16" i="12"/>
  <c r="DN23" i="12"/>
  <c r="JD11" i="12"/>
  <c r="BX45" i="12"/>
  <c r="AN22" i="12"/>
  <c r="DU40" i="12"/>
  <c r="BM20" i="12"/>
  <c r="BD89" i="12"/>
  <c r="GJ43" i="12"/>
  <c r="CW77" i="12"/>
  <c r="EP87" i="12"/>
  <c r="GY25" i="12"/>
  <c r="JI10" i="12"/>
  <c r="DA16" i="12"/>
  <c r="BK31" i="12"/>
  <c r="EZ19" i="12"/>
  <c r="CN15" i="12"/>
  <c r="CO12" i="12"/>
  <c r="GY29" i="12"/>
  <c r="BF40" i="12"/>
  <c r="HS19" i="12"/>
  <c r="JM22" i="12"/>
  <c r="EM62" i="12"/>
  <c r="K48" i="12"/>
  <c r="HU34" i="12"/>
  <c r="DL73" i="12"/>
  <c r="DR26" i="12"/>
  <c r="DD25" i="12"/>
  <c r="FR97" i="12"/>
  <c r="HA31" i="12"/>
  <c r="BB70" i="12"/>
  <c r="JB42" i="12"/>
  <c r="HJ11" i="12"/>
  <c r="DB51" i="12"/>
  <c r="EK22" i="12"/>
  <c r="ER36" i="12"/>
  <c r="FS14" i="12"/>
  <c r="BC41" i="12"/>
  <c r="DY60" i="12"/>
  <c r="AM12" i="12"/>
  <c r="EP45" i="12"/>
  <c r="FQ15" i="12"/>
  <c r="DW39" i="12"/>
  <c r="BW41" i="12"/>
  <c r="AN15" i="12"/>
  <c r="BT38" i="12"/>
  <c r="IM46" i="12"/>
  <c r="GV43" i="12"/>
  <c r="P14" i="12"/>
  <c r="CW45" i="12"/>
  <c r="GV10" i="12"/>
  <c r="AA20" i="12"/>
  <c r="DI36" i="12"/>
  <c r="FW10" i="12"/>
  <c r="IW50" i="12"/>
  <c r="HG30" i="12"/>
  <c r="EY27" i="12"/>
  <c r="II19" i="12"/>
  <c r="AF92" i="12"/>
  <c r="HE32" i="12"/>
  <c r="HL69" i="12"/>
  <c r="DD13" i="12"/>
  <c r="AO74" i="12"/>
  <c r="BZ38" i="12"/>
  <c r="AK23" i="12"/>
  <c r="DU70" i="12"/>
  <c r="DP36" i="12"/>
  <c r="CF37" i="12"/>
  <c r="EJ30" i="12"/>
  <c r="N38" i="12"/>
  <c r="HE16" i="12"/>
  <c r="BF41" i="12"/>
  <c r="JC19" i="12"/>
  <c r="J39" i="12"/>
  <c r="EM76" i="12"/>
  <c r="ET21" i="12"/>
  <c r="EB30" i="12"/>
  <c r="GO16" i="12"/>
  <c r="HD21" i="12"/>
  <c r="CW50" i="12"/>
  <c r="CP31" i="12"/>
  <c r="DL23" i="12"/>
  <c r="IV29" i="12"/>
  <c r="HI44" i="12"/>
  <c r="GX65" i="12"/>
  <c r="DW25" i="12"/>
  <c r="BY50" i="12"/>
  <c r="P47" i="12"/>
  <c r="AL49" i="12"/>
  <c r="BN49" i="12"/>
  <c r="AF86" i="12"/>
  <c r="FH76" i="12"/>
  <c r="DQ24" i="12"/>
  <c r="DQ27" i="12"/>
  <c r="AH14" i="12"/>
  <c r="ES38" i="12"/>
  <c r="EV14" i="12"/>
  <c r="ER34" i="12"/>
  <c r="AL37" i="12"/>
  <c r="CB42" i="12"/>
  <c r="AS86" i="12"/>
  <c r="FD85" i="12"/>
  <c r="CF30" i="12"/>
  <c r="BY61" i="12"/>
  <c r="IH37" i="12"/>
  <c r="FU33" i="12"/>
  <c r="IO42" i="12"/>
  <c r="IM29" i="12"/>
  <c r="DY23" i="12"/>
  <c r="E12" i="12"/>
  <c r="EJ16" i="12"/>
  <c r="CB18" i="12"/>
  <c r="DF10" i="12"/>
  <c r="S16" i="12"/>
  <c r="AN34" i="12"/>
  <c r="GW43" i="12"/>
  <c r="CR18" i="12"/>
  <c r="DO47" i="12"/>
  <c r="CZ49" i="12"/>
  <c r="BF31" i="12"/>
  <c r="IJ13" i="12"/>
  <c r="EY10" i="12"/>
  <c r="EJ43" i="12"/>
  <c r="AU43" i="12"/>
  <c r="BR36" i="12"/>
  <c r="BK38" i="12"/>
  <c r="HS46" i="12"/>
  <c r="DW41" i="12"/>
  <c r="EJ93" i="12"/>
  <c r="CD34" i="12"/>
  <c r="EU24" i="12"/>
  <c r="IT11" i="12"/>
  <c r="GE38" i="12"/>
  <c r="IT31" i="12"/>
  <c r="ES33" i="12"/>
  <c r="EV71" i="12"/>
  <c r="AQ34" i="12"/>
  <c r="Y73" i="12"/>
  <c r="EM70" i="12"/>
  <c r="AA53" i="12"/>
  <c r="IE31" i="12"/>
  <c r="CJ20" i="12"/>
  <c r="IT33" i="12"/>
  <c r="EU12" i="12"/>
  <c r="BW28" i="12"/>
  <c r="DY43" i="12"/>
  <c r="P11" i="12"/>
  <c r="IE48" i="12"/>
  <c r="BB86" i="12"/>
  <c r="BZ98" i="12"/>
  <c r="CD47" i="12"/>
  <c r="FD91" i="12"/>
  <c r="BY81" i="12"/>
  <c r="DG24" i="12"/>
  <c r="CV16" i="12"/>
  <c r="GT30" i="12"/>
  <c r="JC48" i="12"/>
  <c r="IO47" i="12"/>
  <c r="AQ18" i="12"/>
  <c r="GM45" i="12"/>
  <c r="CV19" i="12"/>
  <c r="FN29" i="12"/>
  <c r="BZ53" i="12"/>
  <c r="CJ25" i="12"/>
  <c r="AI39" i="12"/>
  <c r="EV21" i="12"/>
  <c r="GL34" i="12"/>
  <c r="GV35" i="12"/>
  <c r="IY36" i="12"/>
  <c r="IQ19" i="12"/>
  <c r="BI70" i="12"/>
  <c r="AL27" i="12"/>
  <c r="EC39" i="12"/>
  <c r="HV17" i="12"/>
  <c r="HL28" i="12"/>
  <c r="HQ22" i="12"/>
  <c r="DJ56" i="12"/>
  <c r="HL12" i="12"/>
  <c r="DG29" i="12"/>
  <c r="DM64" i="12"/>
  <c r="IR14" i="12"/>
  <c r="CE46" i="12"/>
  <c r="DN44" i="12"/>
  <c r="IN46" i="12"/>
  <c r="CL40" i="12"/>
  <c r="AE12" i="12"/>
  <c r="HP22" i="12"/>
  <c r="E22" i="12"/>
  <c r="AF25" i="12"/>
  <c r="DS27" i="12"/>
  <c r="AL81" i="12"/>
  <c r="BD45" i="12"/>
  <c r="DP41" i="12"/>
  <c r="JE15" i="12"/>
  <c r="CY31" i="12"/>
  <c r="CB36" i="12"/>
  <c r="FF11" i="12"/>
  <c r="HC41" i="12"/>
  <c r="AE31" i="12"/>
  <c r="EW64" i="12"/>
  <c r="IF31" i="12"/>
  <c r="DC44" i="12"/>
  <c r="J54" i="12"/>
  <c r="CH38" i="12"/>
  <c r="BB68" i="12"/>
  <c r="EM28" i="12"/>
  <c r="BI37" i="12"/>
  <c r="FD48" i="12"/>
  <c r="GY36" i="12"/>
  <c r="IG47" i="12"/>
  <c r="HO39" i="12"/>
  <c r="K36" i="12"/>
  <c r="FV19" i="12"/>
  <c r="FJ92" i="12"/>
  <c r="CK26" i="12"/>
  <c r="GP33" i="12"/>
  <c r="AA42" i="12"/>
  <c r="IM28" i="12"/>
  <c r="FS32" i="12"/>
  <c r="FJ19" i="12"/>
  <c r="AT77" i="12"/>
  <c r="DE38" i="12"/>
  <c r="HS20" i="12"/>
  <c r="I62" i="12"/>
  <c r="DA17" i="12"/>
  <c r="BR32" i="12"/>
  <c r="CW26" i="12"/>
  <c r="HH46" i="12"/>
  <c r="HG50" i="12"/>
  <c r="J44" i="12"/>
  <c r="FY15" i="12"/>
  <c r="HU46" i="12"/>
  <c r="O40" i="12"/>
  <c r="DW26" i="12"/>
  <c r="FY20" i="12"/>
  <c r="JJ51" i="12"/>
  <c r="CM38" i="12"/>
  <c r="EL40" i="12"/>
  <c r="BE42" i="12"/>
  <c r="AU13" i="12"/>
  <c r="P60" i="12"/>
  <c r="IL45" i="12"/>
  <c r="FA41" i="12"/>
  <c r="CS17" i="12"/>
  <c r="HT37" i="12"/>
  <c r="HC34" i="12"/>
  <c r="FB91" i="12"/>
  <c r="K49" i="12"/>
  <c r="EC93" i="12"/>
  <c r="IY25" i="12"/>
  <c r="IE21" i="12"/>
  <c r="FN68" i="12"/>
  <c r="S35" i="12"/>
  <c r="FF35" i="12"/>
  <c r="GK48" i="12"/>
  <c r="BA12" i="12"/>
  <c r="P43" i="12"/>
  <c r="BU19" i="12"/>
  <c r="CP17" i="12"/>
  <c r="DT80" i="12"/>
  <c r="GR37" i="12"/>
  <c r="EN30" i="12"/>
  <c r="IT17" i="12"/>
  <c r="CY18" i="12"/>
  <c r="AY23" i="12"/>
  <c r="AK74" i="12"/>
  <c r="AP36" i="12"/>
  <c r="GX10" i="12"/>
  <c r="EU76" i="12"/>
  <c r="DQ13" i="12"/>
  <c r="BH36" i="12"/>
  <c r="ER17" i="12"/>
  <c r="BS36" i="12"/>
  <c r="HH42" i="12"/>
  <c r="V60" i="12"/>
  <c r="CM25" i="12"/>
  <c r="AP16" i="12"/>
  <c r="HD28" i="12"/>
  <c r="DC16" i="12"/>
  <c r="IT24" i="12"/>
  <c r="CA42" i="12"/>
  <c r="BH25" i="12"/>
  <c r="DS43" i="12"/>
  <c r="DN25" i="12"/>
  <c r="HD34" i="12"/>
  <c r="AA11" i="12"/>
  <c r="CU10" i="12"/>
  <c r="EQ18" i="12"/>
  <c r="CU54" i="12"/>
  <c r="CV50" i="12"/>
  <c r="EB17" i="12"/>
  <c r="AH18" i="12"/>
  <c r="Y12" i="12"/>
  <c r="HC19" i="12"/>
  <c r="FI29" i="12"/>
  <c r="GY19" i="12"/>
  <c r="HI22" i="12"/>
  <c r="CV29" i="12"/>
  <c r="IN99" i="12"/>
  <c r="GZ27" i="12"/>
  <c r="FH55" i="12"/>
  <c r="DV42" i="12"/>
  <c r="BB32" i="12"/>
  <c r="GI49" i="12"/>
  <c r="ES87" i="12"/>
  <c r="AY65" i="12"/>
  <c r="BV12" i="12"/>
  <c r="IO81" i="12"/>
  <c r="JC38" i="12"/>
  <c r="DE36" i="12"/>
  <c r="EH25" i="12"/>
  <c r="AJ29" i="12"/>
  <c r="FL39" i="12"/>
  <c r="DN10" i="12"/>
  <c r="JA47" i="12"/>
  <c r="CM30" i="12"/>
  <c r="DI51" i="12"/>
  <c r="AR12" i="12"/>
  <c r="CI31" i="12"/>
  <c r="J55" i="12"/>
  <c r="FA35" i="12"/>
  <c r="CH24" i="12"/>
  <c r="HV22" i="12"/>
  <c r="EH99" i="12"/>
  <c r="BS96" i="12"/>
  <c r="DX51" i="12"/>
  <c r="DL97" i="12"/>
  <c r="FB13" i="12"/>
  <c r="AZ44" i="12"/>
  <c r="CP50" i="12"/>
  <c r="AH52" i="12"/>
  <c r="GR88" i="12"/>
  <c r="FX36" i="12"/>
  <c r="JK25" i="12"/>
  <c r="CX45" i="12"/>
  <c r="DF42" i="12"/>
  <c r="V14" i="12"/>
  <c r="CT60" i="12"/>
  <c r="EQ11" i="12"/>
  <c r="CE16" i="12"/>
  <c r="IK30" i="12"/>
  <c r="GL82" i="12"/>
  <c r="BO19" i="12"/>
  <c r="AH44" i="12"/>
  <c r="DT28" i="12"/>
  <c r="DE17" i="12"/>
  <c r="IV14" i="12"/>
  <c r="HI45" i="12"/>
  <c r="DA18" i="12"/>
  <c r="FZ14" i="12"/>
  <c r="EG47" i="12"/>
  <c r="EZ15" i="12"/>
  <c r="CY57" i="12"/>
  <c r="AN29" i="12"/>
  <c r="JE23" i="12"/>
  <c r="AQ26" i="12"/>
  <c r="CB46" i="12"/>
  <c r="FM99" i="12"/>
  <c r="K13" i="12"/>
  <c r="EK56" i="12"/>
  <c r="FH25" i="12"/>
  <c r="EW86" i="12"/>
  <c r="HR24" i="12"/>
  <c r="BN25" i="12"/>
  <c r="J62" i="12"/>
  <c r="FF49" i="12"/>
  <c r="JH26" i="12"/>
  <c r="S69" i="12"/>
  <c r="IE29" i="12"/>
  <c r="ET49" i="12"/>
  <c r="JI47" i="12"/>
  <c r="IA19" i="12"/>
  <c r="AT98" i="12"/>
  <c r="V77" i="12"/>
  <c r="AU92" i="12"/>
  <c r="FT40" i="12"/>
  <c r="BE32" i="12"/>
  <c r="Z85" i="12"/>
  <c r="AA93" i="12"/>
  <c r="BB54" i="12"/>
  <c r="EM39" i="12"/>
  <c r="GC23" i="12"/>
  <c r="DN30" i="12"/>
  <c r="EF19" i="12"/>
  <c r="FK94" i="12"/>
  <c r="CN33" i="12"/>
  <c r="DD20" i="12"/>
  <c r="CP51" i="12"/>
  <c r="AH21" i="12"/>
  <c r="AP11" i="12"/>
  <c r="IT45" i="12"/>
  <c r="IU37" i="12"/>
  <c r="HW38" i="12"/>
  <c r="CI21" i="12"/>
  <c r="BA76" i="12"/>
  <c r="JA20" i="12"/>
  <c r="BJ36" i="12"/>
  <c r="GO51" i="12"/>
  <c r="CD94" i="12"/>
  <c r="GO10" i="12"/>
  <c r="BB77" i="12"/>
  <c r="BF95" i="12"/>
  <c r="GE34" i="12"/>
  <c r="FH37" i="12"/>
  <c r="CG11" i="12"/>
  <c r="GF50" i="12"/>
  <c r="CY42" i="12"/>
  <c r="HG27" i="12"/>
  <c r="I78" i="12"/>
  <c r="BC52" i="12"/>
  <c r="FX15" i="12"/>
  <c r="GB24" i="12"/>
  <c r="GN33" i="12"/>
  <c r="AQ15" i="12"/>
  <c r="HU12" i="12"/>
  <c r="FD71" i="12"/>
  <c r="IU28" i="12"/>
  <c r="AI42" i="12"/>
  <c r="AG25" i="12"/>
  <c r="BX31" i="12"/>
  <c r="JB18" i="12"/>
  <c r="AM14" i="12"/>
  <c r="IS72" i="12"/>
  <c r="HN50" i="12"/>
  <c r="HB39" i="12"/>
  <c r="IL65" i="12"/>
  <c r="FL44" i="12"/>
  <c r="JH45" i="12"/>
  <c r="DC43" i="12"/>
  <c r="JL30" i="12"/>
  <c r="ES12" i="12"/>
  <c r="ID21" i="12"/>
  <c r="E16" i="12"/>
  <c r="S51" i="12"/>
  <c r="CP13" i="12"/>
  <c r="IZ11" i="12"/>
  <c r="AY24" i="12"/>
  <c r="DA32" i="12"/>
  <c r="BI18" i="12"/>
  <c r="BE19" i="12"/>
  <c r="EX68" i="12"/>
  <c r="GN13" i="12"/>
  <c r="CP38" i="12"/>
  <c r="GP37" i="12"/>
  <c r="IK18" i="12"/>
  <c r="HM31" i="12"/>
  <c r="AN24" i="12"/>
  <c r="CB69" i="12"/>
  <c r="EQ10" i="12"/>
  <c r="AO31" i="12"/>
  <c r="JE14" i="12"/>
  <c r="BG44" i="12"/>
  <c r="BH41" i="12"/>
  <c r="CJ50" i="12"/>
  <c r="EZ34" i="12"/>
  <c r="DB50" i="12"/>
  <c r="GJ50" i="12"/>
  <c r="DM21" i="12"/>
  <c r="GJ12" i="12"/>
  <c r="EF15" i="12"/>
  <c r="DY14" i="12"/>
  <c r="AX58" i="12"/>
  <c r="BV44" i="12"/>
  <c r="FU11" i="12"/>
  <c r="HH48" i="12"/>
  <c r="BS93" i="12"/>
  <c r="DH93" i="12"/>
  <c r="CI18" i="12"/>
  <c r="IW15" i="12"/>
  <c r="HQ21" i="12"/>
  <c r="AT65" i="12"/>
  <c r="FR18" i="12"/>
  <c r="GA27" i="12"/>
  <c r="BZ14" i="12"/>
  <c r="ED38" i="12"/>
  <c r="AM19" i="12"/>
  <c r="AU44" i="12"/>
  <c r="CA28" i="12"/>
  <c r="GI24" i="12"/>
  <c r="EQ14" i="12"/>
  <c r="IE42" i="12"/>
  <c r="BE43" i="12"/>
  <c r="Y72" i="12"/>
  <c r="IL14" i="12"/>
  <c r="JH44" i="12"/>
  <c r="JF32" i="12"/>
  <c r="DN73" i="12"/>
  <c r="B48" i="12"/>
  <c r="HM38" i="12"/>
  <c r="DU45" i="12"/>
  <c r="Z42" i="12"/>
  <c r="BG50" i="12"/>
  <c r="DZ17" i="12"/>
  <c r="DI34" i="12"/>
  <c r="IC28" i="12"/>
  <c r="AH40" i="12"/>
  <c r="ED10" i="12"/>
  <c r="DT26" i="12"/>
  <c r="BW22" i="12"/>
  <c r="HY39" i="12"/>
  <c r="HP51" i="12"/>
  <c r="DZ37" i="12"/>
  <c r="BM41" i="12"/>
  <c r="AZ42" i="12"/>
  <c r="BY35" i="12"/>
  <c r="IK17" i="12"/>
  <c r="BZ83" i="12"/>
  <c r="JC51" i="12"/>
  <c r="AO51" i="12"/>
  <c r="GB28" i="12"/>
  <c r="I64" i="12"/>
  <c r="BH29" i="12"/>
  <c r="AF18" i="12"/>
  <c r="EZ25" i="12"/>
  <c r="EQ27" i="12"/>
  <c r="CE32" i="12"/>
  <c r="CN88" i="12"/>
  <c r="JC44" i="12"/>
  <c r="BT36" i="12"/>
  <c r="CJ51" i="12"/>
  <c r="IP39" i="12"/>
  <c r="BF85" i="12"/>
  <c r="DH42" i="12"/>
  <c r="IB14" i="12"/>
  <c r="HE20" i="12"/>
  <c r="FM17" i="12"/>
  <c r="GG29" i="12"/>
  <c r="DZ85" i="12"/>
  <c r="EN14" i="12"/>
  <c r="HV34" i="12"/>
  <c r="IB31" i="12"/>
  <c r="ID28" i="12"/>
  <c r="DS86" i="12"/>
  <c r="GZ42" i="12"/>
  <c r="P33" i="12"/>
  <c r="AU15" i="12"/>
  <c r="HD23" i="12"/>
  <c r="BU23" i="12"/>
  <c r="IH11" i="12"/>
  <c r="HB16" i="12"/>
  <c r="EQ64" i="12"/>
  <c r="CT79" i="12"/>
  <c r="CG23" i="12"/>
  <c r="EQ87" i="12"/>
  <c r="HN42" i="12"/>
  <c r="ET28" i="12"/>
  <c r="HX27" i="12"/>
  <c r="B22" i="12"/>
  <c r="EU16" i="12"/>
  <c r="JB95" i="12"/>
  <c r="EW24" i="12"/>
  <c r="GL41" i="12"/>
  <c r="CO47" i="12"/>
  <c r="FB15" i="12"/>
  <c r="B12" i="12"/>
  <c r="FB47" i="12"/>
  <c r="JJ18" i="12"/>
  <c r="HL47" i="12"/>
  <c r="DH14" i="12"/>
  <c r="FQ22" i="12"/>
  <c r="IV39" i="12"/>
  <c r="DV14" i="12"/>
  <c r="HY36" i="12"/>
  <c r="EH39" i="12"/>
  <c r="HY16" i="12"/>
  <c r="DL26" i="12"/>
  <c r="GO26" i="12"/>
  <c r="EJ99" i="12"/>
  <c r="K40" i="12"/>
  <c r="FI24" i="12"/>
  <c r="EN21" i="12"/>
  <c r="AM26" i="12"/>
  <c r="AY75" i="12"/>
  <c r="AU39" i="12"/>
  <c r="EV31" i="12"/>
  <c r="JL35" i="12"/>
  <c r="IX33" i="12"/>
  <c r="AG96" i="12"/>
  <c r="N96" i="12"/>
  <c r="DB17" i="12"/>
  <c r="HN14" i="12"/>
  <c r="BY49" i="12"/>
  <c r="HT51" i="12"/>
  <c r="DK17" i="12"/>
  <c r="IH48" i="12"/>
  <c r="JB37" i="12"/>
  <c r="DH37" i="12"/>
  <c r="DK19" i="12"/>
  <c r="IX76" i="12"/>
  <c r="EJ11" i="12"/>
  <c r="IT39" i="12"/>
  <c r="EI78" i="12"/>
  <c r="EC18" i="12"/>
  <c r="FV14" i="12"/>
  <c r="JD16" i="12"/>
  <c r="HF47" i="12"/>
  <c r="EG23" i="12"/>
  <c r="P71" i="12"/>
  <c r="IZ46" i="12"/>
  <c r="GL33" i="12"/>
  <c r="ET12" i="12"/>
  <c r="CJ24" i="12"/>
  <c r="FQ48" i="12"/>
  <c r="BR82" i="12"/>
  <c r="AJ14" i="12"/>
  <c r="BM46" i="12"/>
  <c r="BE36" i="12"/>
  <c r="FH38" i="12"/>
  <c r="FD15" i="12"/>
  <c r="DM41" i="12"/>
  <c r="GO29" i="12"/>
  <c r="AU79" i="12"/>
  <c r="B17" i="12"/>
  <c r="DS47" i="12"/>
  <c r="FU51" i="12"/>
  <c r="CU15" i="12"/>
  <c r="DE18" i="12"/>
  <c r="DV40" i="12"/>
  <c r="FF22" i="12"/>
  <c r="GA19" i="12"/>
  <c r="DQ10" i="12"/>
  <c r="HR35" i="12"/>
  <c r="IZ27" i="12"/>
  <c r="IV23" i="12"/>
  <c r="FE66" i="12"/>
  <c r="FC95" i="12"/>
  <c r="DW21" i="12"/>
  <c r="HY23" i="12"/>
  <c r="GG42" i="12"/>
  <c r="HG17" i="12"/>
  <c r="FH42" i="12"/>
  <c r="FT39" i="12"/>
  <c r="FU37" i="12"/>
  <c r="GK42" i="12"/>
  <c r="JM80" i="12"/>
  <c r="FI25" i="12"/>
  <c r="P58" i="12"/>
  <c r="EG21" i="12"/>
  <c r="EP29" i="12"/>
  <c r="DA22" i="12"/>
  <c r="GN23" i="12"/>
  <c r="CY49" i="12"/>
  <c r="FI32" i="12"/>
  <c r="IV40" i="12"/>
  <c r="GO33" i="12"/>
  <c r="HV96" i="12"/>
  <c r="DD18" i="12"/>
  <c r="AF46" i="12"/>
  <c r="BC34" i="12"/>
  <c r="Y95" i="12"/>
  <c r="CR51" i="12"/>
  <c r="GN32" i="12"/>
  <c r="GP28" i="12"/>
  <c r="CV51" i="12"/>
  <c r="EJ31" i="12"/>
  <c r="AL50" i="12"/>
  <c r="HP43" i="12"/>
  <c r="IJ45" i="12"/>
  <c r="DZ21" i="12"/>
  <c r="DG27" i="12"/>
  <c r="CI51" i="12"/>
  <c r="BC37" i="12"/>
  <c r="FA43" i="12"/>
  <c r="HC14" i="12"/>
  <c r="AG17" i="12"/>
  <c r="IO18" i="12"/>
  <c r="GM34" i="12"/>
  <c r="GR11" i="12"/>
  <c r="BD70" i="12"/>
  <c r="BH73" i="12"/>
  <c r="AI58" i="12"/>
  <c r="CC38" i="12"/>
  <c r="JI42" i="12"/>
  <c r="O16" i="12"/>
  <c r="BO14" i="12"/>
  <c r="ES76" i="12"/>
  <c r="BZ48" i="12"/>
  <c r="CI38" i="12"/>
  <c r="EE52" i="12"/>
  <c r="DE20" i="12"/>
  <c r="CY65" i="12"/>
  <c r="CG44" i="12"/>
  <c r="CD15" i="12"/>
  <c r="BH59" i="12"/>
  <c r="FG34" i="12"/>
  <c r="CT12" i="12"/>
  <c r="EY36" i="12"/>
  <c r="CX42" i="12"/>
  <c r="AK16" i="12"/>
  <c r="GR26" i="12"/>
  <c r="BH22" i="12"/>
  <c r="GD98" i="12"/>
  <c r="CG62" i="12"/>
  <c r="CL18" i="12"/>
  <c r="DN42" i="12"/>
  <c r="DG83" i="12"/>
  <c r="EO55" i="12"/>
  <c r="HV41" i="12"/>
  <c r="EJ10" i="12"/>
  <c r="DJ17" i="12"/>
  <c r="O13" i="12"/>
  <c r="CR66" i="12"/>
  <c r="CV75" i="12"/>
  <c r="AU38" i="12"/>
  <c r="BJ34" i="12"/>
  <c r="AO89" i="12"/>
  <c r="AN18" i="12"/>
  <c r="GP27" i="12"/>
  <c r="CL46" i="12"/>
  <c r="Z31" i="12"/>
  <c r="HV45" i="12"/>
  <c r="BN31" i="12"/>
  <c r="IB20" i="12"/>
  <c r="FI14" i="12"/>
  <c r="EH49" i="12"/>
  <c r="N44" i="12"/>
  <c r="J72" i="12"/>
  <c r="AO45" i="12"/>
  <c r="GS44" i="12"/>
  <c r="CI27" i="12"/>
  <c r="GT11" i="12"/>
  <c r="P22" i="12"/>
  <c r="CL70" i="12"/>
  <c r="HL20" i="12"/>
  <c r="HY21" i="12"/>
  <c r="CN53" i="12"/>
  <c r="HB30" i="12"/>
  <c r="FU14" i="12"/>
  <c r="EX24" i="12"/>
  <c r="BX15" i="12"/>
  <c r="EX41" i="12"/>
  <c r="GW24" i="12"/>
  <c r="JI37" i="12"/>
  <c r="IX21" i="12"/>
  <c r="HY12" i="12"/>
  <c r="DS30" i="12"/>
  <c r="N76" i="12"/>
  <c r="IJ46" i="12"/>
  <c r="CL14" i="12"/>
  <c r="HE15" i="12"/>
  <c r="DA14" i="12"/>
  <c r="CW58" i="12"/>
  <c r="GN35" i="12"/>
  <c r="FC98" i="12"/>
  <c r="HU15" i="12"/>
  <c r="GO15" i="12"/>
  <c r="HT44" i="12"/>
  <c r="AA32" i="12"/>
  <c r="CL21" i="12"/>
  <c r="GO35" i="12"/>
  <c r="BR17" i="12"/>
  <c r="HE26" i="12"/>
  <c r="DO19" i="12"/>
  <c r="IB26" i="12"/>
  <c r="BK65" i="12"/>
  <c r="AE30" i="12"/>
  <c r="I24" i="12"/>
  <c r="GI48" i="12"/>
  <c r="EN23" i="12"/>
  <c r="IT20" i="12"/>
  <c r="JC14" i="12"/>
  <c r="IN84" i="12"/>
  <c r="BF21" i="12"/>
  <c r="BC42" i="12"/>
  <c r="V39" i="12"/>
  <c r="CJ55" i="12"/>
  <c r="II36" i="12"/>
  <c r="O37" i="12"/>
  <c r="IL12" i="12"/>
  <c r="IR11" i="12"/>
  <c r="GQ22" i="12"/>
  <c r="BX29" i="12"/>
  <c r="CS23" i="12"/>
  <c r="FG43" i="12"/>
  <c r="BT91" i="12"/>
  <c r="O21" i="12"/>
  <c r="HY25" i="12"/>
  <c r="GP35" i="12"/>
  <c r="ES21" i="12"/>
  <c r="GO40" i="12"/>
  <c r="GP16" i="12"/>
  <c r="AS35" i="12"/>
  <c r="GI32" i="12"/>
  <c r="ET64" i="12"/>
  <c r="DL33" i="12"/>
  <c r="CS26" i="12"/>
  <c r="GY18" i="12"/>
  <c r="EV44" i="12"/>
  <c r="EA66" i="12"/>
  <c r="HS38" i="12"/>
  <c r="BA25" i="12"/>
  <c r="DL17" i="12"/>
  <c r="CC44" i="12"/>
  <c r="DY18" i="12"/>
  <c r="BM26" i="12"/>
  <c r="HF16" i="12"/>
  <c r="EW50" i="12"/>
  <c r="FT29" i="12"/>
  <c r="JH19" i="12"/>
  <c r="CJ12" i="12"/>
  <c r="AX81" i="12"/>
  <c r="DP24" i="12"/>
  <c r="DV39" i="12"/>
  <c r="ET32" i="12"/>
  <c r="CA36" i="12"/>
  <c r="AL39" i="12"/>
  <c r="EI47" i="12"/>
  <c r="GY31" i="12"/>
  <c r="BI12" i="12"/>
  <c r="GR14" i="12"/>
  <c r="ED78" i="12"/>
  <c r="DM44" i="12"/>
  <c r="EK52" i="12"/>
  <c r="DX28" i="12"/>
  <c r="HI30" i="12"/>
  <c r="Z74" i="12"/>
  <c r="CE22" i="12"/>
  <c r="AS45" i="12"/>
  <c r="BU11" i="12"/>
  <c r="EI16" i="12"/>
  <c r="GQ42" i="12"/>
  <c r="FV43" i="12"/>
  <c r="EC16" i="12"/>
  <c r="CT18" i="12"/>
  <c r="DE33" i="12"/>
  <c r="GK50" i="12"/>
  <c r="HX31" i="12"/>
  <c r="CC24" i="12"/>
  <c r="EE43" i="12"/>
  <c r="AI25" i="12"/>
  <c r="EI54" i="12"/>
  <c r="HO34" i="12"/>
  <c r="HV10" i="12"/>
  <c r="AZ45" i="12"/>
  <c r="BM47" i="12"/>
  <c r="GO27" i="12"/>
  <c r="GO31" i="12"/>
  <c r="BC18" i="12"/>
  <c r="DX25" i="12"/>
  <c r="DI38" i="12"/>
  <c r="CY12" i="12"/>
  <c r="DJ49" i="12"/>
  <c r="CX46" i="12"/>
  <c r="EI10" i="12"/>
  <c r="CX51" i="12"/>
  <c r="HX16" i="12"/>
  <c r="HA42" i="12"/>
  <c r="HB37" i="12"/>
  <c r="GP89" i="12"/>
  <c r="IF21" i="12"/>
  <c r="ED91" i="12"/>
  <c r="AP47" i="12"/>
  <c r="JG22" i="12"/>
  <c r="CH39" i="12"/>
  <c r="S56" i="12"/>
  <c r="GV46" i="12"/>
  <c r="GJ21" i="12"/>
  <c r="CL48" i="12"/>
  <c r="II32" i="12"/>
  <c r="ES15" i="12"/>
  <c r="FI87" i="12"/>
  <c r="CQ38" i="12"/>
  <c r="AO26" i="12"/>
  <c r="BJ97" i="12"/>
  <c r="BN17" i="12"/>
  <c r="FD49" i="12"/>
  <c r="FW12" i="12"/>
  <c r="JG10" i="12"/>
  <c r="HK32" i="12"/>
  <c r="CO87" i="12"/>
  <c r="BY55" i="12"/>
  <c r="N37" i="12"/>
  <c r="BJ28" i="12"/>
  <c r="IZ14" i="12"/>
  <c r="DO40" i="12"/>
  <c r="DR77" i="12"/>
  <c r="IV42" i="12"/>
  <c r="IP35" i="12"/>
  <c r="DX27" i="12"/>
  <c r="GD23" i="12"/>
  <c r="DD19" i="12"/>
  <c r="FE11" i="12"/>
  <c r="FZ13" i="12"/>
  <c r="EQ32" i="12"/>
  <c r="DH43" i="12"/>
  <c r="EK41" i="12"/>
  <c r="JJ17" i="12"/>
  <c r="GC27" i="12"/>
  <c r="JE30" i="12"/>
  <c r="F80" i="12"/>
  <c r="CN98" i="12"/>
  <c r="GV41" i="12"/>
  <c r="CV26" i="12"/>
  <c r="JH99" i="12"/>
  <c r="GA39" i="12"/>
  <c r="DQ35" i="12"/>
  <c r="CB20" i="12"/>
  <c r="DA36" i="12"/>
  <c r="EV32" i="12"/>
  <c r="FN17" i="12"/>
  <c r="BE76" i="12"/>
  <c r="GQ10" i="12"/>
  <c r="AN38" i="12"/>
  <c r="CA47" i="12"/>
  <c r="I42" i="12"/>
  <c r="CD14" i="12"/>
  <c r="BY65" i="12"/>
  <c r="DR27" i="12"/>
  <c r="BG81" i="12"/>
  <c r="HB26" i="12"/>
  <c r="AQ73" i="12"/>
  <c r="GN36" i="12"/>
  <c r="GS33" i="12"/>
  <c r="BV45" i="12"/>
  <c r="CZ26" i="12"/>
  <c r="HF92" i="12"/>
  <c r="CD23" i="12"/>
  <c r="V17" i="12"/>
  <c r="HE39" i="12"/>
  <c r="BY11" i="12"/>
  <c r="AE29" i="12"/>
  <c r="CI49" i="12"/>
  <c r="IG13" i="12"/>
  <c r="AN59" i="12"/>
  <c r="GS13" i="12"/>
  <c r="DH45" i="12"/>
  <c r="J40" i="12"/>
  <c r="ED40" i="12"/>
  <c r="FJ45" i="12"/>
  <c r="DU81" i="12"/>
  <c r="EU48" i="12"/>
  <c r="BE18" i="12"/>
  <c r="EJ89" i="12"/>
  <c r="EC57" i="12"/>
  <c r="EO93" i="12"/>
  <c r="AD19" i="12"/>
  <c r="AH66" i="12"/>
  <c r="BR15" i="12"/>
  <c r="CT44" i="12"/>
  <c r="AJ58" i="12"/>
  <c r="JC36" i="12"/>
  <c r="JD23" i="12"/>
  <c r="AP49" i="12"/>
  <c r="BH68" i="12"/>
  <c r="GG45" i="12"/>
  <c r="IR43" i="12"/>
  <c r="AH61" i="12"/>
  <c r="FM13" i="12"/>
  <c r="CD12" i="12"/>
  <c r="AF23" i="12"/>
  <c r="IL19" i="12"/>
  <c r="IX19" i="12"/>
  <c r="DF19" i="12"/>
  <c r="BO43" i="12"/>
  <c r="FN19" i="12"/>
  <c r="FX31" i="12"/>
  <c r="IJ37" i="12"/>
  <c r="CX99" i="12"/>
  <c r="HM23" i="12"/>
  <c r="JM59" i="12"/>
  <c r="GZ46" i="12"/>
  <c r="EA49" i="12"/>
  <c r="IQ51" i="12"/>
  <c r="DT11" i="12"/>
  <c r="FZ33" i="12"/>
  <c r="DL10" i="12"/>
  <c r="EB19" i="12"/>
  <c r="IU32" i="12"/>
  <c r="IT16" i="12"/>
  <c r="BF55" i="12"/>
  <c r="IX29" i="12"/>
  <c r="AM21" i="12"/>
  <c r="FT21" i="12"/>
  <c r="BW85" i="12"/>
  <c r="IC30" i="12"/>
  <c r="HL23" i="12"/>
  <c r="IM10" i="12"/>
  <c r="ID92" i="12"/>
  <c r="IN40" i="12"/>
  <c r="EL80" i="12"/>
  <c r="II23" i="12"/>
  <c r="GC14" i="12"/>
  <c r="EE38" i="12"/>
  <c r="CW41" i="12"/>
  <c r="BB19" i="12"/>
  <c r="HP29" i="12"/>
  <c r="EY28" i="12"/>
  <c r="IR92" i="12"/>
  <c r="BT16" i="12"/>
  <c r="FR24" i="12"/>
  <c r="CM15" i="12"/>
  <c r="AH33" i="12"/>
  <c r="CC41" i="12"/>
  <c r="IS46" i="12"/>
  <c r="DQ15" i="12"/>
  <c r="Z32" i="12"/>
  <c r="BK12" i="12"/>
  <c r="EZ45" i="12"/>
  <c r="O12" i="12"/>
  <c r="HS39" i="12"/>
  <c r="CK92" i="12"/>
  <c r="HU87" i="12"/>
  <c r="AI24" i="12"/>
  <c r="BN75" i="12"/>
  <c r="P80" i="12"/>
  <c r="DP93" i="12"/>
  <c r="DS14" i="12"/>
  <c r="P16" i="12"/>
  <c r="CU23" i="12"/>
  <c r="DC78" i="12"/>
  <c r="JD34" i="12"/>
  <c r="I27" i="12"/>
  <c r="IB21" i="12"/>
  <c r="EZ85" i="12"/>
  <c r="EK80" i="12"/>
  <c r="DP20" i="12"/>
  <c r="BC90" i="12"/>
  <c r="CT36" i="12"/>
  <c r="AE63" i="12"/>
  <c r="IL34" i="12"/>
  <c r="BT43" i="12"/>
  <c r="IX18" i="12"/>
  <c r="HJ43" i="12"/>
  <c r="AI16" i="12"/>
  <c r="BZ46" i="12"/>
  <c r="EP92" i="12"/>
  <c r="EU29" i="12"/>
  <c r="CR21" i="12"/>
  <c r="DV45" i="12"/>
  <c r="EF95" i="12"/>
  <c r="BM23" i="12"/>
  <c r="JF25" i="12"/>
  <c r="EL35" i="12"/>
  <c r="DR10" i="12"/>
  <c r="BI36" i="12"/>
  <c r="CP37" i="12"/>
  <c r="BF17" i="12"/>
  <c r="JA18" i="12"/>
  <c r="EH78" i="12"/>
  <c r="DQ38" i="12"/>
  <c r="JC10" i="12"/>
  <c r="IF10" i="12"/>
  <c r="JL22" i="12"/>
  <c r="CP59" i="12"/>
  <c r="FH19" i="12"/>
  <c r="CO20" i="12"/>
  <c r="CR38" i="12"/>
  <c r="CN66" i="12"/>
  <c r="V27" i="12"/>
  <c r="FA67" i="12"/>
  <c r="CA25" i="12"/>
  <c r="CH41" i="12"/>
  <c r="BF50" i="12"/>
  <c r="ED92" i="12"/>
  <c r="DE29" i="12"/>
  <c r="BZ18" i="12"/>
  <c r="CZ13" i="12"/>
  <c r="GR51" i="12"/>
  <c r="DF33" i="12"/>
  <c r="DL31" i="12"/>
  <c r="CD18" i="12"/>
  <c r="BL40" i="12"/>
  <c r="CK64" i="12"/>
  <c r="HW10" i="12"/>
  <c r="HK28" i="12"/>
  <c r="CS90" i="12"/>
  <c r="IS10" i="12"/>
  <c r="AO36" i="12"/>
  <c r="GN38" i="12"/>
  <c r="IE14" i="12"/>
  <c r="DB35" i="12"/>
  <c r="IF46" i="12"/>
  <c r="AH50" i="12"/>
  <c r="BR21" i="12"/>
  <c r="F13" i="12"/>
  <c r="IV45" i="12"/>
  <c r="ES37" i="12"/>
  <c r="HN23" i="12"/>
  <c r="AF31" i="12"/>
  <c r="FH39" i="12"/>
  <c r="EI19" i="12"/>
  <c r="EE35" i="12"/>
  <c r="CC29" i="12"/>
  <c r="GA48" i="12"/>
  <c r="AH46" i="12"/>
  <c r="AZ49" i="12"/>
  <c r="FR15" i="12"/>
  <c r="ER50" i="12"/>
  <c r="FJ32" i="12"/>
  <c r="JM26" i="12"/>
  <c r="HT16" i="12"/>
  <c r="AM50" i="12"/>
  <c r="FI39" i="12"/>
  <c r="FU40" i="12"/>
  <c r="EO24" i="12"/>
  <c r="FJ42" i="12"/>
  <c r="CO79" i="12"/>
  <c r="DM33" i="12"/>
  <c r="CO41" i="12"/>
  <c r="HX23" i="12"/>
  <c r="GI22" i="12"/>
  <c r="EQ35" i="12"/>
  <c r="P25" i="12"/>
  <c r="P34" i="12"/>
  <c r="EL25" i="12"/>
  <c r="DF94" i="12"/>
  <c r="JB46" i="12"/>
  <c r="BG32" i="12"/>
  <c r="FM70" i="12"/>
  <c r="CJ42" i="12"/>
  <c r="E17" i="12"/>
  <c r="GT33" i="12"/>
  <c r="BM18" i="12"/>
  <c r="EF23" i="12"/>
  <c r="GZ41" i="12"/>
  <c r="ID39" i="12"/>
  <c r="BK81" i="12"/>
  <c r="JM23" i="12"/>
  <c r="GM35" i="12"/>
  <c r="IO44" i="12"/>
  <c r="AE91" i="12"/>
  <c r="IT14" i="12"/>
  <c r="EO17" i="12"/>
  <c r="II41" i="12"/>
  <c r="CM24" i="12"/>
  <c r="GL30" i="12"/>
  <c r="AP41" i="12"/>
  <c r="CN12" i="12"/>
  <c r="BF94" i="12"/>
  <c r="AD40" i="12"/>
  <c r="BC44" i="12"/>
  <c r="CL33" i="12"/>
  <c r="AN90" i="12"/>
  <c r="DY36" i="12"/>
  <c r="ES42" i="12"/>
  <c r="FV30" i="12"/>
  <c r="CX39" i="12"/>
  <c r="GT47" i="12"/>
  <c r="F32" i="12"/>
  <c r="FS49" i="12"/>
  <c r="BZ35" i="12"/>
  <c r="CB92" i="12"/>
  <c r="FG46" i="12"/>
  <c r="HH26" i="12"/>
  <c r="I26" i="12"/>
  <c r="AY38" i="12"/>
  <c r="GE28" i="12"/>
  <c r="ET45" i="12"/>
  <c r="HP47" i="12"/>
  <c r="HI27" i="12"/>
  <c r="FH52" i="12"/>
  <c r="FK29" i="12"/>
  <c r="BO48" i="12"/>
  <c r="AT11" i="12"/>
  <c r="CH48" i="12"/>
  <c r="JI21" i="12"/>
  <c r="DS15" i="12"/>
  <c r="F55" i="12"/>
  <c r="CK14" i="12"/>
  <c r="DE47" i="12"/>
  <c r="DE41" i="12"/>
  <c r="AS87" i="12"/>
  <c r="DM14" i="12"/>
  <c r="HJ48" i="12"/>
  <c r="DP44" i="12"/>
  <c r="GU30" i="12"/>
  <c r="FX40" i="12"/>
  <c r="EL79" i="12"/>
  <c r="GQ36" i="12"/>
  <c r="EI39" i="12"/>
  <c r="S14" i="12"/>
  <c r="FH49" i="12"/>
  <c r="EO25" i="12"/>
  <c r="JC46" i="12"/>
  <c r="BW39" i="12"/>
  <c r="AP14" i="12"/>
  <c r="GJ10" i="12"/>
  <c r="CY41" i="12"/>
  <c r="FI44" i="12"/>
  <c r="GD17" i="12"/>
  <c r="BU20" i="12"/>
  <c r="IM30" i="12"/>
  <c r="IF34" i="12"/>
  <c r="IM20" i="12"/>
  <c r="DZ79" i="12"/>
  <c r="GU37" i="12"/>
  <c r="IY33" i="12"/>
  <c r="IY18" i="12"/>
  <c r="GY10" i="12"/>
  <c r="V38" i="12"/>
  <c r="DZ23" i="12"/>
  <c r="CX89" i="12"/>
  <c r="DK18" i="12"/>
  <c r="I94" i="12"/>
  <c r="GW51" i="12"/>
  <c r="FX37" i="12"/>
  <c r="IE26" i="12"/>
  <c r="CR98" i="12"/>
  <c r="EX47" i="12"/>
  <c r="AS31" i="12"/>
  <c r="GM26" i="12"/>
  <c r="DY10" i="12"/>
  <c r="HE28" i="12"/>
  <c r="GP40" i="12"/>
  <c r="JM31" i="12"/>
  <c r="FZ18" i="12"/>
  <c r="FV49" i="12"/>
  <c r="IR15" i="12"/>
  <c r="IK45" i="12"/>
  <c r="FZ32" i="12"/>
  <c r="DC87" i="12"/>
  <c r="GY28" i="12"/>
  <c r="GJ13" i="12"/>
  <c r="EJ15" i="12"/>
  <c r="FJ36" i="12"/>
  <c r="GR32" i="12"/>
  <c r="FB34" i="12"/>
  <c r="O41" i="12"/>
  <c r="AQ65" i="12"/>
  <c r="DW15" i="12"/>
  <c r="AX26" i="12"/>
  <c r="GB69" i="12"/>
  <c r="EX36" i="12"/>
  <c r="EV18" i="12"/>
  <c r="IY34" i="12"/>
  <c r="DV25" i="12"/>
  <c r="EM61" i="12"/>
  <c r="EX48" i="12"/>
  <c r="CA23" i="12"/>
  <c r="EV29" i="12"/>
  <c r="DP14" i="12"/>
  <c r="HI20" i="12"/>
  <c r="IQ15" i="12"/>
  <c r="EW12" i="12"/>
  <c r="DG63" i="12"/>
  <c r="DL98" i="12"/>
  <c r="DS69" i="12"/>
  <c r="JJ49" i="12"/>
  <c r="IS17" i="12"/>
  <c r="DL72" i="12"/>
  <c r="EH16" i="12"/>
  <c r="CI86" i="12"/>
  <c r="AI67" i="12"/>
  <c r="HQ28" i="12"/>
  <c r="AU12" i="12"/>
  <c r="AO23" i="12"/>
  <c r="S88" i="12"/>
  <c r="IT28" i="12"/>
  <c r="EX31" i="12"/>
  <c r="HI12" i="12"/>
  <c r="FA31" i="12"/>
  <c r="CU30" i="12"/>
  <c r="BR22" i="12"/>
  <c r="CQ20" i="12"/>
  <c r="GF29" i="12"/>
  <c r="GS10" i="12"/>
  <c r="DD26" i="12"/>
  <c r="DF50" i="12"/>
  <c r="DT10" i="12"/>
  <c r="AL60" i="12"/>
  <c r="AQ87" i="12"/>
  <c r="GT18" i="12"/>
  <c r="HU35" i="12"/>
  <c r="IP38" i="12"/>
  <c r="BX34" i="12"/>
  <c r="CN38" i="12"/>
  <c r="AN12" i="12"/>
  <c r="HO27" i="12"/>
  <c r="EO50" i="12"/>
  <c r="JK16" i="12"/>
  <c r="AF57" i="12"/>
  <c r="BX41" i="12"/>
  <c r="HJ15" i="12"/>
  <c r="GP24" i="12"/>
  <c r="BU13" i="12"/>
  <c r="JL29" i="12"/>
  <c r="CR13" i="12"/>
  <c r="GF30" i="12"/>
  <c r="HL22" i="12"/>
  <c r="HV13" i="12"/>
  <c r="FY44" i="12"/>
  <c r="IF18" i="12"/>
  <c r="FA25" i="12"/>
  <c r="BA36" i="12"/>
  <c r="AG73" i="12"/>
  <c r="CL30" i="12"/>
  <c r="BN92" i="12"/>
  <c r="DP11" i="12"/>
  <c r="AP90" i="12"/>
  <c r="CN29" i="12"/>
  <c r="AJ38" i="12"/>
  <c r="BZ79" i="12"/>
  <c r="EU32" i="12"/>
  <c r="GO32" i="12"/>
  <c r="ED32" i="12"/>
  <c r="AP34" i="12"/>
  <c r="CB77" i="12"/>
  <c r="HC20" i="12"/>
  <c r="HM65" i="12"/>
  <c r="EP35" i="12"/>
  <c r="GF42" i="12"/>
  <c r="IP42" i="12"/>
  <c r="EF41" i="12"/>
  <c r="EW35" i="12"/>
  <c r="AR36" i="12"/>
  <c r="AE35" i="12"/>
  <c r="AY79" i="12"/>
  <c r="GK53" i="12"/>
  <c r="AD33" i="12"/>
  <c r="AR49" i="12"/>
  <c r="JG32" i="12"/>
  <c r="AF43" i="12"/>
  <c r="FK11" i="12"/>
  <c r="DZ25" i="12"/>
  <c r="EQ17" i="12"/>
  <c r="GQ19" i="12"/>
  <c r="HM32" i="12"/>
  <c r="HO33" i="12"/>
  <c r="GI25" i="12"/>
  <c r="IE39" i="12"/>
  <c r="CX18" i="12"/>
  <c r="EX25" i="12"/>
  <c r="AE14" i="12"/>
  <c r="DH18" i="12"/>
  <c r="HZ84" i="12"/>
  <c r="AT93" i="12"/>
  <c r="K39" i="12"/>
  <c r="HD12" i="12"/>
  <c r="AQ98" i="12"/>
  <c r="HJ23" i="12"/>
  <c r="AI21" i="12"/>
  <c r="EG38" i="12"/>
  <c r="GC12" i="12"/>
  <c r="BA13" i="12"/>
  <c r="GX47" i="12"/>
  <c r="JE50" i="12"/>
  <c r="DE34" i="12"/>
  <c r="EF16" i="12"/>
  <c r="FC88" i="12"/>
  <c r="CA95" i="12"/>
  <c r="BA29" i="12"/>
  <c r="I18" i="12"/>
  <c r="GL14" i="12"/>
  <c r="BA22" i="12"/>
  <c r="GG68" i="12"/>
  <c r="IV46" i="12"/>
  <c r="AT29" i="12"/>
  <c r="HS45" i="12"/>
  <c r="HG67" i="12"/>
  <c r="IU17" i="12"/>
  <c r="DX35" i="12"/>
  <c r="CQ42" i="12"/>
  <c r="DM16" i="12"/>
  <c r="CC40" i="12"/>
  <c r="HS35" i="12"/>
  <c r="DP91" i="12"/>
  <c r="BM30" i="12"/>
  <c r="JB94" i="12"/>
  <c r="BZ17" i="12"/>
  <c r="GL46" i="12"/>
  <c r="S44" i="12"/>
  <c r="AD44" i="12"/>
  <c r="J26" i="12"/>
  <c r="AK20" i="12"/>
  <c r="AK90" i="12"/>
  <c r="CG25" i="12"/>
  <c r="CK38" i="12"/>
  <c r="CG20" i="12"/>
  <c r="CR46" i="12"/>
  <c r="BV49" i="12"/>
  <c r="CG48" i="12"/>
  <c r="EU37" i="12"/>
  <c r="ET88" i="12"/>
  <c r="BJ79" i="12"/>
  <c r="IA25" i="12"/>
  <c r="CF35" i="12"/>
  <c r="HP44" i="12"/>
  <c r="IY22" i="12"/>
  <c r="EB37" i="12"/>
  <c r="DG21" i="12"/>
  <c r="IX95" i="12"/>
  <c r="FU34" i="12"/>
  <c r="BL87" i="12"/>
  <c r="GG33" i="12"/>
  <c r="AI19" i="12"/>
  <c r="AN68" i="12"/>
  <c r="AS72" i="12"/>
  <c r="CQ18" i="12"/>
  <c r="BI99" i="12"/>
  <c r="JE42" i="12"/>
  <c r="FM24" i="12"/>
  <c r="IK23" i="12"/>
  <c r="CF17" i="12"/>
  <c r="AF47" i="12"/>
  <c r="ES25" i="12"/>
  <c r="BV11" i="12"/>
  <c r="FN21" i="12"/>
  <c r="CK87" i="12"/>
  <c r="CU88" i="12"/>
  <c r="DP61" i="12"/>
  <c r="GW32" i="12"/>
  <c r="CH98" i="12"/>
  <c r="GG49" i="12"/>
  <c r="EI96" i="12"/>
  <c r="CK39" i="12"/>
  <c r="BG68" i="12"/>
  <c r="IO21" i="12"/>
  <c r="IH28" i="12"/>
  <c r="ID24" i="12"/>
  <c r="HZ11" i="12"/>
  <c r="JA27" i="12"/>
  <c r="FE19" i="12"/>
  <c r="DN11" i="12"/>
  <c r="BS24" i="12"/>
  <c r="ED13" i="12"/>
  <c r="HJ16" i="12"/>
  <c r="JD44" i="12"/>
  <c r="AY34" i="12"/>
  <c r="HS34" i="12"/>
  <c r="CM35" i="12"/>
  <c r="JB12" i="12"/>
  <c r="J17" i="12"/>
  <c r="HR10" i="12"/>
  <c r="DR22" i="12"/>
  <c r="CT38" i="12"/>
  <c r="BH35" i="12"/>
  <c r="BA83" i="12"/>
  <c r="IR31" i="12"/>
  <c r="EK98" i="12"/>
  <c r="O56" i="12"/>
  <c r="AA13" i="12"/>
  <c r="CB24" i="12"/>
  <c r="GT51" i="12"/>
  <c r="IA50" i="12"/>
  <c r="DJ67" i="12"/>
  <c r="DZ29" i="12"/>
  <c r="IZ30" i="12"/>
  <c r="EL13" i="12"/>
  <c r="DK51" i="12"/>
  <c r="BJ84" i="12"/>
  <c r="IQ23" i="12"/>
  <c r="CU13" i="12"/>
  <c r="BG30" i="12"/>
  <c r="BW16" i="12"/>
  <c r="CB33" i="12"/>
  <c r="ID51" i="12"/>
  <c r="DX97" i="12"/>
  <c r="FB88" i="12"/>
  <c r="FD20" i="12"/>
  <c r="BT35" i="12"/>
  <c r="GD22" i="12"/>
  <c r="CP40" i="12"/>
  <c r="DU48" i="12"/>
  <c r="BR27" i="12"/>
  <c r="BD13" i="12"/>
  <c r="BA20" i="12"/>
  <c r="HW26" i="12"/>
  <c r="BS14" i="12"/>
  <c r="Z28" i="12"/>
  <c r="EH36" i="12"/>
  <c r="HC15" i="12"/>
  <c r="CS46" i="12"/>
  <c r="Z47" i="12"/>
  <c r="DR49" i="12"/>
  <c r="DB34" i="12"/>
  <c r="CN49" i="12"/>
  <c r="EG16" i="12"/>
  <c r="AE53" i="12"/>
  <c r="J19" i="12"/>
  <c r="FR31" i="12"/>
  <c r="HC21" i="12"/>
  <c r="DG33" i="12"/>
  <c r="FU35" i="12"/>
  <c r="GE16" i="12"/>
  <c r="BM13" i="12"/>
  <c r="FA11" i="12"/>
  <c r="FB28" i="12"/>
  <c r="BG16" i="12"/>
  <c r="DP29" i="12"/>
  <c r="HN76" i="12"/>
  <c r="FA40" i="12"/>
  <c r="AI97" i="12"/>
  <c r="EH33" i="12"/>
  <c r="CQ36" i="12"/>
  <c r="BG74" i="12"/>
  <c r="CC17" i="12"/>
  <c r="HH44" i="12"/>
  <c r="GV25" i="12"/>
  <c r="HK30" i="12"/>
  <c r="ET48" i="12"/>
  <c r="EQ39" i="12"/>
  <c r="GT28" i="12"/>
  <c r="IW14" i="12"/>
  <c r="DE44" i="12"/>
  <c r="DV17" i="12"/>
  <c r="BA40" i="12"/>
  <c r="EF51" i="12"/>
  <c r="JH16" i="12"/>
  <c r="AZ53" i="12"/>
  <c r="FB14" i="12"/>
  <c r="FZ38" i="12"/>
  <c r="ER30" i="12"/>
  <c r="IL51" i="12"/>
  <c r="GP29" i="12"/>
  <c r="DE39" i="12"/>
  <c r="GA34" i="12"/>
  <c r="IS24" i="12"/>
  <c r="IG49" i="12"/>
  <c r="DF48" i="12"/>
  <c r="JB26" i="12"/>
  <c r="GG30" i="12"/>
  <c r="CP89" i="12"/>
  <c r="HC46" i="12"/>
  <c r="DC59" i="12"/>
  <c r="CW30" i="12"/>
  <c r="HY67" i="12"/>
  <c r="IQ40" i="12"/>
  <c r="II26" i="12"/>
  <c r="FE31" i="12"/>
  <c r="BO44" i="12"/>
  <c r="IZ43" i="12"/>
  <c r="CL10" i="12"/>
  <c r="IS27" i="12"/>
  <c r="FY21" i="12"/>
  <c r="AL31" i="12"/>
  <c r="GR49" i="12"/>
  <c r="EG33" i="12"/>
  <c r="HQ13" i="12"/>
  <c r="FV11" i="12"/>
  <c r="BW43" i="12"/>
  <c r="J35" i="12"/>
  <c r="AR83" i="12"/>
  <c r="DC17" i="12"/>
  <c r="GF18" i="12"/>
  <c r="BB22" i="12"/>
  <c r="V25" i="12"/>
  <c r="CE17" i="12"/>
  <c r="V33" i="12"/>
  <c r="AG42" i="12"/>
  <c r="JH67" i="12"/>
  <c r="K23" i="12"/>
  <c r="IE38" i="12"/>
  <c r="JJ20" i="12"/>
  <c r="CY46" i="12"/>
  <c r="JM14" i="12"/>
  <c r="HA51" i="12"/>
  <c r="IL30" i="12"/>
  <c r="ED87" i="12"/>
  <c r="EF69" i="12"/>
  <c r="DJ48" i="12"/>
  <c r="EG75" i="12"/>
  <c r="JC37" i="12"/>
  <c r="GB39" i="12"/>
  <c r="GP91" i="12"/>
  <c r="DS60" i="12"/>
  <c r="EG68" i="12"/>
  <c r="BK13" i="12"/>
  <c r="HJ29" i="12"/>
  <c r="GU28" i="12"/>
  <c r="EB28" i="12"/>
  <c r="BX28" i="12"/>
  <c r="BG24" i="12"/>
  <c r="DD50" i="12"/>
  <c r="BR23" i="12"/>
  <c r="AX17" i="12"/>
  <c r="BK99" i="12"/>
  <c r="DO34" i="12"/>
  <c r="HF11" i="12"/>
  <c r="FV36" i="12"/>
  <c r="EL20" i="12"/>
  <c r="FR30" i="12"/>
  <c r="CB22" i="12"/>
  <c r="CI28" i="12"/>
  <c r="CS34" i="12"/>
  <c r="B94" i="12"/>
  <c r="S93" i="12"/>
  <c r="F39" i="12"/>
  <c r="GR15" i="12"/>
  <c r="EM49" i="12"/>
  <c r="CU41" i="12"/>
  <c r="GI30" i="12"/>
  <c r="IG27" i="12"/>
  <c r="JF47" i="12"/>
  <c r="DX39" i="12"/>
  <c r="CD20" i="12"/>
  <c r="AY39" i="12"/>
  <c r="HG41" i="12"/>
  <c r="EK21" i="12"/>
  <c r="GP44" i="12"/>
  <c r="AQ99" i="12"/>
  <c r="EB10" i="12"/>
  <c r="DB30" i="12"/>
  <c r="BI26" i="12"/>
  <c r="BR84" i="12"/>
  <c r="CI43" i="12"/>
  <c r="BV28" i="12"/>
  <c r="GE35" i="12"/>
  <c r="CV24" i="12"/>
  <c r="AQ29" i="12"/>
  <c r="BL98" i="12"/>
  <c r="AR35" i="12"/>
  <c r="DB14" i="12"/>
  <c r="CO69" i="12"/>
  <c r="EH27" i="12"/>
  <c r="CU45" i="12"/>
  <c r="ES29" i="12"/>
  <c r="GW84" i="12"/>
  <c r="IR47" i="12"/>
  <c r="BM88" i="12"/>
  <c r="EP25" i="12"/>
  <c r="DK37" i="12"/>
  <c r="FE17" i="12"/>
  <c r="IW37" i="12"/>
  <c r="FB75" i="12"/>
  <c r="AM24" i="12"/>
  <c r="CO46" i="12"/>
  <c r="EV49" i="12"/>
  <c r="HW24" i="12"/>
  <c r="JL46" i="12"/>
  <c r="BU12" i="12"/>
  <c r="F30" i="12"/>
  <c r="BU26" i="12"/>
  <c r="BJ91" i="12"/>
  <c r="GA23" i="12"/>
  <c r="CF45" i="12"/>
  <c r="BY15" i="12"/>
  <c r="HB50" i="12"/>
  <c r="HM26" i="12"/>
  <c r="GR42" i="12"/>
  <c r="CL32" i="12"/>
  <c r="V93" i="12"/>
  <c r="CG50" i="12"/>
  <c r="DA80" i="12"/>
  <c r="BC12" i="12"/>
  <c r="AT36" i="12"/>
  <c r="HL49" i="12"/>
  <c r="DS40" i="12"/>
  <c r="HZ12" i="12"/>
  <c r="AM34" i="12"/>
  <c r="AS13" i="12"/>
  <c r="DU92" i="12"/>
  <c r="EV46" i="12"/>
  <c r="CG70" i="12"/>
  <c r="GC37" i="12"/>
  <c r="HU16" i="12"/>
  <c r="DS17" i="12"/>
  <c r="AZ22" i="12"/>
  <c r="DF28" i="12"/>
  <c r="HD31" i="12"/>
  <c r="JH38" i="12"/>
  <c r="GD20" i="12"/>
  <c r="FI40" i="12"/>
  <c r="IY49" i="12"/>
  <c r="DJ44" i="12"/>
  <c r="GH21" i="12"/>
  <c r="JE35" i="12"/>
  <c r="IS21" i="12"/>
  <c r="FI64" i="12"/>
  <c r="J28" i="12"/>
  <c r="EY70" i="12"/>
  <c r="GT23" i="12"/>
  <c r="HZ22" i="12"/>
  <c r="CV73" i="12"/>
  <c r="FY80" i="12"/>
  <c r="DE24" i="12"/>
  <c r="AU14" i="12"/>
  <c r="N21" i="12"/>
  <c r="AU81" i="12"/>
  <c r="EE24" i="12"/>
  <c r="CM74" i="12"/>
  <c r="AG59" i="12"/>
  <c r="F23" i="12"/>
  <c r="JD13" i="12"/>
  <c r="EF31" i="12"/>
  <c r="AD48" i="12"/>
  <c r="HP33" i="12"/>
  <c r="CB10" i="12"/>
  <c r="GE14" i="12"/>
  <c r="AK69" i="12"/>
  <c r="DM50" i="12"/>
  <c r="IP98" i="12"/>
  <c r="GN44" i="12"/>
  <c r="DS41" i="12"/>
  <c r="GQ37" i="12"/>
  <c r="DX38" i="12"/>
  <c r="FN28" i="12"/>
  <c r="FR25" i="12"/>
  <c r="AR31" i="12"/>
  <c r="DO26" i="12"/>
  <c r="DJ50" i="12"/>
  <c r="DR32" i="12"/>
  <c r="CF29" i="12"/>
  <c r="IT43" i="12"/>
  <c r="O39" i="12"/>
  <c r="AQ80" i="12"/>
  <c r="Z30" i="12"/>
  <c r="FG26" i="12"/>
  <c r="IK34" i="12"/>
  <c r="JM40" i="12"/>
  <c r="FC17" i="12"/>
  <c r="FC10" i="12"/>
  <c r="IW12" i="12"/>
  <c r="HV38" i="12"/>
  <c r="HH31" i="12"/>
  <c r="GD39" i="12"/>
  <c r="GD33" i="12"/>
  <c r="BX11" i="12"/>
  <c r="Y58" i="12"/>
  <c r="EM21" i="12"/>
  <c r="IZ37" i="12"/>
  <c r="FN34" i="12"/>
  <c r="AP12" i="12"/>
  <c r="BR19" i="12"/>
  <c r="FH29" i="12"/>
  <c r="ED97" i="12"/>
  <c r="HF42" i="12"/>
  <c r="AK98" i="12"/>
  <c r="IK11" i="12"/>
  <c r="ES88" i="12"/>
  <c r="GI50" i="12"/>
  <c r="IH15" i="12"/>
  <c r="DO31" i="12"/>
  <c r="GL11" i="12"/>
  <c r="FU30" i="12"/>
  <c r="EO44" i="12"/>
  <c r="DV37" i="12"/>
  <c r="BG61" i="12"/>
  <c r="IP33" i="12"/>
  <c r="HX42" i="12"/>
  <c r="EQ41" i="12"/>
  <c r="DV49" i="12"/>
  <c r="FH64" i="12"/>
  <c r="DZ70" i="12"/>
  <c r="BN63" i="12"/>
  <c r="JI18" i="12"/>
  <c r="IH41" i="12"/>
  <c r="HP45" i="12"/>
  <c r="BX39" i="12"/>
  <c r="P64" i="12"/>
  <c r="GS25" i="12"/>
  <c r="CS37" i="12"/>
  <c r="N22" i="12"/>
  <c r="GQ11" i="12"/>
  <c r="CS72" i="12"/>
  <c r="DW90" i="12"/>
  <c r="BI15" i="12"/>
  <c r="DW29" i="12"/>
  <c r="DY48" i="12"/>
  <c r="GZ39" i="12"/>
  <c r="DV11" i="12"/>
  <c r="IK42" i="12"/>
  <c r="DX46" i="12"/>
  <c r="DI20" i="12"/>
  <c r="CF23" i="12"/>
  <c r="GQ35" i="12"/>
  <c r="CF25" i="12"/>
  <c r="FU31" i="12"/>
  <c r="CL93" i="12"/>
  <c r="FY42" i="12"/>
  <c r="ED42" i="12"/>
  <c r="FA15" i="12"/>
  <c r="Y36" i="12"/>
  <c r="DV10" i="12"/>
  <c r="GA15" i="12"/>
  <c r="FX35" i="12"/>
  <c r="E27" i="12"/>
  <c r="IQ22" i="12"/>
  <c r="BZ31" i="12"/>
  <c r="BM87" i="12"/>
  <c r="GK30" i="12"/>
  <c r="CL24" i="12"/>
  <c r="BD24" i="12"/>
  <c r="N13" i="12"/>
  <c r="FJ73" i="12"/>
  <c r="DK78" i="12"/>
  <c r="GV39" i="12"/>
  <c r="CR47" i="12"/>
  <c r="IW32" i="12"/>
  <c r="EZ72" i="12"/>
  <c r="HE25" i="12"/>
  <c r="HC24" i="12"/>
  <c r="IK43" i="12"/>
  <c r="EO39" i="12"/>
  <c r="AF94" i="12"/>
  <c r="BG26" i="12"/>
  <c r="IM50" i="12"/>
  <c r="CT33" i="12"/>
  <c r="AR40" i="12"/>
  <c r="FZ25" i="12"/>
  <c r="GT46" i="12"/>
  <c r="GI31" i="12"/>
  <c r="CG10" i="12"/>
  <c r="S48" i="12"/>
  <c r="HH39" i="12"/>
  <c r="EE23" i="12"/>
  <c r="EX15" i="12"/>
  <c r="GC26" i="12"/>
  <c r="FX25" i="12"/>
  <c r="EY81" i="12"/>
  <c r="FW46" i="12"/>
  <c r="ER22" i="12"/>
  <c r="AD23" i="12"/>
  <c r="BJ11" i="12"/>
  <c r="IE33" i="12"/>
  <c r="GC35" i="12"/>
  <c r="AR56" i="12"/>
  <c r="CO39" i="12"/>
  <c r="AT47" i="12"/>
  <c r="GG85" i="12"/>
  <c r="FL24" i="12"/>
  <c r="AL26" i="12"/>
  <c r="ES10" i="12"/>
  <c r="AX77" i="12"/>
  <c r="JJ36" i="12"/>
  <c r="GH34" i="12"/>
  <c r="BH53" i="12"/>
  <c r="HW20" i="12"/>
  <c r="DV38" i="12"/>
  <c r="FA24" i="12"/>
  <c r="F33" i="12"/>
  <c r="IH34" i="12"/>
  <c r="HV27" i="12"/>
  <c r="F51" i="12"/>
  <c r="AO70" i="12"/>
  <c r="EW17" i="12"/>
  <c r="CI12" i="12"/>
  <c r="AK95" i="12"/>
  <c r="DU95" i="12"/>
  <c r="V49" i="12"/>
  <c r="IS37" i="12"/>
  <c r="FJ43" i="12"/>
  <c r="BX80" i="12"/>
  <c r="P17" i="12"/>
  <c r="CO96" i="12"/>
  <c r="Y34" i="12"/>
  <c r="FH15" i="12"/>
  <c r="CF12" i="12"/>
  <c r="AG77" i="12"/>
  <c r="HL21" i="12"/>
  <c r="DD33" i="12"/>
  <c r="AP84" i="12"/>
  <c r="BC75" i="12"/>
  <c r="CE51" i="12"/>
  <c r="O46" i="12"/>
  <c r="FV52" i="12"/>
  <c r="BZ32" i="12"/>
  <c r="DN50" i="12"/>
  <c r="IK41" i="12"/>
  <c r="FB72" i="12"/>
  <c r="GY94" i="12"/>
  <c r="IT19" i="12"/>
  <c r="ES11" i="12"/>
  <c r="AH29" i="12"/>
  <c r="EU44" i="12"/>
  <c r="EV40" i="12"/>
  <c r="BJ25" i="12"/>
  <c r="AP89" i="12"/>
  <c r="EF37" i="12"/>
  <c r="DR13" i="12"/>
  <c r="DK36" i="12"/>
  <c r="DR99" i="12"/>
  <c r="DL83" i="12"/>
  <c r="AE20" i="12"/>
  <c r="GY49" i="12"/>
  <c r="FC12" i="12"/>
  <c r="FD39" i="12"/>
  <c r="IQ14" i="12"/>
  <c r="IX49" i="12"/>
  <c r="BG23" i="12"/>
  <c r="BB72" i="12"/>
  <c r="FU17" i="12"/>
  <c r="AP62" i="12"/>
  <c r="IA26" i="12"/>
  <c r="GM38" i="12"/>
  <c r="GA28" i="12"/>
  <c r="GJ33" i="12"/>
  <c r="FJ69" i="12"/>
  <c r="FS39" i="12"/>
  <c r="IO17" i="12"/>
  <c r="HD49" i="12"/>
  <c r="HG71" i="12"/>
  <c r="ES51" i="12"/>
  <c r="V59" i="12"/>
  <c r="FC24" i="12"/>
  <c r="CY33" i="12"/>
  <c r="BG41" i="12"/>
  <c r="JB10" i="12"/>
  <c r="IX22" i="12"/>
  <c r="HR31" i="12"/>
  <c r="FS17" i="12"/>
  <c r="EG51" i="12"/>
  <c r="AK93" i="12"/>
  <c r="CT41" i="12"/>
  <c r="EN16" i="12"/>
  <c r="CO14" i="12"/>
  <c r="CX15" i="12"/>
  <c r="FD90" i="12"/>
  <c r="GE78" i="12"/>
  <c r="BT55" i="12"/>
  <c r="HI26" i="12"/>
  <c r="AR47" i="12"/>
  <c r="BZ24" i="12"/>
  <c r="BR12" i="12"/>
  <c r="CR97" i="12"/>
  <c r="FB37" i="12"/>
  <c r="IO83" i="12"/>
  <c r="IY39" i="12"/>
  <c r="AK42" i="12"/>
  <c r="FJ31" i="12"/>
  <c r="DQ28" i="12"/>
  <c r="FG10" i="12"/>
  <c r="EM43" i="12"/>
  <c r="S65" i="12"/>
  <c r="HV14" i="12"/>
  <c r="CW24" i="12"/>
  <c r="FH10" i="12"/>
  <c r="DM47" i="12"/>
  <c r="GT45" i="12"/>
  <c r="EB23" i="12"/>
  <c r="IO36" i="12"/>
  <c r="DN19" i="12"/>
  <c r="EV38" i="12"/>
  <c r="EJ33" i="12"/>
  <c r="FW39" i="12"/>
  <c r="AZ50" i="12"/>
  <c r="EB20" i="12"/>
  <c r="AT17" i="12"/>
  <c r="CH22" i="12"/>
  <c r="CK98" i="12"/>
  <c r="JB30" i="12"/>
  <c r="GF10" i="12"/>
  <c r="GV30" i="12"/>
  <c r="BL42" i="12"/>
  <c r="FW42" i="12"/>
  <c r="HV29" i="12"/>
  <c r="DS13" i="12"/>
  <c r="HV31" i="12"/>
  <c r="Z88" i="12"/>
  <c r="GT14" i="12"/>
  <c r="GZ11" i="12"/>
  <c r="DB36" i="12"/>
  <c r="IP36" i="12"/>
  <c r="DL20" i="12"/>
  <c r="EP78" i="12"/>
  <c r="AZ61" i="12"/>
  <c r="E83" i="12"/>
  <c r="EF20" i="12"/>
  <c r="EO19" i="12"/>
  <c r="JF31" i="12"/>
  <c r="BT21" i="12"/>
  <c r="BT70" i="12"/>
  <c r="HN29" i="12"/>
  <c r="BH17" i="12"/>
  <c r="FW20" i="12"/>
  <c r="HF50" i="12"/>
  <c r="F78" i="12"/>
  <c r="IN27" i="12"/>
  <c r="HO12" i="12"/>
  <c r="I99" i="12"/>
  <c r="DN38" i="12"/>
  <c r="EB85" i="12"/>
  <c r="IV26" i="12"/>
  <c r="DR18" i="12"/>
  <c r="IP21" i="12"/>
  <c r="CF27" i="12"/>
  <c r="V36" i="12"/>
  <c r="FM45" i="12"/>
  <c r="FF69" i="12"/>
  <c r="JM29" i="12"/>
  <c r="EK27" i="12"/>
  <c r="HJ28" i="12"/>
  <c r="J43" i="12"/>
  <c r="BZ26" i="12"/>
  <c r="IR81" i="12"/>
  <c r="BM51" i="12"/>
  <c r="BS47" i="12"/>
  <c r="CB26" i="12"/>
  <c r="AU29" i="12"/>
  <c r="CG36" i="12"/>
  <c r="IA21" i="12"/>
  <c r="HN45" i="12"/>
  <c r="AZ48" i="12"/>
  <c r="CK31" i="12"/>
  <c r="GI19" i="12"/>
  <c r="EA13" i="12"/>
  <c r="DA35" i="12"/>
  <c r="EM95" i="12"/>
  <c r="F98" i="12"/>
  <c r="GO28" i="12"/>
  <c r="FL51" i="12"/>
  <c r="GR44" i="12"/>
  <c r="IN43" i="12"/>
  <c r="IL56" i="12"/>
  <c r="HC13" i="12"/>
  <c r="BM32" i="12"/>
  <c r="DW11" i="12"/>
  <c r="EX49" i="12"/>
  <c r="AY69" i="12"/>
  <c r="FD37" i="12"/>
  <c r="GC16" i="12"/>
  <c r="JG24" i="12"/>
  <c r="HS36" i="12"/>
  <c r="EC38" i="12"/>
  <c r="EJ22" i="12"/>
  <c r="FX43" i="12"/>
  <c r="ID36" i="12"/>
  <c r="CO25" i="12"/>
  <c r="DG14" i="12"/>
  <c r="EL31" i="12"/>
  <c r="AG32" i="12"/>
  <c r="AL24" i="12"/>
  <c r="AQ84" i="12"/>
  <c r="DR66" i="12"/>
  <c r="IU18" i="12"/>
  <c r="CP21" i="12"/>
  <c r="FI45" i="12"/>
  <c r="FJ48" i="12"/>
  <c r="GT37" i="12"/>
  <c r="Y47" i="12"/>
  <c r="CY16" i="12"/>
  <c r="DU44" i="12"/>
  <c r="HY29" i="12"/>
  <c r="CP18" i="12"/>
  <c r="FQ11" i="12"/>
  <c r="FF29" i="12"/>
  <c r="HK13" i="12"/>
  <c r="JD82" i="12"/>
  <c r="FE36" i="12"/>
  <c r="EG37" i="12"/>
  <c r="EQ47" i="12"/>
  <c r="JF21" i="12"/>
  <c r="CH45" i="12"/>
  <c r="AL51" i="12"/>
  <c r="BD96" i="12"/>
  <c r="HG28" i="12"/>
  <c r="EM84" i="12"/>
  <c r="DV95" i="12"/>
  <c r="DM43" i="12"/>
  <c r="IX30" i="12"/>
  <c r="CF44" i="12"/>
  <c r="AF56" i="12"/>
  <c r="ES71" i="12"/>
  <c r="GS11" i="12"/>
  <c r="CK78" i="12"/>
  <c r="EL17" i="12"/>
  <c r="HQ48" i="12"/>
  <c r="FM34" i="12"/>
  <c r="S25" i="12"/>
  <c r="JK19" i="12"/>
  <c r="AN20" i="12"/>
  <c r="EF25" i="12"/>
  <c r="CA21" i="12"/>
  <c r="GR21" i="12"/>
  <c r="BL84" i="12"/>
  <c r="JA40" i="12"/>
  <c r="IX27" i="12"/>
  <c r="FR21" i="12"/>
  <c r="BO68" i="12"/>
  <c r="HD16" i="12"/>
  <c r="K29" i="12"/>
  <c r="CH49" i="12"/>
  <c r="DO13" i="12"/>
  <c r="DY16" i="12"/>
  <c r="IX47" i="12"/>
  <c r="EK15" i="12"/>
  <c r="O60" i="12"/>
  <c r="DH48" i="12"/>
  <c r="FT15" i="12"/>
  <c r="CZ41" i="12"/>
  <c r="EV83" i="12"/>
  <c r="EM57" i="12"/>
  <c r="BL82" i="12"/>
  <c r="GE50" i="12"/>
  <c r="IH35" i="12"/>
  <c r="CN30" i="12"/>
  <c r="HH23" i="12"/>
  <c r="AS34" i="12"/>
  <c r="AF15" i="12"/>
  <c r="EU26" i="12"/>
  <c r="EX93" i="12"/>
  <c r="GS17" i="12"/>
  <c r="DZ18" i="12"/>
  <c r="DL63" i="12"/>
  <c r="FE87" i="12"/>
  <c r="AN49" i="12"/>
  <c r="FE34" i="12"/>
  <c r="CZ95" i="12"/>
  <c r="DR34" i="12"/>
  <c r="GB20" i="12"/>
  <c r="DS12" i="12"/>
  <c r="HR34" i="12"/>
  <c r="HP25" i="12"/>
  <c r="BH38" i="12"/>
  <c r="DV27" i="12"/>
  <c r="E58" i="12"/>
  <c r="JK18" i="12"/>
  <c r="AO99" i="12"/>
  <c r="IS26" i="12"/>
  <c r="BS11" i="12"/>
  <c r="CR84" i="12"/>
  <c r="DB41" i="12"/>
  <c r="BK36" i="12"/>
  <c r="BL13" i="12"/>
  <c r="EW14" i="12"/>
  <c r="E13" i="12"/>
  <c r="HS51" i="12"/>
  <c r="HK20" i="12"/>
  <c r="FG33" i="12"/>
  <c r="CP11" i="12"/>
  <c r="EP10" i="12"/>
  <c r="CR29" i="12"/>
  <c r="GM50" i="12"/>
  <c r="DM60" i="12"/>
  <c r="GE22" i="12"/>
  <c r="EM15" i="12"/>
  <c r="GB26" i="12"/>
  <c r="BJ71" i="12"/>
  <c r="AJ42" i="12"/>
  <c r="JB74" i="12"/>
  <c r="DY11" i="12"/>
  <c r="DT45" i="12"/>
  <c r="HG13" i="12"/>
  <c r="BE50" i="12"/>
  <c r="CY58" i="12"/>
  <c r="FB16" i="12"/>
  <c r="IO22" i="12"/>
  <c r="BW71" i="12"/>
  <c r="AR48" i="12"/>
  <c r="AH47" i="12"/>
  <c r="EQ42" i="12"/>
  <c r="BO42" i="12"/>
  <c r="GQ50" i="12"/>
  <c r="AR17" i="12"/>
  <c r="BY26" i="12"/>
  <c r="EG45" i="12"/>
  <c r="EW38" i="12"/>
  <c r="EQ48" i="12"/>
  <c r="GB15" i="12"/>
  <c r="F27" i="12"/>
  <c r="DR67" i="12"/>
  <c r="HQ11" i="12"/>
  <c r="CA29" i="12"/>
  <c r="AE34" i="12"/>
  <c r="EC21" i="12"/>
  <c r="HL15" i="12"/>
  <c r="BY34" i="12"/>
  <c r="EP27" i="12"/>
  <c r="HO47" i="12"/>
  <c r="FF24" i="12"/>
  <c r="DG43" i="12"/>
  <c r="CH70" i="12"/>
  <c r="DI21" i="12"/>
  <c r="HM45" i="12"/>
  <c r="ED50" i="12"/>
  <c r="AK26" i="12"/>
  <c r="HA20" i="12"/>
  <c r="BA93" i="12"/>
  <c r="AT51" i="12"/>
  <c r="AJ90" i="12"/>
  <c r="FM39" i="12"/>
  <c r="EL14" i="12"/>
  <c r="HL31" i="12"/>
  <c r="AM29" i="12"/>
  <c r="O77" i="12"/>
  <c r="HY43" i="12"/>
  <c r="J41" i="12"/>
  <c r="HM43" i="12"/>
  <c r="HO38" i="12"/>
  <c r="HQ37" i="12"/>
  <c r="AS23" i="12"/>
  <c r="IG11" i="12"/>
  <c r="BB92" i="12"/>
  <c r="DO84" i="12"/>
  <c r="HS21" i="12"/>
  <c r="HA18" i="12"/>
  <c r="EX99" i="12"/>
  <c r="AD76" i="12"/>
  <c r="ET23" i="12"/>
  <c r="GF11" i="12"/>
  <c r="BL19" i="12"/>
  <c r="FG79" i="12"/>
  <c r="JI31" i="12"/>
  <c r="HV78" i="12"/>
  <c r="EL44" i="12"/>
  <c r="BW29" i="12"/>
  <c r="FF37" i="12"/>
  <c r="DI33" i="12"/>
  <c r="B33" i="12"/>
  <c r="J34" i="12"/>
  <c r="AO15" i="12"/>
  <c r="GX23" i="12"/>
  <c r="DW40" i="12"/>
  <c r="EA34" i="12"/>
  <c r="EX34" i="12"/>
  <c r="CG99" i="12"/>
  <c r="HS28" i="12"/>
  <c r="AL13" i="12"/>
  <c r="CT95" i="12"/>
  <c r="HR41" i="12"/>
  <c r="FW13" i="12"/>
  <c r="BY27" i="12"/>
  <c r="HZ14" i="12"/>
  <c r="E77" i="12"/>
  <c r="IV50" i="12"/>
  <c r="BK20" i="12"/>
  <c r="I47" i="12"/>
  <c r="EI21" i="12"/>
  <c r="IG34" i="12"/>
  <c r="FX51" i="12"/>
  <c r="HT17" i="12"/>
  <c r="IX12" i="12"/>
  <c r="Y35" i="12"/>
  <c r="IC16" i="12"/>
  <c r="DP39" i="12"/>
  <c r="AD35" i="12"/>
  <c r="CY25" i="12"/>
  <c r="GA26" i="12"/>
  <c r="II31" i="12"/>
  <c r="DJ58" i="12"/>
  <c r="FF38" i="12"/>
  <c r="EZ83" i="12"/>
  <c r="DN46" i="12"/>
  <c r="FY26" i="12"/>
  <c r="K41" i="12"/>
  <c r="HT12" i="12"/>
  <c r="DA38" i="12"/>
  <c r="CM28" i="12"/>
  <c r="BH98" i="12"/>
  <c r="EC11" i="12"/>
  <c r="ET46" i="12"/>
  <c r="BB40" i="12"/>
  <c r="EC32" i="12"/>
  <c r="DX99" i="12"/>
  <c r="EN36" i="12"/>
  <c r="IH22" i="12"/>
  <c r="DZ46" i="12"/>
  <c r="EJ49" i="12"/>
  <c r="FT27" i="12"/>
  <c r="IQ32" i="12"/>
  <c r="FW37" i="12"/>
  <c r="GG35" i="12"/>
  <c r="CI29" i="12"/>
  <c r="FZ99" i="12"/>
  <c r="EU74" i="12"/>
  <c r="FM76" i="12"/>
  <c r="Z33" i="12"/>
  <c r="DG23" i="12"/>
  <c r="DS10" i="12"/>
  <c r="GR27" i="12"/>
  <c r="AH24" i="12"/>
  <c r="HK16" i="12"/>
  <c r="AL28" i="12"/>
  <c r="J53" i="12"/>
  <c r="GY17" i="12"/>
  <c r="S12" i="12"/>
  <c r="P84" i="12"/>
  <c r="BK18" i="12"/>
  <c r="EV50" i="12"/>
  <c r="EU30" i="12"/>
  <c r="DI14" i="12"/>
  <c r="DG44" i="12"/>
  <c r="CV48" i="12"/>
  <c r="AR46" i="12"/>
  <c r="Z26" i="12"/>
  <c r="CI75" i="12"/>
  <c r="BF87" i="12"/>
  <c r="CZ48" i="12"/>
  <c r="CD19" i="12"/>
  <c r="HU23" i="12"/>
  <c r="BB31" i="12"/>
  <c r="IU10" i="12"/>
  <c r="BZ36" i="12"/>
  <c r="HX10" i="12"/>
  <c r="GJ16" i="12"/>
  <c r="BI29" i="12"/>
  <c r="AA43" i="12"/>
  <c r="HJ44" i="12"/>
  <c r="GM47" i="12"/>
  <c r="B38" i="12"/>
  <c r="N52" i="12"/>
  <c r="BH63" i="12"/>
  <c r="GZ16" i="12"/>
  <c r="AT45" i="12"/>
  <c r="EW36" i="12"/>
  <c r="HF78" i="12"/>
  <c r="CT65" i="12"/>
  <c r="GN26" i="12"/>
  <c r="CS67" i="12"/>
  <c r="CS88" i="12"/>
  <c r="BN14" i="12"/>
  <c r="AX11" i="12"/>
  <c r="DW58" i="12"/>
  <c r="CA12" i="12"/>
  <c r="EW30" i="12"/>
  <c r="HX47" i="12"/>
  <c r="EP46" i="12"/>
  <c r="O50" i="12"/>
  <c r="CX35" i="12"/>
  <c r="ED17" i="12"/>
  <c r="IE15" i="12"/>
  <c r="EG18" i="12"/>
  <c r="GT42" i="12"/>
  <c r="AH28" i="12"/>
  <c r="HH40" i="12"/>
  <c r="HJ21" i="12"/>
  <c r="CC37" i="12"/>
  <c r="BH33" i="12"/>
  <c r="GE12" i="12"/>
  <c r="HQ18" i="12"/>
  <c r="BT88" i="12"/>
  <c r="EQ46" i="12"/>
  <c r="CQ15" i="12"/>
  <c r="HM97" i="12"/>
  <c r="AI92" i="12"/>
  <c r="AA28" i="12"/>
  <c r="FA28" i="12"/>
  <c r="AE94" i="12"/>
  <c r="IU41" i="12"/>
  <c r="DT71" i="12"/>
  <c r="CT15" i="12"/>
  <c r="CJ28" i="12"/>
  <c r="DP40" i="12"/>
  <c r="BJ22" i="12"/>
  <c r="CC47" i="12"/>
  <c r="IT36" i="12"/>
  <c r="CZ99" i="12"/>
  <c r="JE46" i="12"/>
  <c r="ED22" i="12"/>
  <c r="HZ19" i="12"/>
  <c r="DC82" i="12"/>
  <c r="AR16" i="12"/>
  <c r="DY51" i="12"/>
  <c r="BI49" i="12"/>
  <c r="HE18" i="12"/>
  <c r="DD81" i="12"/>
  <c r="GU49" i="12"/>
  <c r="EM32" i="12"/>
  <c r="DC11" i="12"/>
  <c r="DG19" i="12"/>
  <c r="IP32" i="12"/>
  <c r="BM17" i="12"/>
  <c r="GJ27" i="12"/>
  <c r="AT81" i="12"/>
  <c r="CU81" i="12"/>
  <c r="GF15" i="12"/>
  <c r="IA38" i="12"/>
  <c r="AJ39" i="12"/>
  <c r="AO34" i="12"/>
  <c r="HU42" i="12"/>
  <c r="FK19" i="12"/>
  <c r="FK15" i="12"/>
  <c r="EU18" i="12"/>
  <c r="CL11" i="12"/>
  <c r="JF45" i="12"/>
  <c r="BE70" i="12"/>
  <c r="HK25" i="12"/>
  <c r="AX49" i="12"/>
  <c r="BI25" i="12"/>
  <c r="BH62" i="12"/>
  <c r="EK31" i="12"/>
  <c r="DM39" i="12"/>
  <c r="EJ95" i="12"/>
  <c r="CV33" i="12"/>
  <c r="V64" i="12"/>
  <c r="BN23" i="12"/>
  <c r="GT32" i="12"/>
  <c r="DL44" i="12"/>
  <c r="AA51" i="12"/>
  <c r="HK43" i="12"/>
  <c r="EG10" i="12"/>
  <c r="EN61" i="12"/>
  <c r="P63" i="12"/>
  <c r="IS36" i="12"/>
  <c r="DE14" i="12"/>
  <c r="JK28" i="12"/>
  <c r="V69" i="12"/>
  <c r="CF16" i="12"/>
  <c r="AQ11" i="12"/>
  <c r="ED36" i="12"/>
  <c r="JL51" i="12"/>
  <c r="CT10" i="12"/>
  <c r="GU36" i="12"/>
  <c r="FV16" i="12"/>
  <c r="DC45" i="12"/>
  <c r="CF80" i="12"/>
  <c r="HK35" i="12"/>
  <c r="P32" i="12"/>
  <c r="BK44" i="12"/>
  <c r="FI26" i="12"/>
  <c r="AN51" i="12"/>
  <c r="B60" i="12"/>
  <c r="K46" i="12"/>
  <c r="ER14" i="12"/>
  <c r="AY12" i="12"/>
  <c r="EE14" i="12"/>
  <c r="ES92" i="12"/>
  <c r="BH21" i="12"/>
  <c r="GH35" i="12"/>
  <c r="GB10" i="12"/>
  <c r="P27" i="12"/>
  <c r="EQ49" i="12"/>
  <c r="HZ51" i="12"/>
  <c r="HQ38" i="12"/>
  <c r="IR30" i="12"/>
  <c r="HG43" i="12"/>
  <c r="EI28" i="12"/>
  <c r="HU27" i="12"/>
  <c r="AG37" i="12"/>
  <c r="EC50" i="12"/>
  <c r="BX49" i="12"/>
  <c r="GE57" i="12"/>
  <c r="AM35" i="12"/>
  <c r="DI63" i="12"/>
  <c r="BC33" i="12"/>
  <c r="AU94" i="12"/>
  <c r="JD27" i="12"/>
  <c r="FG77" i="12"/>
  <c r="EU23" i="12"/>
  <c r="BD11" i="12"/>
  <c r="HY19" i="12"/>
  <c r="HY45" i="12"/>
  <c r="IK13" i="12"/>
  <c r="DZ32" i="12"/>
  <c r="BO21" i="12"/>
  <c r="AA44" i="12"/>
  <c r="S11" i="12"/>
  <c r="AF36" i="12"/>
  <c r="BB87" i="12"/>
  <c r="BJ20" i="12"/>
  <c r="FF39" i="12"/>
  <c r="FB25" i="12"/>
  <c r="FM12" i="12"/>
  <c r="DW23" i="12"/>
  <c r="EW95" i="12"/>
  <c r="DG30" i="12"/>
  <c r="II47" i="12"/>
  <c r="AI12" i="12"/>
  <c r="FK41" i="12"/>
  <c r="GF25" i="12"/>
  <c r="BG51" i="12"/>
  <c r="JL32" i="12"/>
  <c r="V23" i="12"/>
  <c r="GE10" i="12"/>
  <c r="DT13" i="12"/>
  <c r="BZ29" i="12"/>
  <c r="CO26" i="12"/>
  <c r="DX36" i="12"/>
  <c r="CD36" i="12"/>
  <c r="AJ47" i="12"/>
  <c r="EN11" i="12"/>
  <c r="IF50" i="12"/>
  <c r="AP29" i="12"/>
  <c r="AO12" i="12"/>
  <c r="EC96" i="12"/>
  <c r="ED35" i="12"/>
  <c r="IY47" i="12"/>
  <c r="BF18" i="12"/>
  <c r="CZ11" i="12"/>
  <c r="AT87" i="12"/>
  <c r="P15" i="12"/>
  <c r="BV99" i="12"/>
  <c r="DP19" i="12"/>
  <c r="EL27" i="12"/>
  <c r="EO78" i="12"/>
  <c r="HP37" i="12"/>
  <c r="AN41" i="12"/>
  <c r="EO64" i="12"/>
  <c r="JI23" i="12"/>
  <c r="CT26" i="12"/>
  <c r="GN18" i="12"/>
  <c r="CG45" i="12"/>
  <c r="CR43" i="12"/>
  <c r="AZ28" i="12"/>
  <c r="DP12" i="12"/>
  <c r="CD26" i="12"/>
  <c r="FC32" i="12"/>
  <c r="CL23" i="12"/>
  <c r="HL17" i="12"/>
  <c r="CR20" i="12"/>
  <c r="CR92" i="12"/>
  <c r="FC37" i="12"/>
  <c r="FH85" i="12"/>
  <c r="AL29" i="12"/>
  <c r="O42" i="12"/>
  <c r="EH34" i="12"/>
  <c r="AG45" i="12"/>
  <c r="AG91" i="12"/>
  <c r="CO44" i="12"/>
  <c r="HM48" i="12"/>
  <c r="AM44" i="12"/>
  <c r="JL42" i="12"/>
  <c r="JK35" i="12"/>
  <c r="FB43" i="12"/>
  <c r="S70" i="12"/>
  <c r="IP10" i="12"/>
  <c r="DI41" i="12"/>
  <c r="EN47" i="12"/>
  <c r="DF82" i="12"/>
  <c r="AP46" i="12"/>
  <c r="BV82" i="12"/>
  <c r="I17" i="12"/>
  <c r="IR50" i="12"/>
  <c r="FK25" i="12"/>
  <c r="DR17" i="12"/>
  <c r="CC10" i="12"/>
  <c r="CP28" i="12"/>
  <c r="BL47" i="12"/>
  <c r="V66" i="12"/>
  <c r="IE25" i="12"/>
  <c r="IW28" i="12"/>
  <c r="GG32" i="12"/>
  <c r="HN12" i="12"/>
  <c r="EG31" i="12"/>
  <c r="EA33" i="12"/>
  <c r="AK33" i="12"/>
  <c r="DL27" i="12"/>
  <c r="CJ47" i="12"/>
  <c r="GZ36" i="12"/>
  <c r="GF47" i="12"/>
  <c r="FG40" i="12"/>
  <c r="GX87" i="12"/>
  <c r="BS28" i="12"/>
  <c r="JH46" i="12"/>
  <c r="BU53" i="12"/>
  <c r="IQ31" i="12"/>
  <c r="DW45" i="12"/>
  <c r="HQ32" i="12"/>
  <c r="BD27" i="12"/>
  <c r="HG69" i="12"/>
  <c r="GC95" i="12"/>
  <c r="BF11" i="12"/>
  <c r="HW22" i="12"/>
  <c r="GU26" i="12"/>
  <c r="AF89" i="12"/>
  <c r="EG69" i="12"/>
  <c r="AM55" i="12"/>
  <c r="FZ61" i="12"/>
  <c r="AL20" i="12"/>
  <c r="DZ12" i="12"/>
  <c r="FE68" i="12"/>
  <c r="AN39" i="12"/>
  <c r="AN42" i="12"/>
  <c r="FS57" i="12"/>
  <c r="BF36" i="12"/>
  <c r="IR16" i="12"/>
  <c r="DG11" i="12"/>
  <c r="HD18" i="12"/>
  <c r="CN39" i="12"/>
  <c r="FL53" i="12"/>
  <c r="BW87" i="12"/>
  <c r="DA30" i="12"/>
  <c r="BG31" i="12"/>
  <c r="HV21" i="12"/>
  <c r="HG18" i="12"/>
  <c r="BM29" i="12"/>
  <c r="HM29" i="12"/>
  <c r="AS24" i="12"/>
  <c r="DR42" i="12"/>
  <c r="BY77" i="12"/>
  <c r="DW97" i="12"/>
  <c r="FG58" i="12"/>
  <c r="E29" i="12"/>
  <c r="FJ30" i="12"/>
  <c r="HG49" i="12"/>
  <c r="BL85" i="12"/>
  <c r="GE47" i="12"/>
  <c r="CC32" i="12"/>
  <c r="HI38" i="12"/>
  <c r="IZ16" i="12"/>
  <c r="EO42" i="12"/>
  <c r="BG13" i="12"/>
  <c r="GS49" i="12"/>
  <c r="GF28" i="12"/>
  <c r="AQ74" i="12"/>
  <c r="CG17" i="12"/>
  <c r="HN30" i="12"/>
  <c r="GW10" i="12"/>
  <c r="BJ21" i="12"/>
  <c r="DJ96" i="12"/>
  <c r="BN91" i="12"/>
  <c r="AK51" i="12"/>
  <c r="DB89" i="12"/>
  <c r="EE16" i="12"/>
  <c r="IU38" i="12"/>
  <c r="IH39" i="12"/>
  <c r="CD10" i="12"/>
  <c r="FE28" i="12"/>
  <c r="EO27" i="12"/>
  <c r="CK24" i="12"/>
  <c r="JE28" i="12"/>
  <c r="HW51" i="12"/>
  <c r="GH22" i="12"/>
  <c r="FI10" i="12"/>
  <c r="IZ26" i="12"/>
  <c r="BB66" i="12"/>
  <c r="EV11" i="12"/>
  <c r="GM24" i="12"/>
  <c r="BK59" i="12"/>
  <c r="GR36" i="12"/>
  <c r="AH25" i="12"/>
  <c r="DB28" i="12"/>
  <c r="AH27" i="12"/>
  <c r="CB76" i="12"/>
  <c r="O81" i="12"/>
  <c r="AY96" i="12"/>
  <c r="GY42" i="12"/>
  <c r="AP13" i="12"/>
  <c r="AP35" i="12"/>
  <c r="CB41" i="12"/>
  <c r="AN35" i="12"/>
  <c r="HH13" i="12"/>
  <c r="AA94" i="12"/>
  <c r="HX17" i="12"/>
  <c r="DW44" i="12"/>
  <c r="E93" i="12"/>
  <c r="AU36" i="12"/>
  <c r="FX49" i="12"/>
  <c r="DJ20" i="12"/>
  <c r="IY15" i="12"/>
  <c r="EL18" i="12"/>
  <c r="EK42" i="12"/>
  <c r="BX10" i="12"/>
  <c r="CZ72" i="12"/>
  <c r="IG41" i="12"/>
  <c r="DT12" i="12"/>
  <c r="DN28" i="12"/>
  <c r="DJ57" i="12"/>
  <c r="FU41" i="12"/>
  <c r="GO18" i="12"/>
  <c r="GP72" i="12"/>
  <c r="DX41" i="12"/>
  <c r="CH91" i="12"/>
  <c r="FH30" i="12"/>
  <c r="FX41" i="12"/>
  <c r="CC22" i="12"/>
  <c r="AL15" i="12"/>
  <c r="BK66" i="12"/>
  <c r="IF38" i="12"/>
  <c r="AS52" i="12"/>
  <c r="EX33" i="12"/>
  <c r="HH14" i="12"/>
  <c r="B36" i="12"/>
  <c r="AM22" i="12"/>
  <c r="JC25" i="12"/>
  <c r="DN20" i="12"/>
  <c r="O69" i="12"/>
  <c r="JG27" i="12"/>
  <c r="GI18" i="12"/>
  <c r="GD12" i="12"/>
  <c r="AM11" i="12"/>
  <c r="DN43" i="12"/>
  <c r="GR29" i="12"/>
  <c r="GN27" i="12"/>
  <c r="AE59" i="12"/>
  <c r="O11" i="12"/>
  <c r="AZ32" i="12"/>
  <c r="EP12" i="12"/>
  <c r="ER95" i="12"/>
  <c r="JK26" i="12"/>
  <c r="FZ34" i="12"/>
  <c r="HF14" i="12"/>
  <c r="DB26" i="12"/>
  <c r="CJ10" i="12"/>
  <c r="HQ34" i="12"/>
  <c r="CN37" i="12"/>
  <c r="BL51" i="12"/>
  <c r="HP49" i="12"/>
  <c r="V47" i="12"/>
  <c r="GU48" i="12"/>
  <c r="BI81" i="12"/>
  <c r="EO32" i="12"/>
  <c r="I74" i="12"/>
  <c r="CT37" i="12"/>
  <c r="BB28" i="12"/>
  <c r="FE44" i="12"/>
  <c r="GS40" i="12"/>
  <c r="IW11" i="12"/>
  <c r="BF75" i="12"/>
  <c r="II44" i="12"/>
  <c r="GZ30" i="12"/>
  <c r="AX31" i="12"/>
  <c r="BM14" i="12"/>
  <c r="DH72" i="12"/>
  <c r="CO15" i="12"/>
  <c r="BD35" i="12"/>
  <c r="JA50" i="12"/>
  <c r="ED28" i="12"/>
  <c r="CC31" i="12"/>
  <c r="GK36" i="12"/>
  <c r="BD19" i="12"/>
  <c r="CU44" i="12"/>
  <c r="AQ13" i="12"/>
  <c r="CZ46" i="12"/>
  <c r="BS17" i="12"/>
  <c r="CU42" i="12"/>
  <c r="IU19" i="12"/>
  <c r="CD33" i="12"/>
  <c r="HN51" i="12"/>
  <c r="EX97" i="12"/>
  <c r="IU13" i="12"/>
  <c r="BI82" i="12"/>
  <c r="EQ96" i="12"/>
  <c r="AE57" i="12"/>
  <c r="BS35" i="12"/>
  <c r="GR31" i="12"/>
  <c r="EW18" i="12"/>
  <c r="FV10" i="12"/>
  <c r="CM36" i="12"/>
  <c r="JK46" i="12"/>
  <c r="GQ15" i="12"/>
  <c r="AX13" i="12"/>
  <c r="EY22" i="12"/>
  <c r="O82" i="12"/>
  <c r="GY11" i="12"/>
  <c r="FM29" i="12"/>
  <c r="AI15" i="12"/>
  <c r="EA29" i="12"/>
  <c r="Z13" i="12"/>
  <c r="JA11" i="12"/>
  <c r="DH49" i="12"/>
  <c r="FA14" i="12"/>
  <c r="AS54" i="12"/>
  <c r="IV51" i="12"/>
  <c r="IR44" i="12"/>
  <c r="FT38" i="12"/>
  <c r="V70" i="12"/>
  <c r="FJ15" i="12"/>
  <c r="BO15" i="12"/>
  <c r="BU71" i="12"/>
  <c r="AD42" i="12"/>
  <c r="FL45" i="12"/>
  <c r="CH12" i="12"/>
  <c r="F60" i="12"/>
  <c r="FG12" i="12"/>
  <c r="CZ10" i="12"/>
  <c r="FE48" i="12"/>
  <c r="CT29" i="12"/>
  <c r="EH47" i="12"/>
  <c r="FH26" i="12"/>
  <c r="IH29" i="12"/>
  <c r="IN34" i="12"/>
  <c r="BX48" i="12"/>
  <c r="BE48" i="12"/>
  <c r="AH84" i="12"/>
  <c r="AK17" i="12"/>
  <c r="EW21" i="12"/>
  <c r="FR16" i="12"/>
  <c r="CW22" i="12"/>
  <c r="EH22" i="12"/>
  <c r="IZ29" i="12"/>
  <c r="BL24" i="12"/>
  <c r="AX27" i="12"/>
  <c r="BM12" i="12"/>
  <c r="JH35" i="12"/>
  <c r="EL24" i="12"/>
  <c r="AN94" i="12"/>
  <c r="FH28" i="12"/>
  <c r="CX14" i="12"/>
  <c r="EX23" i="12"/>
  <c r="EY43" i="12"/>
  <c r="CS39" i="12"/>
  <c r="BW12" i="12"/>
  <c r="JK29" i="12"/>
  <c r="HZ29" i="12"/>
  <c r="GY21" i="12"/>
  <c r="EM41" i="12"/>
  <c r="DS49" i="12"/>
  <c r="IM41" i="12"/>
  <c r="GM32" i="12"/>
  <c r="HK17" i="12"/>
  <c r="DJ29" i="12"/>
  <c r="DE84" i="12"/>
  <c r="DU43" i="12"/>
  <c r="DX17" i="12"/>
  <c r="CL90" i="12"/>
  <c r="CK37" i="12"/>
  <c r="BB83" i="12"/>
  <c r="BG46" i="12"/>
  <c r="JG43" i="12"/>
  <c r="DK14" i="12"/>
  <c r="HG22" i="12"/>
  <c r="CW95" i="12"/>
  <c r="BF59" i="12"/>
  <c r="BC93" i="12"/>
  <c r="DY57" i="12"/>
  <c r="V87" i="12"/>
  <c r="EK39" i="12"/>
  <c r="HR23" i="12"/>
  <c r="HE43" i="12"/>
  <c r="AS64" i="12"/>
  <c r="ES82" i="12"/>
  <c r="IB27" i="12"/>
  <c r="GA20" i="12"/>
  <c r="AX28" i="12"/>
  <c r="V83" i="12"/>
  <c r="V62" i="12"/>
  <c r="GW21" i="12"/>
  <c r="HN25" i="12"/>
  <c r="CC20" i="12"/>
  <c r="CX33" i="12"/>
  <c r="AJ40" i="12"/>
  <c r="FX13" i="12"/>
  <c r="BC30" i="12"/>
  <c r="BI23" i="12"/>
  <c r="CA37" i="12"/>
  <c r="GF41" i="12"/>
  <c r="BC29" i="12"/>
  <c r="P89" i="12"/>
  <c r="AE51" i="12"/>
  <c r="K43" i="12"/>
  <c r="GG40" i="12"/>
  <c r="E23" i="12"/>
  <c r="II94" i="12"/>
  <c r="HF30" i="12"/>
  <c r="HV30" i="12"/>
  <c r="GU38" i="12"/>
  <c r="BN53" i="12"/>
  <c r="FT33" i="12"/>
  <c r="BM50" i="12"/>
  <c r="O30" i="12"/>
  <c r="BF29" i="12"/>
  <c r="DK40" i="12"/>
  <c r="EE81" i="12"/>
  <c r="JH21" i="12"/>
  <c r="J23" i="12"/>
  <c r="GN30" i="12"/>
  <c r="HR36" i="12"/>
  <c r="ES61" i="12"/>
  <c r="AN25" i="12"/>
  <c r="HJ38" i="12"/>
  <c r="CV94" i="12"/>
  <c r="HF10" i="12"/>
  <c r="CD32" i="12"/>
  <c r="HA23" i="12"/>
  <c r="EE33" i="12"/>
  <c r="DP10" i="12"/>
  <c r="CF20" i="12"/>
  <c r="DY13" i="12"/>
  <c r="ID48" i="12"/>
  <c r="HP19" i="12"/>
  <c r="AF34" i="12"/>
  <c r="BS21" i="12"/>
  <c r="HH18" i="12"/>
  <c r="Y42" i="12"/>
  <c r="DP58" i="12"/>
  <c r="IR22" i="12"/>
  <c r="FF89" i="12"/>
  <c r="CS15" i="12"/>
  <c r="ET34" i="12"/>
  <c r="IO28" i="12"/>
  <c r="JG42" i="12"/>
  <c r="HW46" i="12"/>
  <c r="F29" i="12"/>
  <c r="JB49" i="12"/>
  <c r="IZ41" i="12"/>
  <c r="DU23" i="12"/>
  <c r="FG41" i="12"/>
  <c r="DY45" i="12"/>
  <c r="CQ50" i="12"/>
  <c r="CH40" i="12"/>
  <c r="BH15" i="12"/>
  <c r="CI15" i="12"/>
  <c r="E39" i="12"/>
  <c r="IF91" i="12"/>
  <c r="HG73" i="12"/>
  <c r="I31" i="12"/>
  <c r="AN43" i="12"/>
  <c r="DZ49" i="12"/>
  <c r="GJ26" i="12"/>
  <c r="IK14" i="12"/>
  <c r="HB22" i="12"/>
  <c r="HT35" i="12"/>
  <c r="CL79" i="12"/>
  <c r="IA33" i="12"/>
  <c r="IJ14" i="12"/>
  <c r="E15" i="12"/>
  <c r="FX14" i="12"/>
  <c r="CU78" i="12"/>
  <c r="JL41" i="12"/>
  <c r="CT64" i="12"/>
  <c r="V63" i="12"/>
  <c r="ID20" i="12"/>
  <c r="JE24" i="12"/>
  <c r="CZ12" i="12"/>
  <c r="CW43" i="12"/>
  <c r="DB32" i="12"/>
  <c r="BW26" i="12"/>
  <c r="GF45" i="12"/>
  <c r="AP42" i="12"/>
  <c r="CA90" i="12"/>
  <c r="JF12" i="12"/>
  <c r="JI12" i="12"/>
  <c r="GV23" i="12"/>
  <c r="CV28" i="12"/>
  <c r="FK67" i="12"/>
  <c r="IQ12" i="12"/>
  <c r="BZ85" i="12"/>
  <c r="BH67" i="12"/>
  <c r="CE19" i="12"/>
  <c r="FC59" i="12"/>
  <c r="CX19" i="12"/>
  <c r="FE20" i="12"/>
  <c r="BO32" i="12"/>
  <c r="CG40" i="12"/>
  <c r="GU15" i="12"/>
  <c r="EH32" i="12"/>
  <c r="HJ18" i="12"/>
  <c r="DQ32" i="12"/>
  <c r="FD27" i="12"/>
  <c r="BX17" i="12"/>
  <c r="GE36" i="12"/>
  <c r="IA31" i="12"/>
  <c r="GD25" i="12"/>
  <c r="DM89" i="12"/>
  <c r="IA95" i="12"/>
  <c r="DC30" i="12"/>
  <c r="AM64" i="12"/>
  <c r="BC73" i="12"/>
  <c r="GA99" i="12"/>
  <c r="GF23" i="12"/>
  <c r="FM16" i="12"/>
  <c r="N28" i="12"/>
  <c r="F49" i="12"/>
  <c r="CR31" i="12"/>
  <c r="HB21" i="12"/>
  <c r="FV13" i="12"/>
  <c r="E36" i="12"/>
  <c r="CC45" i="12"/>
  <c r="GL28" i="12"/>
  <c r="DT98" i="12"/>
  <c r="EO31" i="12"/>
  <c r="DY34" i="12"/>
  <c r="EP41" i="12"/>
  <c r="IH21" i="12"/>
  <c r="DD12" i="12"/>
  <c r="DH51" i="12"/>
  <c r="AS90" i="12"/>
  <c r="BX37" i="12"/>
  <c r="AJ30" i="12"/>
  <c r="IX11" i="12"/>
  <c r="HS13" i="12"/>
  <c r="DR11" i="12"/>
  <c r="FM36" i="12"/>
  <c r="DN34" i="12"/>
  <c r="FI17" i="12"/>
  <c r="HS12" i="12"/>
  <c r="BW34" i="12"/>
  <c r="I29" i="12"/>
  <c r="GC13" i="12"/>
  <c r="JL50" i="12"/>
  <c r="IF45" i="12"/>
  <c r="EF35" i="12"/>
  <c r="BT18" i="12"/>
  <c r="EG13" i="12"/>
  <c r="BY31" i="12"/>
  <c r="DK31" i="12"/>
  <c r="CA71" i="12"/>
  <c r="IS45" i="12"/>
  <c r="GZ34" i="12"/>
  <c r="AN76" i="12"/>
  <c r="GQ31" i="12"/>
  <c r="II15" i="12"/>
  <c r="HC29" i="12"/>
  <c r="HV23" i="12"/>
  <c r="BT42" i="12"/>
  <c r="BX94" i="12"/>
  <c r="CN18" i="12"/>
  <c r="JH20" i="12"/>
  <c r="AL32" i="12"/>
  <c r="IN37" i="12"/>
  <c r="EX44" i="12"/>
  <c r="CN31" i="12"/>
  <c r="BB50" i="12"/>
  <c r="CV47" i="12"/>
  <c r="BH20" i="12"/>
  <c r="DB91" i="12"/>
  <c r="V21" i="12"/>
  <c r="EN50" i="12"/>
  <c r="DX20" i="12"/>
  <c r="DS18" i="12"/>
  <c r="BU50" i="12"/>
  <c r="DY92" i="12"/>
  <c r="EF43" i="12"/>
  <c r="GL39" i="12"/>
  <c r="IR45" i="12"/>
  <c r="EV19" i="12"/>
  <c r="HE13" i="12"/>
  <c r="GA33" i="12"/>
  <c r="AR15" i="12"/>
  <c r="CB45" i="12"/>
  <c r="EX17" i="12"/>
  <c r="JI14" i="12"/>
  <c r="CE47" i="12"/>
  <c r="DH97" i="12"/>
  <c r="GZ24" i="12"/>
  <c r="FS26" i="12"/>
  <c r="CG16" i="12"/>
  <c r="FB69" i="12"/>
  <c r="DC14" i="12"/>
  <c r="EX92" i="12"/>
  <c r="BE12" i="12"/>
  <c r="BB23" i="12"/>
  <c r="EU85" i="12"/>
  <c r="II22" i="12"/>
  <c r="IK32" i="12"/>
  <c r="GW27" i="12"/>
  <c r="IV15" i="12"/>
  <c r="IZ40" i="12"/>
  <c r="CW68" i="12"/>
  <c r="DP96" i="12"/>
  <c r="CM50" i="12"/>
  <c r="CK20" i="12"/>
  <c r="JE19" i="12"/>
  <c r="CN34" i="12"/>
  <c r="CP34" i="12"/>
  <c r="AY60" i="12"/>
  <c r="GY20" i="12"/>
  <c r="CR24" i="12"/>
  <c r="HN21" i="12"/>
  <c r="EV17" i="12"/>
  <c r="ET15" i="12"/>
  <c r="FS19" i="12"/>
  <c r="I43" i="12"/>
  <c r="AY46" i="12"/>
  <c r="GW19" i="12"/>
  <c r="GI13" i="12"/>
  <c r="DA41" i="12"/>
  <c r="EZ88" i="12"/>
  <c r="ID26" i="12"/>
  <c r="FT47" i="12"/>
  <c r="AQ30" i="12"/>
  <c r="GS35" i="12"/>
  <c r="ET14" i="12"/>
  <c r="IY98" i="12"/>
  <c r="CN95" i="12"/>
  <c r="BA68" i="12"/>
  <c r="CK29" i="12"/>
  <c r="I50" i="12"/>
  <c r="BX33" i="12"/>
  <c r="IT29" i="12"/>
  <c r="JL39" i="12"/>
  <c r="AU40" i="12"/>
  <c r="DO17" i="12"/>
  <c r="GI12" i="12"/>
  <c r="EX11" i="12"/>
  <c r="HH16" i="12"/>
  <c r="CN28" i="12"/>
  <c r="EO26" i="12"/>
  <c r="IU43" i="12"/>
  <c r="CR71" i="12"/>
  <c r="JH15" i="12"/>
  <c r="DF34" i="12"/>
  <c r="AI33" i="12"/>
  <c r="EL16" i="12"/>
  <c r="EN13" i="12"/>
  <c r="IF11" i="12"/>
  <c r="CZ76" i="12"/>
  <c r="AK52" i="12"/>
  <c r="CA57" i="12"/>
  <c r="BV48" i="12"/>
  <c r="J77" i="12"/>
  <c r="DL42" i="12"/>
  <c r="HY33" i="12"/>
  <c r="BC35" i="12"/>
  <c r="EE12" i="12"/>
  <c r="IF49" i="12"/>
  <c r="FK34" i="12"/>
  <c r="EO36" i="12"/>
  <c r="IV32" i="12"/>
  <c r="EW81" i="12"/>
  <c r="HT48" i="12"/>
  <c r="GM33" i="12"/>
  <c r="CG30" i="12"/>
  <c r="DB44" i="12"/>
  <c r="GX38" i="12"/>
  <c r="HD48" i="12"/>
  <c r="GS47" i="12"/>
  <c r="BU78" i="12"/>
  <c r="FK30" i="12"/>
  <c r="N18" i="12"/>
  <c r="DD63" i="12"/>
  <c r="FQ35" i="12"/>
  <c r="CF34" i="12"/>
  <c r="AG46" i="12"/>
  <c r="DC25" i="12"/>
  <c r="ID34" i="12"/>
  <c r="CC16" i="12"/>
  <c r="GS50" i="12"/>
  <c r="FN37" i="12"/>
  <c r="O89" i="12"/>
  <c r="O23" i="12"/>
  <c r="AJ12" i="12"/>
  <c r="J52" i="12"/>
  <c r="DW42" i="12"/>
  <c r="GC39" i="12"/>
  <c r="CZ36" i="12"/>
  <c r="HZ35" i="12"/>
  <c r="FA12" i="12"/>
  <c r="GT19" i="12"/>
  <c r="EG19" i="12"/>
  <c r="I15" i="12"/>
  <c r="BV71" i="12"/>
  <c r="BH49" i="12"/>
  <c r="IE49" i="12"/>
  <c r="DP22" i="12"/>
  <c r="BB36" i="12"/>
  <c r="JF53" i="12"/>
  <c r="AJ73" i="12"/>
  <c r="Y23" i="12"/>
  <c r="JI27" i="12"/>
  <c r="DJ14" i="12"/>
  <c r="HU93" i="12"/>
  <c r="HD20" i="12"/>
  <c r="N30" i="12"/>
  <c r="GO12" i="12"/>
  <c r="FD25" i="12"/>
  <c r="IJ43" i="12"/>
  <c r="CJ77" i="12"/>
  <c r="DB16" i="12"/>
  <c r="GK37" i="12"/>
  <c r="AK58" i="12"/>
  <c r="Z46" i="12"/>
  <c r="BK17" i="12"/>
  <c r="GD29" i="12"/>
  <c r="GA29" i="12"/>
  <c r="EJ42" i="12"/>
  <c r="FA39" i="12"/>
  <c r="IX48" i="12"/>
  <c r="DH11" i="12"/>
  <c r="FL83" i="12"/>
  <c r="DA29" i="12"/>
  <c r="HM41" i="12"/>
  <c r="JL20" i="12"/>
  <c r="CN35" i="12"/>
  <c r="GJ39" i="12"/>
  <c r="AP40" i="12"/>
  <c r="CM40" i="12"/>
  <c r="DV51" i="12"/>
  <c r="FU24" i="12"/>
  <c r="GD30" i="12"/>
  <c r="CO38" i="12"/>
  <c r="JH17" i="12"/>
  <c r="EF87" i="12"/>
  <c r="JG40" i="12"/>
  <c r="IP45" i="12"/>
  <c r="EZ22" i="12"/>
  <c r="K38" i="12"/>
  <c r="Y52" i="12"/>
  <c r="JI39" i="12"/>
  <c r="DY33" i="12"/>
  <c r="CE21" i="12"/>
  <c r="HW30" i="12"/>
  <c r="GT50" i="12"/>
  <c r="IN23" i="12"/>
  <c r="DT46" i="12"/>
  <c r="CZ24" i="12"/>
  <c r="DN13" i="12"/>
  <c r="JD19" i="12"/>
  <c r="HO46" i="12"/>
  <c r="DW54" i="12"/>
  <c r="BB25" i="12"/>
  <c r="BH47" i="12"/>
  <c r="FK18" i="12"/>
  <c r="BW40" i="12"/>
  <c r="CD46" i="12"/>
  <c r="GK49" i="12"/>
  <c r="IX25" i="12"/>
  <c r="AX85" i="12"/>
  <c r="HN41" i="12"/>
  <c r="BD48" i="12"/>
  <c r="IK36" i="12"/>
  <c r="DC19" i="12"/>
  <c r="ES84" i="12"/>
  <c r="IG30" i="12"/>
  <c r="FJ49" i="12"/>
  <c r="HW16" i="12"/>
  <c r="AM69" i="12"/>
  <c r="EH50" i="12"/>
  <c r="BR28" i="12"/>
  <c r="EG93" i="12"/>
  <c r="GU19" i="12"/>
  <c r="CK11" i="12"/>
  <c r="CP48" i="12"/>
  <c r="HO89" i="12"/>
  <c r="DB45" i="12"/>
  <c r="IZ65" i="12"/>
  <c r="Y13" i="12"/>
  <c r="IQ44" i="12"/>
  <c r="FX28" i="12"/>
  <c r="CE30" i="12"/>
  <c r="HF23" i="12"/>
  <c r="I35" i="12"/>
  <c r="FJ41" i="12"/>
  <c r="DW92" i="12"/>
  <c r="CU16" i="12"/>
  <c r="DW17" i="12"/>
  <c r="BA14" i="12"/>
  <c r="IU36" i="12"/>
  <c r="AQ70" i="12"/>
  <c r="GX19" i="12"/>
  <c r="GB42" i="12"/>
  <c r="IC32" i="12"/>
  <c r="HX35" i="12"/>
  <c r="HI32" i="12"/>
  <c r="AS20" i="12"/>
  <c r="GP48" i="12"/>
  <c r="FK45" i="12"/>
  <c r="FE30" i="12"/>
  <c r="HC32" i="12"/>
  <c r="BJ14" i="12"/>
  <c r="AM15" i="12"/>
  <c r="CG41" i="12"/>
  <c r="CP33" i="12"/>
  <c r="JC21" i="12"/>
  <c r="DU42" i="12"/>
  <c r="Y30" i="12"/>
  <c r="CU62" i="12"/>
  <c r="DC36" i="12"/>
  <c r="HI33" i="12"/>
  <c r="EU93" i="12"/>
  <c r="AD91" i="12"/>
  <c r="FY13" i="12"/>
  <c r="FA97" i="12"/>
  <c r="DU10" i="12"/>
  <c r="K20" i="12"/>
  <c r="DN24" i="12"/>
  <c r="IZ49" i="12"/>
  <c r="JL31" i="12"/>
  <c r="DA48" i="12"/>
  <c r="HG16" i="12"/>
  <c r="FK22" i="12"/>
  <c r="EE30" i="12"/>
  <c r="BJ58" i="12"/>
  <c r="DH30" i="12"/>
  <c r="HK48" i="12"/>
  <c r="CO50" i="12"/>
  <c r="CY48" i="12"/>
  <c r="EU15" i="12"/>
  <c r="BW14" i="12"/>
  <c r="GT38" i="12"/>
  <c r="IN13" i="12"/>
  <c r="AR37" i="12"/>
  <c r="GX15" i="12"/>
  <c r="CX29" i="12"/>
  <c r="HU13" i="12"/>
  <c r="CJ76" i="12"/>
  <c r="DD16" i="12"/>
  <c r="IW44" i="12"/>
  <c r="GP49" i="12"/>
  <c r="DI76" i="12"/>
  <c r="BI83" i="12"/>
  <c r="FL36" i="12"/>
  <c r="EP31" i="12"/>
  <c r="IA16" i="12"/>
  <c r="AO11" i="12"/>
  <c r="HU28" i="12"/>
  <c r="GY33" i="12"/>
  <c r="AG33" i="12"/>
  <c r="EG96" i="12"/>
  <c r="BA75" i="12"/>
  <c r="E96" i="12"/>
  <c r="Y25" i="12"/>
  <c r="BD25" i="12"/>
  <c r="EO38" i="12"/>
  <c r="FJ27" i="12"/>
  <c r="AZ82" i="12"/>
  <c r="DA11" i="12"/>
  <c r="JI45" i="12"/>
  <c r="DB22" i="12"/>
  <c r="EG99" i="12"/>
  <c r="JJ29" i="12"/>
  <c r="HR20" i="12"/>
  <c r="EY96" i="12"/>
  <c r="FX89" i="12"/>
  <c r="GB35" i="12"/>
  <c r="CN25" i="12"/>
  <c r="AF99" i="12"/>
  <c r="GH45" i="12"/>
  <c r="GB21" i="12"/>
  <c r="EI12" i="12"/>
  <c r="EJ20" i="12"/>
  <c r="EA23" i="12"/>
  <c r="CX59" i="12"/>
  <c r="FB20" i="12"/>
  <c r="J12" i="12"/>
  <c r="EP28" i="12"/>
  <c r="HU43" i="12"/>
  <c r="IR25" i="12"/>
  <c r="FB35" i="12"/>
  <c r="GU25" i="12"/>
  <c r="HK39" i="12"/>
  <c r="JM34" i="12"/>
  <c r="JG95" i="12"/>
  <c r="IF20" i="12"/>
  <c r="EC15" i="12"/>
  <c r="JF44" i="12"/>
  <c r="BA38" i="12"/>
  <c r="B44" i="12"/>
  <c r="EE25" i="12"/>
  <c r="DG78" i="12"/>
  <c r="IG18" i="12"/>
  <c r="F79" i="12"/>
  <c r="HX25" i="12"/>
  <c r="IF42" i="12"/>
  <c r="HT31" i="12"/>
  <c r="EQ51" i="12"/>
  <c r="DJ25" i="12"/>
  <c r="AU68" i="12"/>
  <c r="CU60" i="12"/>
  <c r="IX28" i="12"/>
  <c r="AZ19" i="12"/>
  <c r="DQ17" i="12"/>
  <c r="EF90" i="12"/>
  <c r="EK72" i="12"/>
  <c r="EC29" i="12"/>
  <c r="DF44" i="12"/>
  <c r="GE33" i="12"/>
  <c r="CL83" i="12"/>
  <c r="N14" i="12"/>
  <c r="CW19" i="12"/>
  <c r="HZ39" i="12"/>
  <c r="CX22" i="12"/>
  <c r="FZ35" i="12"/>
  <c r="S53" i="12"/>
  <c r="CZ25" i="12"/>
  <c r="DJ80" i="12"/>
  <c r="BH37" i="12"/>
  <c r="AS37" i="12"/>
  <c r="DR12" i="12"/>
  <c r="BC11" i="12"/>
  <c r="BF26" i="12"/>
  <c r="HV37" i="12"/>
  <c r="FH70" i="12"/>
  <c r="AM31" i="12"/>
  <c r="HL18" i="12"/>
  <c r="EB14" i="12"/>
  <c r="FD88" i="12"/>
  <c r="FT31" i="12"/>
  <c r="HO36" i="12"/>
  <c r="GU24" i="12"/>
  <c r="CO52" i="12"/>
  <c r="CU19" i="12"/>
  <c r="CH50" i="12"/>
  <c r="AM42" i="12"/>
  <c r="IY72" i="12"/>
  <c r="FS21" i="12"/>
  <c r="HJ40" i="12"/>
  <c r="CH35" i="12"/>
  <c r="BE71" i="12"/>
  <c r="DJ40" i="12"/>
  <c r="EL97" i="12"/>
  <c r="EG41" i="12"/>
  <c r="IE13" i="12"/>
  <c r="HL34" i="12"/>
  <c r="IB42" i="12"/>
  <c r="AG31" i="12"/>
  <c r="HW42" i="12"/>
  <c r="DF87" i="12"/>
  <c r="GH16" i="12"/>
  <c r="CD51" i="12"/>
  <c r="JK47" i="12"/>
  <c r="DD77" i="12"/>
  <c r="JE11" i="12"/>
  <c r="DD37" i="12"/>
  <c r="HI49" i="12"/>
  <c r="JK15" i="12"/>
  <c r="GN81" i="12"/>
  <c r="BD32" i="12"/>
  <c r="EM83" i="12"/>
  <c r="HA15" i="12"/>
  <c r="ER46" i="12"/>
  <c r="EG29" i="12"/>
  <c r="AQ27" i="12"/>
  <c r="CE13" i="12"/>
  <c r="BU21" i="12"/>
  <c r="JE44" i="12"/>
  <c r="AL88" i="12"/>
  <c r="AG16" i="12"/>
  <c r="FH96" i="12"/>
  <c r="O52" i="12"/>
  <c r="BE91" i="12"/>
  <c r="EY50" i="12"/>
  <c r="IE41" i="12"/>
  <c r="FI58" i="12"/>
  <c r="DY27" i="12"/>
  <c r="CN40" i="12"/>
  <c r="IE17" i="12"/>
  <c r="DW86" i="12"/>
  <c r="HM16" i="12"/>
  <c r="CR82" i="12"/>
  <c r="DA28" i="12"/>
  <c r="IQ36" i="12"/>
  <c r="EC13" i="12"/>
  <c r="AI31" i="12"/>
  <c r="IT32" i="12"/>
  <c r="HA43" i="12"/>
  <c r="EM73" i="12"/>
  <c r="HA13" i="12"/>
  <c r="DM38" i="12"/>
  <c r="DQ22" i="12"/>
  <c r="BK60" i="12"/>
  <c r="BS30" i="12"/>
  <c r="HK23" i="12"/>
  <c r="GJ47" i="12"/>
  <c r="HY42" i="12"/>
  <c r="CN19" i="12"/>
  <c r="IY43" i="12"/>
  <c r="FQ69" i="12"/>
  <c r="JH25" i="12"/>
  <c r="IT51" i="12"/>
  <c r="BA48" i="12"/>
  <c r="CJ91" i="12"/>
  <c r="HB46" i="12"/>
  <c r="DQ42" i="12"/>
  <c r="CU48" i="12"/>
  <c r="JM19" i="12"/>
  <c r="EW49" i="12"/>
  <c r="EJ58" i="12"/>
  <c r="EP14" i="12"/>
  <c r="U20" i="13" l="1"/>
  <c r="J9" i="13"/>
  <c r="AU14" i="13"/>
  <c r="C4" i="13"/>
  <c r="AM20" i="13"/>
  <c r="BR21" i="13"/>
  <c r="S20" i="13"/>
  <c r="S9" i="13"/>
  <c r="F4" i="13"/>
  <c r="Q14" i="13"/>
  <c r="I14" i="13"/>
  <c r="P3" i="13"/>
  <c r="K15" i="13"/>
  <c r="AL14" i="13"/>
  <c r="O9" i="13"/>
  <c r="AB21" i="13"/>
  <c r="BA20" i="13"/>
  <c r="D4" i="13"/>
  <c r="BV14" i="13"/>
  <c r="BW14" i="13"/>
  <c r="BO20" i="13"/>
  <c r="E20" i="13"/>
  <c r="CY15" i="13"/>
  <c r="BE14" i="13"/>
  <c r="CM20" i="13"/>
  <c r="CO20" i="13"/>
  <c r="C9" i="13"/>
  <c r="CW14" i="13"/>
  <c r="CR14" i="13"/>
  <c r="BM20" i="13"/>
  <c r="T4" i="13"/>
  <c r="AZ20" i="13"/>
  <c r="BT15" i="13"/>
  <c r="CV20" i="13"/>
  <c r="CT20" i="13"/>
  <c r="AY20" i="13"/>
  <c r="CO14" i="13"/>
  <c r="N4" i="13"/>
  <c r="F14" i="13"/>
  <c r="AP21" i="13"/>
  <c r="E9" i="13"/>
  <c r="S14" i="13"/>
  <c r="CT15" i="13"/>
  <c r="F3" i="13"/>
  <c r="CJ20" i="13"/>
  <c r="AC14" i="13"/>
  <c r="BD14" i="13"/>
  <c r="CP14" i="13"/>
  <c r="G20" i="13"/>
  <c r="L14" i="13"/>
  <c r="CU15" i="13"/>
  <c r="BD20" i="13"/>
  <c r="BC21" i="13"/>
  <c r="D8" i="13"/>
  <c r="BX14" i="13"/>
  <c r="S3" i="13"/>
  <c r="K14" i="13"/>
  <c r="BP21" i="13"/>
  <c r="AQ20" i="13"/>
  <c r="BL21" i="13"/>
  <c r="T15" i="13"/>
  <c r="G3" i="13"/>
  <c r="Z21" i="13"/>
  <c r="BA14" i="13"/>
  <c r="E8" i="13"/>
  <c r="BW20" i="13"/>
  <c r="Z14" i="13"/>
  <c r="CJ14" i="13"/>
  <c r="V20" i="13"/>
  <c r="AF14" i="13"/>
  <c r="AD15" i="13"/>
  <c r="CG20" i="13"/>
  <c r="BH21" i="13"/>
  <c r="J3" i="13"/>
  <c r="CE14" i="13"/>
  <c r="J4" i="13"/>
  <c r="BI20" i="13"/>
  <c r="AV14" i="13"/>
  <c r="BK15" i="13"/>
  <c r="CN21" i="13"/>
  <c r="AS14" i="13"/>
  <c r="AZ14" i="13"/>
  <c r="BB14" i="13"/>
  <c r="AA20" i="13"/>
  <c r="M9" i="13"/>
  <c r="AV21" i="13"/>
  <c r="BE20" i="13"/>
  <c r="AS20" i="13"/>
  <c r="AG14" i="13"/>
  <c r="AW14" i="13"/>
  <c r="AM21" i="13"/>
  <c r="AU21" i="13"/>
  <c r="BN20" i="13"/>
  <c r="CA14" i="13"/>
  <c r="L9" i="13"/>
  <c r="Z20" i="13"/>
  <c r="D20" i="13"/>
  <c r="N20" i="13"/>
  <c r="AQ14" i="13"/>
  <c r="H9" i="13"/>
  <c r="CC20" i="13"/>
  <c r="BO14" i="13"/>
  <c r="AZ15" i="13"/>
  <c r="L8" i="13"/>
  <c r="T20" i="13"/>
  <c r="S4" i="13"/>
  <c r="CA20" i="13"/>
  <c r="BV20" i="13"/>
  <c r="N21" i="13"/>
  <c r="AQ15" i="13"/>
  <c r="CY20" i="13"/>
  <c r="P4" i="13"/>
  <c r="AG15" i="13"/>
  <c r="G15" i="13"/>
  <c r="Y20" i="13"/>
  <c r="CC14" i="13"/>
  <c r="BX20" i="13"/>
  <c r="BQ21" i="13"/>
  <c r="E3" i="13"/>
  <c r="AE14" i="13"/>
  <c r="AN14" i="13"/>
  <c r="AV20" i="13"/>
  <c r="AB14" i="13"/>
  <c r="BB21" i="13"/>
  <c r="I8" i="13"/>
  <c r="AD20" i="13"/>
  <c r="Q15" i="13"/>
  <c r="AD14" i="13"/>
  <c r="BU14" i="13"/>
  <c r="O3" i="13"/>
  <c r="BI14" i="13"/>
  <c r="T8" i="13"/>
  <c r="AA21" i="13"/>
  <c r="M8" i="13"/>
  <c r="BK20" i="13"/>
  <c r="H4" i="13"/>
  <c r="W21" i="13"/>
  <c r="T3" i="13"/>
  <c r="CY21" i="13"/>
  <c r="AY14" i="13"/>
  <c r="CV14" i="13"/>
  <c r="F20" i="13"/>
  <c r="AR21" i="13"/>
  <c r="CS15" i="13"/>
  <c r="CC21" i="13"/>
  <c r="BT14" i="13"/>
  <c r="L4" i="13"/>
  <c r="M20" i="13"/>
  <c r="AP20" i="13"/>
  <c r="CB20" i="13"/>
  <c r="BC14" i="13"/>
  <c r="BD21" i="13"/>
  <c r="CQ14" i="13"/>
  <c r="L3" i="13"/>
  <c r="BK14" i="13"/>
  <c r="I4" i="13"/>
  <c r="U14" i="13"/>
  <c r="P9" i="13"/>
  <c r="CG15" i="13"/>
  <c r="R9" i="13"/>
  <c r="BZ14" i="13"/>
  <c r="AX14" i="13"/>
  <c r="C14" i="13"/>
  <c r="AL20" i="13"/>
  <c r="K9" i="13"/>
  <c r="BZ21" i="13"/>
  <c r="AE21" i="13"/>
  <c r="AQ21" i="13"/>
  <c r="CM15" i="13"/>
  <c r="CQ20" i="13"/>
  <c r="CH20" i="13"/>
  <c r="BR14" i="13"/>
  <c r="R20" i="13"/>
  <c r="AI20" i="13"/>
  <c r="BM21" i="13"/>
  <c r="AM14" i="13"/>
  <c r="AI14" i="13"/>
  <c r="M21" i="13"/>
  <c r="BU20" i="13"/>
  <c r="D15" i="13"/>
  <c r="AK14" i="13"/>
  <c r="I20" i="13"/>
  <c r="X21" i="13"/>
  <c r="AF15" i="13"/>
  <c r="BR20" i="13"/>
  <c r="CE21" i="13"/>
  <c r="T21" i="13"/>
  <c r="CX20" i="13"/>
  <c r="S21" i="13"/>
  <c r="W14" i="13"/>
  <c r="CI15" i="13"/>
  <c r="AX20" i="13"/>
  <c r="E21" i="13"/>
  <c r="R4" i="13"/>
  <c r="CG14" i="13"/>
  <c r="P14" i="13"/>
  <c r="K20" i="13"/>
  <c r="BY21" i="13"/>
  <c r="AZ21" i="13"/>
  <c r="R14" i="13"/>
  <c r="BN14" i="13"/>
  <c r="AA15" i="13"/>
  <c r="CF20" i="13"/>
  <c r="CW21" i="13"/>
  <c r="CS14" i="13"/>
  <c r="AE20" i="13"/>
  <c r="K8" i="13"/>
  <c r="CI20" i="13"/>
  <c r="N3" i="13"/>
  <c r="AJ21" i="13"/>
  <c r="O4" i="13"/>
  <c r="H8" i="13"/>
  <c r="AR14" i="13"/>
  <c r="BP14" i="13"/>
  <c r="CO15" i="13"/>
  <c r="S8" i="13"/>
  <c r="P8" i="13"/>
  <c r="Z15" i="13"/>
  <c r="D3" i="13"/>
  <c r="X20" i="13"/>
  <c r="CH14" i="13"/>
  <c r="BP15" i="13"/>
  <c r="Q3" i="13"/>
  <c r="CB21" i="13"/>
  <c r="AH14" i="13"/>
  <c r="K4" i="13"/>
  <c r="CJ21" i="13"/>
  <c r="H14" i="13"/>
  <c r="CK20" i="13"/>
  <c r="M3" i="13"/>
  <c r="I3" i="13"/>
  <c r="S15" i="13"/>
  <c r="BG14" i="13"/>
  <c r="AL15" i="13"/>
  <c r="E15" i="13"/>
  <c r="AT14" i="13"/>
  <c r="CR20" i="13"/>
  <c r="CU14" i="13"/>
  <c r="BL15" i="13"/>
  <c r="BZ20" i="13"/>
  <c r="CX21" i="13"/>
  <c r="CW20" i="13"/>
  <c r="AJ15" i="13"/>
  <c r="W15" i="13"/>
  <c r="C8" i="13"/>
  <c r="I15" i="13"/>
  <c r="CR15" i="13"/>
  <c r="Y21" i="13"/>
  <c r="H3" i="13"/>
  <c r="CF21" i="13"/>
  <c r="AJ14" i="13"/>
  <c r="BC20" i="13"/>
  <c r="CM14" i="13"/>
  <c r="BO21" i="13"/>
  <c r="C15" i="13"/>
  <c r="CF14" i="13"/>
  <c r="BS15" i="13"/>
  <c r="AN21" i="13"/>
  <c r="R21" i="13"/>
  <c r="AY15" i="13"/>
  <c r="L20" i="13"/>
  <c r="CU21" i="13"/>
  <c r="AX21" i="13"/>
  <c r="CX14" i="13"/>
  <c r="BR15" i="13"/>
  <c r="F8" i="13"/>
  <c r="BM14" i="13"/>
  <c r="CA21" i="13"/>
  <c r="O20" i="13"/>
  <c r="CU20" i="13"/>
  <c r="C3" i="13"/>
  <c r="V15" i="13"/>
  <c r="N14" i="13"/>
  <c r="R15" i="13"/>
  <c r="BS20" i="13"/>
  <c r="AW20" i="13"/>
  <c r="AR20" i="13"/>
  <c r="G14" i="13"/>
  <c r="T9" i="13"/>
  <c r="V21" i="13"/>
  <c r="J14" i="13"/>
  <c r="J20" i="13"/>
  <c r="R3" i="13"/>
  <c r="CN20" i="13"/>
  <c r="J8" i="13"/>
  <c r="Q20" i="13"/>
  <c r="BF21" i="13"/>
  <c r="K3" i="13"/>
  <c r="T14" i="13"/>
  <c r="BA15" i="13"/>
  <c r="CB14" i="13"/>
  <c r="M14" i="13"/>
  <c r="M4" i="13"/>
  <c r="U21" i="13"/>
  <c r="CD14" i="13"/>
  <c r="BF14" i="13"/>
  <c r="BQ20" i="13"/>
  <c r="F9" i="13"/>
  <c r="AX15" i="13"/>
  <c r="CT14" i="13"/>
  <c r="BT20" i="13"/>
  <c r="BL14" i="13"/>
  <c r="R8" i="13"/>
  <c r="BI15" i="13"/>
  <c r="G4" i="13"/>
  <c r="BY20" i="13"/>
  <c r="CP20" i="13"/>
  <c r="AC15" i="13"/>
  <c r="BS14" i="13"/>
  <c r="AU20" i="13"/>
  <c r="CL21" i="13"/>
  <c r="AB15" i="13"/>
  <c r="CS20" i="13"/>
  <c r="CC15" i="13"/>
  <c r="E14" i="13"/>
  <c r="H20" i="13"/>
  <c r="AO21" i="13"/>
  <c r="BN15" i="13"/>
  <c r="AB20" i="13"/>
  <c r="CD15" i="13"/>
  <c r="G8" i="13"/>
  <c r="D9" i="13"/>
  <c r="I9" i="13"/>
  <c r="BB20" i="13"/>
  <c r="Y15" i="13"/>
  <c r="AA14" i="13"/>
  <c r="AL21" i="13"/>
  <c r="BS21" i="13"/>
  <c r="CD20" i="13"/>
  <c r="Y14" i="13"/>
  <c r="CP15" i="13"/>
  <c r="CX15" i="13"/>
  <c r="BP20" i="13"/>
  <c r="AJ20" i="13"/>
  <c r="BY14" i="13"/>
  <c r="D14" i="13"/>
  <c r="J21" i="13"/>
  <c r="X14" i="13"/>
  <c r="BF15" i="13"/>
  <c r="CA15" i="13"/>
  <c r="AR15" i="13"/>
  <c r="U15" i="13"/>
  <c r="BJ15" i="13"/>
  <c r="BJ20" i="13"/>
  <c r="CL14" i="13"/>
  <c r="Q21" i="13"/>
  <c r="AH15" i="13"/>
  <c r="BV21" i="13"/>
  <c r="L15" i="13"/>
  <c r="N9" i="13"/>
  <c r="CF15" i="13"/>
  <c r="Q9" i="13"/>
  <c r="CO21" i="13"/>
  <c r="BF20" i="13"/>
  <c r="O14" i="13"/>
  <c r="BG21" i="13"/>
  <c r="CL20" i="13"/>
  <c r="P21" i="13"/>
  <c r="AH20" i="13"/>
  <c r="AK20" i="13"/>
  <c r="CN14" i="13"/>
  <c r="AD21" i="13"/>
  <c r="AO15" i="13"/>
  <c r="D21" i="13"/>
  <c r="CI21" i="13"/>
  <c r="BH20" i="13"/>
  <c r="E4" i="13"/>
  <c r="H15" i="13"/>
  <c r="AW21" i="13"/>
  <c r="CH15" i="13"/>
  <c r="AN15" i="13"/>
  <c r="CE20" i="13"/>
  <c r="AG21" i="13"/>
  <c r="K21" i="13"/>
  <c r="L21" i="13"/>
  <c r="AC20" i="13"/>
  <c r="AH21" i="13"/>
  <c r="X15" i="13"/>
  <c r="AN20" i="13"/>
  <c r="CQ15" i="13"/>
  <c r="F21" i="13"/>
  <c r="BG20" i="13"/>
  <c r="CJ15" i="13"/>
  <c r="CK21" i="13"/>
  <c r="P20" i="13"/>
  <c r="C21" i="13"/>
  <c r="CL15" i="13"/>
  <c r="AS15" i="13"/>
  <c r="BE21" i="13"/>
  <c r="AO20" i="13"/>
  <c r="AU15" i="13"/>
  <c r="AK21" i="13"/>
  <c r="AC21" i="13"/>
  <c r="AO14" i="13"/>
  <c r="BG15" i="13"/>
  <c r="N8" i="13"/>
  <c r="AI15" i="13"/>
  <c r="BD15" i="13"/>
  <c r="AY21" i="13"/>
  <c r="CT21" i="13"/>
  <c r="AP14" i="13"/>
  <c r="Q8" i="13"/>
  <c r="BA21" i="13"/>
  <c r="BW15" i="13"/>
  <c r="AI21" i="13"/>
  <c r="CH21" i="13"/>
  <c r="BZ15" i="13"/>
  <c r="O21" i="13"/>
  <c r="BJ14" i="13"/>
  <c r="BQ14" i="13"/>
  <c r="O15" i="13"/>
  <c r="CD21" i="13"/>
  <c r="BN21" i="13"/>
  <c r="BU15" i="13"/>
  <c r="CY14" i="13"/>
  <c r="BM15" i="13"/>
  <c r="AT20" i="13"/>
  <c r="AG20" i="13"/>
  <c r="AK15" i="13"/>
  <c r="G21" i="13"/>
  <c r="W20" i="13"/>
  <c r="CG21" i="13"/>
  <c r="BE15" i="13"/>
  <c r="M15" i="13"/>
  <c r="CK14" i="13"/>
  <c r="AT15" i="13"/>
  <c r="BT21" i="13"/>
  <c r="Q4" i="13"/>
  <c r="AW15" i="13"/>
  <c r="BW21" i="13"/>
  <c r="BL20" i="13"/>
  <c r="BH15" i="13"/>
  <c r="BX15" i="13"/>
  <c r="CB15" i="13"/>
  <c r="CM21" i="13"/>
  <c r="BU21" i="13"/>
  <c r="C20" i="13"/>
  <c r="I21" i="13"/>
  <c r="BJ21" i="13"/>
  <c r="P15" i="13"/>
  <c r="BQ15" i="13"/>
  <c r="AV15" i="13"/>
  <c r="CW15" i="13"/>
  <c r="CR21" i="13"/>
  <c r="BH14" i="13"/>
  <c r="BB15" i="13"/>
  <c r="CS21" i="13"/>
  <c r="BC15" i="13"/>
  <c r="AF21" i="13"/>
  <c r="F15" i="13"/>
  <c r="CE15" i="13"/>
  <c r="V14" i="13"/>
  <c r="G9" i="13"/>
  <c r="N15" i="13"/>
  <c r="BK21" i="13"/>
  <c r="AT21" i="13"/>
  <c r="CK15" i="13"/>
  <c r="CV21" i="13"/>
  <c r="O8" i="13"/>
  <c r="H21" i="13"/>
  <c r="AF20" i="13"/>
  <c r="BI21" i="13"/>
  <c r="CV15" i="13"/>
  <c r="CQ21" i="13"/>
  <c r="CP21" i="13"/>
  <c r="AS21" i="13"/>
  <c r="BV15" i="13"/>
  <c r="BO15" i="13"/>
  <c r="BX21" i="13"/>
  <c r="CI14" i="13"/>
  <c r="BY15" i="13"/>
  <c r="CN15" i="13"/>
  <c r="AP15" i="13"/>
  <c r="AE15" i="13"/>
  <c r="J15" i="13"/>
  <c r="AM15" i="13"/>
  <c r="DB14" i="13" l="1"/>
  <c r="DA14" i="13"/>
  <c r="DC14" i="13"/>
  <c r="DC15" i="13" s="1"/>
  <c r="DG14" i="13" s="1"/>
  <c r="DA20" i="13"/>
  <c r="DC20" i="13"/>
  <c r="DB20" i="13"/>
  <c r="DC21" i="13" l="1"/>
  <c r="DG20" i="13" s="1"/>
  <c r="DB15" i="13"/>
  <c r="DF14" i="13" s="1"/>
  <c r="DA21" i="13"/>
  <c r="DE20" i="13" s="1"/>
  <c r="DB21" i="13"/>
  <c r="DF20" i="13" s="1"/>
  <c r="DA15" i="13"/>
  <c r="DE14" i="13" s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A382215F-3FEC-4DF3-AFC3-1CB6B42ED979}" keepAlive="1" name="ThisWorkbookDataModel" description="データ モデル" type="5" refreshedVersion="6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2" xr16:uid="{2FD7EEC8-FAEE-47D5-94BF-5AE6CA2680EE}" name="カレンダー" type="102" refreshedVersion="6" minRefreshableVersion="5" saveData="1">
    <extLst>
      <ext xmlns:x15="http://schemas.microsoft.com/office/spreadsheetml/2010/11/main" uri="{DE250136-89BD-433C-8126-D09CA5730AF9}">
        <x15:connection id="カレンダー">
          <x15:rangePr sourceName="_xlcn.カレンダー"/>
        </x15:connection>
      </ext>
    </extLst>
  </connection>
  <connection id="3" xr16:uid="{E22991CA-B1AF-4CF8-B9BB-4691746D994C}" keepAlive="1" name="クエリ - 201807" description="ブック内の '201807' クエリへの接続です。" type="5" refreshedVersion="0" background="1">
    <dbPr connection="Provider=Microsoft.Mashup.OleDb.1;Data Source=$Workbook$;Location=201807;Extended Properties=&quot;&quot;" command="SELECT * FROM [201807]"/>
  </connection>
  <connection id="4" xr16:uid="{FA2F2FF0-A719-4800-8F92-7F3F4F3F7461}" keepAlive="1" name="クエリ - 201808" description="ブック内の '201808' クエリへの接続です。" type="5" refreshedVersion="0" background="1">
    <dbPr connection="Provider=Microsoft.Mashup.OleDb.1;Data Source=$Workbook$;Location=201808;Extended Properties=&quot;&quot;" command="SELECT * FROM [201808]"/>
  </connection>
  <connection id="5" xr16:uid="{D3781431-8A3A-4518-BAEE-B77E7A6CC811}" keepAlive="1" name="クエリ - 201809" description="ブック内の '201809' クエリへの接続です。" type="5" refreshedVersion="0" background="1">
    <dbPr connection="Provider=Microsoft.Mashup.OleDb.1;Data Source=$Workbook$;Location=201809;Extended Properties=&quot;&quot;" command="SELECT * FROM [201809]"/>
  </connection>
  <connection id="6" xr16:uid="{29969964-1F51-4411-A734-491882987F90}" keepAlive="1" name="クエリ - 201810" description="ブック内の '201810' クエリへの接続です。" type="5" refreshedVersion="0" background="1">
    <dbPr connection="Provider=Microsoft.Mashup.OleDb.1;Data Source=$Workbook$;Location=201810;Extended Properties=&quot;&quot;" command="SELECT * FROM [201810]"/>
  </connection>
  <connection id="7" xr16:uid="{B9ECA1CD-8BD4-4621-B5E4-22DAF183039C}" keepAlive="1" name="クエリ - 201811" description="ブック内の '201811' クエリへの接続です。" type="5" refreshedVersion="0" background="1">
    <dbPr connection="Provider=Microsoft.Mashup.OleDb.1;Data Source=$Workbook$;Location=201811;Extended Properties=&quot;&quot;" command="SELECT * FROM [201811]"/>
  </connection>
  <connection id="8" xr16:uid="{8BA0F578-1537-4111-AE45-CB87F82650C9}" keepAlive="1" name="クエリ - 201812" description="ブック内の '201812' クエリへの接続です。" type="5" refreshedVersion="0" background="1">
    <dbPr connection="Provider=Microsoft.Mashup.OleDb.1;Data Source=$Workbook$;Location=201812;Extended Properties=&quot;&quot;" command="SELECT * FROM [201812]"/>
  </connection>
  <connection id="9" xr16:uid="{9EB64851-3B0B-46F4-9F91-42ACD2385AAF}" keepAlive="1" name="クエリ - 201901" description="ブック内の '201901' クエリへの接続です。" type="5" refreshedVersion="0" background="1">
    <dbPr connection="Provider=Microsoft.Mashup.OleDb.1;Data Source=$Workbook$;Location=201901;Extended Properties=&quot;&quot;" command="SELECT * FROM [201901]"/>
  </connection>
  <connection id="10" xr16:uid="{D327327E-98F0-407E-B7E7-4E58A36F85A1}" keepAlive="1" name="クエリ - 201902" description="ブック内の '201902' クエリへの接続です。" type="5" refreshedVersion="0" background="1">
    <dbPr connection="Provider=Microsoft.Mashup.OleDb.1;Data Source=$Workbook$;Location=201902;Extended Properties=&quot;&quot;" command="SELECT * FROM [201902]"/>
  </connection>
  <connection id="11" xr16:uid="{7B6CBDB8-CABF-4F5C-961E-4EF57E70E3B0}" keepAlive="1" name="クエリ - 201903" description="ブック内の '201903' クエリへの接続です。" type="5" refreshedVersion="0" background="1">
    <dbPr connection="Provider=Microsoft.Mashup.OleDb.1;Data Source=$Workbook$;Location=201903;Extended Properties=&quot;&quot;" command="SELECT * FROM [201903]"/>
  </connection>
  <connection id="12" xr16:uid="{E3137B6C-AC50-4FD5-841A-98E8EE589CF8}" keepAlive="1" name="クエリ - 201904" description="ブック内の '201904' クエリへの接続です。" type="5" refreshedVersion="0" background="1">
    <dbPr connection="Provider=Microsoft.Mashup.OleDb.1;Data Source=$Workbook$;Location=201904;Extended Properties=&quot;&quot;" command="SELECT * FROM [201904]"/>
  </connection>
  <connection id="13" xr16:uid="{5905F6A9-4DC9-47E9-B642-DE1671E6FBB7}" keepAlive="1" name="クエリ - 201905" description="ブック内の '201905' クエリへの接続です。" type="5" refreshedVersion="0" background="1">
    <dbPr connection="Provider=Microsoft.Mashup.OleDb.1;Data Source=$Workbook$;Location=201905;Extended Properties=&quot;&quot;" command="SELECT * FROM [201905]"/>
  </connection>
  <connection id="14" xr16:uid="{22B786A8-8068-48DB-9493-59761E49FDB3}" keepAlive="1" name="クエリ - 201906" description="ブック内の '201906' クエリへの接続です。" type="5" refreshedVersion="0" background="1">
    <dbPr connection="Provider=Microsoft.Mashup.OleDb.1;Data Source=$Workbook$;Location=201906;Extended Properties=&quot;&quot;" command="SELECT * FROM [201906]"/>
  </connection>
  <connection id="15" xr16:uid="{6AA2B552-C853-4B42-9636-0768C9DDF852}" keepAlive="1" name="クエリ - 201907" description="ブック内の '201907' クエリへの接続です。" type="5" refreshedVersion="0" background="1">
    <dbPr connection="Provider=Microsoft.Mashup.OleDb.1;Data Source=$Workbook$;Location=201907;Extended Properties=&quot;&quot;" command="SELECT * FROM [201907]"/>
  </connection>
  <connection id="16" xr16:uid="{C3709EDF-7302-4CCF-9736-43BEBFD7FD77}" keepAlive="1" name="クエリ - 201908" description="ブック内の '201908' クエリへの接続です。" type="5" refreshedVersion="0" background="1">
    <dbPr connection="Provider=Microsoft.Mashup.OleDb.1;Data Source=$Workbook$;Location=201908;Extended Properties=&quot;&quot;" command="SELECT * FROM [201908]"/>
  </connection>
  <connection id="17" xr16:uid="{7BC08CA8-B717-4265-B477-0DDE2C6D66BD}" keepAlive="1" name="クエリ - 201909" description="ブック内の '201909' クエリへの接続です。" type="5" refreshedVersion="0" background="1">
    <dbPr connection="Provider=Microsoft.Mashup.OleDb.1;Data Source=$Workbook$;Location=201909;Extended Properties=&quot;&quot;" command="SELECT * FROM [201909]"/>
  </connection>
  <connection id="18" xr16:uid="{5B658988-43CA-44EC-A1A0-0AE6098CA1BC}" keepAlive="1" name="クエリ - 201910" description="ブック内の '201910' クエリへの接続です。" type="5" refreshedVersion="0" background="1">
    <dbPr connection="Provider=Microsoft.Mashup.OleDb.1;Data Source=$Workbook$;Location=201910;Extended Properties=&quot;&quot;" command="SELECT * FROM [201910]"/>
  </connection>
  <connection id="19" xr16:uid="{158898D2-910C-42BA-9246-ED224807C374}" keepAlive="1" name="クエリ - 201911" description="ブック内の '201911' クエリへの接続です。" type="5" refreshedVersion="0" background="1">
    <dbPr connection="Provider=Microsoft.Mashup.OleDb.1;Data Source=$Workbook$;Location=201911;Extended Properties=&quot;&quot;" command="SELECT * FROM [201911]"/>
  </connection>
  <connection id="20" xr16:uid="{0D9A9DE2-02DE-4A6F-A55C-DA9F9F15A455}" keepAlive="1" name="クエリ - 201912" description="ブック内の '201912' クエリへの接続です。" type="5" refreshedVersion="0" background="1">
    <dbPr connection="Provider=Microsoft.Mashup.OleDb.1;Data Source=$Workbook$;Location=201912;Extended Properties=&quot;&quot;" command="SELECT * FROM [201912]"/>
  </connection>
  <connection id="21" xr16:uid="{A1902D3F-DC71-4688-ACC7-217CC5632DDC}" keepAlive="1" name="クエリ - 202001" description="ブック内の '202001' クエリへの接続です。" type="5" refreshedVersion="0" background="1">
    <dbPr connection="Provider=Microsoft.Mashup.OleDb.1;Data Source=$Workbook$;Location=202001;Extended Properties=&quot;&quot;" command="SELECT * FROM [202001]"/>
  </connection>
  <connection id="22" xr16:uid="{5A5BA3E9-B07D-4B65-AAEC-9DE7065CAA7F}" keepAlive="1" name="クエリ - 202002" description="ブック内の '202002' クエリへの接続です。" type="5" refreshedVersion="0" background="1">
    <dbPr connection="Provider=Microsoft.Mashup.OleDb.1;Data Source=$Workbook$;Location=202002;Extended Properties=&quot;&quot;" command="SELECT * FROM [202002]"/>
  </connection>
  <connection id="23" xr16:uid="{5811C08D-4DB9-4381-858A-C525C2C406F3}" keepAlive="1" name="クエリ - 202003" description="ブック内の '202003' クエリへの接続です。" type="5" refreshedVersion="0" background="1">
    <dbPr connection="Provider=Microsoft.Mashup.OleDb.1;Data Source=$Workbook$;Location=202003;Extended Properties=&quot;&quot;" command="SELECT * FROM [202003]"/>
  </connection>
  <connection id="24" xr16:uid="{373328C9-83F7-4EA3-A68D-4F3942FE0D4E}" keepAlive="1" name="クエリ - 202004" description="ブック内の '202004' クエリへの接続です。" type="5" refreshedVersion="0" background="1">
    <dbPr connection="Provider=Microsoft.Mashup.OleDb.1;Data Source=$Workbook$;Location=202004;Extended Properties=&quot;&quot;" command="SELECT * FROM [202004]"/>
  </connection>
  <connection id="25" xr16:uid="{8753402E-4DFE-48A3-83DE-0FF7723B69BA}" keepAlive="1" name="クエリ - 202005" description="ブック内の '202005' クエリへの接続です。" type="5" refreshedVersion="0" background="1">
    <dbPr connection="Provider=Microsoft.Mashup.OleDb.1;Data Source=$Workbook$;Location=202005;Extended Properties=&quot;&quot;" command="SELECT * FROM [202005]"/>
  </connection>
  <connection id="26" xr16:uid="{009ED295-30F5-4804-B33F-B7722B1DE81E}" keepAlive="1" name="クエリ - 202006" description="ブック内の '202006' クエリへの接続です。" type="5" refreshedVersion="0" background="1">
    <dbPr connection="Provider=Microsoft.Mashup.OleDb.1;Data Source=$Workbook$;Location=202006;Extended Properties=&quot;&quot;" command="SELECT * FROM [202006]"/>
  </connection>
  <connection id="27" xr16:uid="{712C818C-7635-4F7C-9DAF-1758CA9B9C75}" keepAlive="1" name="クエリ - 202007" description="ブック内の '202007' クエリへの接続です。" type="5" refreshedVersion="0" background="1">
    <dbPr connection="Provider=Microsoft.Mashup.OleDb.1;Data Source=$Workbook$;Location=202007;Extended Properties=&quot;&quot;" command="SELECT * FROM [202007]"/>
  </connection>
  <connection id="28" xr16:uid="{4C391E2F-4898-4448-A907-AD686006F00C}" keepAlive="1" name="クエリ - 202008" description="ブック内の '202008' クエリへの接続です。" type="5" refreshedVersion="0" background="1">
    <dbPr connection="Provider=Microsoft.Mashup.OleDb.1;Data Source=$Workbook$;Location=202008;Extended Properties=&quot;&quot;" command="SELECT * FROM [202008]"/>
  </connection>
  <connection id="29" xr16:uid="{AD5C267E-2FA2-4D6E-8011-D2D51B1054E4}" keepAlive="1" name="クエリ - 202009" description="ブック内の '202009' クエリへの接続です。" type="5" refreshedVersion="0" background="1">
    <dbPr connection="Provider=Microsoft.Mashup.OleDb.1;Data Source=$Workbook$;Location=202009;Extended Properties=&quot;&quot;" command="SELECT * FROM [202009]"/>
  </connection>
  <connection id="30" xr16:uid="{4E302DDF-E95F-4849-B16E-CB59C0476485}" keepAlive="1" name="クエリ - 202010" description="ブック内の '202010' クエリへの接続です。" type="5" refreshedVersion="0" background="1">
    <dbPr connection="Provider=Microsoft.Mashup.OleDb.1;Data Source=$Workbook$;Location=202010;Extended Properties=&quot;&quot;" command="SELECT * FROM [202010]"/>
  </connection>
  <connection id="31" xr16:uid="{3866F977-7DA9-40F0-AE41-0484E49FA453}" keepAlive="1" name="クエリ - 202011" description="ブック内の '202011' クエリへの接続です。" type="5" refreshedVersion="0" background="1">
    <dbPr connection="Provider=Microsoft.Mashup.OleDb.1;Data Source=$Workbook$;Location=202011;Extended Properties=&quot;&quot;" command="SELECT * FROM [202011]"/>
  </connection>
  <connection id="32" xr16:uid="{599445EC-7822-476A-A9AB-668128DA7972}" keepAlive="1" name="クエリ - 202012" description="ブック内の '202012' クエリへの接続です。" type="5" refreshedVersion="0" background="1">
    <dbPr connection="Provider=Microsoft.Mashup.OleDb.1;Data Source=$Workbook$;Location=202012;Extended Properties=&quot;&quot;" command="SELECT * FROM [202012]"/>
  </connection>
  <connection id="33" xr16:uid="{48E6A2E6-843C-4776-AEFC-B26A2AA09539}" keepAlive="1" name="クエリ - 202101" description="ブック内の '202101' クエリへの接続です。" type="5" refreshedVersion="0" background="1">
    <dbPr connection="Provider=Microsoft.Mashup.OleDb.1;Data Source=$Workbook$;Location=202101;Extended Properties=&quot;&quot;" command="SELECT * FROM [202101]"/>
  </connection>
  <connection id="34" xr16:uid="{E2A3554E-A139-494D-B409-BFB5D32E4C9D}" keepAlive="1" name="クエリ - 202102" description="ブック内の '202102' クエリへの接続です。" type="5" refreshedVersion="0" background="1">
    <dbPr connection="Provider=Microsoft.Mashup.OleDb.1;Data Source=$Workbook$;Location=202102;Extended Properties=&quot;&quot;" command="SELECT * FROM [202102]"/>
  </connection>
  <connection id="35" xr16:uid="{F1BA62CA-27FA-4F52-97EA-8DD9E2465FBD}" keepAlive="1" name="クエリ - 202103" description="ブック内の '202103' クエリへの接続です。" type="5" refreshedVersion="0" background="1">
    <dbPr connection="Provider=Microsoft.Mashup.OleDb.1;Data Source=$Workbook$;Location=202103;Extended Properties=&quot;&quot;" command="SELECT * FROM [202103]"/>
  </connection>
  <connection id="36" xr16:uid="{B5B6AB5C-E291-458F-AE56-7AB618D78288}" keepAlive="1" name="クエリ - 202104" description="ブック内の '202104' クエリへの接続です。" type="5" refreshedVersion="0" background="1">
    <dbPr connection="Provider=Microsoft.Mashup.OleDb.1;Data Source=$Workbook$;Location=202104;Extended Properties=&quot;&quot;" command="SELECT * FROM [202104]"/>
  </connection>
  <connection id="37" xr16:uid="{C18B0048-EC74-4472-81AF-D73C91AC54C9}" keepAlive="1" name="クエリ - 202105" description="ブック内の '202105' クエリへの接続です。" type="5" refreshedVersion="0" background="1">
    <dbPr connection="Provider=Microsoft.Mashup.OleDb.1;Data Source=$Workbook$;Location=202105;Extended Properties=&quot;&quot;" command="SELECT * FROM [202105]"/>
  </connection>
  <connection id="38" xr16:uid="{5D7A70FF-4744-4E24-BE4F-3943A6744E53}" keepAlive="1" name="クエリ - 202106" description="ブック内の '202106' クエリへの接続です。" type="5" refreshedVersion="0" background="1">
    <dbPr connection="Provider=Microsoft.Mashup.OleDb.1;Data Source=$Workbook$;Location=202106;Extended Properties=&quot;&quot;" command="SELECT * FROM [202106]"/>
  </connection>
  <connection id="39" xr16:uid="{CDAD816B-BF76-48E1-90A8-F18A7E0D521E}" keepAlive="1" name="クエリ - 202107" description="ブック内の '202107' クエリへの接続です。" type="5" refreshedVersion="0" background="1">
    <dbPr connection="Provider=Microsoft.Mashup.OleDb.1;Data Source=$Workbook$;Location=202107;Extended Properties=&quot;&quot;" command="SELECT * FROM [202107]"/>
  </connection>
  <connection id="40" xr16:uid="{6721D049-8513-4FCC-884A-3772D5A55F01}" keepAlive="1" name="クエリ - 202108" description="ブック内の '202108' クエリへの接続です。" type="5" refreshedVersion="0" background="1">
    <dbPr connection="Provider=Microsoft.Mashup.OleDb.1;Data Source=$Workbook$;Location=202108;Extended Properties=&quot;&quot;" command="SELECT * FROM [202108]"/>
  </connection>
  <connection id="41" xr16:uid="{540B1A1B-02CC-4DA4-B0C1-9965F40FE42D}" keepAlive="1" name="クエリ - 202109" description="ブック内の '202109' クエリへの接続です。" type="5" refreshedVersion="0" background="1">
    <dbPr connection="Provider=Microsoft.Mashup.OleDb.1;Data Source=$Workbook$;Location=202109;Extended Properties=&quot;&quot;" command="SELECT * FROM [202109]"/>
  </connection>
  <connection id="42" xr16:uid="{26CF6D73-0F76-4AA8-A4E4-78F0DD6B8AFA}" keepAlive="1" name="クエリ - 202110" description="ブック内の '202110' クエリへの接続です。" type="5" refreshedVersion="0" background="1">
    <dbPr connection="Provider=Microsoft.Mashup.OleDb.1;Data Source=$Workbook$;Location=202110;Extended Properties=&quot;&quot;" command="SELECT * FROM [202110]"/>
  </connection>
  <connection id="43" xr16:uid="{94B7671D-99B2-48BA-9433-7A91BEA2AEA9}" keepAlive="1" name="クエリ - 202111" description="ブック内の '202111' クエリへの接続です。" type="5" refreshedVersion="0" background="1">
    <dbPr connection="Provider=Microsoft.Mashup.OleDb.1;Data Source=$Workbook$;Location=202111;Extended Properties=&quot;&quot;" command="SELECT * FROM [202111]"/>
  </connection>
  <connection id="44" xr16:uid="{0F7CE5AB-B5BB-4333-A07F-0708911549A2}" keepAlive="1" name="クエリ - 202112" description="ブック内の '202112' クエリへの接続です。" type="5" refreshedVersion="0" background="1">
    <dbPr connection="Provider=Microsoft.Mashup.OleDb.1;Data Source=$Workbook$;Location=202112;Extended Properties=&quot;&quot;" command="SELECT * FROM [202112]"/>
  </connection>
  <connection id="45" xr16:uid="{E5012FB2-7958-4918-8943-62233F685483}" keepAlive="1" name="クエリ - 202201" description="ブック内の '202201' クエリへの接続です。" type="5" refreshedVersion="0" background="1">
    <dbPr connection="Provider=Microsoft.Mashup.OleDb.1;Data Source=$Workbook$;Location=202201;Extended Properties=&quot;&quot;" command="SELECT * FROM [202201]"/>
  </connection>
  <connection id="46" xr16:uid="{4AFECDCB-CD37-42E0-939D-B6CEDEFE5E59}" keepAlive="1" name="クエリ - 202202" description="ブック内の '202202' クエリへの接続です。" type="5" refreshedVersion="0" background="1">
    <dbPr connection="Provider=Microsoft.Mashup.OleDb.1;Data Source=$Workbook$;Location=202202;Extended Properties=&quot;&quot;" command="SELECT * FROM [202202]"/>
  </connection>
  <connection id="47" xr16:uid="{09EB1F0E-3E70-4F26-93E5-06FBCF2711ED}" keepAlive="1" name="クエリ - 202203" description="ブック内の '202203' クエリへの接続です。" type="5" refreshedVersion="0" background="1">
    <dbPr connection="Provider=Microsoft.Mashup.OleDb.1;Data Source=$Workbook$;Location=202203;Extended Properties=&quot;&quot;" command="SELECT * FROM [202203]"/>
  </connection>
  <connection id="48" xr16:uid="{A1814D4E-DD79-4E1D-B15C-236D0F225D0C}" keepAlive="1" name="クエリ - 202204" description="ブック内の '202204' クエリへの接続です。" type="5" refreshedVersion="0" background="1">
    <dbPr connection="Provider=Microsoft.Mashup.OleDb.1;Data Source=$Workbook$;Location=202204;Extended Properties=&quot;&quot;" command="SELECT * FROM [202204]"/>
  </connection>
  <connection id="49" xr16:uid="{A792A260-8F54-47DB-943C-7449CB804CAB}" keepAlive="1" name="クエリ - 202205" description="ブック内の '202205' クエリへの接続です。" type="5" refreshedVersion="0" background="1">
    <dbPr connection="Provider=Microsoft.Mashup.OleDb.1;Data Source=$Workbook$;Location=202205;Extended Properties=&quot;&quot;" command="SELECT * FROM [202205]"/>
  </connection>
  <connection id="50" xr16:uid="{931B979E-EA28-4A3A-993B-003B2D584F06}" keepAlive="1" name="クエリ - 202206" description="ブック内の '202206' クエリへの接続です。" type="5" refreshedVersion="0" background="1">
    <dbPr connection="Provider=Microsoft.Mashup.OleDb.1;Data Source=$Workbook$;Location=202206;Extended Properties=&quot;&quot;" command="SELECT * FROM [202206]"/>
  </connection>
  <connection id="51" xr16:uid="{D2651674-4811-4AD9-ACBF-4101480334CB}" keepAlive="1" name="クエリ - 202207" description="ブック内の '202207' クエリへの接続です。" type="5" refreshedVersion="0" background="1">
    <dbPr connection="Provider=Microsoft.Mashup.OleDb.1;Data Source=$Workbook$;Location=202207;Extended Properties=&quot;&quot;" command="SELECT * FROM [202207]"/>
  </connection>
  <connection id="52" xr16:uid="{BB3FBBCD-826C-4BE9-B92C-4167E8A80940}" keepAlive="1" name="クエリ - 202208" description="ブック内の '202208' クエリへの接続です。" type="5" refreshedVersion="0" background="1">
    <dbPr connection="Provider=Microsoft.Mashup.OleDb.1;Data Source=$Workbook$;Location=202208;Extended Properties=&quot;&quot;" command="SELECT * FROM [202208]"/>
  </connection>
  <connection id="53" xr16:uid="{F103B920-302A-490E-9BD9-F1B75CC72A22}" keepAlive="1" name="クエリ - 202209" description="ブック内の '202209' クエリへの接続です。" type="5" refreshedVersion="0" background="1">
    <dbPr connection="Provider=Microsoft.Mashup.OleDb.1;Data Source=$Workbook$;Location=202209;Extended Properties=&quot;&quot;" command="SELECT * FROM [202209]"/>
  </connection>
  <connection id="54" xr16:uid="{9671352A-08B3-479C-933B-9C7A8D135CA6}" keepAlive="1" name="クエリ - 202210" description="ブック内の '202210' クエリへの接続です。" type="5" refreshedVersion="0" background="1">
    <dbPr connection="Provider=Microsoft.Mashup.OleDb.1;Data Source=$Workbook$;Location=202210;Extended Properties=&quot;&quot;" command="SELECT * FROM [202210]"/>
  </connection>
  <connection id="55" xr16:uid="{2296C84A-A85E-4813-8231-B7FCF0A28D97}" keepAlive="1" name="クエリ - 202211" description="ブック内の '202211' クエリへの接続です。" type="5" refreshedVersion="0" background="1">
    <dbPr connection="Provider=Microsoft.Mashup.OleDb.1;Data Source=$Workbook$;Location=202211;Extended Properties=&quot;&quot;" command="SELECT * FROM [202211]"/>
  </connection>
  <connection id="56" xr16:uid="{9D90E00E-03E5-4DBB-AB6B-9D12DB56F6EF}" keepAlive="1" name="クエリ - 202212" description="ブック内の '202212' クエリへの接続です。" type="5" refreshedVersion="0" background="1">
    <dbPr connection="Provider=Microsoft.Mashup.OleDb.1;Data Source=$Workbook$;Location=202212;Extended Properties=&quot;&quot;" command="SELECT * FROM [202212]"/>
  </connection>
  <connection id="57" xr16:uid="{9F52BA16-8F8D-40B0-B4CD-C064BF115B66}" keepAlive="1" name="クエリ - 202301" description="ブック内の '202301' クエリへの接続です。" type="5" refreshedVersion="0" background="1">
    <dbPr connection="Provider=Microsoft.Mashup.OleDb.1;Data Source=$Workbook$;Location=202301;Extended Properties=&quot;&quot;" command="SELECT * FROM [202301]"/>
  </connection>
  <connection id="58" xr16:uid="{3B541626-AC9D-423D-9450-CB83F3027897}" keepAlive="1" name="クエリ - 202302" description="ブック内の '202302' クエリへの接続です。" type="5" refreshedVersion="0" background="1">
    <dbPr connection="Provider=Microsoft.Mashup.OleDb.1;Data Source=$Workbook$;Location=202302;Extended Properties=&quot;&quot;" command="SELECT * FROM [202302]"/>
  </connection>
  <connection id="59" xr16:uid="{873DE19B-CD6F-4EC0-BDFB-48BD34367C94}" keepAlive="1" name="クエリ - 202303" description="ブック内の '202303' クエリへの接続です。" type="5" refreshedVersion="0" background="1">
    <dbPr connection="Provider=Microsoft.Mashup.OleDb.1;Data Source=$Workbook$;Location=202303;Extended Properties=&quot;&quot;" command="SELECT * FROM [202303]"/>
  </connection>
  <connection id="60" xr16:uid="{E82AE984-06B3-4154-B255-325F5DBEFCB5}" keepAlive="1" name="クエリ - 202304" description="ブック内の '202304' クエリへの接続です。" type="5" refreshedVersion="0" background="1">
    <dbPr connection="Provider=Microsoft.Mashup.OleDb.1;Data Source=$Workbook$;Location=202304;Extended Properties=&quot;&quot;" command="SELECT * FROM [202304]"/>
  </connection>
  <connection id="61" xr16:uid="{5A37E38C-CC20-44C2-9085-5E21581F975D}" keepAlive="1" name="クエリ - 202305" description="ブック内の '202305' クエリへの接続です。" type="5" refreshedVersion="0" background="1">
    <dbPr connection="Provider=Microsoft.Mashup.OleDb.1;Data Source=$Workbook$;Location=202305;Extended Properties=&quot;&quot;" command="SELECT * FROM [202305]"/>
  </connection>
  <connection id="62" xr16:uid="{065432A5-718A-4FC5-9FDD-0E2409E07611}" keepAlive="1" name="クエリ - 202306" description="ブック内の '202306' クエリへの接続です。" type="5" refreshedVersion="0" background="1">
    <dbPr connection="Provider=Microsoft.Mashup.OleDb.1;Data Source=$Workbook$;Location=202306;Extended Properties=&quot;&quot;" command="SELECT * FROM [202306]"/>
  </connection>
  <connection id="63" xr16:uid="{7B4AB982-B199-4F3A-B73F-C6114C7DB464}" keepAlive="1" name="クエリ - 202307" description="ブック内の '202307' クエリへの接続です。" type="5" refreshedVersion="0" background="1">
    <dbPr connection="Provider=Microsoft.Mashup.OleDb.1;Data Source=$Workbook$;Location=202307;Extended Properties=&quot;&quot;" command="SELECT * FROM [202307]"/>
  </connection>
  <connection id="64" xr16:uid="{DD053A4D-5BBC-4CEC-A2CC-50F4E278787E}" keepAlive="1" name="クエリ - 202308" description="ブック内の '202308' クエリへの接続です。" type="5" refreshedVersion="0" background="1">
    <dbPr connection="Provider=Microsoft.Mashup.OleDb.1;Data Source=$Workbook$;Location=202308;Extended Properties=&quot;&quot;" command="SELECT * FROM [202308]"/>
  </connection>
  <connection id="65" xr16:uid="{E1335A98-56E0-4A38-B139-14AAA8C6BA6B}" keepAlive="1" name="クエリ - 202309" description="ブック内の '202309' クエリへの接続です。" type="5" refreshedVersion="0" background="1">
    <dbPr connection="Provider=Microsoft.Mashup.OleDb.1;Data Source=$Workbook$;Location=202309;Extended Properties=&quot;&quot;" command="SELECT * FROM [202309]"/>
  </connection>
  <connection id="66" xr16:uid="{DDD32AC3-6842-4939-9FE6-914BDF910612}" keepAlive="1" name="クエリ - 202310" description="ブック内の '202310' クエリへの接続です。" type="5" refreshedVersion="0" background="1">
    <dbPr connection="Provider=Microsoft.Mashup.OleDb.1;Data Source=$Workbook$;Location=202310;Extended Properties=&quot;&quot;" command="SELECT * FROM [202310]"/>
  </connection>
  <connection id="67" xr16:uid="{F13BFD5D-7268-4E60-982D-8A3721B76A64}" keepAlive="1" name="クエリ - 202311" description="ブック内の '202311' クエリへの接続です。" type="5" refreshedVersion="0" background="1">
    <dbPr connection="Provider=Microsoft.Mashup.OleDb.1;Data Source=$Workbook$;Location=202311;Extended Properties=&quot;&quot;" command="SELECT * FROM [202311]"/>
  </connection>
  <connection id="68" xr16:uid="{1E5AB820-F888-42F0-9AD7-843FB75BEC48}" keepAlive="1" name="クエリ - 202312" description="ブック内の '202312' クエリへの接続です。" type="5" refreshedVersion="0" background="1">
    <dbPr connection="Provider=Microsoft.Mashup.OleDb.1;Data Source=$Workbook$;Location=202312;Extended Properties=&quot;&quot;" command="SELECT * FROM [202312]"/>
  </connection>
  <connection id="69" xr16:uid="{AD582E5C-F29B-4C17-A01B-6C13155DAED9}" keepAlive="1" name="クエリ - 202401" description="ブック内の '202401' クエリへの接続です。" type="5" refreshedVersion="0" background="1">
    <dbPr connection="Provider=Microsoft.Mashup.OleDb.1;Data Source=$Workbook$;Location=202401;Extended Properties=&quot;&quot;" command="SELECT * FROM [202401]"/>
  </connection>
  <connection id="70" xr16:uid="{CCD55591-18D5-48FB-A3DE-0E636D85E175}" keepAlive="1" name="クエリ - 202402" description="ブック内の '202402' クエリへの接続です。" type="5" refreshedVersion="0" background="1">
    <dbPr connection="Provider=Microsoft.Mashup.OleDb.1;Data Source=$Workbook$;Location=202402;Extended Properties=&quot;&quot;" command="SELECT * FROM [202402]"/>
  </connection>
  <connection id="71" xr16:uid="{63328A58-60C6-4D8F-8624-A8818711BF41}" keepAlive="1" name="クエリ - 202403" description="ブック内の '202403' クエリへの接続です。" type="5" refreshedVersion="0" background="1">
    <dbPr connection="Provider=Microsoft.Mashup.OleDb.1;Data Source=$Workbook$;Location=202403;Extended Properties=&quot;&quot;" command="SELECT * FROM [202403]"/>
  </connection>
  <connection id="72" xr16:uid="{C5753A53-D7D9-452A-8974-CD94FC8D5526}" keepAlive="1" name="クエリ - 202404" description="ブック内の '202404' クエリへの接続です。" type="5" refreshedVersion="0" background="1">
    <dbPr connection="Provider=Microsoft.Mashup.OleDb.1;Data Source=$Workbook$;Location=202404;Extended Properties=&quot;&quot;" command="SELECT * FROM [202404]"/>
  </connection>
  <connection id="73" xr16:uid="{56912821-E838-43E1-8027-4BB64788E81B}" keepAlive="1" name="クエリ - 202405" description="ブック内の '202405' クエリへの接続です。" type="5" refreshedVersion="0" background="1">
    <dbPr connection="Provider=Microsoft.Mashup.OleDb.1;Data Source=$Workbook$;Location=202405;Extended Properties=&quot;&quot;" command="SELECT * FROM [202405]"/>
  </connection>
  <connection id="74" xr16:uid="{A609EFB3-84F7-4AF1-96B3-1263148E2C69}" keepAlive="1" name="クエリ - 202406" description="ブック内の '202406' クエリへの接続です。" type="5" refreshedVersion="0" background="1">
    <dbPr connection="Provider=Microsoft.Mashup.OleDb.1;Data Source=$Workbook$;Location=202406;Extended Properties=&quot;&quot;" command="SELECT * FROM [202406]"/>
  </connection>
  <connection id="75" xr16:uid="{C641084E-C21E-4EB3-8860-E6B8FDE1F979}" keepAlive="1" name="クエリ - 202407" description="ブック内の '202407' クエリへの接続です。" type="5" refreshedVersion="0" background="1">
    <dbPr connection="Provider=Microsoft.Mashup.OleDb.1;Data Source=$Workbook$;Location=202407;Extended Properties=&quot;&quot;" command="SELECT * FROM [202407]"/>
  </connection>
  <connection id="76" xr16:uid="{BAE39976-1350-4A6B-8D89-BA2877CC3DD4}" keepAlive="1" name="クエリ - 202408" description="ブック内の '202408' クエリへの接続です。" type="5" refreshedVersion="0" background="1">
    <dbPr connection="Provider=Microsoft.Mashup.OleDb.1;Data Source=$Workbook$;Location=202408;Extended Properties=&quot;&quot;" command="SELECT * FROM [202408]"/>
  </connection>
  <connection id="77" xr16:uid="{572DD7EC-7722-40C1-9B50-42F026CEF33D}" keepAlive="1" name="クエリ - 202409" description="ブック内の '202409' クエリへの接続です。" type="5" refreshedVersion="0" background="1">
    <dbPr connection="Provider=Microsoft.Mashup.OleDb.1;Data Source=$Workbook$;Location=202409;Extended Properties=&quot;&quot;" command="SELECT * FROM [202409]"/>
  </connection>
  <connection id="78" xr16:uid="{8BDF9F7E-2E6D-4E12-A925-269A7533772C}" keepAlive="1" name="クエリ - 202410" description="ブック内の '202410' クエリへの接続です。" type="5" refreshedVersion="0" background="1">
    <dbPr connection="Provider=Microsoft.Mashup.OleDb.1;Data Source=$Workbook$;Location=202410;Extended Properties=&quot;&quot;" command="SELECT * FROM [202410]"/>
  </connection>
  <connection id="79" xr16:uid="{706FC327-2DB9-4B34-8A0A-1836F257608D}" keepAlive="1" name="クエリ - 202411" description="ブック内の '202411' クエリへの接続です。" type="5" refreshedVersion="0" background="1">
    <dbPr connection="Provider=Microsoft.Mashup.OleDb.1;Data Source=$Workbook$;Location=202411;Extended Properties=&quot;&quot;" command="SELECT * FROM [202411]"/>
  </connection>
  <connection id="80" xr16:uid="{EBFAC899-0A4A-47B5-B0BD-A5B129D4457B}" keepAlive="1" name="クエリ - 202412" description="ブック内の '202412' クエリへの接続です。" type="5" refreshedVersion="0" background="1">
    <dbPr connection="Provider=Microsoft.Mashup.OleDb.1;Data Source=$Workbook$;Location=202412;Extended Properties=&quot;&quot;" command="SELECT * FROM [202412]"/>
  </connection>
  <connection id="81" xr16:uid="{AE4DAE33-FA21-4D02-8695-EED1913BFBE6}" keepAlive="1" name="クエリ - 202501" description="ブック内の '202501' クエリへの接続です。" type="5" refreshedVersion="0" background="1">
    <dbPr connection="Provider=Microsoft.Mashup.OleDb.1;Data Source=$Workbook$;Location=202501;Extended Properties=&quot;&quot;" command="SELECT * FROM [202501]"/>
  </connection>
  <connection id="82" xr16:uid="{4AD9CC60-6FE1-4E37-90EA-84E9D2B1177C}" keepAlive="1" name="クエリ - 202502" description="ブック内の '202502' クエリへの接続です。" type="5" refreshedVersion="0" background="1">
    <dbPr connection="Provider=Microsoft.Mashup.OleDb.1;Data Source=$Workbook$;Location=202502;Extended Properties=&quot;&quot;" command="SELECT * FROM [202502]"/>
  </connection>
  <connection id="83" xr16:uid="{FE2B625D-7E08-4F2B-8D38-EB2EC272F693}" keepAlive="1" name="クエリ - 202503" description="ブック内の '202503' クエリへの接続です。" type="5" refreshedVersion="0" background="1">
    <dbPr connection="Provider=Microsoft.Mashup.OleDb.1;Data Source=$Workbook$;Location=202503;Extended Properties=&quot;&quot;" command="SELECT * FROM [202503]"/>
  </connection>
  <connection id="84" xr16:uid="{624DD371-EE19-44D1-B853-B5DBFBCE7C51}" keepAlive="1" name="クエリ - 202504" description="ブック内の '202504' クエリへの接続です。" type="5" refreshedVersion="0" background="1">
    <dbPr connection="Provider=Microsoft.Mashup.OleDb.1;Data Source=$Workbook$;Location=202504;Extended Properties=&quot;&quot;" command="SELECT * FROM [202504]"/>
  </connection>
  <connection id="85" xr16:uid="{9F47AB6E-568B-4160-A057-654D3517A914}" name="クエリ - マスターデータ" description="ブック内の 'マスターデータ' クエリへの接続です。" type="100" refreshedVersion="6" minRefreshableVersion="5">
    <extLst>
      <ext xmlns:x15="http://schemas.microsoft.com/office/spreadsheetml/2010/11/main" uri="{DE250136-89BD-433C-8126-D09CA5730AF9}">
        <x15:connection id="17beb247-af6f-45c6-9073-77e6f9f93693"/>
      </ext>
    </extLst>
  </connection>
  <connection id="86" xr16:uid="{4CF217FD-DFC4-4700-9279-E1132DB59263}" name="行政センター" type="104" refreshedVersion="0" saveData="1">
    <extLst>
      <ext xmlns:x15="http://schemas.microsoft.com/office/spreadsheetml/2010/11/main" uri="{DE250136-89BD-433C-8126-D09CA5730AF9}">
        <x15:connection id="行政センター"/>
      </ext>
    </extLst>
  </connection>
  <connection id="87" xr16:uid="{4A54CBA0-1D25-44F8-A8F4-FD1A7B0A6E8F}" name="行政センター_時系列" type="104" refreshedVersion="0" saveData="1">
    <extLst>
      <ext xmlns:x15="http://schemas.microsoft.com/office/spreadsheetml/2010/11/main" uri="{DE250136-89BD-433C-8126-D09CA5730AF9}">
        <x15:connection id="行政センター_時系列"/>
      </ext>
    </extLst>
  </connection>
  <connection id="88" xr16:uid="{DCCB55B0-8342-4676-BEC5-FDE36C4869D0}" name="性別" type="104" refreshedVersion="0" saveData="1">
    <extLst>
      <ext xmlns:x15="http://schemas.microsoft.com/office/spreadsheetml/2010/11/main" uri="{DE250136-89BD-433C-8126-D09CA5730AF9}">
        <x15:connection id="性別"/>
      </ext>
    </extLst>
  </connection>
  <connection id="89" xr16:uid="{46505329-91E6-4277-897D-6E15F750BBD4}" name="町丁目" type="104" refreshedVersion="0" saveData="1">
    <extLst>
      <ext xmlns:x15="http://schemas.microsoft.com/office/spreadsheetml/2010/11/main" uri="{DE250136-89BD-433C-8126-D09CA5730AF9}">
        <x15:connection id="町丁目"/>
      </ext>
    </extLst>
  </connection>
  <connection id="90" xr16:uid="{74ADE2CB-5D1F-4E2F-9D7B-4F34F88B47A3}" name="町丁目_時系列" type="104" refreshedVersion="0" saveData="1">
    <extLst>
      <ext xmlns:x15="http://schemas.microsoft.com/office/spreadsheetml/2010/11/main" uri="{DE250136-89BD-433C-8126-D09CA5730AF9}">
        <x15:connection id="町丁目_時系列"/>
      </ext>
    </extLst>
  </connection>
  <connection id="91" xr16:uid="{E557CA7B-2E24-4CDD-A099-B8ECF641609C}" name="年齢" type="104" refreshedVersion="0" saveData="1">
    <extLst>
      <ext xmlns:x15="http://schemas.microsoft.com/office/spreadsheetml/2010/11/main" uri="{DE250136-89BD-433C-8126-D09CA5730AF9}">
        <x15:connection id="年齢"/>
      </ext>
    </extLst>
  </connection>
</connections>
</file>

<file path=xl/sharedStrings.xml><?xml version="1.0" encoding="utf-8"?>
<sst xmlns="http://schemas.openxmlformats.org/spreadsheetml/2006/main" count="1649" uniqueCount="558">
  <si>
    <t>日付</t>
    <rPh sb="0" eb="2">
      <t>ヒヅケ</t>
    </rPh>
    <phoneticPr fontId="1"/>
  </si>
  <si>
    <t>年</t>
    <rPh sb="0" eb="1">
      <t>トシ</t>
    </rPh>
    <phoneticPr fontId="1"/>
  </si>
  <si>
    <t>月</t>
    <rPh sb="0" eb="1">
      <t>ツキ</t>
    </rPh>
    <phoneticPr fontId="1"/>
  </si>
  <si>
    <t>性別</t>
    <rPh sb="0" eb="2">
      <t>セイベツ</t>
    </rPh>
    <phoneticPr fontId="1"/>
  </si>
  <si>
    <t>男性</t>
    <rPh sb="0" eb="1">
      <t>オトコ</t>
    </rPh>
    <rPh sb="1" eb="2">
      <t>セイ</t>
    </rPh>
    <phoneticPr fontId="1"/>
  </si>
  <si>
    <t>女性</t>
    <rPh sb="0" eb="1">
      <t>オンナ</t>
    </rPh>
    <rPh sb="1" eb="2">
      <t>セイ</t>
    </rPh>
    <phoneticPr fontId="1"/>
  </si>
  <si>
    <t>年齢</t>
    <rPh sb="0" eb="2">
      <t>ネンレイ</t>
    </rPh>
    <phoneticPr fontId="1"/>
  </si>
  <si>
    <t>合計 / 人数</t>
  </si>
  <si>
    <t>列ラベル</t>
  </si>
  <si>
    <t>女性</t>
  </si>
  <si>
    <t>男性</t>
  </si>
  <si>
    <t>行ラベル</t>
  </si>
  <si>
    <t>「見える化システム」へ</t>
    <rPh sb="1" eb="2">
      <t>ミ</t>
    </rPh>
    <rPh sb="4" eb="5">
      <t>カ</t>
    </rPh>
    <phoneticPr fontId="2"/>
  </si>
  <si>
    <t>◎データ一覧</t>
    <rPh sb="4" eb="6">
      <t>イチラン</t>
    </rPh>
    <phoneticPr fontId="2"/>
  </si>
  <si>
    <t>総人口</t>
    <rPh sb="0" eb="3">
      <t>ソウジンコウ</t>
    </rPh>
    <phoneticPr fontId="2"/>
  </si>
  <si>
    <t>男女別人口</t>
    <rPh sb="0" eb="2">
      <t>ダンジョ</t>
    </rPh>
    <rPh sb="2" eb="3">
      <t>ベツ</t>
    </rPh>
    <rPh sb="3" eb="5">
      <t>ジンコウ</t>
    </rPh>
    <phoneticPr fontId="2"/>
  </si>
  <si>
    <t>３階層人口</t>
    <rPh sb="1" eb="3">
      <t>カイソウ</t>
    </rPh>
    <rPh sb="3" eb="5">
      <t>ジンコウ</t>
    </rPh>
    <phoneticPr fontId="2"/>
  </si>
  <si>
    <t>男性</t>
    <rPh sb="0" eb="2">
      <t>ダンセイ</t>
    </rPh>
    <phoneticPr fontId="2"/>
  </si>
  <si>
    <t>0-14歳</t>
    <rPh sb="4" eb="5">
      <t>サイ</t>
    </rPh>
    <phoneticPr fontId="2"/>
  </si>
  <si>
    <t>15-64歳</t>
    <rPh sb="5" eb="6">
      <t>サイ</t>
    </rPh>
    <phoneticPr fontId="2"/>
  </si>
  <si>
    <t>65歳以上</t>
    <rPh sb="2" eb="5">
      <t>サイイジョウ</t>
    </rPh>
    <phoneticPr fontId="2"/>
  </si>
  <si>
    <t>女性</t>
    <rPh sb="0" eb="2">
      <t>ジョセイ</t>
    </rPh>
    <phoneticPr fontId="2"/>
  </si>
  <si>
    <t>高齢化率</t>
    <rPh sb="0" eb="4">
      <t>コウレイカリツ</t>
    </rPh>
    <phoneticPr fontId="2"/>
  </si>
  <si>
    <t>後期高齢化率</t>
    <rPh sb="0" eb="2">
      <t>コウキ</t>
    </rPh>
    <rPh sb="2" eb="6">
      <t>コウレイカリツ</t>
    </rPh>
    <phoneticPr fontId="2"/>
  </si>
  <si>
    <t>３階層人口比率</t>
    <rPh sb="1" eb="3">
      <t>カイソウ</t>
    </rPh>
    <rPh sb="3" eb="5">
      <t>ジンコウ</t>
    </rPh>
    <rPh sb="5" eb="7">
      <t>ヒリツ</t>
    </rPh>
    <phoneticPr fontId="2"/>
  </si>
  <si>
    <t>後期高齢化率</t>
    <rPh sb="0" eb="6">
      <t>コウキコウレイカリツ</t>
    </rPh>
    <phoneticPr fontId="2"/>
  </si>
  <si>
    <t>非高齢化率</t>
    <rPh sb="0" eb="1">
      <t>ヒ</t>
    </rPh>
    <rPh sb="1" eb="5">
      <t>コウレイカリツ</t>
    </rPh>
    <phoneticPr fontId="2"/>
  </si>
  <si>
    <t>非後期高齢化率</t>
    <rPh sb="0" eb="1">
      <t>ヒ</t>
    </rPh>
    <rPh sb="1" eb="7">
      <t>コウキコウレイカリツ</t>
    </rPh>
    <phoneticPr fontId="2"/>
  </si>
  <si>
    <t>５歳階級人口</t>
    <rPh sb="1" eb="2">
      <t>サイ</t>
    </rPh>
    <rPh sb="2" eb="4">
      <t>カイキュウ</t>
    </rPh>
    <rPh sb="4" eb="6">
      <t>ジンコウ</t>
    </rPh>
    <phoneticPr fontId="2"/>
  </si>
  <si>
    <t>0-4歳</t>
    <rPh sb="3" eb="4">
      <t>サイ</t>
    </rPh>
    <phoneticPr fontId="2"/>
  </si>
  <si>
    <t>5-9歳</t>
    <rPh sb="3" eb="4">
      <t>サイ</t>
    </rPh>
    <phoneticPr fontId="2"/>
  </si>
  <si>
    <t>10-14歳</t>
    <rPh sb="5" eb="6">
      <t>サイ</t>
    </rPh>
    <phoneticPr fontId="2"/>
  </si>
  <si>
    <t>15-19歳</t>
    <rPh sb="5" eb="6">
      <t>サイ</t>
    </rPh>
    <phoneticPr fontId="2"/>
  </si>
  <si>
    <t>20-24歳</t>
    <rPh sb="5" eb="6">
      <t>サイ</t>
    </rPh>
    <phoneticPr fontId="2"/>
  </si>
  <si>
    <t>25-29歳</t>
    <rPh sb="5" eb="6">
      <t>サイ</t>
    </rPh>
    <phoneticPr fontId="2"/>
  </si>
  <si>
    <t>30-34歳</t>
    <rPh sb="5" eb="6">
      <t>サイ</t>
    </rPh>
    <phoneticPr fontId="2"/>
  </si>
  <si>
    <t>35-39歳</t>
    <rPh sb="5" eb="6">
      <t>サイ</t>
    </rPh>
    <phoneticPr fontId="2"/>
  </si>
  <si>
    <t>40-44歳</t>
    <rPh sb="5" eb="6">
      <t>サイ</t>
    </rPh>
    <phoneticPr fontId="2"/>
  </si>
  <si>
    <t>45-49歳</t>
    <rPh sb="5" eb="6">
      <t>サイ</t>
    </rPh>
    <phoneticPr fontId="2"/>
  </si>
  <si>
    <t>50-54歳</t>
    <rPh sb="5" eb="6">
      <t>サイ</t>
    </rPh>
    <phoneticPr fontId="2"/>
  </si>
  <si>
    <t>55-59歳</t>
    <rPh sb="5" eb="6">
      <t>サイ</t>
    </rPh>
    <phoneticPr fontId="2"/>
  </si>
  <si>
    <t>60-64歳</t>
    <rPh sb="5" eb="6">
      <t>サイ</t>
    </rPh>
    <phoneticPr fontId="2"/>
  </si>
  <si>
    <t>65-69歳</t>
    <rPh sb="5" eb="6">
      <t>サイ</t>
    </rPh>
    <phoneticPr fontId="2"/>
  </si>
  <si>
    <t>70-74歳</t>
    <rPh sb="5" eb="6">
      <t>サイ</t>
    </rPh>
    <phoneticPr fontId="2"/>
  </si>
  <si>
    <t>75-79歳</t>
    <rPh sb="5" eb="6">
      <t>サイ</t>
    </rPh>
    <phoneticPr fontId="2"/>
  </si>
  <si>
    <t>80-84歳</t>
    <rPh sb="5" eb="6">
      <t>サイ</t>
    </rPh>
    <phoneticPr fontId="2"/>
  </si>
  <si>
    <t>85歳以上</t>
    <rPh sb="2" eb="5">
      <t>サイイジョウ</t>
    </rPh>
    <phoneticPr fontId="2"/>
  </si>
  <si>
    <t>人口ピラミッド（分析用）</t>
    <rPh sb="0" eb="2">
      <t>ジンコウ</t>
    </rPh>
    <rPh sb="8" eb="10">
      <t>ブンセキ</t>
    </rPh>
    <rPh sb="10" eb="11">
      <t>ヨウ</t>
    </rPh>
    <phoneticPr fontId="2"/>
  </si>
  <si>
    <t>人口ピラミッド（全市）</t>
    <rPh sb="0" eb="2">
      <t>ジンコウ</t>
    </rPh>
    <rPh sb="8" eb="10">
      <t>ゼンシ</t>
    </rPh>
    <phoneticPr fontId="2"/>
  </si>
  <si>
    <t>0歳</t>
    <rPh sb="1" eb="2">
      <t>サイ</t>
    </rPh>
    <phoneticPr fontId="2"/>
  </si>
  <si>
    <t>1歳</t>
    <rPh sb="1" eb="2">
      <t>サイ</t>
    </rPh>
    <phoneticPr fontId="2"/>
  </si>
  <si>
    <t>2歳</t>
    <rPh sb="1" eb="2">
      <t>サイ</t>
    </rPh>
    <phoneticPr fontId="2"/>
  </si>
  <si>
    <t>3歳</t>
    <rPh sb="1" eb="2">
      <t>サイ</t>
    </rPh>
    <phoneticPr fontId="2"/>
  </si>
  <si>
    <t>4歳</t>
    <rPh sb="1" eb="2">
      <t>サイ</t>
    </rPh>
    <phoneticPr fontId="2"/>
  </si>
  <si>
    <t>5歳</t>
    <rPh sb="1" eb="2">
      <t>サイ</t>
    </rPh>
    <phoneticPr fontId="2"/>
  </si>
  <si>
    <t>6歳</t>
    <rPh sb="1" eb="2">
      <t>サイ</t>
    </rPh>
    <phoneticPr fontId="2"/>
  </si>
  <si>
    <t>7歳</t>
    <rPh sb="1" eb="2">
      <t>サイ</t>
    </rPh>
    <phoneticPr fontId="2"/>
  </si>
  <si>
    <t>8歳</t>
    <rPh sb="1" eb="2">
      <t>サイ</t>
    </rPh>
    <phoneticPr fontId="2"/>
  </si>
  <si>
    <t>9歳</t>
    <rPh sb="1" eb="2">
      <t>サイ</t>
    </rPh>
    <phoneticPr fontId="2"/>
  </si>
  <si>
    <t>10歳</t>
    <rPh sb="2" eb="3">
      <t>サイ</t>
    </rPh>
    <phoneticPr fontId="2"/>
  </si>
  <si>
    <t>11歳</t>
    <rPh sb="2" eb="3">
      <t>サイ</t>
    </rPh>
    <phoneticPr fontId="2"/>
  </si>
  <si>
    <t>12歳</t>
    <rPh sb="2" eb="3">
      <t>サイ</t>
    </rPh>
    <phoneticPr fontId="2"/>
  </si>
  <si>
    <t>13歳</t>
    <rPh sb="2" eb="3">
      <t>サイ</t>
    </rPh>
    <phoneticPr fontId="2"/>
  </si>
  <si>
    <t>14歳</t>
    <rPh sb="2" eb="3">
      <t>サイ</t>
    </rPh>
    <phoneticPr fontId="2"/>
  </si>
  <si>
    <t>15歳</t>
    <rPh sb="2" eb="3">
      <t>サイ</t>
    </rPh>
    <phoneticPr fontId="2"/>
  </si>
  <si>
    <t>16歳</t>
    <rPh sb="2" eb="3">
      <t>サイ</t>
    </rPh>
    <phoneticPr fontId="2"/>
  </si>
  <si>
    <t>17歳</t>
    <rPh sb="2" eb="3">
      <t>サイ</t>
    </rPh>
    <phoneticPr fontId="2"/>
  </si>
  <si>
    <t>18歳</t>
    <rPh sb="2" eb="3">
      <t>サイ</t>
    </rPh>
    <phoneticPr fontId="2"/>
  </si>
  <si>
    <t>19歳</t>
    <rPh sb="2" eb="3">
      <t>サイ</t>
    </rPh>
    <phoneticPr fontId="2"/>
  </si>
  <si>
    <t>20歳</t>
    <rPh sb="2" eb="3">
      <t>サイ</t>
    </rPh>
    <phoneticPr fontId="2"/>
  </si>
  <si>
    <t>21歳</t>
    <rPh sb="2" eb="3">
      <t>サイ</t>
    </rPh>
    <phoneticPr fontId="2"/>
  </si>
  <si>
    <t>22歳</t>
    <rPh sb="2" eb="3">
      <t>サイ</t>
    </rPh>
    <phoneticPr fontId="2"/>
  </si>
  <si>
    <t>23歳</t>
    <rPh sb="2" eb="3">
      <t>サイ</t>
    </rPh>
    <phoneticPr fontId="2"/>
  </si>
  <si>
    <t>24歳</t>
    <rPh sb="2" eb="3">
      <t>サイ</t>
    </rPh>
    <phoneticPr fontId="2"/>
  </si>
  <si>
    <t>25歳</t>
    <rPh sb="2" eb="3">
      <t>サイ</t>
    </rPh>
    <phoneticPr fontId="2"/>
  </si>
  <si>
    <t>26歳</t>
    <rPh sb="2" eb="3">
      <t>サイ</t>
    </rPh>
    <phoneticPr fontId="2"/>
  </si>
  <si>
    <t>27歳</t>
    <rPh sb="2" eb="3">
      <t>サイ</t>
    </rPh>
    <phoneticPr fontId="2"/>
  </si>
  <si>
    <t>28歳</t>
    <rPh sb="2" eb="3">
      <t>サイ</t>
    </rPh>
    <phoneticPr fontId="2"/>
  </si>
  <si>
    <t>29歳</t>
    <rPh sb="2" eb="3">
      <t>サイ</t>
    </rPh>
    <phoneticPr fontId="2"/>
  </si>
  <si>
    <t>30歳</t>
    <rPh sb="2" eb="3">
      <t>サイ</t>
    </rPh>
    <phoneticPr fontId="2"/>
  </si>
  <si>
    <t>31歳</t>
    <rPh sb="2" eb="3">
      <t>サイ</t>
    </rPh>
    <phoneticPr fontId="2"/>
  </si>
  <si>
    <t>32歳</t>
    <rPh sb="2" eb="3">
      <t>サイ</t>
    </rPh>
    <phoneticPr fontId="2"/>
  </si>
  <si>
    <t>33歳</t>
    <rPh sb="2" eb="3">
      <t>サイ</t>
    </rPh>
    <phoneticPr fontId="2"/>
  </si>
  <si>
    <t>34歳</t>
    <rPh sb="2" eb="3">
      <t>サイ</t>
    </rPh>
    <phoneticPr fontId="2"/>
  </si>
  <si>
    <t>35歳</t>
    <rPh sb="2" eb="3">
      <t>サイ</t>
    </rPh>
    <phoneticPr fontId="2"/>
  </si>
  <si>
    <t>36歳</t>
    <rPh sb="2" eb="3">
      <t>サイ</t>
    </rPh>
    <phoneticPr fontId="2"/>
  </si>
  <si>
    <t>37歳</t>
    <rPh sb="2" eb="3">
      <t>サイ</t>
    </rPh>
    <phoneticPr fontId="2"/>
  </si>
  <si>
    <t>38歳</t>
    <rPh sb="2" eb="3">
      <t>サイ</t>
    </rPh>
    <phoneticPr fontId="2"/>
  </si>
  <si>
    <t>39歳</t>
    <rPh sb="2" eb="3">
      <t>サイ</t>
    </rPh>
    <phoneticPr fontId="2"/>
  </si>
  <si>
    <t>40歳</t>
    <rPh sb="2" eb="3">
      <t>サイ</t>
    </rPh>
    <phoneticPr fontId="2"/>
  </si>
  <si>
    <t>41歳</t>
    <rPh sb="2" eb="3">
      <t>サイ</t>
    </rPh>
    <phoneticPr fontId="2"/>
  </si>
  <si>
    <t>42歳</t>
    <rPh sb="2" eb="3">
      <t>サイ</t>
    </rPh>
    <phoneticPr fontId="2"/>
  </si>
  <si>
    <t>43歳</t>
    <rPh sb="2" eb="3">
      <t>サイ</t>
    </rPh>
    <phoneticPr fontId="2"/>
  </si>
  <si>
    <t>44歳</t>
    <rPh sb="2" eb="3">
      <t>サイ</t>
    </rPh>
    <phoneticPr fontId="2"/>
  </si>
  <si>
    <t>45歳</t>
    <rPh sb="2" eb="3">
      <t>サイ</t>
    </rPh>
    <phoneticPr fontId="2"/>
  </si>
  <si>
    <t>46歳</t>
    <rPh sb="2" eb="3">
      <t>サイ</t>
    </rPh>
    <phoneticPr fontId="2"/>
  </si>
  <si>
    <t>47歳</t>
    <rPh sb="2" eb="3">
      <t>サイ</t>
    </rPh>
    <phoneticPr fontId="2"/>
  </si>
  <si>
    <t>48歳</t>
    <rPh sb="2" eb="3">
      <t>サイ</t>
    </rPh>
    <phoneticPr fontId="2"/>
  </si>
  <si>
    <t>49歳</t>
    <rPh sb="2" eb="3">
      <t>サイ</t>
    </rPh>
    <phoneticPr fontId="2"/>
  </si>
  <si>
    <t>50歳</t>
    <rPh sb="2" eb="3">
      <t>サイ</t>
    </rPh>
    <phoneticPr fontId="2"/>
  </si>
  <si>
    <t>51歳</t>
    <rPh sb="2" eb="3">
      <t>サイ</t>
    </rPh>
    <phoneticPr fontId="2"/>
  </si>
  <si>
    <t>52歳</t>
    <rPh sb="2" eb="3">
      <t>サイ</t>
    </rPh>
    <phoneticPr fontId="2"/>
  </si>
  <si>
    <t>53歳</t>
    <rPh sb="2" eb="3">
      <t>サイ</t>
    </rPh>
    <phoneticPr fontId="2"/>
  </si>
  <si>
    <t>54歳</t>
    <rPh sb="2" eb="3">
      <t>サイ</t>
    </rPh>
    <phoneticPr fontId="2"/>
  </si>
  <si>
    <t>55歳</t>
    <rPh sb="2" eb="3">
      <t>サイ</t>
    </rPh>
    <phoneticPr fontId="2"/>
  </si>
  <si>
    <t>56歳</t>
    <rPh sb="2" eb="3">
      <t>サイ</t>
    </rPh>
    <phoneticPr fontId="2"/>
  </si>
  <si>
    <t>57歳</t>
    <rPh sb="2" eb="3">
      <t>サイ</t>
    </rPh>
    <phoneticPr fontId="2"/>
  </si>
  <si>
    <t>58歳</t>
    <rPh sb="2" eb="3">
      <t>サイ</t>
    </rPh>
    <phoneticPr fontId="2"/>
  </si>
  <si>
    <t>59歳</t>
    <rPh sb="2" eb="3">
      <t>サイ</t>
    </rPh>
    <phoneticPr fontId="2"/>
  </si>
  <si>
    <t>60歳</t>
    <rPh sb="2" eb="3">
      <t>サイ</t>
    </rPh>
    <phoneticPr fontId="2"/>
  </si>
  <si>
    <t>61歳</t>
    <rPh sb="2" eb="3">
      <t>サイ</t>
    </rPh>
    <phoneticPr fontId="2"/>
  </si>
  <si>
    <t>62歳</t>
    <rPh sb="2" eb="3">
      <t>サイ</t>
    </rPh>
    <phoneticPr fontId="2"/>
  </si>
  <si>
    <t>63歳</t>
    <rPh sb="2" eb="3">
      <t>サイ</t>
    </rPh>
    <phoneticPr fontId="2"/>
  </si>
  <si>
    <t>64歳</t>
    <rPh sb="2" eb="3">
      <t>サイ</t>
    </rPh>
    <phoneticPr fontId="2"/>
  </si>
  <si>
    <t>65歳</t>
    <rPh sb="2" eb="3">
      <t>サイ</t>
    </rPh>
    <phoneticPr fontId="2"/>
  </si>
  <si>
    <t>66歳</t>
    <rPh sb="2" eb="3">
      <t>サイ</t>
    </rPh>
    <phoneticPr fontId="2"/>
  </si>
  <si>
    <t>67歳</t>
    <rPh sb="2" eb="3">
      <t>サイ</t>
    </rPh>
    <phoneticPr fontId="2"/>
  </si>
  <si>
    <t>68歳</t>
    <rPh sb="2" eb="3">
      <t>サイ</t>
    </rPh>
    <phoneticPr fontId="2"/>
  </si>
  <si>
    <t>69歳</t>
    <rPh sb="2" eb="3">
      <t>サイ</t>
    </rPh>
    <phoneticPr fontId="2"/>
  </si>
  <si>
    <t>70歳</t>
    <rPh sb="2" eb="3">
      <t>サイ</t>
    </rPh>
    <phoneticPr fontId="2"/>
  </si>
  <si>
    <t>71歳</t>
    <rPh sb="2" eb="3">
      <t>サイ</t>
    </rPh>
    <phoneticPr fontId="2"/>
  </si>
  <si>
    <t>72歳</t>
    <rPh sb="2" eb="3">
      <t>サイ</t>
    </rPh>
    <phoneticPr fontId="2"/>
  </si>
  <si>
    <t>73歳</t>
    <rPh sb="2" eb="3">
      <t>サイ</t>
    </rPh>
    <phoneticPr fontId="2"/>
  </si>
  <si>
    <t>74歳</t>
    <rPh sb="2" eb="3">
      <t>サイ</t>
    </rPh>
    <phoneticPr fontId="2"/>
  </si>
  <si>
    <t>75歳</t>
    <rPh sb="2" eb="3">
      <t>サイ</t>
    </rPh>
    <phoneticPr fontId="2"/>
  </si>
  <si>
    <t>76歳</t>
    <rPh sb="2" eb="3">
      <t>サイ</t>
    </rPh>
    <phoneticPr fontId="2"/>
  </si>
  <si>
    <t>77歳</t>
    <rPh sb="2" eb="3">
      <t>サイ</t>
    </rPh>
    <phoneticPr fontId="2"/>
  </si>
  <si>
    <t>78歳</t>
    <rPh sb="2" eb="3">
      <t>サイ</t>
    </rPh>
    <phoneticPr fontId="2"/>
  </si>
  <si>
    <t>79歳</t>
    <rPh sb="2" eb="3">
      <t>サイ</t>
    </rPh>
    <phoneticPr fontId="2"/>
  </si>
  <si>
    <t>80歳</t>
    <rPh sb="2" eb="3">
      <t>サイ</t>
    </rPh>
    <phoneticPr fontId="2"/>
  </si>
  <si>
    <t>81歳</t>
    <rPh sb="2" eb="3">
      <t>サイ</t>
    </rPh>
    <phoneticPr fontId="2"/>
  </si>
  <si>
    <t>82歳</t>
    <rPh sb="2" eb="3">
      <t>サイ</t>
    </rPh>
    <phoneticPr fontId="2"/>
  </si>
  <si>
    <t>83歳</t>
    <rPh sb="2" eb="3">
      <t>サイ</t>
    </rPh>
    <phoneticPr fontId="2"/>
  </si>
  <si>
    <t>84歳</t>
    <rPh sb="2" eb="3">
      <t>サイ</t>
    </rPh>
    <phoneticPr fontId="2"/>
  </si>
  <si>
    <t>85歳</t>
    <rPh sb="2" eb="3">
      <t>サイ</t>
    </rPh>
    <phoneticPr fontId="2"/>
  </si>
  <si>
    <t>86歳</t>
    <rPh sb="2" eb="3">
      <t>サイ</t>
    </rPh>
    <phoneticPr fontId="2"/>
  </si>
  <si>
    <t>87歳</t>
    <rPh sb="2" eb="3">
      <t>サイ</t>
    </rPh>
    <phoneticPr fontId="2"/>
  </si>
  <si>
    <t>88歳</t>
    <rPh sb="2" eb="3">
      <t>サイ</t>
    </rPh>
    <phoneticPr fontId="2"/>
  </si>
  <si>
    <t>89歳</t>
    <rPh sb="2" eb="3">
      <t>サイ</t>
    </rPh>
    <phoneticPr fontId="2"/>
  </si>
  <si>
    <t>90歳</t>
    <rPh sb="2" eb="3">
      <t>サイ</t>
    </rPh>
    <phoneticPr fontId="2"/>
  </si>
  <si>
    <t>91歳</t>
    <rPh sb="2" eb="3">
      <t>サイ</t>
    </rPh>
    <phoneticPr fontId="2"/>
  </si>
  <si>
    <t>92歳</t>
    <rPh sb="2" eb="3">
      <t>サイ</t>
    </rPh>
    <phoneticPr fontId="2"/>
  </si>
  <si>
    <t>93歳</t>
    <rPh sb="2" eb="3">
      <t>サイ</t>
    </rPh>
    <phoneticPr fontId="2"/>
  </si>
  <si>
    <t>94歳</t>
    <rPh sb="2" eb="3">
      <t>サイ</t>
    </rPh>
    <phoneticPr fontId="2"/>
  </si>
  <si>
    <t>95歳</t>
    <rPh sb="2" eb="3">
      <t>サイ</t>
    </rPh>
    <phoneticPr fontId="2"/>
  </si>
  <si>
    <t>96歳</t>
    <rPh sb="2" eb="3">
      <t>サイ</t>
    </rPh>
    <phoneticPr fontId="2"/>
  </si>
  <si>
    <t>97歳</t>
    <rPh sb="2" eb="3">
      <t>サイ</t>
    </rPh>
    <phoneticPr fontId="2"/>
  </si>
  <si>
    <t>98歳</t>
    <rPh sb="2" eb="3">
      <t>サイ</t>
    </rPh>
    <phoneticPr fontId="2"/>
  </si>
  <si>
    <t>99歳</t>
    <rPh sb="2" eb="3">
      <t>サイ</t>
    </rPh>
    <phoneticPr fontId="2"/>
  </si>
  <si>
    <t>100歳以上</t>
    <rPh sb="3" eb="4">
      <t>サイ</t>
    </rPh>
    <rPh sb="4" eb="6">
      <t>イジョウ</t>
    </rPh>
    <phoneticPr fontId="2"/>
  </si>
  <si>
    <t>年少人口</t>
    <rPh sb="0" eb="2">
      <t>ネンショウ</t>
    </rPh>
    <rPh sb="2" eb="4">
      <t>ジンコウ</t>
    </rPh>
    <phoneticPr fontId="2"/>
  </si>
  <si>
    <t>生産年齢人口</t>
    <rPh sb="0" eb="4">
      <t>セイサンネンレイ</t>
    </rPh>
    <rPh sb="4" eb="6">
      <t>ジンコウ</t>
    </rPh>
    <phoneticPr fontId="2"/>
  </si>
  <si>
    <t>老年人口</t>
    <rPh sb="0" eb="2">
      <t>ロウネン</t>
    </rPh>
    <rPh sb="2" eb="4">
      <t>ジンコウ</t>
    </rPh>
    <phoneticPr fontId="2"/>
  </si>
  <si>
    <t>データへ</t>
    <phoneticPr fontId="2"/>
  </si>
  <si>
    <t>性別</t>
  </si>
  <si>
    <t>年</t>
  </si>
  <si>
    <t>月</t>
  </si>
  <si>
    <t>年齢</t>
  </si>
  <si>
    <t>3階層人口</t>
    <rPh sb="1" eb="3">
      <t>カイソウ</t>
    </rPh>
    <rPh sb="3" eb="5">
      <t>ジンコウ</t>
    </rPh>
    <phoneticPr fontId="2"/>
  </si>
  <si>
    <t>高齢化率</t>
    <rPh sb="0" eb="3">
      <t>コウレイカ</t>
    </rPh>
    <rPh sb="3" eb="4">
      <t>リツ</t>
    </rPh>
    <phoneticPr fontId="2"/>
  </si>
  <si>
    <t>後期高齢化率</t>
    <rPh sb="0" eb="2">
      <t>コウキ</t>
    </rPh>
    <rPh sb="2" eb="5">
      <t>コウレイカ</t>
    </rPh>
    <rPh sb="5" eb="6">
      <t>リツ</t>
    </rPh>
    <phoneticPr fontId="2"/>
  </si>
  <si>
    <t>３階層人口比率</t>
    <rPh sb="1" eb="5">
      <t>カイソウジンコウ</t>
    </rPh>
    <rPh sb="5" eb="7">
      <t>ヒリツ</t>
    </rPh>
    <phoneticPr fontId="2"/>
  </si>
  <si>
    <t>人口ピラミッド</t>
    <rPh sb="0" eb="2">
      <t>ジンコウ</t>
    </rPh>
    <phoneticPr fontId="2"/>
  </si>
  <si>
    <t>女性</t>
    <rPh sb="0" eb="1">
      <t>オンナ</t>
    </rPh>
    <phoneticPr fontId="2"/>
  </si>
  <si>
    <t>65歳以上</t>
    <rPh sb="2" eb="3">
      <t>サイ</t>
    </rPh>
    <rPh sb="3" eb="5">
      <t>イジョウ</t>
    </rPh>
    <phoneticPr fontId="2"/>
  </si>
  <si>
    <t>開始年月</t>
    <rPh sb="0" eb="2">
      <t>カイシ</t>
    </rPh>
    <rPh sb="2" eb="4">
      <t>ネンゲツ</t>
    </rPh>
    <phoneticPr fontId="2"/>
  </si>
  <si>
    <t>終了年月</t>
    <rPh sb="0" eb="2">
      <t>シュウリョウ</t>
    </rPh>
    <rPh sb="2" eb="4">
      <t>ネンゲツ</t>
    </rPh>
    <phoneticPr fontId="2"/>
  </si>
  <si>
    <t>年</t>
    <rPh sb="0" eb="1">
      <t>ネン</t>
    </rPh>
    <phoneticPr fontId="2"/>
  </si>
  <si>
    <t>月</t>
    <rPh sb="0" eb="1">
      <t>ツキ</t>
    </rPh>
    <phoneticPr fontId="2"/>
  </si>
  <si>
    <t>町丁目</t>
    <rPh sb="0" eb="3">
      <t>チョウチョウモク</t>
    </rPh>
    <phoneticPr fontId="1"/>
  </si>
  <si>
    <t>秋谷</t>
  </si>
  <si>
    <t>秋谷１丁目</t>
  </si>
  <si>
    <t>秋谷２丁目</t>
  </si>
  <si>
    <t>秋谷３丁目</t>
  </si>
  <si>
    <t>秋谷４丁目</t>
  </si>
  <si>
    <t>芦名</t>
  </si>
  <si>
    <t>芦名１丁目</t>
  </si>
  <si>
    <t>芦名２丁目</t>
  </si>
  <si>
    <t>芦名３丁目</t>
  </si>
  <si>
    <t>阿部倉町</t>
  </si>
  <si>
    <t>粟田１丁目</t>
  </si>
  <si>
    <t>粟田２丁目</t>
  </si>
  <si>
    <t>池上１丁目</t>
  </si>
  <si>
    <t>池上２丁目</t>
  </si>
  <si>
    <t>池上３丁目</t>
  </si>
  <si>
    <t>池上４丁目</t>
  </si>
  <si>
    <t>池上５丁目</t>
  </si>
  <si>
    <t>池上６丁目</t>
  </si>
  <si>
    <t>池上７丁目</t>
  </si>
  <si>
    <t>池田町１丁目</t>
  </si>
  <si>
    <t>池田町２丁目</t>
  </si>
  <si>
    <t>池田町３丁目</t>
  </si>
  <si>
    <t>池田町４丁目</t>
  </si>
  <si>
    <t>池田町５丁目</t>
  </si>
  <si>
    <t>池田町６丁目</t>
  </si>
  <si>
    <t>稲岡町</t>
  </si>
  <si>
    <t>不入斗町１丁目</t>
  </si>
  <si>
    <t>不入斗町２丁目</t>
  </si>
  <si>
    <t>不入斗町３丁目</t>
  </si>
  <si>
    <t>不入斗町４丁目</t>
  </si>
  <si>
    <t>岩戸１丁目</t>
  </si>
  <si>
    <t>岩戸２丁目</t>
  </si>
  <si>
    <t>岩戸３丁目</t>
  </si>
  <si>
    <t>岩戸４丁目</t>
  </si>
  <si>
    <t>岩戸５丁目</t>
  </si>
  <si>
    <t>内川１丁目</t>
  </si>
  <si>
    <t>内川２丁目</t>
  </si>
  <si>
    <t>内川新田</t>
  </si>
  <si>
    <t>浦賀丘１丁目</t>
  </si>
  <si>
    <t>浦賀丘２丁目</t>
  </si>
  <si>
    <t>浦賀丘３丁目</t>
  </si>
  <si>
    <t>浦賀町１丁目</t>
  </si>
  <si>
    <t>浦賀町２丁目</t>
  </si>
  <si>
    <t>浦賀町３丁目</t>
  </si>
  <si>
    <t>浦賀町４丁目</t>
  </si>
  <si>
    <t>浦賀町５丁目</t>
  </si>
  <si>
    <t>浦賀町６丁目</t>
  </si>
  <si>
    <t>浦賀町７丁目</t>
  </si>
  <si>
    <t>浦上台１丁目</t>
  </si>
  <si>
    <t>浦上台２丁目</t>
  </si>
  <si>
    <t>浦上台３丁目</t>
  </si>
  <si>
    <t>浦上台４丁目</t>
  </si>
  <si>
    <t>浦郷町１丁目</t>
  </si>
  <si>
    <t>浦郷町２丁目</t>
  </si>
  <si>
    <t>浦郷町３丁目</t>
  </si>
  <si>
    <t>浦郷町４丁目</t>
  </si>
  <si>
    <t>浦郷町５丁目</t>
  </si>
  <si>
    <t>上町１丁目</t>
  </si>
  <si>
    <t>上町２丁目</t>
  </si>
  <si>
    <t>上町３丁目</t>
  </si>
  <si>
    <t>上町４丁目</t>
  </si>
  <si>
    <t>大滝町１丁目</t>
  </si>
  <si>
    <t>大滝町２丁目</t>
  </si>
  <si>
    <t>太田和１丁目</t>
  </si>
  <si>
    <t>太田和２丁目</t>
  </si>
  <si>
    <t>太田和３丁目</t>
  </si>
  <si>
    <t>太田和４丁目</t>
  </si>
  <si>
    <t>太田和５丁目</t>
  </si>
  <si>
    <t>大津町１丁目</t>
  </si>
  <si>
    <t>大津町２丁目</t>
  </si>
  <si>
    <t>大津町３丁目</t>
  </si>
  <si>
    <t>大津町４丁目</t>
  </si>
  <si>
    <t>大津町５丁目</t>
  </si>
  <si>
    <t>大矢部１丁目</t>
  </si>
  <si>
    <t>大矢部２丁目</t>
  </si>
  <si>
    <t>大矢部３丁目</t>
  </si>
  <si>
    <t>大矢部４丁目</t>
  </si>
  <si>
    <t>大矢部５丁目</t>
  </si>
  <si>
    <t>大矢部６丁目</t>
  </si>
  <si>
    <t>大矢部町</t>
  </si>
  <si>
    <t>小川町</t>
  </si>
  <si>
    <t>荻野</t>
  </si>
  <si>
    <t>追浜東町１丁目</t>
  </si>
  <si>
    <t>追浜東町２丁目</t>
  </si>
  <si>
    <t>追浜東町３丁目</t>
  </si>
  <si>
    <t>追浜本町１丁目</t>
  </si>
  <si>
    <t>追浜本町２丁目</t>
  </si>
  <si>
    <t>追浜南町１丁目</t>
  </si>
  <si>
    <t>追浜南町２丁目</t>
  </si>
  <si>
    <t>追浜南町３丁目</t>
  </si>
  <si>
    <t>追浜町１丁目</t>
  </si>
  <si>
    <t>追浜町２丁目</t>
  </si>
  <si>
    <t>追浜町３丁目</t>
  </si>
  <si>
    <t>小原台</t>
  </si>
  <si>
    <t>金谷１丁目</t>
  </si>
  <si>
    <t>金谷２丁目</t>
  </si>
  <si>
    <t>金谷３丁目</t>
  </si>
  <si>
    <t>鴨居１丁目</t>
  </si>
  <si>
    <t>鴨居２丁目</t>
  </si>
  <si>
    <t>鴨居３丁目</t>
  </si>
  <si>
    <t>鴨居４丁目</t>
  </si>
  <si>
    <t>衣笠栄町１丁目</t>
  </si>
  <si>
    <t>衣笠栄町２丁目</t>
  </si>
  <si>
    <t>衣笠栄町３丁目</t>
  </si>
  <si>
    <t>衣笠栄町４丁目</t>
  </si>
  <si>
    <t>衣笠町</t>
  </si>
  <si>
    <t>公郷町１丁目</t>
  </si>
  <si>
    <t>公郷町２丁目</t>
  </si>
  <si>
    <t>公郷町３丁目</t>
  </si>
  <si>
    <t>公郷町４丁目</t>
  </si>
  <si>
    <t>公郷町５丁目</t>
  </si>
  <si>
    <t>公郷町６丁目</t>
  </si>
  <si>
    <t>楠ケ浦町</t>
  </si>
  <si>
    <t>久比里１丁目</t>
  </si>
  <si>
    <t>久比里２丁目</t>
  </si>
  <si>
    <t>久村</t>
  </si>
  <si>
    <t>久里浜１丁目</t>
  </si>
  <si>
    <t>久里浜２丁目</t>
  </si>
  <si>
    <t>久里浜３丁目</t>
  </si>
  <si>
    <t>久里浜４丁目</t>
  </si>
  <si>
    <t>久里浜５丁目</t>
  </si>
  <si>
    <t>久里浜６丁目</t>
  </si>
  <si>
    <t>久里浜７丁目</t>
  </si>
  <si>
    <t>久里浜８丁目</t>
  </si>
  <si>
    <t>久里浜９丁目</t>
  </si>
  <si>
    <t>久里浜台１丁目</t>
  </si>
  <si>
    <t>久里浜台２丁目</t>
  </si>
  <si>
    <t>小矢部１丁目</t>
  </si>
  <si>
    <t>小矢部２丁目</t>
  </si>
  <si>
    <t>小矢部３丁目</t>
  </si>
  <si>
    <t>小矢部４丁目</t>
  </si>
  <si>
    <t>坂本町１丁目</t>
  </si>
  <si>
    <t>坂本町２丁目</t>
  </si>
  <si>
    <t>坂本町３丁目</t>
  </si>
  <si>
    <t>坂本町４丁目</t>
  </si>
  <si>
    <t>坂本町５丁目</t>
  </si>
  <si>
    <t>坂本町６丁目</t>
  </si>
  <si>
    <t>桜が丘１丁目</t>
  </si>
  <si>
    <t>桜が丘２丁目</t>
  </si>
  <si>
    <t>佐島</t>
  </si>
  <si>
    <t>佐島１丁目</t>
  </si>
  <si>
    <t>佐島２丁目</t>
  </si>
  <si>
    <t>佐島３丁目</t>
  </si>
  <si>
    <t>佐野町１丁目</t>
  </si>
  <si>
    <t>佐野町２丁目</t>
  </si>
  <si>
    <t>佐野町３丁目</t>
  </si>
  <si>
    <t>佐野町４丁目</t>
  </si>
  <si>
    <t>佐野町５丁目</t>
  </si>
  <si>
    <t>佐野町６丁目</t>
  </si>
  <si>
    <t>佐原</t>
  </si>
  <si>
    <t>佐原１丁目</t>
  </si>
  <si>
    <t>佐原２丁目</t>
  </si>
  <si>
    <t>佐原３丁目</t>
  </si>
  <si>
    <t>佐原４丁目</t>
  </si>
  <si>
    <t>佐原５丁目</t>
  </si>
  <si>
    <t>猿島</t>
  </si>
  <si>
    <t>汐入町１丁目</t>
  </si>
  <si>
    <t>汐入町２丁目</t>
  </si>
  <si>
    <t>汐入町３丁目</t>
  </si>
  <si>
    <t>汐入町４丁目</t>
  </si>
  <si>
    <t>汐入町５丁目</t>
  </si>
  <si>
    <t>汐見台１丁目</t>
  </si>
  <si>
    <t>汐見台２丁目</t>
  </si>
  <si>
    <t>汐見台３丁目</t>
  </si>
  <si>
    <t>湘南鷹取１丁目</t>
  </si>
  <si>
    <t>湘南鷹取２丁目</t>
  </si>
  <si>
    <t>湘南鷹取３丁目</t>
  </si>
  <si>
    <t>湘南鷹取４丁目</t>
  </si>
  <si>
    <t>湘南鷹取５丁目</t>
  </si>
  <si>
    <t>湘南鷹取６丁目</t>
  </si>
  <si>
    <t>新港町</t>
  </si>
  <si>
    <t>神明町</t>
  </si>
  <si>
    <t>須軽谷</t>
  </si>
  <si>
    <t>田浦泉町</t>
  </si>
  <si>
    <t>田浦大作町</t>
  </si>
  <si>
    <t>田浦港町</t>
  </si>
  <si>
    <t>田浦町１丁目</t>
  </si>
  <si>
    <t>田浦町２丁目</t>
  </si>
  <si>
    <t>田浦町３丁目</t>
  </si>
  <si>
    <t>田浦町４丁目</t>
  </si>
  <si>
    <t>田浦町５丁目</t>
  </si>
  <si>
    <t>田浦町６丁目</t>
  </si>
  <si>
    <t>鷹取町１丁目</t>
  </si>
  <si>
    <t>鷹取町２丁目</t>
  </si>
  <si>
    <t>武１丁目</t>
  </si>
  <si>
    <t>武２丁目</t>
  </si>
  <si>
    <t>武３丁目</t>
  </si>
  <si>
    <t>武４丁目</t>
  </si>
  <si>
    <t>武５丁目</t>
  </si>
  <si>
    <t>田戸台</t>
  </si>
  <si>
    <t>津久井</t>
  </si>
  <si>
    <t>津久井１丁目</t>
  </si>
  <si>
    <t>津久井２丁目</t>
  </si>
  <si>
    <t>津久井３丁目</t>
  </si>
  <si>
    <t>津久井４丁目</t>
  </si>
  <si>
    <t>津久井５丁目</t>
  </si>
  <si>
    <t>鶴が丘１丁目</t>
  </si>
  <si>
    <t>鶴が丘２丁目</t>
  </si>
  <si>
    <t>泊町</t>
  </si>
  <si>
    <t>長井町</t>
  </si>
  <si>
    <t>長浦町１丁目</t>
  </si>
  <si>
    <t>長浦町２丁目</t>
  </si>
  <si>
    <t>長浦町３丁目</t>
  </si>
  <si>
    <t>長浦町４丁目</t>
  </si>
  <si>
    <t>長浦町５丁目</t>
  </si>
  <si>
    <t>長坂</t>
  </si>
  <si>
    <t>長坂１丁目</t>
  </si>
  <si>
    <t>長坂２丁目</t>
  </si>
  <si>
    <t>長坂３丁目</t>
  </si>
  <si>
    <t>長坂４丁目</t>
  </si>
  <si>
    <t>長坂５丁目</t>
  </si>
  <si>
    <t>長沢</t>
  </si>
  <si>
    <t>長沢１丁目</t>
  </si>
  <si>
    <t>長沢２丁目</t>
  </si>
  <si>
    <t>長沢３丁目</t>
  </si>
  <si>
    <t>長沢４丁目</t>
  </si>
  <si>
    <t>長沢５丁目</t>
  </si>
  <si>
    <t>長沢６丁目</t>
  </si>
  <si>
    <t>長瀬１丁目</t>
  </si>
  <si>
    <t>長瀬２丁目</t>
  </si>
  <si>
    <t>長瀬３丁目</t>
  </si>
  <si>
    <t>夏島町</t>
  </si>
  <si>
    <t>西浦賀町１丁目</t>
  </si>
  <si>
    <t>西浦賀町２丁目</t>
  </si>
  <si>
    <t>西浦賀町３丁目</t>
  </si>
  <si>
    <t>西浦賀町４丁目</t>
  </si>
  <si>
    <t>西浦賀町５丁目</t>
  </si>
  <si>
    <t>西浦賀町６丁目</t>
  </si>
  <si>
    <t>西逸見町１丁目</t>
  </si>
  <si>
    <t>西逸見町２丁目</t>
  </si>
  <si>
    <t>西逸見町３丁目</t>
  </si>
  <si>
    <t>根岸町１丁目</t>
  </si>
  <si>
    <t>根岸町２丁目</t>
  </si>
  <si>
    <t>根岸町３丁目</t>
  </si>
  <si>
    <t>根岸町４丁目</t>
  </si>
  <si>
    <t>根岸町５丁目</t>
  </si>
  <si>
    <t>野比</t>
  </si>
  <si>
    <t>野比１丁目</t>
  </si>
  <si>
    <t>野比２丁目</t>
  </si>
  <si>
    <t>野比３丁目</t>
  </si>
  <si>
    <t>野比４丁目</t>
  </si>
  <si>
    <t>野比５丁目</t>
  </si>
  <si>
    <t>ハイランド１丁目</t>
  </si>
  <si>
    <t>ハイランド２丁目</t>
  </si>
  <si>
    <t>ハイランド３丁目</t>
  </si>
  <si>
    <t>ハイランド４丁目</t>
  </si>
  <si>
    <t>ハイランド５丁目</t>
  </si>
  <si>
    <t>箱崎町</t>
  </si>
  <si>
    <t>走水１丁目</t>
  </si>
  <si>
    <t>走水２丁目</t>
  </si>
  <si>
    <t>浜見台１丁目</t>
  </si>
  <si>
    <t>浜見台２丁目</t>
  </si>
  <si>
    <t>林１丁目</t>
  </si>
  <si>
    <t>林２丁目</t>
  </si>
  <si>
    <t>林３丁目</t>
  </si>
  <si>
    <t>林４丁目</t>
  </si>
  <si>
    <t>林５丁目</t>
  </si>
  <si>
    <t>東浦賀町１丁目</t>
  </si>
  <si>
    <t>東浦賀町２丁目</t>
  </si>
  <si>
    <t>東逸見町１丁目</t>
  </si>
  <si>
    <t>東逸見町２丁目</t>
  </si>
  <si>
    <t>東逸見町３丁目</t>
  </si>
  <si>
    <t>東逸見町４丁目</t>
  </si>
  <si>
    <t>日の出町１丁目</t>
  </si>
  <si>
    <t>日の出町２丁目</t>
  </si>
  <si>
    <t>日の出町３丁目</t>
  </si>
  <si>
    <t>平作１丁目</t>
  </si>
  <si>
    <t>平作２丁目</t>
  </si>
  <si>
    <t>平作３丁目</t>
  </si>
  <si>
    <t>平作４丁目</t>
  </si>
  <si>
    <t>平作５丁目</t>
  </si>
  <si>
    <t>平作６丁目</t>
  </si>
  <si>
    <t>平作７丁目</t>
  </si>
  <si>
    <t>平作８丁目</t>
  </si>
  <si>
    <t>深田台</t>
  </si>
  <si>
    <t>富士見町１丁目</t>
  </si>
  <si>
    <t>富士見町２丁目</t>
  </si>
  <si>
    <t>富士見町３丁目</t>
  </si>
  <si>
    <t>二葉１丁目</t>
  </si>
  <si>
    <t>二葉２丁目</t>
  </si>
  <si>
    <t>舟倉町</t>
  </si>
  <si>
    <t>船越町１丁目</t>
  </si>
  <si>
    <t>船越町２丁目</t>
  </si>
  <si>
    <t>船越町３丁目</t>
  </si>
  <si>
    <t>船越町４丁目</t>
  </si>
  <si>
    <t>船越町５丁目</t>
  </si>
  <si>
    <t>船越町６丁目</t>
  </si>
  <si>
    <t>船越町７丁目</t>
  </si>
  <si>
    <t>船越町８丁目</t>
  </si>
  <si>
    <t>平和台</t>
  </si>
  <si>
    <t>本町１丁目</t>
  </si>
  <si>
    <t>本町２丁目</t>
  </si>
  <si>
    <t>本町３丁目</t>
  </si>
  <si>
    <t>望洋台</t>
  </si>
  <si>
    <t>馬堀海岸１丁目</t>
  </si>
  <si>
    <t>馬堀海岸２丁目</t>
  </si>
  <si>
    <t>馬堀海岸３丁目</t>
  </si>
  <si>
    <t>馬堀海岸４丁目</t>
  </si>
  <si>
    <t>馬堀町１丁目</t>
  </si>
  <si>
    <t>馬堀町２丁目</t>
  </si>
  <si>
    <t>馬堀町３丁目</t>
  </si>
  <si>
    <t>馬堀町４丁目</t>
  </si>
  <si>
    <t>緑が丘</t>
  </si>
  <si>
    <t>南浦賀</t>
  </si>
  <si>
    <t>三春町１丁目</t>
  </si>
  <si>
    <t>三春町２丁目</t>
  </si>
  <si>
    <t>三春町３丁目</t>
  </si>
  <si>
    <t>三春町４丁目</t>
  </si>
  <si>
    <t>三春町５丁目</t>
  </si>
  <si>
    <t>三春町６丁目</t>
  </si>
  <si>
    <t>御幸浜</t>
  </si>
  <si>
    <t>森崎１丁目</t>
  </si>
  <si>
    <t>森崎２丁目</t>
  </si>
  <si>
    <t>森崎３丁目</t>
  </si>
  <si>
    <t>森崎４丁目</t>
  </si>
  <si>
    <t>森崎５丁目</t>
  </si>
  <si>
    <t>森崎６丁目</t>
  </si>
  <si>
    <t>安浦町１丁目</t>
  </si>
  <si>
    <t>安浦町２丁目</t>
  </si>
  <si>
    <t>安浦町３丁目</t>
  </si>
  <si>
    <t>山中町</t>
  </si>
  <si>
    <t>吉井</t>
  </si>
  <si>
    <t>吉井１丁目</t>
  </si>
  <si>
    <t>吉井２丁目</t>
  </si>
  <si>
    <t>吉井３丁目</t>
  </si>
  <si>
    <t>吉井４丁目</t>
  </si>
  <si>
    <t>吉倉町１丁目</t>
  </si>
  <si>
    <t>吉倉町２丁目</t>
  </si>
  <si>
    <t>米が浜通１丁目</t>
  </si>
  <si>
    <t>米が浜通２丁目</t>
  </si>
  <si>
    <t>若松町１丁目</t>
  </si>
  <si>
    <t>若松町２丁目</t>
  </si>
  <si>
    <t>若松町３丁目</t>
  </si>
  <si>
    <t>長井１丁目</t>
  </si>
  <si>
    <t>長井２丁目</t>
  </si>
  <si>
    <t>長井３丁目</t>
  </si>
  <si>
    <t>長井４丁目</t>
  </si>
  <si>
    <t>長井５丁目</t>
  </si>
  <si>
    <t>長井６丁目</t>
  </si>
  <si>
    <t>平成町１丁目</t>
  </si>
  <si>
    <t>平成町２丁目</t>
  </si>
  <si>
    <t>平成町３丁目</t>
  </si>
  <si>
    <t>安針台</t>
  </si>
  <si>
    <t>山科台</t>
  </si>
  <si>
    <t>逸見が丘</t>
  </si>
  <si>
    <t>子安</t>
  </si>
  <si>
    <t>湘南国際村１丁目</t>
  </si>
  <si>
    <t>湘南国際村２丁目</t>
  </si>
  <si>
    <t>湘南国際村３丁目</t>
  </si>
  <si>
    <t>光の丘</t>
  </si>
  <si>
    <t>グリーンハイツ</t>
  </si>
  <si>
    <t>光風台</t>
  </si>
  <si>
    <t>舟倉１丁目</t>
  </si>
  <si>
    <t>舟倉２丁目</t>
  </si>
  <si>
    <t>若宮台</t>
  </si>
  <si>
    <t>港が丘１丁目</t>
  </si>
  <si>
    <t>港が丘２丁目</t>
  </si>
  <si>
    <t>阿部倉</t>
  </si>
  <si>
    <t>鷹取１丁目</t>
  </si>
  <si>
    <t>鷹取２丁目</t>
  </si>
  <si>
    <t>佐島の丘１丁目</t>
  </si>
  <si>
    <t>佐島の丘２丁目</t>
  </si>
  <si>
    <t>浦賀１丁目</t>
  </si>
  <si>
    <t>浦賀２丁目</t>
  </si>
  <si>
    <t>浦賀３丁目</t>
  </si>
  <si>
    <t>浦賀４丁目</t>
  </si>
  <si>
    <t>浦賀５丁目</t>
  </si>
  <si>
    <t>浦賀６丁目</t>
  </si>
  <si>
    <t>浦賀７丁目</t>
  </si>
  <si>
    <t>西浦賀１丁目</t>
  </si>
  <si>
    <t>西浦賀２丁目</t>
  </si>
  <si>
    <t>西浦賀３丁目</t>
  </si>
  <si>
    <t>西浦賀４丁目</t>
  </si>
  <si>
    <t>西浦賀５丁目</t>
  </si>
  <si>
    <t>西浦賀６丁目</t>
  </si>
  <si>
    <t>東浦賀１丁目</t>
  </si>
  <si>
    <t>東浦賀２丁目</t>
  </si>
  <si>
    <t>行政センター</t>
  </si>
  <si>
    <t>本庁</t>
    <rPh sb="0" eb="2">
      <t>ホンチョウ</t>
    </rPh>
    <phoneticPr fontId="2"/>
  </si>
  <si>
    <t>追浜</t>
    <rPh sb="0" eb="2">
      <t>オッパマ</t>
    </rPh>
    <phoneticPr fontId="2"/>
  </si>
  <si>
    <t>田浦</t>
    <rPh sb="0" eb="2">
      <t>タウラ</t>
    </rPh>
    <phoneticPr fontId="2"/>
  </si>
  <si>
    <t>逸見</t>
    <rPh sb="0" eb="2">
      <t>ヘミ</t>
    </rPh>
    <phoneticPr fontId="2"/>
  </si>
  <si>
    <t>衣笠</t>
    <rPh sb="0" eb="2">
      <t>キヌガサ</t>
    </rPh>
    <phoneticPr fontId="2"/>
  </si>
  <si>
    <t>大津</t>
    <rPh sb="0" eb="2">
      <t>オオツ</t>
    </rPh>
    <phoneticPr fontId="2"/>
  </si>
  <si>
    <t>浦賀</t>
    <rPh sb="0" eb="2">
      <t>ウラガ</t>
    </rPh>
    <phoneticPr fontId="2"/>
  </si>
  <si>
    <t>久里浜</t>
    <rPh sb="0" eb="3">
      <t>クリハマ</t>
    </rPh>
    <phoneticPr fontId="2"/>
  </si>
  <si>
    <t>北下浦</t>
    <rPh sb="0" eb="3">
      <t>キタシタウラ</t>
    </rPh>
    <phoneticPr fontId="2"/>
  </si>
  <si>
    <t>西</t>
    <rPh sb="0" eb="1">
      <t>ニシ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</si>
</sst>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2">
    <numFmt numFmtId="176" formatCode="0.0%"/>
    <numFmt numFmtId="177" formatCode="0.0"/>
  </numFmts>
  <fonts count="13" x14ac:knownFonts="1"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u/>
      <sz val="11"/>
      <color theme="10"/>
      <name val="游ゴシック"/>
      <family val="2"/>
      <charset val="128"/>
      <scheme val="minor"/>
    </font>
    <font>
      <sz val="11"/>
      <color theme="1"/>
      <name val="メイリオ"/>
      <family val="3"/>
      <charset val="128"/>
    </font>
    <font>
      <b/>
      <sz val="24"/>
      <color theme="1"/>
      <name val="メイリオ"/>
      <family val="3"/>
      <charset val="128"/>
    </font>
    <font>
      <sz val="12"/>
      <color theme="1"/>
      <name val="メイリオ"/>
      <family val="3"/>
      <charset val="128"/>
    </font>
    <font>
      <u/>
      <sz val="12"/>
      <color theme="10"/>
      <name val="メイリオ"/>
      <family val="3"/>
      <charset val="128"/>
    </font>
    <font>
      <u/>
      <sz val="24"/>
      <color theme="10"/>
      <name val="メイリオ"/>
      <family val="3"/>
      <charset val="128"/>
    </font>
    <font>
      <b/>
      <sz val="20"/>
      <color theme="1"/>
      <name val="メイリオ"/>
      <family val="3"/>
      <charset val="128"/>
    </font>
    <font>
      <b/>
      <sz val="14"/>
      <color theme="1"/>
      <name val="メイリオ"/>
      <family val="3"/>
      <charset val="128"/>
    </font>
    <font>
      <sz val="24"/>
      <color theme="10"/>
      <name val="メイリオ"/>
      <family val="3"/>
      <charset val="128"/>
    </font>
    <font>
      <sz val="24"/>
      <color theme="1"/>
      <name val="メイリオ"/>
      <family val="3"/>
      <charset val="128"/>
    </font>
  </fonts>
  <fills count="2">
    <fill>
      <patternFill patternType="none"/>
    </fill>
    <fill>
      <patternFill patternType="gray125"/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theme="5"/>
      </left>
      <right/>
      <top style="medium">
        <color theme="5"/>
      </top>
      <bottom/>
      <diagonal/>
    </border>
    <border>
      <left/>
      <right style="medium">
        <color theme="5"/>
      </right>
      <top style="medium">
        <color theme="5"/>
      </top>
      <bottom/>
      <diagonal/>
    </border>
    <border>
      <left style="medium">
        <color theme="5"/>
      </left>
      <right style="medium">
        <color theme="5"/>
      </right>
      <top/>
      <bottom/>
      <diagonal/>
    </border>
    <border>
      <left style="medium">
        <color theme="5"/>
      </left>
      <right/>
      <top/>
      <bottom/>
      <diagonal/>
    </border>
    <border>
      <left/>
      <right style="medium">
        <color theme="5"/>
      </right>
      <top/>
      <bottom/>
      <diagonal/>
    </border>
    <border>
      <left style="medium">
        <color theme="5"/>
      </left>
      <right/>
      <top/>
      <bottom style="medium">
        <color theme="5"/>
      </bottom>
      <diagonal/>
    </border>
    <border>
      <left/>
      <right style="medium">
        <color theme="5"/>
      </right>
      <top/>
      <bottom style="medium">
        <color theme="5"/>
      </bottom>
      <diagonal/>
    </border>
  </borders>
  <cellStyleXfs count="4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</cellStyleXfs>
  <cellXfs count="53">
    <xf numFmtId="0" fontId="0" fillId="0" borderId="0" xfId="0">
      <alignment vertical="center"/>
    </xf>
    <xf numFmtId="14" fontId="0" fillId="0" borderId="0" xfId="0" applyNumberFormat="1">
      <alignment vertical="center"/>
    </xf>
    <xf numFmtId="0" fontId="0" fillId="0" borderId="0" xfId="0" applyAlignment="1">
      <alignment horizontal="center" vertical="center"/>
    </xf>
    <xf numFmtId="0" fontId="0" fillId="0" borderId="0" xfId="0" applyNumberFormat="1">
      <alignment vertical="center"/>
    </xf>
    <xf numFmtId="0" fontId="0" fillId="0" borderId="0" xfId="0" pivotButton="1">
      <alignment vertical="center"/>
    </xf>
    <xf numFmtId="0" fontId="0" fillId="0" borderId="0" xfId="0" applyAlignment="1">
      <alignment horizontal="left" vertical="center"/>
    </xf>
    <xf numFmtId="0" fontId="4" fillId="0" borderId="0" xfId="0" applyFont="1">
      <alignment vertical="center"/>
    </xf>
    <xf numFmtId="0" fontId="6" fillId="0" borderId="1" xfId="0" applyFont="1" applyBorder="1">
      <alignment vertical="center"/>
    </xf>
    <xf numFmtId="38" fontId="6" fillId="0" borderId="1" xfId="1" applyFont="1" applyBorder="1">
      <alignment vertical="center"/>
    </xf>
    <xf numFmtId="0" fontId="6" fillId="0" borderId="1" xfId="0" applyFont="1" applyBorder="1" applyAlignment="1">
      <alignment horizontal="center" vertical="center"/>
    </xf>
    <xf numFmtId="176" fontId="6" fillId="0" borderId="1" xfId="2" applyNumberFormat="1" applyFont="1" applyBorder="1">
      <alignment vertical="center"/>
    </xf>
    <xf numFmtId="0" fontId="6" fillId="0" borderId="2" xfId="0" applyFont="1" applyBorder="1">
      <alignment vertical="center"/>
    </xf>
    <xf numFmtId="176" fontId="6" fillId="0" borderId="1" xfId="0" applyNumberFormat="1" applyFont="1" applyBorder="1">
      <alignment vertical="center"/>
    </xf>
    <xf numFmtId="0" fontId="4" fillId="0" borderId="0" xfId="0" applyFont="1" applyBorder="1">
      <alignment vertical="center"/>
    </xf>
    <xf numFmtId="38" fontId="4" fillId="0" borderId="0" xfId="1" applyFont="1" applyBorder="1">
      <alignment vertical="center"/>
    </xf>
    <xf numFmtId="0" fontId="7" fillId="0" borderId="0" xfId="3" applyFont="1">
      <alignment vertical="center"/>
    </xf>
    <xf numFmtId="38" fontId="6" fillId="0" borderId="1" xfId="0" applyNumberFormat="1" applyFont="1" applyBorder="1">
      <alignment vertical="center"/>
    </xf>
    <xf numFmtId="177" fontId="6" fillId="0" borderId="1" xfId="0" applyNumberFormat="1" applyFont="1" applyBorder="1">
      <alignment vertical="center"/>
    </xf>
    <xf numFmtId="0" fontId="0" fillId="0" borderId="0" xfId="0" applyFill="1">
      <alignment vertical="center"/>
    </xf>
    <xf numFmtId="0" fontId="0" fillId="0" borderId="0" xfId="0" applyFill="1" applyAlignment="1">
      <alignment vertical="center"/>
    </xf>
    <xf numFmtId="0" fontId="6" fillId="0" borderId="1" xfId="0" applyFont="1" applyBorder="1" applyAlignment="1">
      <alignment horizontal="center" vertical="center"/>
    </xf>
    <xf numFmtId="0" fontId="9" fillId="0" borderId="0" xfId="0" applyFont="1">
      <alignment vertical="center"/>
    </xf>
    <xf numFmtId="0" fontId="10" fillId="0" borderId="0" xfId="0" applyFont="1">
      <alignment vertical="center"/>
    </xf>
    <xf numFmtId="0" fontId="4" fillId="0" borderId="1" xfId="0" applyFont="1" applyBorder="1" applyAlignment="1">
      <alignment horizontal="center" vertical="center"/>
    </xf>
    <xf numFmtId="55" fontId="4" fillId="0" borderId="1" xfId="0" applyNumberFormat="1" applyFont="1" applyBorder="1">
      <alignment vertical="center"/>
    </xf>
    <xf numFmtId="38" fontId="4" fillId="0" borderId="1" xfId="1" applyFont="1" applyBorder="1">
      <alignment vertical="center"/>
    </xf>
    <xf numFmtId="176" fontId="4" fillId="0" borderId="1" xfId="2" applyNumberFormat="1" applyFont="1" applyBorder="1">
      <alignment vertical="center"/>
    </xf>
    <xf numFmtId="0" fontId="4" fillId="0" borderId="1" xfId="0" applyFont="1" applyBorder="1">
      <alignment vertical="center"/>
    </xf>
    <xf numFmtId="177" fontId="6" fillId="0" borderId="0" xfId="0" applyNumberFormat="1" applyFont="1" applyBorder="1">
      <alignment vertical="center"/>
    </xf>
    <xf numFmtId="0" fontId="6" fillId="0" borderId="0" xfId="0" applyFont="1" applyBorder="1" applyAlignment="1">
      <alignment horizontal="center" vertical="center"/>
    </xf>
    <xf numFmtId="0" fontId="11" fillId="0" borderId="0" xfId="3" applyFont="1" applyFill="1" applyAlignment="1"/>
    <xf numFmtId="0" fontId="11" fillId="0" borderId="0" xfId="3" applyFont="1" applyFill="1" applyAlignment="1">
      <alignment vertical="center"/>
    </xf>
    <xf numFmtId="0" fontId="10" fillId="0" borderId="0" xfId="0" applyFont="1" applyBorder="1">
      <alignment vertical="center"/>
    </xf>
    <xf numFmtId="0" fontId="8" fillId="0" borderId="0" xfId="3" applyFont="1" applyFill="1" applyAlignment="1">
      <alignment horizontal="center" vertical="center"/>
    </xf>
    <xf numFmtId="0" fontId="8" fillId="0" borderId="0" xfId="3" applyFont="1" applyFill="1" applyAlignment="1">
      <alignment horizontal="center"/>
    </xf>
    <xf numFmtId="0" fontId="5" fillId="0" borderId="0" xfId="0" applyFont="1" applyFill="1" applyAlignment="1">
      <alignment horizontal="center" vertical="center"/>
    </xf>
    <xf numFmtId="0" fontId="12" fillId="0" borderId="5" xfId="0" applyNumberFormat="1" applyFont="1" applyFill="1" applyBorder="1" applyAlignment="1">
      <alignment horizontal="center" vertical="center"/>
    </xf>
    <xf numFmtId="0" fontId="12" fillId="0" borderId="6" xfId="0" applyNumberFormat="1" applyFont="1" applyFill="1" applyBorder="1" applyAlignment="1">
      <alignment horizontal="center" vertical="center"/>
    </xf>
    <xf numFmtId="0" fontId="12" fillId="0" borderId="8" xfId="0" applyNumberFormat="1" applyFont="1" applyFill="1" applyBorder="1" applyAlignment="1">
      <alignment horizontal="center" vertical="center"/>
    </xf>
    <xf numFmtId="0" fontId="12" fillId="0" borderId="9" xfId="0" applyNumberFormat="1" applyFont="1" applyFill="1" applyBorder="1" applyAlignment="1">
      <alignment horizontal="center" vertical="center"/>
    </xf>
    <xf numFmtId="0" fontId="12" fillId="0" borderId="10" xfId="0" applyNumberFormat="1" applyFont="1" applyFill="1" applyBorder="1" applyAlignment="1">
      <alignment horizontal="center" vertical="center"/>
    </xf>
    <xf numFmtId="0" fontId="12" fillId="0" borderId="11" xfId="0" applyNumberFormat="1" applyFont="1" applyFill="1" applyBorder="1" applyAlignment="1">
      <alignment horizontal="center" vertical="center"/>
    </xf>
    <xf numFmtId="0" fontId="9" fillId="0" borderId="7" xfId="0" applyNumberFormat="1" applyFont="1" applyFill="1" applyBorder="1" applyAlignment="1">
      <alignment horizontal="center" vertical="center"/>
    </xf>
    <xf numFmtId="0" fontId="9" fillId="0" borderId="8" xfId="0" applyNumberFormat="1" applyFont="1" applyFill="1" applyBorder="1" applyAlignment="1">
      <alignment horizontal="center" vertical="center"/>
    </xf>
    <xf numFmtId="0" fontId="12" fillId="0" borderId="5" xfId="0" applyFont="1" applyFill="1" applyBorder="1" applyAlignment="1">
      <alignment horizontal="center" vertical="center"/>
    </xf>
    <xf numFmtId="0" fontId="12" fillId="0" borderId="6" xfId="0" applyFont="1" applyFill="1" applyBorder="1" applyAlignment="1">
      <alignment horizontal="center" vertical="center"/>
    </xf>
    <xf numFmtId="0" fontId="12" fillId="0" borderId="8" xfId="0" applyFont="1" applyFill="1" applyBorder="1" applyAlignment="1">
      <alignment horizontal="center" vertical="center"/>
    </xf>
    <xf numFmtId="0" fontId="12" fillId="0" borderId="9" xfId="0" applyFont="1" applyFill="1" applyBorder="1" applyAlignment="1">
      <alignment horizontal="center" vertical="center"/>
    </xf>
    <xf numFmtId="0" fontId="12" fillId="0" borderId="10" xfId="0" applyFont="1" applyFill="1" applyBorder="1" applyAlignment="1">
      <alignment horizontal="center" vertical="center"/>
    </xf>
    <xf numFmtId="0" fontId="12" fillId="0" borderId="11" xfId="0" applyFont="1" applyFill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6" fillId="0" borderId="3" xfId="0" applyFont="1" applyBorder="1" applyAlignment="1">
      <alignment horizontal="center" vertical="center"/>
    </xf>
    <xf numFmtId="0" fontId="6" fillId="0" borderId="4" xfId="0" applyFont="1" applyBorder="1" applyAlignment="1">
      <alignment horizontal="center" vertical="center"/>
    </xf>
  </cellXfs>
  <cellStyles count="4">
    <cellStyle name="パーセント" xfId="2" builtinId="5"/>
    <cellStyle name="ハイパーリンク" xfId="3" builtinId="8"/>
    <cellStyle name="桁区切り" xfId="1" builtinId="6"/>
    <cellStyle name="標準" xfId="0" builtinId="0"/>
  </cellStyles>
  <dxfs count="12"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numFmt numFmtId="19" formatCode="yyyy/m/d"/>
    </dxf>
    <dxf>
      <alignment horizontal="center" vertical="center" textRotation="0" wrapText="0" indent="0" justifyLastLine="0" shrinkToFit="0" readingOrder="0"/>
    </dxf>
    <dxf>
      <font>
        <b/>
        <color theme="1"/>
      </font>
      <border>
        <bottom style="thin">
          <color theme="4"/>
        </bottom>
        <vertical/>
        <horizontal/>
      </border>
    </dxf>
    <dxf>
      <font>
        <b val="0"/>
        <i val="0"/>
        <sz val="18"/>
        <color theme="1"/>
        <name val="メイリオ"/>
        <family val="3"/>
        <charset val="128"/>
        <scheme val="none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vertical/>
        <horizontal/>
      </border>
    </dxf>
    <dxf>
      <font>
        <b/>
        <color theme="1"/>
      </font>
      <border>
        <bottom style="thin">
          <color theme="4"/>
        </bottom>
        <vertical/>
        <horizontal/>
      </border>
    </dxf>
    <dxf>
      <font>
        <b val="0"/>
        <i val="0"/>
        <sz val="24"/>
        <color theme="1"/>
        <name val="メイリオ"/>
        <family val="3"/>
        <charset val="128"/>
        <scheme val="none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vertical/>
        <horizontal/>
      </border>
    </dxf>
  </dxfs>
  <tableStyles count="2" defaultTableStyle="TableStyleMedium2" defaultPivotStyle="PivotStyleLight16">
    <tableStyle name="スライサー" pivot="0" table="0" count="10" xr9:uid="{C35CDD19-E72A-49D2-A486-0DE6FD852825}">
      <tableStyleElement type="wholeTable" dxfId="11"/>
      <tableStyleElement type="headerRow" dxfId="10"/>
    </tableStyle>
    <tableStyle name="スライサー 2" pivot="0" table="0" count="10" xr9:uid="{4CB072BB-80A5-4E43-A5DB-D5E76D7B63A4}">
      <tableStyleElement type="wholeTable" dxfId="9"/>
      <tableStyleElement type="headerRow" dxfId="8"/>
    </tableStyle>
  </tableStyles>
  <extLst>
    <ext xmlns:x14="http://schemas.microsoft.com/office/spreadsheetml/2009/9/main" uri="{46F421CA-312F-682f-3DD2-61675219B42D}">
      <x14:dxfs count="16"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828282"/>
          </font>
          <fill>
            <patternFill patternType="solid">
              <fgColor theme="4" tint="0.79998168889431442"/>
              <bgColor theme="4" tint="0.79998168889431442"/>
            </patternFill>
          </fill>
          <border>
            <left style="thin">
              <color rgb="FFCCCCCC"/>
            </left>
            <right style="thin">
              <color rgb="FFCCCCCC"/>
            </right>
            <top style="thin">
              <color rgb="FFCCCCCC"/>
            </top>
            <bottom style="thin">
              <color rgb="FFCCCCCC"/>
            </bottom>
            <vertical/>
            <horizontal/>
          </border>
        </dxf>
        <dxf>
          <font>
            <color rgb="FF000000"/>
          </font>
          <fill>
            <patternFill patternType="solid">
              <fgColor theme="4" tint="0.59999389629810485"/>
              <bgColor theme="4" tint="0.59999389629810485"/>
            </pattern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828282"/>
          </font>
          <fill>
            <patternFill patternType="solid">
              <fgColor rgb="FFFFFFFF"/>
              <bgColor rgb="FFFFFFFF"/>
            </patternFill>
          </fill>
          <border>
            <left style="thin">
              <color rgb="FFE0E0E0"/>
            </left>
            <right style="thin">
              <color rgb="FFE0E0E0"/>
            </right>
            <top style="thin">
              <color rgb="FFE0E0E0"/>
            </top>
            <bottom style="thin">
              <color rgb="FFE0E0E0"/>
            </bottom>
            <vertical/>
            <horizontal/>
          </border>
        </dxf>
        <dxf>
          <font>
            <color rgb="FF000000"/>
          </font>
          <fill>
            <patternFill patternType="solid">
              <fgColor rgb="FFFFFFFF"/>
              <bgColor rgb="FFFFFFFF"/>
            </patternFill>
          </fill>
          <border>
            <left style="thin">
              <color rgb="FFCCCCCC"/>
            </left>
            <right style="thin">
              <color rgb="FFCCCCCC"/>
            </right>
            <top style="thin">
              <color rgb="FFCCCCCC"/>
            </top>
            <bottom style="thin">
              <color rgb="FFCCCCCC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828282"/>
          </font>
          <fill>
            <patternFill patternType="solid">
              <fgColor theme="4" tint="0.79998168889431442"/>
              <bgColor theme="4" tint="0.79998168889431442"/>
            </patternFill>
          </fill>
          <border>
            <left style="thin">
              <color rgb="FFCCCCCC"/>
            </left>
            <right style="thin">
              <color rgb="FFCCCCCC"/>
            </right>
            <top style="thin">
              <color rgb="FFCCCCCC"/>
            </top>
            <bottom style="thin">
              <color rgb="FFCCCCCC"/>
            </bottom>
            <vertical/>
            <horizontal/>
          </border>
        </dxf>
        <dxf>
          <font>
            <color rgb="FF000000"/>
          </font>
          <fill>
            <patternFill patternType="solid">
              <fgColor theme="4" tint="0.59999389629810485"/>
              <bgColor theme="4" tint="0.59999389629810485"/>
            </pattern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828282"/>
          </font>
          <fill>
            <patternFill patternType="solid">
              <fgColor rgb="FFFFFFFF"/>
              <bgColor rgb="FFFFFFFF"/>
            </patternFill>
          </fill>
          <border>
            <left style="thin">
              <color rgb="FFE0E0E0"/>
            </left>
            <right style="thin">
              <color rgb="FFE0E0E0"/>
            </right>
            <top style="thin">
              <color rgb="FFE0E0E0"/>
            </top>
            <bottom style="thin">
              <color rgb="FFE0E0E0"/>
            </bottom>
            <vertical/>
            <horizontal/>
          </border>
        </dxf>
        <dxf>
          <font>
            <color rgb="FF000000"/>
          </font>
          <fill>
            <patternFill patternType="solid">
              <fgColor rgb="FFFFFFFF"/>
              <bgColor rgb="FFFFFFFF"/>
            </patternFill>
          </fill>
          <border>
            <left style="thin">
              <color rgb="FFCCCCCC"/>
            </left>
            <right style="thin">
              <color rgb="FFCCCCCC"/>
            </right>
            <top style="thin">
              <color rgb="FFCCCCCC"/>
            </top>
            <bottom style="thin">
              <color rgb="FFCCCCCC"/>
            </bottom>
            <vertical/>
            <horizontal/>
          </border>
        </dxf>
      </x14:dxfs>
    </ext>
    <ext xmlns:x14="http://schemas.microsoft.com/office/spreadsheetml/2009/9/main" uri="{EB79DEF2-80B8-43e5-95BD-54CBDDF9020C}">
      <x14:slicerStyles defaultSlicerStyle="SlicerStyleLight1">
        <x14:slicerStyle name="スライサー">
          <x14:slicerStyleElements>
            <x14:slicerStyleElement type="unselectedItemWithData" dxfId="15"/>
            <x14:slicerStyleElement type="unselectedItemWithNoData" dxfId="14"/>
            <x14:slicerStyleElement type="selectedItemWithData" dxfId="13"/>
            <x14:slicerStyleElement type="selectedItemWithNoData" dxfId="12"/>
            <x14:slicerStyleElement type="hoveredUnselectedItemWithData" dxfId="11"/>
            <x14:slicerStyleElement type="hoveredSelectedItemWithData" dxfId="10"/>
            <x14:slicerStyleElement type="hoveredUnselectedItemWithNoData" dxfId="9"/>
            <x14:slicerStyleElement type="hoveredSelectedItemWithNoData" dxfId="8"/>
          </x14:slicerStyleElements>
        </x14:slicerStyle>
        <x14:slicerStyle name="スライサー 2">
          <x14:slicerStyleElements>
            <x14:slicerStyleElement type="unselectedItemWithData" dxfId="7"/>
            <x14:slicerStyleElement type="unselectedItemWithNoData" dxfId="6"/>
            <x14:slicerStyleElement type="selectedItemWithData" dxfId="5"/>
            <x14:slicerStyleElement type="selectedItemWithNoData" dxfId="4"/>
            <x14:slicerStyleElement type="hoveredUnselectedItemWithData" dxfId="3"/>
            <x14:slicerStyleElement type="hoveredSelectedItemWithData" dxfId="2"/>
            <x14:slicerStyleElement type="hoveredUnselectedItemWithNoData" dxfId="1"/>
            <x14:slicerStyleElement type="hoveredSelectedItemWithNoData" dxfId="0"/>
          </x14:slicerStyleElements>
        </x14:slicerStyle>
      </x14:slicerStyles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pivotCacheDefinition" Target="pivotCache/pivotCacheDefinition3.xml"/><Relationship Id="rId26" Type="http://schemas.microsoft.com/office/2007/relationships/slicerCache" Target="slicerCaches/slicerCache6.xml"/><Relationship Id="rId39" Type="http://schemas.openxmlformats.org/officeDocument/2006/relationships/customXml" Target="../customXml/item7.xml"/><Relationship Id="rId21" Type="http://schemas.microsoft.com/office/2007/relationships/slicerCache" Target="slicerCaches/slicerCache1.xml"/><Relationship Id="rId34" Type="http://schemas.openxmlformats.org/officeDocument/2006/relationships/customXml" Target="../customXml/item2.xml"/><Relationship Id="rId42" Type="http://schemas.openxmlformats.org/officeDocument/2006/relationships/customXml" Target="../customXml/item10.xml"/><Relationship Id="rId47" Type="http://schemas.openxmlformats.org/officeDocument/2006/relationships/customXml" Target="../customXml/item15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1.xml"/><Relationship Id="rId29" Type="http://schemas.openxmlformats.org/officeDocument/2006/relationships/styles" Target="styles.xml"/><Relationship Id="rId11" Type="http://schemas.openxmlformats.org/officeDocument/2006/relationships/worksheet" Target="worksheets/sheet11.xml"/><Relationship Id="rId24" Type="http://schemas.microsoft.com/office/2007/relationships/slicerCache" Target="slicerCaches/slicerCache4.xml"/><Relationship Id="rId32" Type="http://schemas.openxmlformats.org/officeDocument/2006/relationships/calcChain" Target="calcChain.xml"/><Relationship Id="rId37" Type="http://schemas.openxmlformats.org/officeDocument/2006/relationships/customXml" Target="../customXml/item5.xml"/><Relationship Id="rId40" Type="http://schemas.openxmlformats.org/officeDocument/2006/relationships/customXml" Target="../customXml/item8.xml"/><Relationship Id="rId45" Type="http://schemas.openxmlformats.org/officeDocument/2006/relationships/customXml" Target="../customXml/item1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microsoft.com/office/2007/relationships/slicerCache" Target="slicerCaches/slicerCache3.xml"/><Relationship Id="rId28" Type="http://schemas.openxmlformats.org/officeDocument/2006/relationships/connections" Target="connections.xml"/><Relationship Id="rId36" Type="http://schemas.openxmlformats.org/officeDocument/2006/relationships/customXml" Target="../customXml/item4.xml"/><Relationship Id="rId49" Type="http://schemas.openxmlformats.org/officeDocument/2006/relationships/customXml" Target="../customXml/item17.xml"/><Relationship Id="rId10" Type="http://schemas.openxmlformats.org/officeDocument/2006/relationships/worksheet" Target="worksheets/sheet10.xml"/><Relationship Id="rId19" Type="http://schemas.openxmlformats.org/officeDocument/2006/relationships/pivotCacheDefinition" Target="pivotCache/pivotCacheDefinition4.xml"/><Relationship Id="rId31" Type="http://schemas.openxmlformats.org/officeDocument/2006/relationships/powerPivotData" Target="model/item.data"/><Relationship Id="rId44" Type="http://schemas.openxmlformats.org/officeDocument/2006/relationships/customXml" Target="../customXml/item1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microsoft.com/office/2007/relationships/slicerCache" Target="slicerCaches/slicerCache2.xml"/><Relationship Id="rId27" Type="http://schemas.openxmlformats.org/officeDocument/2006/relationships/theme" Target="theme/theme1.xml"/><Relationship Id="rId30" Type="http://schemas.openxmlformats.org/officeDocument/2006/relationships/sharedStrings" Target="sharedStrings.xml"/><Relationship Id="rId35" Type="http://schemas.openxmlformats.org/officeDocument/2006/relationships/customXml" Target="../customXml/item3.xml"/><Relationship Id="rId43" Type="http://schemas.openxmlformats.org/officeDocument/2006/relationships/customXml" Target="../customXml/item11.xml"/><Relationship Id="rId48" Type="http://schemas.openxmlformats.org/officeDocument/2006/relationships/customXml" Target="../customXml/item16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2.xml"/><Relationship Id="rId25" Type="http://schemas.microsoft.com/office/2007/relationships/slicerCache" Target="slicerCaches/slicerCache5.xml"/><Relationship Id="rId33" Type="http://schemas.openxmlformats.org/officeDocument/2006/relationships/customXml" Target="../customXml/item1.xml"/><Relationship Id="rId38" Type="http://schemas.openxmlformats.org/officeDocument/2006/relationships/customXml" Target="../customXml/item6.xml"/><Relationship Id="rId46" Type="http://schemas.openxmlformats.org/officeDocument/2006/relationships/customXml" Target="../customXml/item14.xml"/><Relationship Id="rId20" Type="http://schemas.openxmlformats.org/officeDocument/2006/relationships/pivotCacheDefinition" Target="pivotCache/pivotCacheDefinition5.xml"/><Relationship Id="rId41" Type="http://schemas.openxmlformats.org/officeDocument/2006/relationships/customXml" Target="../customXml/item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Ex1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Ex2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B483-479C-BB9E-AD7534FFFC69}"/>
              </c:ext>
            </c:extLst>
          </c:dPt>
          <c:dPt>
            <c:idx val="1"/>
            <c:bubble3D val="0"/>
            <c:spPr>
              <a:solidFill>
                <a:schemeClr val="accent1">
                  <a:lumMod val="20000"/>
                  <a:lumOff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B483-479C-BB9E-AD7534FFFC69}"/>
              </c:ext>
            </c:extLst>
          </c:dPt>
          <c:cat>
            <c:strRef>
              <c:f>'データ（特定年月）'!$A$15:$A$16</c:f>
              <c:strCache>
                <c:ptCount val="2"/>
                <c:pt idx="0">
                  <c:v>高齢化率</c:v>
                </c:pt>
                <c:pt idx="1">
                  <c:v>非高齢化率</c:v>
                </c:pt>
              </c:strCache>
            </c:strRef>
          </c:cat>
          <c:val>
            <c:numRef>
              <c:f>'データ（特定年月）'!$B$15:$B$16</c:f>
              <c:numCache>
                <c:formatCode>0.0%</c:formatCode>
                <c:ptCount val="2"/>
                <c:pt idx="0">
                  <c:v>0.32685659351833024</c:v>
                </c:pt>
                <c:pt idx="1">
                  <c:v>0.6731434064816697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483-479C-BB9E-AD7534FFFC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75"/>
      </c:doughnut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2000">
          <a:latin typeface="メイリオ" panose="020B0604030504040204" pitchFamily="50" charset="-128"/>
          <a:ea typeface="メイリオ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'データ（時系列）'!$B$9</c:f>
              <c:strCache>
                <c:ptCount val="1"/>
                <c:pt idx="0">
                  <c:v>総人口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2000" b="0" i="0" u="none" strike="noStrike" kern="1200" baseline="0">
                    <a:solidFill>
                      <a:sysClr val="windowText" lastClr="000000"/>
                    </a:solidFill>
                    <a:latin typeface="メイリオ" panose="020B0604030504040204" pitchFamily="50" charset="-128"/>
                    <a:ea typeface="メイリオ" panose="020B0604030504040204" pitchFamily="50" charset="-128"/>
                    <a:cs typeface="+mn-cs"/>
                  </a:defRPr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'データ（時系列）'!項目_人口</c:f>
              <c:strCache>
                <c:ptCount val="12"/>
                <c:pt idx="0">
                  <c:v>2024年5月</c:v>
                </c:pt>
                <c:pt idx="1">
                  <c:v>2024年6月</c:v>
                </c:pt>
                <c:pt idx="2">
                  <c:v>2024年7月</c:v>
                </c:pt>
                <c:pt idx="3">
                  <c:v>2024年8月</c:v>
                </c:pt>
                <c:pt idx="4">
                  <c:v>2024年9月</c:v>
                </c:pt>
                <c:pt idx="5">
                  <c:v>2024年10月</c:v>
                </c:pt>
                <c:pt idx="6">
                  <c:v>2024年11月</c:v>
                </c:pt>
                <c:pt idx="7">
                  <c:v>2024年12月</c:v>
                </c:pt>
                <c:pt idx="8">
                  <c:v>2025年1月</c:v>
                </c:pt>
                <c:pt idx="9">
                  <c:v>2025年2月</c:v>
                </c:pt>
                <c:pt idx="10">
                  <c:v>2025年3月</c:v>
                </c:pt>
                <c:pt idx="11">
                  <c:v>2025年4月</c:v>
                </c:pt>
              </c:strCache>
            </c:strRef>
          </c:cat>
          <c:val>
            <c:numRef>
              <c:f>'データ（時系列）'!データ_総人口</c:f>
              <c:numCache>
                <c:formatCode>#,##0_);[Red]\(#,##0\)</c:formatCode>
                <c:ptCount val="12"/>
                <c:pt idx="0">
                  <c:v>382747</c:v>
                </c:pt>
                <c:pt idx="1">
                  <c:v>381725</c:v>
                </c:pt>
                <c:pt idx="2">
                  <c:v>381363</c:v>
                </c:pt>
                <c:pt idx="3">
                  <c:v>380680</c:v>
                </c:pt>
                <c:pt idx="4">
                  <c:v>380313</c:v>
                </c:pt>
                <c:pt idx="5">
                  <c:v>380031</c:v>
                </c:pt>
                <c:pt idx="6">
                  <c:v>379623</c:v>
                </c:pt>
                <c:pt idx="7">
                  <c:v>379041</c:v>
                </c:pt>
                <c:pt idx="8">
                  <c:v>378475</c:v>
                </c:pt>
                <c:pt idx="9">
                  <c:v>378009</c:v>
                </c:pt>
                <c:pt idx="10">
                  <c:v>376682</c:v>
                </c:pt>
                <c:pt idx="11">
                  <c:v>378637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F33-498B-88B5-0442564C43C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763645008"/>
        <c:axId val="763645336"/>
      </c:barChart>
      <c:catAx>
        <c:axId val="7636450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ysClr val="windowText" lastClr="000000"/>
                </a:solidFill>
                <a:latin typeface="メイリオ" panose="020B0604030504040204" pitchFamily="50" charset="-128"/>
                <a:ea typeface="メイリオ" panose="020B0604030504040204" pitchFamily="50" charset="-128"/>
                <a:cs typeface="+mn-cs"/>
              </a:defRPr>
            </a:pPr>
            <a:endParaRPr lang="ja-JP"/>
          </a:p>
        </c:txPr>
        <c:crossAx val="763645336"/>
        <c:crosses val="autoZero"/>
        <c:auto val="1"/>
        <c:lblAlgn val="ctr"/>
        <c:lblOffset val="100"/>
        <c:noMultiLvlLbl val="1"/>
      </c:catAx>
      <c:valAx>
        <c:axId val="763645336"/>
        <c:scaling>
          <c:orientation val="minMax"/>
        </c:scaling>
        <c:delete val="1"/>
        <c:axPos val="l"/>
        <c:numFmt formatCode="#,##0_);[Red]\(#,##0\)" sourceLinked="1"/>
        <c:majorTickMark val="out"/>
        <c:minorTickMark val="none"/>
        <c:tickLblPos val="nextTo"/>
        <c:crossAx val="7636450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600">
          <a:solidFill>
            <a:sysClr val="windowText" lastClr="000000"/>
          </a:solidFill>
          <a:latin typeface="メイリオ" panose="020B0604030504040204" pitchFamily="50" charset="-128"/>
          <a:ea typeface="メイリオ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'データ（時系列）'!$E$9</c:f>
              <c:strCache>
                <c:ptCount val="1"/>
                <c:pt idx="0">
                  <c:v>男性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0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'データ（時系列）'!項目_人口</c:f>
              <c:strCache>
                <c:ptCount val="12"/>
                <c:pt idx="0">
                  <c:v>2024年5月</c:v>
                </c:pt>
                <c:pt idx="1">
                  <c:v>2024年6月</c:v>
                </c:pt>
                <c:pt idx="2">
                  <c:v>2024年7月</c:v>
                </c:pt>
                <c:pt idx="3">
                  <c:v>2024年8月</c:v>
                </c:pt>
                <c:pt idx="4">
                  <c:v>2024年9月</c:v>
                </c:pt>
                <c:pt idx="5">
                  <c:v>2024年10月</c:v>
                </c:pt>
                <c:pt idx="6">
                  <c:v>2024年11月</c:v>
                </c:pt>
                <c:pt idx="7">
                  <c:v>2024年12月</c:v>
                </c:pt>
                <c:pt idx="8">
                  <c:v>2025年1月</c:v>
                </c:pt>
                <c:pt idx="9">
                  <c:v>2025年2月</c:v>
                </c:pt>
                <c:pt idx="10">
                  <c:v>2025年3月</c:v>
                </c:pt>
                <c:pt idx="11">
                  <c:v>2025年4月</c:v>
                </c:pt>
              </c:strCache>
            </c:strRef>
          </c:cat>
          <c:val>
            <c:numRef>
              <c:f>'データ（時系列）'!データ_男女別人口・男性</c:f>
              <c:numCache>
                <c:formatCode>#,##0_);[Red]\(#,##0\)</c:formatCode>
                <c:ptCount val="12"/>
                <c:pt idx="0">
                  <c:v>190916</c:v>
                </c:pt>
                <c:pt idx="1">
                  <c:v>190126</c:v>
                </c:pt>
                <c:pt idx="2">
                  <c:v>189910</c:v>
                </c:pt>
                <c:pt idx="3">
                  <c:v>189511</c:v>
                </c:pt>
                <c:pt idx="4">
                  <c:v>189322</c:v>
                </c:pt>
                <c:pt idx="5">
                  <c:v>189181</c:v>
                </c:pt>
                <c:pt idx="6">
                  <c:v>188973</c:v>
                </c:pt>
                <c:pt idx="7">
                  <c:v>188643</c:v>
                </c:pt>
                <c:pt idx="8">
                  <c:v>188333</c:v>
                </c:pt>
                <c:pt idx="9">
                  <c:v>188088</c:v>
                </c:pt>
                <c:pt idx="10">
                  <c:v>187082</c:v>
                </c:pt>
                <c:pt idx="11">
                  <c:v>188878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CA-46CC-B9C0-B8202DC9476C}"/>
            </c:ext>
          </c:extLst>
        </c:ser>
        <c:ser>
          <c:idx val="1"/>
          <c:order val="1"/>
          <c:tx>
            <c:strRef>
              <c:f>'データ（時系列）'!$F$9</c:f>
              <c:strCache>
                <c:ptCount val="1"/>
                <c:pt idx="0">
                  <c:v>女性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0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'データ（時系列）'!項目_人口</c:f>
              <c:strCache>
                <c:ptCount val="12"/>
                <c:pt idx="0">
                  <c:v>2024年5月</c:v>
                </c:pt>
                <c:pt idx="1">
                  <c:v>2024年6月</c:v>
                </c:pt>
                <c:pt idx="2">
                  <c:v>2024年7月</c:v>
                </c:pt>
                <c:pt idx="3">
                  <c:v>2024年8月</c:v>
                </c:pt>
                <c:pt idx="4">
                  <c:v>2024年9月</c:v>
                </c:pt>
                <c:pt idx="5">
                  <c:v>2024年10月</c:v>
                </c:pt>
                <c:pt idx="6">
                  <c:v>2024年11月</c:v>
                </c:pt>
                <c:pt idx="7">
                  <c:v>2024年12月</c:v>
                </c:pt>
                <c:pt idx="8">
                  <c:v>2025年1月</c:v>
                </c:pt>
                <c:pt idx="9">
                  <c:v>2025年2月</c:v>
                </c:pt>
                <c:pt idx="10">
                  <c:v>2025年3月</c:v>
                </c:pt>
                <c:pt idx="11">
                  <c:v>2025年4月</c:v>
                </c:pt>
              </c:strCache>
            </c:strRef>
          </c:cat>
          <c:val>
            <c:numRef>
              <c:f>'データ（時系列）'!データ_男女別人口・女性</c:f>
              <c:numCache>
                <c:formatCode>#,##0_);[Red]\(#,##0\)</c:formatCode>
                <c:ptCount val="12"/>
                <c:pt idx="0">
                  <c:v>191831</c:v>
                </c:pt>
                <c:pt idx="1">
                  <c:v>191599</c:v>
                </c:pt>
                <c:pt idx="2">
                  <c:v>191453</c:v>
                </c:pt>
                <c:pt idx="3">
                  <c:v>191169</c:v>
                </c:pt>
                <c:pt idx="4">
                  <c:v>190991</c:v>
                </c:pt>
                <c:pt idx="5">
                  <c:v>190850</c:v>
                </c:pt>
                <c:pt idx="6">
                  <c:v>190650</c:v>
                </c:pt>
                <c:pt idx="7">
                  <c:v>190398</c:v>
                </c:pt>
                <c:pt idx="8">
                  <c:v>190142</c:v>
                </c:pt>
                <c:pt idx="9">
                  <c:v>189921</c:v>
                </c:pt>
                <c:pt idx="10">
                  <c:v>189600</c:v>
                </c:pt>
                <c:pt idx="11">
                  <c:v>189759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4CA-46CC-B9C0-B8202DC9476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100"/>
        <c:axId val="763645008"/>
        <c:axId val="763645336"/>
      </c:barChart>
      <c:catAx>
        <c:axId val="7636450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 sz="2000"/>
            </a:pPr>
            <a:endParaRPr lang="ja-JP"/>
          </a:p>
        </c:txPr>
        <c:crossAx val="763645336"/>
        <c:crosses val="autoZero"/>
        <c:auto val="1"/>
        <c:lblAlgn val="ctr"/>
        <c:lblOffset val="100"/>
        <c:noMultiLvlLbl val="1"/>
      </c:catAx>
      <c:valAx>
        <c:axId val="763645336"/>
        <c:scaling>
          <c:orientation val="minMax"/>
        </c:scaling>
        <c:delete val="1"/>
        <c:axPos val="l"/>
        <c:numFmt formatCode="#,##0_);[Red]\(#,##0\)" sourceLinked="1"/>
        <c:majorTickMark val="none"/>
        <c:minorTickMark val="none"/>
        <c:tickLblPos val="nextTo"/>
        <c:crossAx val="763645008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2000"/>
          </a:pPr>
          <a:endParaRPr lang="ja-JP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600">
          <a:solidFill>
            <a:sysClr val="windowText" lastClr="000000"/>
          </a:solidFill>
          <a:latin typeface="メイリオ" panose="020B0604030504040204" pitchFamily="50" charset="-128"/>
          <a:ea typeface="メイリオ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'データ（時系列）'!$I$9</c:f>
              <c:strCache>
                <c:ptCount val="1"/>
                <c:pt idx="0">
                  <c:v>0-14歳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0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'データ（時系列）'!項目_人口</c:f>
              <c:strCache>
                <c:ptCount val="12"/>
                <c:pt idx="0">
                  <c:v>2024年5月</c:v>
                </c:pt>
                <c:pt idx="1">
                  <c:v>2024年6月</c:v>
                </c:pt>
                <c:pt idx="2">
                  <c:v>2024年7月</c:v>
                </c:pt>
                <c:pt idx="3">
                  <c:v>2024年8月</c:v>
                </c:pt>
                <c:pt idx="4">
                  <c:v>2024年9月</c:v>
                </c:pt>
                <c:pt idx="5">
                  <c:v>2024年10月</c:v>
                </c:pt>
                <c:pt idx="6">
                  <c:v>2024年11月</c:v>
                </c:pt>
                <c:pt idx="7">
                  <c:v>2024年12月</c:v>
                </c:pt>
                <c:pt idx="8">
                  <c:v>2025年1月</c:v>
                </c:pt>
                <c:pt idx="9">
                  <c:v>2025年2月</c:v>
                </c:pt>
                <c:pt idx="10">
                  <c:v>2025年3月</c:v>
                </c:pt>
                <c:pt idx="11">
                  <c:v>2025年4月</c:v>
                </c:pt>
              </c:strCache>
            </c:strRef>
          </c:cat>
          <c:val>
            <c:numRef>
              <c:f>'データ（時系列）'!データ_３階層人口・男性・0_14歳</c:f>
              <c:numCache>
                <c:formatCode>#,##0_);[Red]\(#,##0\)</c:formatCode>
                <c:ptCount val="12"/>
                <c:pt idx="0">
                  <c:v>19011</c:v>
                </c:pt>
                <c:pt idx="1">
                  <c:v>18945</c:v>
                </c:pt>
                <c:pt idx="2">
                  <c:v>18868</c:v>
                </c:pt>
                <c:pt idx="3">
                  <c:v>18809</c:v>
                </c:pt>
                <c:pt idx="4">
                  <c:v>18752</c:v>
                </c:pt>
                <c:pt idx="5">
                  <c:v>18680</c:v>
                </c:pt>
                <c:pt idx="6">
                  <c:v>18630</c:v>
                </c:pt>
                <c:pt idx="7">
                  <c:v>18558</c:v>
                </c:pt>
                <c:pt idx="8">
                  <c:v>18523</c:v>
                </c:pt>
                <c:pt idx="9">
                  <c:v>18469</c:v>
                </c:pt>
                <c:pt idx="10">
                  <c:v>18366</c:v>
                </c:pt>
                <c:pt idx="11">
                  <c:v>18318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50-44CE-9D85-D74091E7EBC5}"/>
            </c:ext>
          </c:extLst>
        </c:ser>
        <c:ser>
          <c:idx val="1"/>
          <c:order val="1"/>
          <c:tx>
            <c:strRef>
              <c:f>'データ（時系列）'!$J$9</c:f>
              <c:strCache>
                <c:ptCount val="1"/>
                <c:pt idx="0">
                  <c:v>15-64歳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0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'データ（時系列）'!項目_人口</c:f>
              <c:strCache>
                <c:ptCount val="12"/>
                <c:pt idx="0">
                  <c:v>2024年5月</c:v>
                </c:pt>
                <c:pt idx="1">
                  <c:v>2024年6月</c:v>
                </c:pt>
                <c:pt idx="2">
                  <c:v>2024年7月</c:v>
                </c:pt>
                <c:pt idx="3">
                  <c:v>2024年8月</c:v>
                </c:pt>
                <c:pt idx="4">
                  <c:v>2024年9月</c:v>
                </c:pt>
                <c:pt idx="5">
                  <c:v>2024年10月</c:v>
                </c:pt>
                <c:pt idx="6">
                  <c:v>2024年11月</c:v>
                </c:pt>
                <c:pt idx="7">
                  <c:v>2024年12月</c:v>
                </c:pt>
                <c:pt idx="8">
                  <c:v>2025年1月</c:v>
                </c:pt>
                <c:pt idx="9">
                  <c:v>2025年2月</c:v>
                </c:pt>
                <c:pt idx="10">
                  <c:v>2025年3月</c:v>
                </c:pt>
                <c:pt idx="11">
                  <c:v>2025年4月</c:v>
                </c:pt>
              </c:strCache>
            </c:strRef>
          </c:cat>
          <c:val>
            <c:numRef>
              <c:f>'データ（時系列）'!データ_３階層人口・男性・15_64歳</c:f>
              <c:numCache>
                <c:formatCode>#,##0_);[Red]\(#,##0\)</c:formatCode>
                <c:ptCount val="12"/>
                <c:pt idx="0">
                  <c:v>116811</c:v>
                </c:pt>
                <c:pt idx="1">
                  <c:v>116086</c:v>
                </c:pt>
                <c:pt idx="2">
                  <c:v>115964</c:v>
                </c:pt>
                <c:pt idx="3">
                  <c:v>115639</c:v>
                </c:pt>
                <c:pt idx="4">
                  <c:v>115542</c:v>
                </c:pt>
                <c:pt idx="5">
                  <c:v>115514</c:v>
                </c:pt>
                <c:pt idx="6">
                  <c:v>115395</c:v>
                </c:pt>
                <c:pt idx="7">
                  <c:v>115169</c:v>
                </c:pt>
                <c:pt idx="8">
                  <c:v>115004</c:v>
                </c:pt>
                <c:pt idx="9">
                  <c:v>114889</c:v>
                </c:pt>
                <c:pt idx="10">
                  <c:v>113999</c:v>
                </c:pt>
                <c:pt idx="11">
                  <c:v>115828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150-44CE-9D85-D74091E7EBC5}"/>
            </c:ext>
          </c:extLst>
        </c:ser>
        <c:ser>
          <c:idx val="2"/>
          <c:order val="2"/>
          <c:tx>
            <c:strRef>
              <c:f>'データ（時系列）'!$K$9</c:f>
              <c:strCache>
                <c:ptCount val="1"/>
                <c:pt idx="0">
                  <c:v>65歳以上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0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'データ（時系列）'!項目_人口</c:f>
              <c:strCache>
                <c:ptCount val="12"/>
                <c:pt idx="0">
                  <c:v>2024年5月</c:v>
                </c:pt>
                <c:pt idx="1">
                  <c:v>2024年6月</c:v>
                </c:pt>
                <c:pt idx="2">
                  <c:v>2024年7月</c:v>
                </c:pt>
                <c:pt idx="3">
                  <c:v>2024年8月</c:v>
                </c:pt>
                <c:pt idx="4">
                  <c:v>2024年9月</c:v>
                </c:pt>
                <c:pt idx="5">
                  <c:v>2024年10月</c:v>
                </c:pt>
                <c:pt idx="6">
                  <c:v>2024年11月</c:v>
                </c:pt>
                <c:pt idx="7">
                  <c:v>2024年12月</c:v>
                </c:pt>
                <c:pt idx="8">
                  <c:v>2025年1月</c:v>
                </c:pt>
                <c:pt idx="9">
                  <c:v>2025年2月</c:v>
                </c:pt>
                <c:pt idx="10">
                  <c:v>2025年3月</c:v>
                </c:pt>
                <c:pt idx="11">
                  <c:v>2025年4月</c:v>
                </c:pt>
              </c:strCache>
            </c:strRef>
          </c:cat>
          <c:val>
            <c:numRef>
              <c:f>'データ（時系列）'!データ_３階層人口・男性・65歳以上</c:f>
              <c:numCache>
                <c:formatCode>#,##0_);[Red]\(#,##0\)</c:formatCode>
                <c:ptCount val="12"/>
                <c:pt idx="0">
                  <c:v>55094</c:v>
                </c:pt>
                <c:pt idx="1">
                  <c:v>55095</c:v>
                </c:pt>
                <c:pt idx="2">
                  <c:v>55078</c:v>
                </c:pt>
                <c:pt idx="3">
                  <c:v>55063</c:v>
                </c:pt>
                <c:pt idx="4">
                  <c:v>55028</c:v>
                </c:pt>
                <c:pt idx="5">
                  <c:v>54987</c:v>
                </c:pt>
                <c:pt idx="6">
                  <c:v>54948</c:v>
                </c:pt>
                <c:pt idx="7">
                  <c:v>54916</c:v>
                </c:pt>
                <c:pt idx="8">
                  <c:v>54806</c:v>
                </c:pt>
                <c:pt idx="9">
                  <c:v>54730</c:v>
                </c:pt>
                <c:pt idx="10">
                  <c:v>54717</c:v>
                </c:pt>
                <c:pt idx="11">
                  <c:v>54732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150-44CE-9D85-D74091E7EBC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100"/>
        <c:axId val="763645008"/>
        <c:axId val="763645336"/>
      </c:barChart>
      <c:catAx>
        <c:axId val="7636450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 sz="2000"/>
            </a:pPr>
            <a:endParaRPr lang="ja-JP"/>
          </a:p>
        </c:txPr>
        <c:crossAx val="763645336"/>
        <c:crosses val="autoZero"/>
        <c:auto val="1"/>
        <c:lblAlgn val="ctr"/>
        <c:lblOffset val="100"/>
        <c:noMultiLvlLbl val="1"/>
      </c:catAx>
      <c:valAx>
        <c:axId val="763645336"/>
        <c:scaling>
          <c:orientation val="minMax"/>
        </c:scaling>
        <c:delete val="1"/>
        <c:axPos val="l"/>
        <c:numFmt formatCode="#,##0_);[Red]\(#,##0\)" sourceLinked="1"/>
        <c:majorTickMark val="none"/>
        <c:minorTickMark val="none"/>
        <c:tickLblPos val="nextTo"/>
        <c:crossAx val="763645008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2000"/>
          </a:pPr>
          <a:endParaRPr lang="ja-JP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600">
          <a:solidFill>
            <a:sysClr val="windowText" lastClr="000000"/>
          </a:solidFill>
          <a:latin typeface="メイリオ" panose="020B0604030504040204" pitchFamily="50" charset="-128"/>
          <a:ea typeface="メイリオ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'データ（時系列）'!$N$9</c:f>
              <c:strCache>
                <c:ptCount val="1"/>
                <c:pt idx="0">
                  <c:v>0-14歳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0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'データ（時系列）'!項目_人口</c:f>
              <c:strCache>
                <c:ptCount val="12"/>
                <c:pt idx="0">
                  <c:v>2024年5月</c:v>
                </c:pt>
                <c:pt idx="1">
                  <c:v>2024年6月</c:v>
                </c:pt>
                <c:pt idx="2">
                  <c:v>2024年7月</c:v>
                </c:pt>
                <c:pt idx="3">
                  <c:v>2024年8月</c:v>
                </c:pt>
                <c:pt idx="4">
                  <c:v>2024年9月</c:v>
                </c:pt>
                <c:pt idx="5">
                  <c:v>2024年10月</c:v>
                </c:pt>
                <c:pt idx="6">
                  <c:v>2024年11月</c:v>
                </c:pt>
                <c:pt idx="7">
                  <c:v>2024年12月</c:v>
                </c:pt>
                <c:pt idx="8">
                  <c:v>2025年1月</c:v>
                </c:pt>
                <c:pt idx="9">
                  <c:v>2025年2月</c:v>
                </c:pt>
                <c:pt idx="10">
                  <c:v>2025年3月</c:v>
                </c:pt>
                <c:pt idx="11">
                  <c:v>2025年4月</c:v>
                </c:pt>
              </c:strCache>
            </c:strRef>
          </c:cat>
          <c:val>
            <c:numRef>
              <c:f>'データ（時系列）'!データ_３階層人口・女性・0_14歳</c:f>
              <c:numCache>
                <c:formatCode>#,##0_);[Red]\(#,##0\)</c:formatCode>
                <c:ptCount val="12"/>
                <c:pt idx="0">
                  <c:v>18203</c:v>
                </c:pt>
                <c:pt idx="1">
                  <c:v>18157</c:v>
                </c:pt>
                <c:pt idx="2">
                  <c:v>18085</c:v>
                </c:pt>
                <c:pt idx="3">
                  <c:v>18026</c:v>
                </c:pt>
                <c:pt idx="4">
                  <c:v>17963</c:v>
                </c:pt>
                <c:pt idx="5">
                  <c:v>17879</c:v>
                </c:pt>
                <c:pt idx="6">
                  <c:v>17820</c:v>
                </c:pt>
                <c:pt idx="7">
                  <c:v>17752</c:v>
                </c:pt>
                <c:pt idx="8">
                  <c:v>17713</c:v>
                </c:pt>
                <c:pt idx="9">
                  <c:v>17663</c:v>
                </c:pt>
                <c:pt idx="10">
                  <c:v>17617</c:v>
                </c:pt>
                <c:pt idx="11">
                  <c:v>17563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61D-472F-972E-8F4E4F34C107}"/>
            </c:ext>
          </c:extLst>
        </c:ser>
        <c:ser>
          <c:idx val="1"/>
          <c:order val="1"/>
          <c:tx>
            <c:strRef>
              <c:f>'データ（時系列）'!$O$9</c:f>
              <c:strCache>
                <c:ptCount val="1"/>
                <c:pt idx="0">
                  <c:v>15-64歳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0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'データ（時系列）'!項目_人口</c:f>
              <c:strCache>
                <c:ptCount val="12"/>
                <c:pt idx="0">
                  <c:v>2024年5月</c:v>
                </c:pt>
                <c:pt idx="1">
                  <c:v>2024年6月</c:v>
                </c:pt>
                <c:pt idx="2">
                  <c:v>2024年7月</c:v>
                </c:pt>
                <c:pt idx="3">
                  <c:v>2024年8月</c:v>
                </c:pt>
                <c:pt idx="4">
                  <c:v>2024年9月</c:v>
                </c:pt>
                <c:pt idx="5">
                  <c:v>2024年10月</c:v>
                </c:pt>
                <c:pt idx="6">
                  <c:v>2024年11月</c:v>
                </c:pt>
                <c:pt idx="7">
                  <c:v>2024年12月</c:v>
                </c:pt>
                <c:pt idx="8">
                  <c:v>2025年1月</c:v>
                </c:pt>
                <c:pt idx="9">
                  <c:v>2025年2月</c:v>
                </c:pt>
                <c:pt idx="10">
                  <c:v>2025年3月</c:v>
                </c:pt>
                <c:pt idx="11">
                  <c:v>2025年4月</c:v>
                </c:pt>
              </c:strCache>
            </c:strRef>
          </c:cat>
          <c:val>
            <c:numRef>
              <c:f>'データ（時系列）'!データ_３階層人口・女性・15_64歳</c:f>
              <c:numCache>
                <c:formatCode>#,##0_);[Red]\(#,##0\)</c:formatCode>
                <c:ptCount val="12"/>
                <c:pt idx="0">
                  <c:v>104145</c:v>
                </c:pt>
                <c:pt idx="1">
                  <c:v>103981</c:v>
                </c:pt>
                <c:pt idx="2">
                  <c:v>103940</c:v>
                </c:pt>
                <c:pt idx="3">
                  <c:v>103742</c:v>
                </c:pt>
                <c:pt idx="4">
                  <c:v>103663</c:v>
                </c:pt>
                <c:pt idx="5">
                  <c:v>103614</c:v>
                </c:pt>
                <c:pt idx="6">
                  <c:v>103537</c:v>
                </c:pt>
                <c:pt idx="7">
                  <c:v>103425</c:v>
                </c:pt>
                <c:pt idx="8">
                  <c:v>103327</c:v>
                </c:pt>
                <c:pt idx="9">
                  <c:v>103219</c:v>
                </c:pt>
                <c:pt idx="10">
                  <c:v>102937</c:v>
                </c:pt>
                <c:pt idx="11">
                  <c:v>103168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61D-472F-972E-8F4E4F34C107}"/>
            </c:ext>
          </c:extLst>
        </c:ser>
        <c:ser>
          <c:idx val="2"/>
          <c:order val="2"/>
          <c:tx>
            <c:strRef>
              <c:f>'データ（時系列）'!$P$9</c:f>
              <c:strCache>
                <c:ptCount val="1"/>
                <c:pt idx="0">
                  <c:v>65歳以上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0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'データ（時系列）'!項目_人口</c:f>
              <c:strCache>
                <c:ptCount val="12"/>
                <c:pt idx="0">
                  <c:v>2024年5月</c:v>
                </c:pt>
                <c:pt idx="1">
                  <c:v>2024年6月</c:v>
                </c:pt>
                <c:pt idx="2">
                  <c:v>2024年7月</c:v>
                </c:pt>
                <c:pt idx="3">
                  <c:v>2024年8月</c:v>
                </c:pt>
                <c:pt idx="4">
                  <c:v>2024年9月</c:v>
                </c:pt>
                <c:pt idx="5">
                  <c:v>2024年10月</c:v>
                </c:pt>
                <c:pt idx="6">
                  <c:v>2024年11月</c:v>
                </c:pt>
                <c:pt idx="7">
                  <c:v>2024年12月</c:v>
                </c:pt>
                <c:pt idx="8">
                  <c:v>2025年1月</c:v>
                </c:pt>
                <c:pt idx="9">
                  <c:v>2025年2月</c:v>
                </c:pt>
                <c:pt idx="10">
                  <c:v>2025年3月</c:v>
                </c:pt>
                <c:pt idx="11">
                  <c:v>2025年4月</c:v>
                </c:pt>
              </c:strCache>
            </c:strRef>
          </c:cat>
          <c:val>
            <c:numRef>
              <c:f>'データ（時系列）'!データ_３階層人口・女性・65歳以上</c:f>
              <c:numCache>
                <c:formatCode>#,##0_);[Red]\(#,##0\)</c:formatCode>
                <c:ptCount val="12"/>
                <c:pt idx="0">
                  <c:v>69483</c:v>
                </c:pt>
                <c:pt idx="1">
                  <c:v>69461</c:v>
                </c:pt>
                <c:pt idx="2">
                  <c:v>69428</c:v>
                </c:pt>
                <c:pt idx="3">
                  <c:v>69401</c:v>
                </c:pt>
                <c:pt idx="4">
                  <c:v>69365</c:v>
                </c:pt>
                <c:pt idx="5">
                  <c:v>69357</c:v>
                </c:pt>
                <c:pt idx="6">
                  <c:v>69293</c:v>
                </c:pt>
                <c:pt idx="7">
                  <c:v>69221</c:v>
                </c:pt>
                <c:pt idx="8">
                  <c:v>69102</c:v>
                </c:pt>
                <c:pt idx="9">
                  <c:v>69039</c:v>
                </c:pt>
                <c:pt idx="10">
                  <c:v>69046</c:v>
                </c:pt>
                <c:pt idx="11">
                  <c:v>69028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61D-472F-972E-8F4E4F34C10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100"/>
        <c:axId val="763645008"/>
        <c:axId val="763645336"/>
      </c:barChart>
      <c:catAx>
        <c:axId val="7636450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 sz="2000"/>
            </a:pPr>
            <a:endParaRPr lang="ja-JP"/>
          </a:p>
        </c:txPr>
        <c:crossAx val="763645336"/>
        <c:crosses val="autoZero"/>
        <c:auto val="1"/>
        <c:lblAlgn val="ctr"/>
        <c:lblOffset val="100"/>
        <c:noMultiLvlLbl val="1"/>
      </c:catAx>
      <c:valAx>
        <c:axId val="763645336"/>
        <c:scaling>
          <c:orientation val="minMax"/>
        </c:scaling>
        <c:delete val="1"/>
        <c:axPos val="l"/>
        <c:numFmt formatCode="#,##0_);[Red]\(#,##0\)" sourceLinked="1"/>
        <c:majorTickMark val="none"/>
        <c:minorTickMark val="none"/>
        <c:tickLblPos val="nextTo"/>
        <c:crossAx val="763645008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2000"/>
          </a:pPr>
          <a:endParaRPr lang="ja-JP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600">
          <a:solidFill>
            <a:sysClr val="windowText" lastClr="000000"/>
          </a:solidFill>
          <a:latin typeface="メイリオ" panose="020B0604030504040204" pitchFamily="50" charset="-128"/>
          <a:ea typeface="メイリオ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'データ（時系列）'!$S$9</c:f>
              <c:strCache>
                <c:ptCount val="1"/>
                <c:pt idx="0">
                  <c:v>高齢化率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2000" b="0" i="0" u="none" strike="noStrike" kern="1200" baseline="0">
                    <a:solidFill>
                      <a:sysClr val="windowText" lastClr="000000"/>
                    </a:solidFill>
                    <a:latin typeface="メイリオ" panose="020B0604030504040204" pitchFamily="50" charset="-128"/>
                    <a:ea typeface="メイリオ" panose="020B0604030504040204" pitchFamily="50" charset="-128"/>
                    <a:cs typeface="+mn-cs"/>
                  </a:defRPr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'データ（時系列）'!項目_人口</c:f>
              <c:strCache>
                <c:ptCount val="12"/>
                <c:pt idx="0">
                  <c:v>2024年5月</c:v>
                </c:pt>
                <c:pt idx="1">
                  <c:v>2024年6月</c:v>
                </c:pt>
                <c:pt idx="2">
                  <c:v>2024年7月</c:v>
                </c:pt>
                <c:pt idx="3">
                  <c:v>2024年8月</c:v>
                </c:pt>
                <c:pt idx="4">
                  <c:v>2024年9月</c:v>
                </c:pt>
                <c:pt idx="5">
                  <c:v>2024年10月</c:v>
                </c:pt>
                <c:pt idx="6">
                  <c:v>2024年11月</c:v>
                </c:pt>
                <c:pt idx="7">
                  <c:v>2024年12月</c:v>
                </c:pt>
                <c:pt idx="8">
                  <c:v>2025年1月</c:v>
                </c:pt>
                <c:pt idx="9">
                  <c:v>2025年2月</c:v>
                </c:pt>
                <c:pt idx="10">
                  <c:v>2025年3月</c:v>
                </c:pt>
                <c:pt idx="11">
                  <c:v>2025年4月</c:v>
                </c:pt>
              </c:strCache>
            </c:strRef>
          </c:cat>
          <c:val>
            <c:numRef>
              <c:f>'データ（時系列）'!データ_高齢化率</c:f>
              <c:numCache>
                <c:formatCode>0.0%</c:formatCode>
                <c:ptCount val="12"/>
                <c:pt idx="0">
                  <c:v>0.32548132317170347</c:v>
                </c:pt>
                <c:pt idx="1">
                  <c:v>0.32629772742157315</c:v>
                </c:pt>
                <c:pt idx="2">
                  <c:v>0.32647634930499286</c:v>
                </c:pt>
                <c:pt idx="3">
                  <c:v>0.32695177051591889</c:v>
                </c:pt>
                <c:pt idx="4">
                  <c:v>0.32708058888336711</c:v>
                </c:pt>
                <c:pt idx="5">
                  <c:v>0.32719436046006772</c:v>
                </c:pt>
                <c:pt idx="6">
                  <c:v>0.3272746909433833</c:v>
                </c:pt>
                <c:pt idx="7">
                  <c:v>0.32750282950920878</c:v>
                </c:pt>
                <c:pt idx="8">
                  <c:v>0.32738754210978266</c:v>
                </c:pt>
                <c:pt idx="9">
                  <c:v>0.32742342113547562</c:v>
                </c:pt>
                <c:pt idx="10">
                  <c:v>0.32856096123520634</c:v>
                </c:pt>
                <c:pt idx="11">
                  <c:v>0.32685659351833024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4A-4884-9991-245112AC55B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763645008"/>
        <c:axId val="763645336"/>
      </c:barChart>
      <c:catAx>
        <c:axId val="7636450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ysClr val="windowText" lastClr="000000"/>
                </a:solidFill>
                <a:latin typeface="メイリオ" panose="020B0604030504040204" pitchFamily="50" charset="-128"/>
                <a:ea typeface="メイリオ" panose="020B0604030504040204" pitchFamily="50" charset="-128"/>
                <a:cs typeface="+mn-cs"/>
              </a:defRPr>
            </a:pPr>
            <a:endParaRPr lang="ja-JP"/>
          </a:p>
        </c:txPr>
        <c:crossAx val="763645336"/>
        <c:crosses val="autoZero"/>
        <c:auto val="1"/>
        <c:lblAlgn val="ctr"/>
        <c:lblOffset val="100"/>
        <c:noMultiLvlLbl val="1"/>
      </c:catAx>
      <c:valAx>
        <c:axId val="76364533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7636450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600">
          <a:solidFill>
            <a:sysClr val="windowText" lastClr="000000"/>
          </a:solidFill>
          <a:latin typeface="メイリオ" panose="020B0604030504040204" pitchFamily="50" charset="-128"/>
          <a:ea typeface="メイリオ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'データ（時系列）'!$V$9</c:f>
              <c:strCache>
                <c:ptCount val="1"/>
                <c:pt idx="0">
                  <c:v>後期高齢化率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2000" b="0" i="0" u="none" strike="noStrike" kern="1200" baseline="0">
                    <a:solidFill>
                      <a:sysClr val="windowText" lastClr="000000"/>
                    </a:solidFill>
                    <a:latin typeface="メイリオ" panose="020B0604030504040204" pitchFamily="50" charset="-128"/>
                    <a:ea typeface="メイリオ" panose="020B0604030504040204" pitchFamily="50" charset="-128"/>
                    <a:cs typeface="+mn-cs"/>
                  </a:defRPr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'データ（時系列）'!項目_人口</c:f>
              <c:strCache>
                <c:ptCount val="12"/>
                <c:pt idx="0">
                  <c:v>2024年5月</c:v>
                </c:pt>
                <c:pt idx="1">
                  <c:v>2024年6月</c:v>
                </c:pt>
                <c:pt idx="2">
                  <c:v>2024年7月</c:v>
                </c:pt>
                <c:pt idx="3">
                  <c:v>2024年8月</c:v>
                </c:pt>
                <c:pt idx="4">
                  <c:v>2024年9月</c:v>
                </c:pt>
                <c:pt idx="5">
                  <c:v>2024年10月</c:v>
                </c:pt>
                <c:pt idx="6">
                  <c:v>2024年11月</c:v>
                </c:pt>
                <c:pt idx="7">
                  <c:v>2024年12月</c:v>
                </c:pt>
                <c:pt idx="8">
                  <c:v>2025年1月</c:v>
                </c:pt>
                <c:pt idx="9">
                  <c:v>2025年2月</c:v>
                </c:pt>
                <c:pt idx="10">
                  <c:v>2025年3月</c:v>
                </c:pt>
                <c:pt idx="11">
                  <c:v>2025年4月</c:v>
                </c:pt>
              </c:strCache>
            </c:strRef>
          </c:cat>
          <c:val>
            <c:numRef>
              <c:f>'データ（時系列）'!データ_後期高齢化率</c:f>
              <c:numCache>
                <c:formatCode>0.0%</c:formatCode>
                <c:ptCount val="12"/>
                <c:pt idx="0">
                  <c:v>0.19491988180181685</c:v>
                </c:pt>
                <c:pt idx="1">
                  <c:v>0.19601283646604231</c:v>
                </c:pt>
                <c:pt idx="2">
                  <c:v>0.19674430922769121</c:v>
                </c:pt>
                <c:pt idx="3">
                  <c:v>0.19760691394346958</c:v>
                </c:pt>
                <c:pt idx="4">
                  <c:v>0.19833137442054308</c:v>
                </c:pt>
                <c:pt idx="5">
                  <c:v>0.19889956345666537</c:v>
                </c:pt>
                <c:pt idx="6">
                  <c:v>0.19950055713168063</c:v>
                </c:pt>
                <c:pt idx="7">
                  <c:v>0.20014457538894209</c:v>
                </c:pt>
                <c:pt idx="8">
                  <c:v>0.20056014267785191</c:v>
                </c:pt>
                <c:pt idx="9">
                  <c:v>0.20101373247726906</c:v>
                </c:pt>
                <c:pt idx="10">
                  <c:v>0.20195549561699258</c:v>
                </c:pt>
                <c:pt idx="11">
                  <c:v>0.20121646854375036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6A-47CB-A9CB-278FEF9BD2B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763645008"/>
        <c:axId val="763645336"/>
      </c:barChart>
      <c:catAx>
        <c:axId val="7636450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ysClr val="windowText" lastClr="000000"/>
                </a:solidFill>
                <a:latin typeface="メイリオ" panose="020B0604030504040204" pitchFamily="50" charset="-128"/>
                <a:ea typeface="メイリオ" panose="020B0604030504040204" pitchFamily="50" charset="-128"/>
                <a:cs typeface="+mn-cs"/>
              </a:defRPr>
            </a:pPr>
            <a:endParaRPr lang="ja-JP"/>
          </a:p>
        </c:txPr>
        <c:crossAx val="763645336"/>
        <c:crosses val="autoZero"/>
        <c:auto val="1"/>
        <c:lblAlgn val="ctr"/>
        <c:lblOffset val="100"/>
        <c:noMultiLvlLbl val="1"/>
      </c:catAx>
      <c:valAx>
        <c:axId val="76364533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7636450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600">
          <a:solidFill>
            <a:sysClr val="windowText" lastClr="000000"/>
          </a:solidFill>
          <a:latin typeface="メイリオ" panose="020B0604030504040204" pitchFamily="50" charset="-128"/>
          <a:ea typeface="メイリオ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'データ（時系列）'!$Y$9</c:f>
              <c:strCache>
                <c:ptCount val="1"/>
                <c:pt idx="0">
                  <c:v>0-14歳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0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'データ（時系列）'!項目_人口</c:f>
              <c:strCache>
                <c:ptCount val="12"/>
                <c:pt idx="0">
                  <c:v>2024年5月</c:v>
                </c:pt>
                <c:pt idx="1">
                  <c:v>2024年6月</c:v>
                </c:pt>
                <c:pt idx="2">
                  <c:v>2024年7月</c:v>
                </c:pt>
                <c:pt idx="3">
                  <c:v>2024年8月</c:v>
                </c:pt>
                <c:pt idx="4">
                  <c:v>2024年9月</c:v>
                </c:pt>
                <c:pt idx="5">
                  <c:v>2024年10月</c:v>
                </c:pt>
                <c:pt idx="6">
                  <c:v>2024年11月</c:v>
                </c:pt>
                <c:pt idx="7">
                  <c:v>2024年12月</c:v>
                </c:pt>
                <c:pt idx="8">
                  <c:v>2025年1月</c:v>
                </c:pt>
                <c:pt idx="9">
                  <c:v>2025年2月</c:v>
                </c:pt>
                <c:pt idx="10">
                  <c:v>2025年3月</c:v>
                </c:pt>
                <c:pt idx="11">
                  <c:v>2025年4月</c:v>
                </c:pt>
              </c:strCache>
            </c:strRef>
          </c:cat>
          <c:val>
            <c:numRef>
              <c:f>'データ（時系列）'!データ_３階層人口比率・0_14歳</c:f>
              <c:numCache>
                <c:formatCode>0.0%</c:formatCode>
                <c:ptCount val="12"/>
                <c:pt idx="0">
                  <c:v>9.7228717664671435E-2</c:v>
                </c:pt>
                <c:pt idx="1">
                  <c:v>9.7195625122797821E-2</c:v>
                </c:pt>
                <c:pt idx="2">
                  <c:v>9.6897181950005642E-2</c:v>
                </c:pt>
                <c:pt idx="3">
                  <c:v>9.6761059157297463E-2</c:v>
                </c:pt>
                <c:pt idx="4">
                  <c:v>9.653890348213183E-2</c:v>
                </c:pt>
                <c:pt idx="5">
                  <c:v>9.6200046838284245E-2</c:v>
                </c:pt>
                <c:pt idx="6">
                  <c:v>9.6016310918990683E-2</c:v>
                </c:pt>
                <c:pt idx="7">
                  <c:v>9.5794386359259284E-2</c:v>
                </c:pt>
                <c:pt idx="8">
                  <c:v>9.5742122993592707E-2</c:v>
                </c:pt>
                <c:pt idx="9">
                  <c:v>9.5585025753355077E-2</c:v>
                </c:pt>
                <c:pt idx="10">
                  <c:v>9.5526199818414467E-2</c:v>
                </c:pt>
                <c:pt idx="11">
                  <c:v>9.4763586231667793E-2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204-435F-A19C-E84BD32687DA}"/>
            </c:ext>
          </c:extLst>
        </c:ser>
        <c:ser>
          <c:idx val="1"/>
          <c:order val="1"/>
          <c:tx>
            <c:strRef>
              <c:f>'データ（時系列）'!$Z$9</c:f>
              <c:strCache>
                <c:ptCount val="1"/>
                <c:pt idx="0">
                  <c:v>15-64歳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0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'データ（時系列）'!項目_人口</c:f>
              <c:strCache>
                <c:ptCount val="12"/>
                <c:pt idx="0">
                  <c:v>2024年5月</c:v>
                </c:pt>
                <c:pt idx="1">
                  <c:v>2024年6月</c:v>
                </c:pt>
                <c:pt idx="2">
                  <c:v>2024年7月</c:v>
                </c:pt>
                <c:pt idx="3">
                  <c:v>2024年8月</c:v>
                </c:pt>
                <c:pt idx="4">
                  <c:v>2024年9月</c:v>
                </c:pt>
                <c:pt idx="5">
                  <c:v>2024年10月</c:v>
                </c:pt>
                <c:pt idx="6">
                  <c:v>2024年11月</c:v>
                </c:pt>
                <c:pt idx="7">
                  <c:v>2024年12月</c:v>
                </c:pt>
                <c:pt idx="8">
                  <c:v>2025年1月</c:v>
                </c:pt>
                <c:pt idx="9">
                  <c:v>2025年2月</c:v>
                </c:pt>
                <c:pt idx="10">
                  <c:v>2025年3月</c:v>
                </c:pt>
                <c:pt idx="11">
                  <c:v>2025年4月</c:v>
                </c:pt>
              </c:strCache>
            </c:strRef>
          </c:cat>
          <c:val>
            <c:numRef>
              <c:f>'データ（時系列）'!データ_３階層人口比率・15_64歳</c:f>
              <c:numCache>
                <c:formatCode>0.0%</c:formatCode>
                <c:ptCount val="12"/>
                <c:pt idx="0">
                  <c:v>0.57728995916362502</c:v>
                </c:pt>
                <c:pt idx="1">
                  <c:v>0.57650664745562907</c:v>
                </c:pt>
                <c:pt idx="2">
                  <c:v>0.57662646874500145</c:v>
                </c:pt>
                <c:pt idx="3">
                  <c:v>0.57628717032678367</c:v>
                </c:pt>
                <c:pt idx="4">
                  <c:v>0.5763805076345011</c:v>
                </c:pt>
                <c:pt idx="5">
                  <c:v>0.57660559270164802</c:v>
                </c:pt>
                <c:pt idx="6">
                  <c:v>0.57670899813762599</c:v>
                </c:pt>
                <c:pt idx="7">
                  <c:v>0.57670278413153198</c:v>
                </c:pt>
                <c:pt idx="8">
                  <c:v>0.57687033489662465</c:v>
                </c:pt>
                <c:pt idx="9">
                  <c:v>0.57699155311116934</c:v>
                </c:pt>
                <c:pt idx="10">
                  <c:v>0.57591283894637912</c:v>
                </c:pt>
                <c:pt idx="11">
                  <c:v>0.57837982025000201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204-435F-A19C-E84BD32687DA}"/>
            </c:ext>
          </c:extLst>
        </c:ser>
        <c:ser>
          <c:idx val="2"/>
          <c:order val="2"/>
          <c:tx>
            <c:strRef>
              <c:f>'データ（時系列）'!$AA$9</c:f>
              <c:strCache>
                <c:ptCount val="1"/>
                <c:pt idx="0">
                  <c:v>65歳以上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0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'データ（時系列）'!項目_人口</c:f>
              <c:strCache>
                <c:ptCount val="12"/>
                <c:pt idx="0">
                  <c:v>2024年5月</c:v>
                </c:pt>
                <c:pt idx="1">
                  <c:v>2024年6月</c:v>
                </c:pt>
                <c:pt idx="2">
                  <c:v>2024年7月</c:v>
                </c:pt>
                <c:pt idx="3">
                  <c:v>2024年8月</c:v>
                </c:pt>
                <c:pt idx="4">
                  <c:v>2024年9月</c:v>
                </c:pt>
                <c:pt idx="5">
                  <c:v>2024年10月</c:v>
                </c:pt>
                <c:pt idx="6">
                  <c:v>2024年11月</c:v>
                </c:pt>
                <c:pt idx="7">
                  <c:v>2024年12月</c:v>
                </c:pt>
                <c:pt idx="8">
                  <c:v>2025年1月</c:v>
                </c:pt>
                <c:pt idx="9">
                  <c:v>2025年2月</c:v>
                </c:pt>
                <c:pt idx="10">
                  <c:v>2025年3月</c:v>
                </c:pt>
                <c:pt idx="11">
                  <c:v>2025年4月</c:v>
                </c:pt>
              </c:strCache>
            </c:strRef>
          </c:cat>
          <c:val>
            <c:numRef>
              <c:f>'データ（時系列）'!データ_３階層人口比率・65歳以上</c:f>
              <c:numCache>
                <c:formatCode>0.0%</c:formatCode>
                <c:ptCount val="12"/>
                <c:pt idx="0">
                  <c:v>0.32548132317170347</c:v>
                </c:pt>
                <c:pt idx="1">
                  <c:v>0.32629772742157315</c:v>
                </c:pt>
                <c:pt idx="2">
                  <c:v>0.32647634930499286</c:v>
                </c:pt>
                <c:pt idx="3">
                  <c:v>0.32695177051591889</c:v>
                </c:pt>
                <c:pt idx="4">
                  <c:v>0.32708058888336711</c:v>
                </c:pt>
                <c:pt idx="5">
                  <c:v>0.32719436046006772</c:v>
                </c:pt>
                <c:pt idx="6">
                  <c:v>0.3272746909433833</c:v>
                </c:pt>
                <c:pt idx="7">
                  <c:v>0.32750282950920878</c:v>
                </c:pt>
                <c:pt idx="8">
                  <c:v>0.32738754210978266</c:v>
                </c:pt>
                <c:pt idx="9">
                  <c:v>0.32742342113547562</c:v>
                </c:pt>
                <c:pt idx="10">
                  <c:v>0.32856096123520634</c:v>
                </c:pt>
                <c:pt idx="11">
                  <c:v>0.32685659351833024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204-435F-A19C-E84BD32687D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100"/>
        <c:axId val="763645008"/>
        <c:axId val="763645336"/>
      </c:barChart>
      <c:catAx>
        <c:axId val="7636450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 sz="2000"/>
            </a:pPr>
            <a:endParaRPr lang="ja-JP"/>
          </a:p>
        </c:txPr>
        <c:crossAx val="763645336"/>
        <c:crosses val="autoZero"/>
        <c:auto val="1"/>
        <c:lblAlgn val="ctr"/>
        <c:lblOffset val="100"/>
        <c:noMultiLvlLbl val="1"/>
      </c:catAx>
      <c:valAx>
        <c:axId val="763645336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763645008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2000"/>
          </a:pPr>
          <a:endParaRPr lang="ja-JP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600">
          <a:solidFill>
            <a:sysClr val="windowText" lastClr="000000"/>
          </a:solidFill>
          <a:latin typeface="メイリオ" panose="020B0604030504040204" pitchFamily="50" charset="-128"/>
          <a:ea typeface="メイリオ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5350497685185187"/>
          <c:y val="1.0176282051282052E-2"/>
        </c:manualLayout>
      </c:layout>
      <c:overlay val="0"/>
      <c:spPr>
        <a:noFill/>
        <a:ln>
          <a:solidFill>
            <a:sysClr val="windowText" lastClr="000000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ysClr val="windowText" lastClr="000000"/>
              </a:solidFill>
              <a:latin typeface="メイリオ" panose="020B0604030504040204" pitchFamily="50" charset="-128"/>
              <a:ea typeface="メイリオ" panose="020B0604030504040204" pitchFamily="50" charset="-128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'グラフ作成用（時系列）'!$B$3</c:f>
              <c:strCache>
                <c:ptCount val="1"/>
                <c:pt idx="0">
                  <c:v>2024年5月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2000" b="0" i="0" u="none" strike="noStrike" kern="1200" baseline="0">
                    <a:solidFill>
                      <a:sysClr val="windowText" lastClr="000000"/>
                    </a:solidFill>
                    <a:latin typeface="メイリオ" panose="020B0604030504040204" pitchFamily="50" charset="-128"/>
                    <a:ea typeface="メイリオ" panose="020B0604030504040204" pitchFamily="50" charset="-128"/>
                    <a:cs typeface="+mn-cs"/>
                  </a:defRPr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'グラフ作成用（時系列）'!$C$2:$T$2</c:f>
              <c:strCache>
                <c:ptCount val="18"/>
                <c:pt idx="0">
                  <c:v>0-4歳</c:v>
                </c:pt>
                <c:pt idx="1">
                  <c:v>5-9歳</c:v>
                </c:pt>
                <c:pt idx="2">
                  <c:v>10-14歳</c:v>
                </c:pt>
                <c:pt idx="3">
                  <c:v>15-19歳</c:v>
                </c:pt>
                <c:pt idx="4">
                  <c:v>20-24歳</c:v>
                </c:pt>
                <c:pt idx="5">
                  <c:v>25-29歳</c:v>
                </c:pt>
                <c:pt idx="6">
                  <c:v>30-34歳</c:v>
                </c:pt>
                <c:pt idx="7">
                  <c:v>35-39歳</c:v>
                </c:pt>
                <c:pt idx="8">
                  <c:v>40-44歳</c:v>
                </c:pt>
                <c:pt idx="9">
                  <c:v>45-49歳</c:v>
                </c:pt>
                <c:pt idx="10">
                  <c:v>50-54歳</c:v>
                </c:pt>
                <c:pt idx="11">
                  <c:v>55-59歳</c:v>
                </c:pt>
                <c:pt idx="12">
                  <c:v>60-64歳</c:v>
                </c:pt>
                <c:pt idx="13">
                  <c:v>65-69歳</c:v>
                </c:pt>
                <c:pt idx="14">
                  <c:v>70-74歳</c:v>
                </c:pt>
                <c:pt idx="15">
                  <c:v>75-79歳</c:v>
                </c:pt>
                <c:pt idx="16">
                  <c:v>80-84歳</c:v>
                </c:pt>
                <c:pt idx="17">
                  <c:v>85歳以上</c:v>
                </c:pt>
              </c:strCache>
            </c:strRef>
          </c:cat>
          <c:val>
            <c:numRef>
              <c:f>'グラフ作成用（時系列）'!$C$3:$T$3</c:f>
              <c:numCache>
                <c:formatCode>#,##0_);[Red]\(#,##0\)</c:formatCode>
                <c:ptCount val="18"/>
                <c:pt idx="0">
                  <c:v>4892</c:v>
                </c:pt>
                <c:pt idx="1">
                  <c:v>6632</c:v>
                </c:pt>
                <c:pt idx="2">
                  <c:v>7487</c:v>
                </c:pt>
                <c:pt idx="3">
                  <c:v>10801</c:v>
                </c:pt>
                <c:pt idx="4">
                  <c:v>11353</c:v>
                </c:pt>
                <c:pt idx="5">
                  <c:v>9209</c:v>
                </c:pt>
                <c:pt idx="6">
                  <c:v>8699</c:v>
                </c:pt>
                <c:pt idx="7">
                  <c:v>9685</c:v>
                </c:pt>
                <c:pt idx="8">
                  <c:v>10767</c:v>
                </c:pt>
                <c:pt idx="9">
                  <c:v>13619</c:v>
                </c:pt>
                <c:pt idx="10">
                  <c:v>16447</c:v>
                </c:pt>
                <c:pt idx="11">
                  <c:v>14084</c:v>
                </c:pt>
                <c:pt idx="12">
                  <c:v>12147</c:v>
                </c:pt>
                <c:pt idx="13">
                  <c:v>11180</c:v>
                </c:pt>
                <c:pt idx="14">
                  <c:v>13144</c:v>
                </c:pt>
                <c:pt idx="15">
                  <c:v>12598</c:v>
                </c:pt>
                <c:pt idx="16">
                  <c:v>10262</c:v>
                </c:pt>
                <c:pt idx="17">
                  <c:v>7910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CCA-4C35-A215-3E99BCEF518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847361440"/>
        <c:axId val="847369640"/>
      </c:barChart>
      <c:catAx>
        <c:axId val="8473614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ysClr val="windowText" lastClr="000000"/>
                </a:solidFill>
                <a:latin typeface="メイリオ" panose="020B0604030504040204" pitchFamily="50" charset="-128"/>
                <a:ea typeface="メイリオ" panose="020B0604030504040204" pitchFamily="50" charset="-128"/>
                <a:cs typeface="+mn-cs"/>
              </a:defRPr>
            </a:pPr>
            <a:endParaRPr lang="ja-JP"/>
          </a:p>
        </c:txPr>
        <c:crossAx val="847369640"/>
        <c:crosses val="autoZero"/>
        <c:auto val="1"/>
        <c:lblAlgn val="ctr"/>
        <c:lblOffset val="100"/>
        <c:noMultiLvlLbl val="0"/>
      </c:catAx>
      <c:valAx>
        <c:axId val="847369640"/>
        <c:scaling>
          <c:orientation val="minMax"/>
        </c:scaling>
        <c:delete val="1"/>
        <c:axPos val="l"/>
        <c:numFmt formatCode="#,##0_);[Red]\(#,##0\)" sourceLinked="1"/>
        <c:majorTickMark val="none"/>
        <c:minorTickMark val="none"/>
        <c:tickLblPos val="nextTo"/>
        <c:crossAx val="8473614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600">
          <a:solidFill>
            <a:sysClr val="windowText" lastClr="000000"/>
          </a:solidFill>
          <a:latin typeface="メイリオ" panose="020B0604030504040204" pitchFamily="50" charset="-128"/>
          <a:ea typeface="メイリオ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5350497685185187"/>
          <c:y val="3.3920940170940172E-3"/>
        </c:manualLayout>
      </c:layout>
      <c:overlay val="0"/>
      <c:spPr>
        <a:noFill/>
        <a:ln>
          <a:solidFill>
            <a:sysClr val="windowText" lastClr="000000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ysClr val="windowText" lastClr="000000"/>
              </a:solidFill>
              <a:latin typeface="メイリオ" panose="020B0604030504040204" pitchFamily="50" charset="-128"/>
              <a:ea typeface="メイリオ" panose="020B0604030504040204" pitchFamily="50" charset="-128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'グラフ作成用（時系列）'!$B$4</c:f>
              <c:strCache>
                <c:ptCount val="1"/>
                <c:pt idx="0">
                  <c:v>2025年4月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2000" b="0" i="0" u="none" strike="noStrike" kern="1200" baseline="0">
                    <a:solidFill>
                      <a:sysClr val="windowText" lastClr="000000"/>
                    </a:solidFill>
                    <a:latin typeface="メイリオ" panose="020B0604030504040204" pitchFamily="50" charset="-128"/>
                    <a:ea typeface="メイリオ" panose="020B0604030504040204" pitchFamily="50" charset="-128"/>
                    <a:cs typeface="+mn-cs"/>
                  </a:defRPr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'グラフ作成用（時系列）'!$C$2:$T$2</c:f>
              <c:strCache>
                <c:ptCount val="18"/>
                <c:pt idx="0">
                  <c:v>0-4歳</c:v>
                </c:pt>
                <c:pt idx="1">
                  <c:v>5-9歳</c:v>
                </c:pt>
                <c:pt idx="2">
                  <c:v>10-14歳</c:v>
                </c:pt>
                <c:pt idx="3">
                  <c:v>15-19歳</c:v>
                </c:pt>
                <c:pt idx="4">
                  <c:v>20-24歳</c:v>
                </c:pt>
                <c:pt idx="5">
                  <c:v>25-29歳</c:v>
                </c:pt>
                <c:pt idx="6">
                  <c:v>30-34歳</c:v>
                </c:pt>
                <c:pt idx="7">
                  <c:v>35-39歳</c:v>
                </c:pt>
                <c:pt idx="8">
                  <c:v>40-44歳</c:v>
                </c:pt>
                <c:pt idx="9">
                  <c:v>45-49歳</c:v>
                </c:pt>
                <c:pt idx="10">
                  <c:v>50-54歳</c:v>
                </c:pt>
                <c:pt idx="11">
                  <c:v>55-59歳</c:v>
                </c:pt>
                <c:pt idx="12">
                  <c:v>60-64歳</c:v>
                </c:pt>
                <c:pt idx="13">
                  <c:v>65-69歳</c:v>
                </c:pt>
                <c:pt idx="14">
                  <c:v>70-74歳</c:v>
                </c:pt>
                <c:pt idx="15">
                  <c:v>75-79歳</c:v>
                </c:pt>
                <c:pt idx="16">
                  <c:v>80-84歳</c:v>
                </c:pt>
                <c:pt idx="17">
                  <c:v>85歳以上</c:v>
                </c:pt>
              </c:strCache>
            </c:strRef>
          </c:cat>
          <c:val>
            <c:numRef>
              <c:f>'グラフ作成用（時系列）'!$C$4:$T$4</c:f>
              <c:numCache>
                <c:formatCode>#,##0_);[Red]\(#,##0\)</c:formatCode>
                <c:ptCount val="18"/>
                <c:pt idx="0">
                  <c:v>4542</c:v>
                </c:pt>
                <c:pt idx="1">
                  <c:v>6425</c:v>
                </c:pt>
                <c:pt idx="2">
                  <c:v>7351</c:v>
                </c:pt>
                <c:pt idx="3">
                  <c:v>10746</c:v>
                </c:pt>
                <c:pt idx="4">
                  <c:v>11316</c:v>
                </c:pt>
                <c:pt idx="5">
                  <c:v>9193</c:v>
                </c:pt>
                <c:pt idx="6">
                  <c:v>8679</c:v>
                </c:pt>
                <c:pt idx="7">
                  <c:v>9338</c:v>
                </c:pt>
                <c:pt idx="8">
                  <c:v>10545</c:v>
                </c:pt>
                <c:pt idx="9">
                  <c:v>12902</c:v>
                </c:pt>
                <c:pt idx="10">
                  <c:v>16317</c:v>
                </c:pt>
                <c:pt idx="11">
                  <c:v>14489</c:v>
                </c:pt>
                <c:pt idx="12">
                  <c:v>12303</c:v>
                </c:pt>
                <c:pt idx="13">
                  <c:v>11200</c:v>
                </c:pt>
                <c:pt idx="14">
                  <c:v>12145</c:v>
                </c:pt>
                <c:pt idx="15">
                  <c:v>13154</c:v>
                </c:pt>
                <c:pt idx="16">
                  <c:v>10031</c:v>
                </c:pt>
                <c:pt idx="17">
                  <c:v>8202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96-4E6A-9044-DD715FF0643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847387024"/>
        <c:axId val="847388992"/>
      </c:barChart>
      <c:catAx>
        <c:axId val="8473870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ysClr val="windowText" lastClr="000000"/>
                </a:solidFill>
                <a:latin typeface="メイリオ" panose="020B0604030504040204" pitchFamily="50" charset="-128"/>
                <a:ea typeface="メイリオ" panose="020B0604030504040204" pitchFamily="50" charset="-128"/>
                <a:cs typeface="+mn-cs"/>
              </a:defRPr>
            </a:pPr>
            <a:endParaRPr lang="ja-JP"/>
          </a:p>
        </c:txPr>
        <c:crossAx val="847388992"/>
        <c:crosses val="autoZero"/>
        <c:auto val="1"/>
        <c:lblAlgn val="ctr"/>
        <c:lblOffset val="100"/>
        <c:noMultiLvlLbl val="0"/>
      </c:catAx>
      <c:valAx>
        <c:axId val="847388992"/>
        <c:scaling>
          <c:orientation val="minMax"/>
        </c:scaling>
        <c:delete val="1"/>
        <c:axPos val="l"/>
        <c:numFmt formatCode="#,##0_);[Red]\(#,##0\)" sourceLinked="1"/>
        <c:majorTickMark val="none"/>
        <c:minorTickMark val="none"/>
        <c:tickLblPos val="nextTo"/>
        <c:crossAx val="8473870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600">
          <a:solidFill>
            <a:sysClr val="windowText" lastClr="000000"/>
          </a:solidFill>
          <a:latin typeface="メイリオ" panose="020B0604030504040204" pitchFamily="50" charset="-128"/>
          <a:ea typeface="メイリオ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5277002314814813"/>
          <c:y val="6.7841880341880344E-3"/>
        </c:manualLayout>
      </c:layout>
      <c:overlay val="0"/>
      <c:spPr>
        <a:noFill/>
        <a:ln>
          <a:solidFill>
            <a:sysClr val="windowText" lastClr="000000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ysClr val="windowText" lastClr="000000"/>
              </a:solidFill>
              <a:latin typeface="メイリオ" panose="020B0604030504040204" pitchFamily="50" charset="-128"/>
              <a:ea typeface="メイリオ" panose="020B0604030504040204" pitchFamily="50" charset="-128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'グラフ作成用（時系列）'!$B$8</c:f>
              <c:strCache>
                <c:ptCount val="1"/>
                <c:pt idx="0">
                  <c:v>2024年5月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2000" b="0" i="0" u="none" strike="noStrike" kern="1200" baseline="0">
                    <a:solidFill>
                      <a:sysClr val="windowText" lastClr="000000"/>
                    </a:solidFill>
                    <a:latin typeface="メイリオ" panose="020B0604030504040204" pitchFamily="50" charset="-128"/>
                    <a:ea typeface="メイリオ" panose="020B0604030504040204" pitchFamily="50" charset="-128"/>
                    <a:cs typeface="+mn-cs"/>
                  </a:defRPr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'グラフ作成用（時系列）'!$C$7:$T$7</c:f>
              <c:strCache>
                <c:ptCount val="18"/>
                <c:pt idx="0">
                  <c:v>0-4歳</c:v>
                </c:pt>
                <c:pt idx="1">
                  <c:v>5-9歳</c:v>
                </c:pt>
                <c:pt idx="2">
                  <c:v>10-14歳</c:v>
                </c:pt>
                <c:pt idx="3">
                  <c:v>15-19歳</c:v>
                </c:pt>
                <c:pt idx="4">
                  <c:v>20-24歳</c:v>
                </c:pt>
                <c:pt idx="5">
                  <c:v>25-29歳</c:v>
                </c:pt>
                <c:pt idx="6">
                  <c:v>30-34歳</c:v>
                </c:pt>
                <c:pt idx="7">
                  <c:v>35-39歳</c:v>
                </c:pt>
                <c:pt idx="8">
                  <c:v>40-44歳</c:v>
                </c:pt>
                <c:pt idx="9">
                  <c:v>45-49歳</c:v>
                </c:pt>
                <c:pt idx="10">
                  <c:v>50-54歳</c:v>
                </c:pt>
                <c:pt idx="11">
                  <c:v>55-59歳</c:v>
                </c:pt>
                <c:pt idx="12">
                  <c:v>60-64歳</c:v>
                </c:pt>
                <c:pt idx="13">
                  <c:v>65-69歳</c:v>
                </c:pt>
                <c:pt idx="14">
                  <c:v>70-74歳</c:v>
                </c:pt>
                <c:pt idx="15">
                  <c:v>75-79歳</c:v>
                </c:pt>
                <c:pt idx="16">
                  <c:v>80-84歳</c:v>
                </c:pt>
                <c:pt idx="17">
                  <c:v>85歳以上</c:v>
                </c:pt>
              </c:strCache>
            </c:strRef>
          </c:cat>
          <c:val>
            <c:numRef>
              <c:f>'グラフ作成用（時系列）'!$C$8:$T$8</c:f>
              <c:numCache>
                <c:formatCode>#,##0_);[Red]\(#,##0\)</c:formatCode>
                <c:ptCount val="18"/>
                <c:pt idx="0">
                  <c:v>4765</c:v>
                </c:pt>
                <c:pt idx="1">
                  <c:v>6159</c:v>
                </c:pt>
                <c:pt idx="2">
                  <c:v>7279</c:v>
                </c:pt>
                <c:pt idx="3">
                  <c:v>8245</c:v>
                </c:pt>
                <c:pt idx="4">
                  <c:v>8763</c:v>
                </c:pt>
                <c:pt idx="5">
                  <c:v>7699</c:v>
                </c:pt>
                <c:pt idx="6">
                  <c:v>7292</c:v>
                </c:pt>
                <c:pt idx="7">
                  <c:v>8592</c:v>
                </c:pt>
                <c:pt idx="8">
                  <c:v>10221</c:v>
                </c:pt>
                <c:pt idx="9">
                  <c:v>12904</c:v>
                </c:pt>
                <c:pt idx="10">
                  <c:v>15371</c:v>
                </c:pt>
                <c:pt idx="11">
                  <c:v>13459</c:v>
                </c:pt>
                <c:pt idx="12">
                  <c:v>11599</c:v>
                </c:pt>
                <c:pt idx="13">
                  <c:v>11297</c:v>
                </c:pt>
                <c:pt idx="14">
                  <c:v>14351</c:v>
                </c:pt>
                <c:pt idx="15">
                  <c:v>15542</c:v>
                </c:pt>
                <c:pt idx="16">
                  <c:v>13436</c:v>
                </c:pt>
                <c:pt idx="17">
                  <c:v>14857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FC-4D5A-82B1-F79B72587E3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377422904"/>
        <c:axId val="1377423232"/>
      </c:barChart>
      <c:catAx>
        <c:axId val="13774229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ysClr val="windowText" lastClr="000000"/>
                </a:solidFill>
                <a:latin typeface="メイリオ" panose="020B0604030504040204" pitchFamily="50" charset="-128"/>
                <a:ea typeface="メイリオ" panose="020B0604030504040204" pitchFamily="50" charset="-128"/>
                <a:cs typeface="+mn-cs"/>
              </a:defRPr>
            </a:pPr>
            <a:endParaRPr lang="ja-JP"/>
          </a:p>
        </c:txPr>
        <c:crossAx val="1377423232"/>
        <c:crosses val="autoZero"/>
        <c:auto val="1"/>
        <c:lblAlgn val="ctr"/>
        <c:lblOffset val="100"/>
        <c:noMultiLvlLbl val="0"/>
      </c:catAx>
      <c:valAx>
        <c:axId val="1377423232"/>
        <c:scaling>
          <c:orientation val="minMax"/>
        </c:scaling>
        <c:delete val="1"/>
        <c:axPos val="l"/>
        <c:numFmt formatCode="#,##0_);[Red]\(#,##0\)" sourceLinked="1"/>
        <c:majorTickMark val="none"/>
        <c:minorTickMark val="none"/>
        <c:tickLblPos val="nextTo"/>
        <c:crossAx val="13774229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600">
          <a:solidFill>
            <a:sysClr val="windowText" lastClr="000000"/>
          </a:solidFill>
          <a:latin typeface="メイリオ" panose="020B0604030504040204" pitchFamily="50" charset="-128"/>
          <a:ea typeface="メイリオ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'データ（特定年月）'!$A$26</c:f>
              <c:strCache>
                <c:ptCount val="1"/>
                <c:pt idx="0">
                  <c:v>男性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2000" b="0" i="0" u="none" strike="noStrike" kern="1200" baseline="0">
                    <a:solidFill>
                      <a:sysClr val="windowText" lastClr="000000"/>
                    </a:solidFill>
                    <a:latin typeface="メイリオ" panose="020B0604030504040204" pitchFamily="50" charset="-128"/>
                    <a:ea typeface="メイリオ" panose="020B0604030504040204" pitchFamily="50" charset="-128"/>
                    <a:cs typeface="+mn-cs"/>
                  </a:defRPr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'データ（特定年月）'!$B$25:$S$25</c:f>
              <c:strCache>
                <c:ptCount val="18"/>
                <c:pt idx="0">
                  <c:v>0-4歳</c:v>
                </c:pt>
                <c:pt idx="1">
                  <c:v>5-9歳</c:v>
                </c:pt>
                <c:pt idx="2">
                  <c:v>10-14歳</c:v>
                </c:pt>
                <c:pt idx="3">
                  <c:v>15-19歳</c:v>
                </c:pt>
                <c:pt idx="4">
                  <c:v>20-24歳</c:v>
                </c:pt>
                <c:pt idx="5">
                  <c:v>25-29歳</c:v>
                </c:pt>
                <c:pt idx="6">
                  <c:v>30-34歳</c:v>
                </c:pt>
                <c:pt idx="7">
                  <c:v>35-39歳</c:v>
                </c:pt>
                <c:pt idx="8">
                  <c:v>40-44歳</c:v>
                </c:pt>
                <c:pt idx="9">
                  <c:v>45-49歳</c:v>
                </c:pt>
                <c:pt idx="10">
                  <c:v>50-54歳</c:v>
                </c:pt>
                <c:pt idx="11">
                  <c:v>55-59歳</c:v>
                </c:pt>
                <c:pt idx="12">
                  <c:v>60-64歳</c:v>
                </c:pt>
                <c:pt idx="13">
                  <c:v>65-69歳</c:v>
                </c:pt>
                <c:pt idx="14">
                  <c:v>70-74歳</c:v>
                </c:pt>
                <c:pt idx="15">
                  <c:v>75-79歳</c:v>
                </c:pt>
                <c:pt idx="16">
                  <c:v>80-84歳</c:v>
                </c:pt>
                <c:pt idx="17">
                  <c:v>85歳以上</c:v>
                </c:pt>
              </c:strCache>
            </c:strRef>
          </c:cat>
          <c:val>
            <c:numRef>
              <c:f>'データ（特定年月）'!$B$26:$S$26</c:f>
              <c:numCache>
                <c:formatCode>#,##0_);[Red]\(#,##0\)</c:formatCode>
                <c:ptCount val="18"/>
                <c:pt idx="0">
                  <c:v>4542</c:v>
                </c:pt>
                <c:pt idx="1">
                  <c:v>6425</c:v>
                </c:pt>
                <c:pt idx="2">
                  <c:v>7351</c:v>
                </c:pt>
                <c:pt idx="3">
                  <c:v>10746</c:v>
                </c:pt>
                <c:pt idx="4">
                  <c:v>11316</c:v>
                </c:pt>
                <c:pt idx="5">
                  <c:v>9193</c:v>
                </c:pt>
                <c:pt idx="6">
                  <c:v>8679</c:v>
                </c:pt>
                <c:pt idx="7">
                  <c:v>9338</c:v>
                </c:pt>
                <c:pt idx="8">
                  <c:v>10545</c:v>
                </c:pt>
                <c:pt idx="9">
                  <c:v>12902</c:v>
                </c:pt>
                <c:pt idx="10">
                  <c:v>16317</c:v>
                </c:pt>
                <c:pt idx="11">
                  <c:v>14489</c:v>
                </c:pt>
                <c:pt idx="12">
                  <c:v>12303</c:v>
                </c:pt>
                <c:pt idx="13">
                  <c:v>11200</c:v>
                </c:pt>
                <c:pt idx="14">
                  <c:v>12145</c:v>
                </c:pt>
                <c:pt idx="15">
                  <c:v>13154</c:v>
                </c:pt>
                <c:pt idx="16">
                  <c:v>10031</c:v>
                </c:pt>
                <c:pt idx="17">
                  <c:v>8202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B56-4E04-8ECD-CC07F10DDE9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7"/>
        <c:axId val="659445216"/>
        <c:axId val="659442592"/>
      </c:barChart>
      <c:catAx>
        <c:axId val="6594452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ysClr val="windowText" lastClr="000000"/>
                </a:solidFill>
                <a:latin typeface="メイリオ" panose="020B0604030504040204" pitchFamily="50" charset="-128"/>
                <a:ea typeface="メイリオ" panose="020B0604030504040204" pitchFamily="50" charset="-128"/>
                <a:cs typeface="+mn-cs"/>
              </a:defRPr>
            </a:pPr>
            <a:endParaRPr lang="ja-JP"/>
          </a:p>
        </c:txPr>
        <c:crossAx val="659442592"/>
        <c:crosses val="autoZero"/>
        <c:auto val="1"/>
        <c:lblAlgn val="ctr"/>
        <c:lblOffset val="100"/>
        <c:noMultiLvlLbl val="0"/>
      </c:catAx>
      <c:valAx>
        <c:axId val="659442592"/>
        <c:scaling>
          <c:orientation val="minMax"/>
        </c:scaling>
        <c:delete val="1"/>
        <c:axPos val="l"/>
        <c:numFmt formatCode="#,##0_);[Red]\(#,##0\)" sourceLinked="1"/>
        <c:majorTickMark val="none"/>
        <c:minorTickMark val="none"/>
        <c:tickLblPos val="nextTo"/>
        <c:crossAx val="6594452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2000">
          <a:solidFill>
            <a:sysClr val="windowText" lastClr="000000"/>
          </a:solidFill>
          <a:latin typeface="メイリオ" panose="020B0604030504040204" pitchFamily="50" charset="-128"/>
          <a:ea typeface="メイリオ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5277002314814813"/>
          <c:y val="6.7841880341880344E-3"/>
        </c:manualLayout>
      </c:layout>
      <c:overlay val="0"/>
      <c:spPr>
        <a:noFill/>
        <a:ln>
          <a:solidFill>
            <a:sysClr val="windowText" lastClr="000000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ysClr val="windowText" lastClr="000000"/>
              </a:solidFill>
              <a:latin typeface="メイリオ" panose="020B0604030504040204" pitchFamily="50" charset="-128"/>
              <a:ea typeface="メイリオ" panose="020B0604030504040204" pitchFamily="50" charset="-128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'グラフ作成用（時系列）'!$B$9</c:f>
              <c:strCache>
                <c:ptCount val="1"/>
                <c:pt idx="0">
                  <c:v>2025年4月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2000" b="0" i="0" u="none" strike="noStrike" kern="1200" baseline="0">
                    <a:solidFill>
                      <a:sysClr val="windowText" lastClr="000000"/>
                    </a:solidFill>
                    <a:latin typeface="メイリオ" panose="020B0604030504040204" pitchFamily="50" charset="-128"/>
                    <a:ea typeface="メイリオ" panose="020B0604030504040204" pitchFamily="50" charset="-128"/>
                    <a:cs typeface="+mn-cs"/>
                  </a:defRPr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'グラフ作成用（時系列）'!$C$7:$T$7</c:f>
              <c:strCache>
                <c:ptCount val="18"/>
                <c:pt idx="0">
                  <c:v>0-4歳</c:v>
                </c:pt>
                <c:pt idx="1">
                  <c:v>5-9歳</c:v>
                </c:pt>
                <c:pt idx="2">
                  <c:v>10-14歳</c:v>
                </c:pt>
                <c:pt idx="3">
                  <c:v>15-19歳</c:v>
                </c:pt>
                <c:pt idx="4">
                  <c:v>20-24歳</c:v>
                </c:pt>
                <c:pt idx="5">
                  <c:v>25-29歳</c:v>
                </c:pt>
                <c:pt idx="6">
                  <c:v>30-34歳</c:v>
                </c:pt>
                <c:pt idx="7">
                  <c:v>35-39歳</c:v>
                </c:pt>
                <c:pt idx="8">
                  <c:v>40-44歳</c:v>
                </c:pt>
                <c:pt idx="9">
                  <c:v>45-49歳</c:v>
                </c:pt>
                <c:pt idx="10">
                  <c:v>50-54歳</c:v>
                </c:pt>
                <c:pt idx="11">
                  <c:v>55-59歳</c:v>
                </c:pt>
                <c:pt idx="12">
                  <c:v>60-64歳</c:v>
                </c:pt>
                <c:pt idx="13">
                  <c:v>65-69歳</c:v>
                </c:pt>
                <c:pt idx="14">
                  <c:v>70-74歳</c:v>
                </c:pt>
                <c:pt idx="15">
                  <c:v>75-79歳</c:v>
                </c:pt>
                <c:pt idx="16">
                  <c:v>80-84歳</c:v>
                </c:pt>
                <c:pt idx="17">
                  <c:v>85歳以上</c:v>
                </c:pt>
              </c:strCache>
            </c:strRef>
          </c:cat>
          <c:val>
            <c:numRef>
              <c:f>'グラフ作成用（時系列）'!$C$9:$T$9</c:f>
              <c:numCache>
                <c:formatCode>#,##0_);[Red]\(#,##0\)</c:formatCode>
                <c:ptCount val="18"/>
                <c:pt idx="0">
                  <c:v>4493</c:v>
                </c:pt>
                <c:pt idx="1">
                  <c:v>5854</c:v>
                </c:pt>
                <c:pt idx="2">
                  <c:v>7216</c:v>
                </c:pt>
                <c:pt idx="3">
                  <c:v>8103</c:v>
                </c:pt>
                <c:pt idx="4">
                  <c:v>8710</c:v>
                </c:pt>
                <c:pt idx="5">
                  <c:v>7619</c:v>
                </c:pt>
                <c:pt idx="6">
                  <c:v>7275</c:v>
                </c:pt>
                <c:pt idx="7">
                  <c:v>8269</c:v>
                </c:pt>
                <c:pt idx="8">
                  <c:v>9928</c:v>
                </c:pt>
                <c:pt idx="9">
                  <c:v>12151</c:v>
                </c:pt>
                <c:pt idx="10">
                  <c:v>15474</c:v>
                </c:pt>
                <c:pt idx="11">
                  <c:v>13680</c:v>
                </c:pt>
                <c:pt idx="12">
                  <c:v>11959</c:v>
                </c:pt>
                <c:pt idx="13">
                  <c:v>11094</c:v>
                </c:pt>
                <c:pt idx="14">
                  <c:v>13133</c:v>
                </c:pt>
                <c:pt idx="15">
                  <c:v>16111</c:v>
                </c:pt>
                <c:pt idx="16">
                  <c:v>13449</c:v>
                </c:pt>
                <c:pt idx="17">
                  <c:v>15241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B0-45D2-99DC-39F5041BB315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377554760"/>
        <c:axId val="1377556072"/>
      </c:barChart>
      <c:catAx>
        <c:axId val="13775547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ysClr val="windowText" lastClr="000000"/>
                </a:solidFill>
                <a:latin typeface="メイリオ" panose="020B0604030504040204" pitchFamily="50" charset="-128"/>
                <a:ea typeface="メイリオ" panose="020B0604030504040204" pitchFamily="50" charset="-128"/>
                <a:cs typeface="+mn-cs"/>
              </a:defRPr>
            </a:pPr>
            <a:endParaRPr lang="ja-JP"/>
          </a:p>
        </c:txPr>
        <c:crossAx val="1377556072"/>
        <c:crosses val="autoZero"/>
        <c:auto val="1"/>
        <c:lblAlgn val="ctr"/>
        <c:lblOffset val="100"/>
        <c:noMultiLvlLbl val="0"/>
      </c:catAx>
      <c:valAx>
        <c:axId val="1377556072"/>
        <c:scaling>
          <c:orientation val="minMax"/>
        </c:scaling>
        <c:delete val="1"/>
        <c:axPos val="l"/>
        <c:numFmt formatCode="#,##0_);[Red]\(#,##0\)" sourceLinked="1"/>
        <c:majorTickMark val="none"/>
        <c:minorTickMark val="none"/>
        <c:tickLblPos val="nextTo"/>
        <c:crossAx val="13775547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600">
          <a:solidFill>
            <a:sysClr val="windowText" lastClr="000000"/>
          </a:solidFill>
          <a:latin typeface="メイリオ" panose="020B0604030504040204" pitchFamily="50" charset="-128"/>
          <a:ea typeface="メイリオ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33819444444445"/>
          <c:y val="3.0430315473921905E-2"/>
          <c:w val="0.81690590277777775"/>
          <c:h val="0.86945096774563135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'グラフ作成用（時系列）'!$B$7</c:f>
              <c:strCache>
                <c:ptCount val="1"/>
                <c:pt idx="0">
                  <c:v>女性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'グラフ作成用（時系列）'!$C$19:$CY$19</c:f>
              <c:strCache>
                <c:ptCount val="101"/>
                <c:pt idx="0">
                  <c:v>0歳</c:v>
                </c:pt>
                <c:pt idx="1">
                  <c:v>1歳</c:v>
                </c:pt>
                <c:pt idx="2">
                  <c:v>2歳</c:v>
                </c:pt>
                <c:pt idx="3">
                  <c:v>3歳</c:v>
                </c:pt>
                <c:pt idx="4">
                  <c:v>4歳</c:v>
                </c:pt>
                <c:pt idx="5">
                  <c:v>5歳</c:v>
                </c:pt>
                <c:pt idx="6">
                  <c:v>6歳</c:v>
                </c:pt>
                <c:pt idx="7">
                  <c:v>7歳</c:v>
                </c:pt>
                <c:pt idx="8">
                  <c:v>8歳</c:v>
                </c:pt>
                <c:pt idx="9">
                  <c:v>9歳</c:v>
                </c:pt>
                <c:pt idx="10">
                  <c:v>10歳</c:v>
                </c:pt>
                <c:pt idx="11">
                  <c:v>11歳</c:v>
                </c:pt>
                <c:pt idx="12">
                  <c:v>12歳</c:v>
                </c:pt>
                <c:pt idx="13">
                  <c:v>13歳</c:v>
                </c:pt>
                <c:pt idx="14">
                  <c:v>14歳</c:v>
                </c:pt>
                <c:pt idx="15">
                  <c:v>15歳</c:v>
                </c:pt>
                <c:pt idx="16">
                  <c:v>16歳</c:v>
                </c:pt>
                <c:pt idx="17">
                  <c:v>17歳</c:v>
                </c:pt>
                <c:pt idx="18">
                  <c:v>18歳</c:v>
                </c:pt>
                <c:pt idx="19">
                  <c:v>19歳</c:v>
                </c:pt>
                <c:pt idx="20">
                  <c:v>20歳</c:v>
                </c:pt>
                <c:pt idx="21">
                  <c:v>21歳</c:v>
                </c:pt>
                <c:pt idx="22">
                  <c:v>22歳</c:v>
                </c:pt>
                <c:pt idx="23">
                  <c:v>23歳</c:v>
                </c:pt>
                <c:pt idx="24">
                  <c:v>24歳</c:v>
                </c:pt>
                <c:pt idx="25">
                  <c:v>25歳</c:v>
                </c:pt>
                <c:pt idx="26">
                  <c:v>26歳</c:v>
                </c:pt>
                <c:pt idx="27">
                  <c:v>27歳</c:v>
                </c:pt>
                <c:pt idx="28">
                  <c:v>28歳</c:v>
                </c:pt>
                <c:pt idx="29">
                  <c:v>29歳</c:v>
                </c:pt>
                <c:pt idx="30">
                  <c:v>30歳</c:v>
                </c:pt>
                <c:pt idx="31">
                  <c:v>31歳</c:v>
                </c:pt>
                <c:pt idx="32">
                  <c:v>32歳</c:v>
                </c:pt>
                <c:pt idx="33">
                  <c:v>33歳</c:v>
                </c:pt>
                <c:pt idx="34">
                  <c:v>34歳</c:v>
                </c:pt>
                <c:pt idx="35">
                  <c:v>35歳</c:v>
                </c:pt>
                <c:pt idx="36">
                  <c:v>36歳</c:v>
                </c:pt>
                <c:pt idx="37">
                  <c:v>37歳</c:v>
                </c:pt>
                <c:pt idx="38">
                  <c:v>38歳</c:v>
                </c:pt>
                <c:pt idx="39">
                  <c:v>39歳</c:v>
                </c:pt>
                <c:pt idx="40">
                  <c:v>40歳</c:v>
                </c:pt>
                <c:pt idx="41">
                  <c:v>41歳</c:v>
                </c:pt>
                <c:pt idx="42">
                  <c:v>42歳</c:v>
                </c:pt>
                <c:pt idx="43">
                  <c:v>43歳</c:v>
                </c:pt>
                <c:pt idx="44">
                  <c:v>44歳</c:v>
                </c:pt>
                <c:pt idx="45">
                  <c:v>45歳</c:v>
                </c:pt>
                <c:pt idx="46">
                  <c:v>46歳</c:v>
                </c:pt>
                <c:pt idx="47">
                  <c:v>47歳</c:v>
                </c:pt>
                <c:pt idx="48">
                  <c:v>48歳</c:v>
                </c:pt>
                <c:pt idx="49">
                  <c:v>49歳</c:v>
                </c:pt>
                <c:pt idx="50">
                  <c:v>50歳</c:v>
                </c:pt>
                <c:pt idx="51">
                  <c:v>51歳</c:v>
                </c:pt>
                <c:pt idx="52">
                  <c:v>52歳</c:v>
                </c:pt>
                <c:pt idx="53">
                  <c:v>53歳</c:v>
                </c:pt>
                <c:pt idx="54">
                  <c:v>54歳</c:v>
                </c:pt>
                <c:pt idx="55">
                  <c:v>55歳</c:v>
                </c:pt>
                <c:pt idx="56">
                  <c:v>56歳</c:v>
                </c:pt>
                <c:pt idx="57">
                  <c:v>57歳</c:v>
                </c:pt>
                <c:pt idx="58">
                  <c:v>58歳</c:v>
                </c:pt>
                <c:pt idx="59">
                  <c:v>59歳</c:v>
                </c:pt>
                <c:pt idx="60">
                  <c:v>60歳</c:v>
                </c:pt>
                <c:pt idx="61">
                  <c:v>61歳</c:v>
                </c:pt>
                <c:pt idx="62">
                  <c:v>62歳</c:v>
                </c:pt>
                <c:pt idx="63">
                  <c:v>63歳</c:v>
                </c:pt>
                <c:pt idx="64">
                  <c:v>64歳</c:v>
                </c:pt>
                <c:pt idx="65">
                  <c:v>65歳</c:v>
                </c:pt>
                <c:pt idx="66">
                  <c:v>66歳</c:v>
                </c:pt>
                <c:pt idx="67">
                  <c:v>67歳</c:v>
                </c:pt>
                <c:pt idx="68">
                  <c:v>68歳</c:v>
                </c:pt>
                <c:pt idx="69">
                  <c:v>69歳</c:v>
                </c:pt>
                <c:pt idx="70">
                  <c:v>70歳</c:v>
                </c:pt>
                <c:pt idx="71">
                  <c:v>71歳</c:v>
                </c:pt>
                <c:pt idx="72">
                  <c:v>72歳</c:v>
                </c:pt>
                <c:pt idx="73">
                  <c:v>73歳</c:v>
                </c:pt>
                <c:pt idx="74">
                  <c:v>74歳</c:v>
                </c:pt>
                <c:pt idx="75">
                  <c:v>75歳</c:v>
                </c:pt>
                <c:pt idx="76">
                  <c:v>76歳</c:v>
                </c:pt>
                <c:pt idx="77">
                  <c:v>77歳</c:v>
                </c:pt>
                <c:pt idx="78">
                  <c:v>78歳</c:v>
                </c:pt>
                <c:pt idx="79">
                  <c:v>79歳</c:v>
                </c:pt>
                <c:pt idx="80">
                  <c:v>80歳</c:v>
                </c:pt>
                <c:pt idx="81">
                  <c:v>81歳</c:v>
                </c:pt>
                <c:pt idx="82">
                  <c:v>82歳</c:v>
                </c:pt>
                <c:pt idx="83">
                  <c:v>83歳</c:v>
                </c:pt>
                <c:pt idx="84">
                  <c:v>84歳</c:v>
                </c:pt>
                <c:pt idx="85">
                  <c:v>85歳</c:v>
                </c:pt>
                <c:pt idx="86">
                  <c:v>86歳</c:v>
                </c:pt>
                <c:pt idx="87">
                  <c:v>87歳</c:v>
                </c:pt>
                <c:pt idx="88">
                  <c:v>88歳</c:v>
                </c:pt>
                <c:pt idx="89">
                  <c:v>89歳</c:v>
                </c:pt>
                <c:pt idx="90">
                  <c:v>90歳</c:v>
                </c:pt>
                <c:pt idx="91">
                  <c:v>91歳</c:v>
                </c:pt>
                <c:pt idx="92">
                  <c:v>92歳</c:v>
                </c:pt>
                <c:pt idx="93">
                  <c:v>93歳</c:v>
                </c:pt>
                <c:pt idx="94">
                  <c:v>94歳</c:v>
                </c:pt>
                <c:pt idx="95">
                  <c:v>95歳</c:v>
                </c:pt>
                <c:pt idx="96">
                  <c:v>96歳</c:v>
                </c:pt>
                <c:pt idx="97">
                  <c:v>97歳</c:v>
                </c:pt>
                <c:pt idx="98">
                  <c:v>98歳</c:v>
                </c:pt>
                <c:pt idx="99">
                  <c:v>99歳</c:v>
                </c:pt>
                <c:pt idx="100">
                  <c:v>100歳以上</c:v>
                </c:pt>
              </c:strCache>
            </c:strRef>
          </c:cat>
          <c:val>
            <c:numRef>
              <c:f>'グラフ作成用（時系列）'!$C$21:$CY$21</c:f>
              <c:numCache>
                <c:formatCode>#,##0_);[Red]\(#,##0\)</c:formatCode>
                <c:ptCount val="101"/>
                <c:pt idx="0">
                  <c:v>707</c:v>
                </c:pt>
                <c:pt idx="1">
                  <c:v>874</c:v>
                </c:pt>
                <c:pt idx="2">
                  <c:v>931</c:v>
                </c:pt>
                <c:pt idx="3">
                  <c:v>975</c:v>
                </c:pt>
                <c:pt idx="4">
                  <c:v>1006</c:v>
                </c:pt>
                <c:pt idx="5">
                  <c:v>1074</c:v>
                </c:pt>
                <c:pt idx="6">
                  <c:v>1054</c:v>
                </c:pt>
                <c:pt idx="7">
                  <c:v>1233</c:v>
                </c:pt>
                <c:pt idx="8">
                  <c:v>1212</c:v>
                </c:pt>
                <c:pt idx="9">
                  <c:v>1281</c:v>
                </c:pt>
                <c:pt idx="10">
                  <c:v>1405</c:v>
                </c:pt>
                <c:pt idx="11">
                  <c:v>1377</c:v>
                </c:pt>
                <c:pt idx="12">
                  <c:v>1412</c:v>
                </c:pt>
                <c:pt idx="13">
                  <c:v>1510</c:v>
                </c:pt>
                <c:pt idx="14">
                  <c:v>1512</c:v>
                </c:pt>
                <c:pt idx="15">
                  <c:v>1488</c:v>
                </c:pt>
                <c:pt idx="16">
                  <c:v>1497</c:v>
                </c:pt>
                <c:pt idx="17">
                  <c:v>1608</c:v>
                </c:pt>
                <c:pt idx="18">
                  <c:v>1791</c:v>
                </c:pt>
                <c:pt idx="19">
                  <c:v>1719</c:v>
                </c:pt>
                <c:pt idx="20">
                  <c:v>1831</c:v>
                </c:pt>
                <c:pt idx="21">
                  <c:v>1834</c:v>
                </c:pt>
                <c:pt idx="22">
                  <c:v>1742</c:v>
                </c:pt>
                <c:pt idx="23">
                  <c:v>1669</c:v>
                </c:pt>
                <c:pt idx="24">
                  <c:v>1634</c:v>
                </c:pt>
                <c:pt idx="25">
                  <c:v>1612</c:v>
                </c:pt>
                <c:pt idx="26">
                  <c:v>1561</c:v>
                </c:pt>
                <c:pt idx="27">
                  <c:v>1531</c:v>
                </c:pt>
                <c:pt idx="28">
                  <c:v>1489</c:v>
                </c:pt>
                <c:pt idx="29">
                  <c:v>1426</c:v>
                </c:pt>
                <c:pt idx="30">
                  <c:v>1531</c:v>
                </c:pt>
                <c:pt idx="31">
                  <c:v>1376</c:v>
                </c:pt>
                <c:pt idx="32">
                  <c:v>1401</c:v>
                </c:pt>
                <c:pt idx="33">
                  <c:v>1433</c:v>
                </c:pt>
                <c:pt idx="34">
                  <c:v>1534</c:v>
                </c:pt>
                <c:pt idx="35">
                  <c:v>1586</c:v>
                </c:pt>
                <c:pt idx="36">
                  <c:v>1628</c:v>
                </c:pt>
                <c:pt idx="37">
                  <c:v>1672</c:v>
                </c:pt>
                <c:pt idx="38">
                  <c:v>1656</c:v>
                </c:pt>
                <c:pt idx="39">
                  <c:v>1727</c:v>
                </c:pt>
                <c:pt idx="40">
                  <c:v>1929</c:v>
                </c:pt>
                <c:pt idx="41">
                  <c:v>1946</c:v>
                </c:pt>
                <c:pt idx="42">
                  <c:v>1965</c:v>
                </c:pt>
                <c:pt idx="43">
                  <c:v>1992</c:v>
                </c:pt>
                <c:pt idx="44">
                  <c:v>2096</c:v>
                </c:pt>
                <c:pt idx="45">
                  <c:v>2219</c:v>
                </c:pt>
                <c:pt idx="46">
                  <c:v>2301</c:v>
                </c:pt>
                <c:pt idx="47">
                  <c:v>2404</c:v>
                </c:pt>
                <c:pt idx="48">
                  <c:v>2539</c:v>
                </c:pt>
                <c:pt idx="49">
                  <c:v>2688</c:v>
                </c:pt>
                <c:pt idx="50">
                  <c:v>3010</c:v>
                </c:pt>
                <c:pt idx="51">
                  <c:v>3096</c:v>
                </c:pt>
                <c:pt idx="52">
                  <c:v>3096</c:v>
                </c:pt>
                <c:pt idx="53">
                  <c:v>3170</c:v>
                </c:pt>
                <c:pt idx="54">
                  <c:v>3102</c:v>
                </c:pt>
                <c:pt idx="55">
                  <c:v>2887</c:v>
                </c:pt>
                <c:pt idx="56">
                  <c:v>2884</c:v>
                </c:pt>
                <c:pt idx="57">
                  <c:v>2889</c:v>
                </c:pt>
                <c:pt idx="58">
                  <c:v>2498</c:v>
                </c:pt>
                <c:pt idx="59">
                  <c:v>2522</c:v>
                </c:pt>
                <c:pt idx="60">
                  <c:v>2625</c:v>
                </c:pt>
                <c:pt idx="61">
                  <c:v>2387</c:v>
                </c:pt>
                <c:pt idx="62">
                  <c:v>2367</c:v>
                </c:pt>
                <c:pt idx="63">
                  <c:v>2351</c:v>
                </c:pt>
                <c:pt idx="64">
                  <c:v>2229</c:v>
                </c:pt>
                <c:pt idx="65">
                  <c:v>2217</c:v>
                </c:pt>
                <c:pt idx="66">
                  <c:v>2282</c:v>
                </c:pt>
                <c:pt idx="67">
                  <c:v>2162</c:v>
                </c:pt>
                <c:pt idx="68">
                  <c:v>2185</c:v>
                </c:pt>
                <c:pt idx="69">
                  <c:v>2248</c:v>
                </c:pt>
                <c:pt idx="70">
                  <c:v>2357</c:v>
                </c:pt>
                <c:pt idx="71">
                  <c:v>2398</c:v>
                </c:pt>
                <c:pt idx="72">
                  <c:v>2575</c:v>
                </c:pt>
                <c:pt idx="73">
                  <c:v>2819</c:v>
                </c:pt>
                <c:pt idx="74">
                  <c:v>2984</c:v>
                </c:pt>
                <c:pt idx="75">
                  <c:v>3544</c:v>
                </c:pt>
                <c:pt idx="76">
                  <c:v>3529</c:v>
                </c:pt>
                <c:pt idx="77">
                  <c:v>3834</c:v>
                </c:pt>
                <c:pt idx="78">
                  <c:v>3132</c:v>
                </c:pt>
                <c:pt idx="79">
                  <c:v>2072</c:v>
                </c:pt>
                <c:pt idx="80">
                  <c:v>2651</c:v>
                </c:pt>
                <c:pt idx="81">
                  <c:v>3014</c:v>
                </c:pt>
                <c:pt idx="82">
                  <c:v>2720</c:v>
                </c:pt>
                <c:pt idx="83">
                  <c:v>2650</c:v>
                </c:pt>
                <c:pt idx="84">
                  <c:v>2414</c:v>
                </c:pt>
                <c:pt idx="85">
                  <c:v>2117</c:v>
                </c:pt>
                <c:pt idx="86">
                  <c:v>1742</c:v>
                </c:pt>
                <c:pt idx="87">
                  <c:v>1821</c:v>
                </c:pt>
                <c:pt idx="88">
                  <c:v>1562</c:v>
                </c:pt>
                <c:pt idx="89">
                  <c:v>1505</c:v>
                </c:pt>
                <c:pt idx="90">
                  <c:v>1320</c:v>
                </c:pt>
                <c:pt idx="91">
                  <c:v>1075</c:v>
                </c:pt>
                <c:pt idx="92">
                  <c:v>977</c:v>
                </c:pt>
                <c:pt idx="93">
                  <c:v>795</c:v>
                </c:pt>
                <c:pt idx="94">
                  <c:v>603</c:v>
                </c:pt>
                <c:pt idx="95">
                  <c:v>488</c:v>
                </c:pt>
                <c:pt idx="96">
                  <c:v>393</c:v>
                </c:pt>
                <c:pt idx="97">
                  <c:v>254</c:v>
                </c:pt>
                <c:pt idx="98">
                  <c:v>201</c:v>
                </c:pt>
                <c:pt idx="99">
                  <c:v>144</c:v>
                </c:pt>
                <c:pt idx="100">
                  <c:v>244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BE-4E10-B4E5-6A030B30EB6D}"/>
            </c:ext>
          </c:extLst>
        </c:ser>
        <c:ser>
          <c:idx val="0"/>
          <c:order val="1"/>
          <c:tx>
            <c:strRef>
              <c:f>'グラフ作成用（時系列）'!$B$2</c:f>
              <c:strCache>
                <c:ptCount val="1"/>
                <c:pt idx="0">
                  <c:v>男性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'グラフ作成用（時系列）'!$C$19:$CY$19</c:f>
              <c:strCache>
                <c:ptCount val="101"/>
                <c:pt idx="0">
                  <c:v>0歳</c:v>
                </c:pt>
                <c:pt idx="1">
                  <c:v>1歳</c:v>
                </c:pt>
                <c:pt idx="2">
                  <c:v>2歳</c:v>
                </c:pt>
                <c:pt idx="3">
                  <c:v>3歳</c:v>
                </c:pt>
                <c:pt idx="4">
                  <c:v>4歳</c:v>
                </c:pt>
                <c:pt idx="5">
                  <c:v>5歳</c:v>
                </c:pt>
                <c:pt idx="6">
                  <c:v>6歳</c:v>
                </c:pt>
                <c:pt idx="7">
                  <c:v>7歳</c:v>
                </c:pt>
                <c:pt idx="8">
                  <c:v>8歳</c:v>
                </c:pt>
                <c:pt idx="9">
                  <c:v>9歳</c:v>
                </c:pt>
                <c:pt idx="10">
                  <c:v>10歳</c:v>
                </c:pt>
                <c:pt idx="11">
                  <c:v>11歳</c:v>
                </c:pt>
                <c:pt idx="12">
                  <c:v>12歳</c:v>
                </c:pt>
                <c:pt idx="13">
                  <c:v>13歳</c:v>
                </c:pt>
                <c:pt idx="14">
                  <c:v>14歳</c:v>
                </c:pt>
                <c:pt idx="15">
                  <c:v>15歳</c:v>
                </c:pt>
                <c:pt idx="16">
                  <c:v>16歳</c:v>
                </c:pt>
                <c:pt idx="17">
                  <c:v>17歳</c:v>
                </c:pt>
                <c:pt idx="18">
                  <c:v>18歳</c:v>
                </c:pt>
                <c:pt idx="19">
                  <c:v>19歳</c:v>
                </c:pt>
                <c:pt idx="20">
                  <c:v>20歳</c:v>
                </c:pt>
                <c:pt idx="21">
                  <c:v>21歳</c:v>
                </c:pt>
                <c:pt idx="22">
                  <c:v>22歳</c:v>
                </c:pt>
                <c:pt idx="23">
                  <c:v>23歳</c:v>
                </c:pt>
                <c:pt idx="24">
                  <c:v>24歳</c:v>
                </c:pt>
                <c:pt idx="25">
                  <c:v>25歳</c:v>
                </c:pt>
                <c:pt idx="26">
                  <c:v>26歳</c:v>
                </c:pt>
                <c:pt idx="27">
                  <c:v>27歳</c:v>
                </c:pt>
                <c:pt idx="28">
                  <c:v>28歳</c:v>
                </c:pt>
                <c:pt idx="29">
                  <c:v>29歳</c:v>
                </c:pt>
                <c:pt idx="30">
                  <c:v>30歳</c:v>
                </c:pt>
                <c:pt idx="31">
                  <c:v>31歳</c:v>
                </c:pt>
                <c:pt idx="32">
                  <c:v>32歳</c:v>
                </c:pt>
                <c:pt idx="33">
                  <c:v>33歳</c:v>
                </c:pt>
                <c:pt idx="34">
                  <c:v>34歳</c:v>
                </c:pt>
                <c:pt idx="35">
                  <c:v>35歳</c:v>
                </c:pt>
                <c:pt idx="36">
                  <c:v>36歳</c:v>
                </c:pt>
                <c:pt idx="37">
                  <c:v>37歳</c:v>
                </c:pt>
                <c:pt idx="38">
                  <c:v>38歳</c:v>
                </c:pt>
                <c:pt idx="39">
                  <c:v>39歳</c:v>
                </c:pt>
                <c:pt idx="40">
                  <c:v>40歳</c:v>
                </c:pt>
                <c:pt idx="41">
                  <c:v>41歳</c:v>
                </c:pt>
                <c:pt idx="42">
                  <c:v>42歳</c:v>
                </c:pt>
                <c:pt idx="43">
                  <c:v>43歳</c:v>
                </c:pt>
                <c:pt idx="44">
                  <c:v>44歳</c:v>
                </c:pt>
                <c:pt idx="45">
                  <c:v>45歳</c:v>
                </c:pt>
                <c:pt idx="46">
                  <c:v>46歳</c:v>
                </c:pt>
                <c:pt idx="47">
                  <c:v>47歳</c:v>
                </c:pt>
                <c:pt idx="48">
                  <c:v>48歳</c:v>
                </c:pt>
                <c:pt idx="49">
                  <c:v>49歳</c:v>
                </c:pt>
                <c:pt idx="50">
                  <c:v>50歳</c:v>
                </c:pt>
                <c:pt idx="51">
                  <c:v>51歳</c:v>
                </c:pt>
                <c:pt idx="52">
                  <c:v>52歳</c:v>
                </c:pt>
                <c:pt idx="53">
                  <c:v>53歳</c:v>
                </c:pt>
                <c:pt idx="54">
                  <c:v>54歳</c:v>
                </c:pt>
                <c:pt idx="55">
                  <c:v>55歳</c:v>
                </c:pt>
                <c:pt idx="56">
                  <c:v>56歳</c:v>
                </c:pt>
                <c:pt idx="57">
                  <c:v>57歳</c:v>
                </c:pt>
                <c:pt idx="58">
                  <c:v>58歳</c:v>
                </c:pt>
                <c:pt idx="59">
                  <c:v>59歳</c:v>
                </c:pt>
                <c:pt idx="60">
                  <c:v>60歳</c:v>
                </c:pt>
                <c:pt idx="61">
                  <c:v>61歳</c:v>
                </c:pt>
                <c:pt idx="62">
                  <c:v>62歳</c:v>
                </c:pt>
                <c:pt idx="63">
                  <c:v>63歳</c:v>
                </c:pt>
                <c:pt idx="64">
                  <c:v>64歳</c:v>
                </c:pt>
                <c:pt idx="65">
                  <c:v>65歳</c:v>
                </c:pt>
                <c:pt idx="66">
                  <c:v>66歳</c:v>
                </c:pt>
                <c:pt idx="67">
                  <c:v>67歳</c:v>
                </c:pt>
                <c:pt idx="68">
                  <c:v>68歳</c:v>
                </c:pt>
                <c:pt idx="69">
                  <c:v>69歳</c:v>
                </c:pt>
                <c:pt idx="70">
                  <c:v>70歳</c:v>
                </c:pt>
                <c:pt idx="71">
                  <c:v>71歳</c:v>
                </c:pt>
                <c:pt idx="72">
                  <c:v>72歳</c:v>
                </c:pt>
                <c:pt idx="73">
                  <c:v>73歳</c:v>
                </c:pt>
                <c:pt idx="74">
                  <c:v>74歳</c:v>
                </c:pt>
                <c:pt idx="75">
                  <c:v>75歳</c:v>
                </c:pt>
                <c:pt idx="76">
                  <c:v>76歳</c:v>
                </c:pt>
                <c:pt idx="77">
                  <c:v>77歳</c:v>
                </c:pt>
                <c:pt idx="78">
                  <c:v>78歳</c:v>
                </c:pt>
                <c:pt idx="79">
                  <c:v>79歳</c:v>
                </c:pt>
                <c:pt idx="80">
                  <c:v>80歳</c:v>
                </c:pt>
                <c:pt idx="81">
                  <c:v>81歳</c:v>
                </c:pt>
                <c:pt idx="82">
                  <c:v>82歳</c:v>
                </c:pt>
                <c:pt idx="83">
                  <c:v>83歳</c:v>
                </c:pt>
                <c:pt idx="84">
                  <c:v>84歳</c:v>
                </c:pt>
                <c:pt idx="85">
                  <c:v>85歳</c:v>
                </c:pt>
                <c:pt idx="86">
                  <c:v>86歳</c:v>
                </c:pt>
                <c:pt idx="87">
                  <c:v>87歳</c:v>
                </c:pt>
                <c:pt idx="88">
                  <c:v>88歳</c:v>
                </c:pt>
                <c:pt idx="89">
                  <c:v>89歳</c:v>
                </c:pt>
                <c:pt idx="90">
                  <c:v>90歳</c:v>
                </c:pt>
                <c:pt idx="91">
                  <c:v>91歳</c:v>
                </c:pt>
                <c:pt idx="92">
                  <c:v>92歳</c:v>
                </c:pt>
                <c:pt idx="93">
                  <c:v>93歳</c:v>
                </c:pt>
                <c:pt idx="94">
                  <c:v>94歳</c:v>
                </c:pt>
                <c:pt idx="95">
                  <c:v>95歳</c:v>
                </c:pt>
                <c:pt idx="96">
                  <c:v>96歳</c:v>
                </c:pt>
                <c:pt idx="97">
                  <c:v>97歳</c:v>
                </c:pt>
                <c:pt idx="98">
                  <c:v>98歳</c:v>
                </c:pt>
                <c:pt idx="99">
                  <c:v>99歳</c:v>
                </c:pt>
                <c:pt idx="100">
                  <c:v>100歳以上</c:v>
                </c:pt>
              </c:strCache>
            </c:strRef>
          </c:cat>
          <c:val>
            <c:numRef>
              <c:f>'グラフ作成用（時系列）'!$C$20:$CY$20</c:f>
              <c:numCache>
                <c:formatCode>#,##0_);[Red]\(#,##0\)</c:formatCode>
                <c:ptCount val="101"/>
                <c:pt idx="0">
                  <c:v>-783</c:v>
                </c:pt>
                <c:pt idx="1">
                  <c:v>-836</c:v>
                </c:pt>
                <c:pt idx="2">
                  <c:v>-907</c:v>
                </c:pt>
                <c:pt idx="3">
                  <c:v>-982</c:v>
                </c:pt>
                <c:pt idx="4">
                  <c:v>-1034</c:v>
                </c:pt>
                <c:pt idx="5">
                  <c:v>-1185</c:v>
                </c:pt>
                <c:pt idx="6">
                  <c:v>-1221</c:v>
                </c:pt>
                <c:pt idx="7">
                  <c:v>-1279</c:v>
                </c:pt>
                <c:pt idx="8">
                  <c:v>-1337</c:v>
                </c:pt>
                <c:pt idx="9">
                  <c:v>-1403</c:v>
                </c:pt>
                <c:pt idx="10">
                  <c:v>-1417</c:v>
                </c:pt>
                <c:pt idx="11">
                  <c:v>-1390</c:v>
                </c:pt>
                <c:pt idx="12">
                  <c:v>-1474</c:v>
                </c:pt>
                <c:pt idx="13">
                  <c:v>-1466</c:v>
                </c:pt>
                <c:pt idx="14">
                  <c:v>-1604</c:v>
                </c:pt>
                <c:pt idx="15">
                  <c:v>-1884</c:v>
                </c:pt>
                <c:pt idx="16">
                  <c:v>-1898</c:v>
                </c:pt>
                <c:pt idx="17">
                  <c:v>-2018</c:v>
                </c:pt>
                <c:pt idx="18">
                  <c:v>-2616</c:v>
                </c:pt>
                <c:pt idx="19">
                  <c:v>-2330</c:v>
                </c:pt>
                <c:pt idx="20">
                  <c:v>-2443</c:v>
                </c:pt>
                <c:pt idx="21">
                  <c:v>-2497</c:v>
                </c:pt>
                <c:pt idx="22">
                  <c:v>-2239</c:v>
                </c:pt>
                <c:pt idx="23">
                  <c:v>-2146</c:v>
                </c:pt>
                <c:pt idx="24">
                  <c:v>-1991</c:v>
                </c:pt>
                <c:pt idx="25">
                  <c:v>-1919</c:v>
                </c:pt>
                <c:pt idx="26">
                  <c:v>-1852</c:v>
                </c:pt>
                <c:pt idx="27">
                  <c:v>-1785</c:v>
                </c:pt>
                <c:pt idx="28">
                  <c:v>-1849</c:v>
                </c:pt>
                <c:pt idx="29">
                  <c:v>-1788</c:v>
                </c:pt>
                <c:pt idx="30">
                  <c:v>-1784</c:v>
                </c:pt>
                <c:pt idx="31">
                  <c:v>-1718</c:v>
                </c:pt>
                <c:pt idx="32">
                  <c:v>-1722</c:v>
                </c:pt>
                <c:pt idx="33">
                  <c:v>-1718</c:v>
                </c:pt>
                <c:pt idx="34">
                  <c:v>-1737</c:v>
                </c:pt>
                <c:pt idx="35">
                  <c:v>-1715</c:v>
                </c:pt>
                <c:pt idx="36">
                  <c:v>-1871</c:v>
                </c:pt>
                <c:pt idx="37">
                  <c:v>-1900</c:v>
                </c:pt>
                <c:pt idx="38">
                  <c:v>-1920</c:v>
                </c:pt>
                <c:pt idx="39">
                  <c:v>-1932</c:v>
                </c:pt>
                <c:pt idx="40">
                  <c:v>-2064</c:v>
                </c:pt>
                <c:pt idx="41">
                  <c:v>-2038</c:v>
                </c:pt>
                <c:pt idx="42">
                  <c:v>-2120</c:v>
                </c:pt>
                <c:pt idx="43">
                  <c:v>-2114</c:v>
                </c:pt>
                <c:pt idx="44">
                  <c:v>-2209</c:v>
                </c:pt>
                <c:pt idx="45">
                  <c:v>-2304</c:v>
                </c:pt>
                <c:pt idx="46">
                  <c:v>-2493</c:v>
                </c:pt>
                <c:pt idx="47">
                  <c:v>-2493</c:v>
                </c:pt>
                <c:pt idx="48">
                  <c:v>-2700</c:v>
                </c:pt>
                <c:pt idx="49">
                  <c:v>-2912</c:v>
                </c:pt>
                <c:pt idx="50">
                  <c:v>-3032</c:v>
                </c:pt>
                <c:pt idx="51">
                  <c:v>-3312</c:v>
                </c:pt>
                <c:pt idx="52">
                  <c:v>-3354</c:v>
                </c:pt>
                <c:pt idx="53">
                  <c:v>-3397</c:v>
                </c:pt>
                <c:pt idx="54">
                  <c:v>-3222</c:v>
                </c:pt>
                <c:pt idx="55">
                  <c:v>-3140</c:v>
                </c:pt>
                <c:pt idx="56">
                  <c:v>-3163</c:v>
                </c:pt>
                <c:pt idx="57">
                  <c:v>-3017</c:v>
                </c:pt>
                <c:pt idx="58">
                  <c:v>-2609</c:v>
                </c:pt>
                <c:pt idx="59">
                  <c:v>-2560</c:v>
                </c:pt>
                <c:pt idx="60">
                  <c:v>-2611</c:v>
                </c:pt>
                <c:pt idx="61">
                  <c:v>-2554</c:v>
                </c:pt>
                <c:pt idx="62">
                  <c:v>-2492</c:v>
                </c:pt>
                <c:pt idx="63">
                  <c:v>-2421</c:v>
                </c:pt>
                <c:pt idx="64">
                  <c:v>-2225</c:v>
                </c:pt>
                <c:pt idx="65">
                  <c:v>-2368</c:v>
                </c:pt>
                <c:pt idx="66">
                  <c:v>-2324</c:v>
                </c:pt>
                <c:pt idx="67">
                  <c:v>-2152</c:v>
                </c:pt>
                <c:pt idx="68">
                  <c:v>-2201</c:v>
                </c:pt>
                <c:pt idx="69">
                  <c:v>-2155</c:v>
                </c:pt>
                <c:pt idx="70">
                  <c:v>-2218</c:v>
                </c:pt>
                <c:pt idx="71">
                  <c:v>-2284</c:v>
                </c:pt>
                <c:pt idx="72">
                  <c:v>-2398</c:v>
                </c:pt>
                <c:pt idx="73">
                  <c:v>-2515</c:v>
                </c:pt>
                <c:pt idx="74">
                  <c:v>-2730</c:v>
                </c:pt>
                <c:pt idx="75">
                  <c:v>-3032</c:v>
                </c:pt>
                <c:pt idx="76">
                  <c:v>-2950</c:v>
                </c:pt>
                <c:pt idx="77">
                  <c:v>-3160</c:v>
                </c:pt>
                <c:pt idx="78">
                  <c:v>-2463</c:v>
                </c:pt>
                <c:pt idx="79">
                  <c:v>-1549</c:v>
                </c:pt>
                <c:pt idx="80">
                  <c:v>-1908</c:v>
                </c:pt>
                <c:pt idx="81">
                  <c:v>-2291</c:v>
                </c:pt>
                <c:pt idx="82">
                  <c:v>-2103</c:v>
                </c:pt>
                <c:pt idx="83">
                  <c:v>-2016</c:v>
                </c:pt>
                <c:pt idx="84">
                  <c:v>-1713</c:v>
                </c:pt>
                <c:pt idx="85">
                  <c:v>-1456</c:v>
                </c:pt>
                <c:pt idx="86">
                  <c:v>-1178</c:v>
                </c:pt>
                <c:pt idx="87">
                  <c:v>-1160</c:v>
                </c:pt>
                <c:pt idx="88">
                  <c:v>-962</c:v>
                </c:pt>
                <c:pt idx="89">
                  <c:v>-863</c:v>
                </c:pt>
                <c:pt idx="90">
                  <c:v>-741</c:v>
                </c:pt>
                <c:pt idx="91">
                  <c:v>-484</c:v>
                </c:pt>
                <c:pt idx="92">
                  <c:v>-414</c:v>
                </c:pt>
                <c:pt idx="93">
                  <c:v>-317</c:v>
                </c:pt>
                <c:pt idx="94">
                  <c:v>-212</c:v>
                </c:pt>
                <c:pt idx="95">
                  <c:v>-128</c:v>
                </c:pt>
                <c:pt idx="96">
                  <c:v>-112</c:v>
                </c:pt>
                <c:pt idx="97">
                  <c:v>-82</c:v>
                </c:pt>
                <c:pt idx="98">
                  <c:v>-42</c:v>
                </c:pt>
                <c:pt idx="99">
                  <c:v>-25</c:v>
                </c:pt>
                <c:pt idx="100">
                  <c:v>-26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ABE-4E10-B4E5-6A030B30EB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30807079"/>
        <c:axId val="30815935"/>
      </c:barChart>
      <c:catAx>
        <c:axId val="30807079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ysClr val="windowText" lastClr="000000"/>
                </a:solidFill>
                <a:latin typeface="メイリオ" panose="020B0604030504040204" pitchFamily="50" charset="-128"/>
                <a:ea typeface="メイリオ" panose="020B0604030504040204" pitchFamily="50" charset="-128"/>
                <a:cs typeface="+mn-cs"/>
              </a:defRPr>
            </a:pPr>
            <a:endParaRPr lang="ja-JP"/>
          </a:p>
        </c:txPr>
        <c:crossAx val="30815935"/>
        <c:crosses val="autoZero"/>
        <c:auto val="1"/>
        <c:lblAlgn val="ctr"/>
        <c:lblOffset val="100"/>
        <c:tickLblSkip val="5"/>
        <c:noMultiLvlLbl val="0"/>
      </c:catAx>
      <c:valAx>
        <c:axId val="30815935"/>
        <c:scaling>
          <c:orientation val="minMax"/>
        </c:scaling>
        <c:delete val="0"/>
        <c:axPos val="b"/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ysClr val="windowText" lastClr="000000"/>
                </a:solidFill>
                <a:latin typeface="メイリオ" panose="020B0604030504040204" pitchFamily="50" charset="-128"/>
                <a:ea typeface="メイリオ" panose="020B0604030504040204" pitchFamily="50" charset="-128"/>
                <a:cs typeface="+mn-cs"/>
              </a:defRPr>
            </a:pPr>
            <a:endParaRPr lang="ja-JP"/>
          </a:p>
        </c:txPr>
        <c:crossAx val="308070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1727361111111111"/>
          <c:y val="0.96178317119714563"/>
          <c:w val="0.25070740740740743"/>
          <c:h val="3.821682880285432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baseline="0">
              <a:solidFill>
                <a:sysClr val="windowText" lastClr="000000"/>
              </a:solidFill>
              <a:latin typeface="メイリオ" panose="020B0604030504040204" pitchFamily="50" charset="-128"/>
              <a:ea typeface="メイリオ" panose="020B0604030504040204" pitchFamily="50" charset="-128"/>
              <a:cs typeface="+mn-cs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600">
          <a:solidFill>
            <a:sysClr val="windowText" lastClr="000000"/>
          </a:solidFill>
          <a:latin typeface="メイリオ" panose="020B0604030504040204" pitchFamily="50" charset="-128"/>
          <a:ea typeface="メイリオ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'データ（特定年月）'!$A$31</c:f>
              <c:strCache>
                <c:ptCount val="1"/>
                <c:pt idx="0">
                  <c:v>女性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2000" b="0" i="0" u="none" strike="noStrike" kern="1200" baseline="0">
                    <a:solidFill>
                      <a:sysClr val="windowText" lastClr="000000"/>
                    </a:solidFill>
                    <a:latin typeface="メイリオ" panose="020B0604030504040204" pitchFamily="50" charset="-128"/>
                    <a:ea typeface="メイリオ" panose="020B0604030504040204" pitchFamily="50" charset="-128"/>
                    <a:cs typeface="+mn-cs"/>
                  </a:defRPr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'データ（特定年月）'!$B$25:$S$25</c:f>
              <c:strCache>
                <c:ptCount val="18"/>
                <c:pt idx="0">
                  <c:v>0-4歳</c:v>
                </c:pt>
                <c:pt idx="1">
                  <c:v>5-9歳</c:v>
                </c:pt>
                <c:pt idx="2">
                  <c:v>10-14歳</c:v>
                </c:pt>
                <c:pt idx="3">
                  <c:v>15-19歳</c:v>
                </c:pt>
                <c:pt idx="4">
                  <c:v>20-24歳</c:v>
                </c:pt>
                <c:pt idx="5">
                  <c:v>25-29歳</c:v>
                </c:pt>
                <c:pt idx="6">
                  <c:v>30-34歳</c:v>
                </c:pt>
                <c:pt idx="7">
                  <c:v>35-39歳</c:v>
                </c:pt>
                <c:pt idx="8">
                  <c:v>40-44歳</c:v>
                </c:pt>
                <c:pt idx="9">
                  <c:v>45-49歳</c:v>
                </c:pt>
                <c:pt idx="10">
                  <c:v>50-54歳</c:v>
                </c:pt>
                <c:pt idx="11">
                  <c:v>55-59歳</c:v>
                </c:pt>
                <c:pt idx="12">
                  <c:v>60-64歳</c:v>
                </c:pt>
                <c:pt idx="13">
                  <c:v>65-69歳</c:v>
                </c:pt>
                <c:pt idx="14">
                  <c:v>70-74歳</c:v>
                </c:pt>
                <c:pt idx="15">
                  <c:v>75-79歳</c:v>
                </c:pt>
                <c:pt idx="16">
                  <c:v>80-84歳</c:v>
                </c:pt>
                <c:pt idx="17">
                  <c:v>85歳以上</c:v>
                </c:pt>
              </c:strCache>
            </c:strRef>
          </c:cat>
          <c:val>
            <c:numRef>
              <c:f>'データ（特定年月）'!$B$31:$S$31</c:f>
              <c:numCache>
                <c:formatCode>#,##0_);[Red]\(#,##0\)</c:formatCode>
                <c:ptCount val="18"/>
                <c:pt idx="0">
                  <c:v>4493</c:v>
                </c:pt>
                <c:pt idx="1">
                  <c:v>5854</c:v>
                </c:pt>
                <c:pt idx="2">
                  <c:v>7216</c:v>
                </c:pt>
                <c:pt idx="3">
                  <c:v>8103</c:v>
                </c:pt>
                <c:pt idx="4">
                  <c:v>8710</c:v>
                </c:pt>
                <c:pt idx="5">
                  <c:v>7619</c:v>
                </c:pt>
                <c:pt idx="6">
                  <c:v>7275</c:v>
                </c:pt>
                <c:pt idx="7">
                  <c:v>8269</c:v>
                </c:pt>
                <c:pt idx="8">
                  <c:v>9928</c:v>
                </c:pt>
                <c:pt idx="9">
                  <c:v>12151</c:v>
                </c:pt>
                <c:pt idx="10">
                  <c:v>15474</c:v>
                </c:pt>
                <c:pt idx="11">
                  <c:v>13680</c:v>
                </c:pt>
                <c:pt idx="12">
                  <c:v>11959</c:v>
                </c:pt>
                <c:pt idx="13">
                  <c:v>11094</c:v>
                </c:pt>
                <c:pt idx="14">
                  <c:v>13133</c:v>
                </c:pt>
                <c:pt idx="15">
                  <c:v>16111</c:v>
                </c:pt>
                <c:pt idx="16">
                  <c:v>13449</c:v>
                </c:pt>
                <c:pt idx="17">
                  <c:v>15241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CC1-4BF3-9446-D0CBA975BF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7"/>
        <c:axId val="1275740944"/>
        <c:axId val="1275744224"/>
      </c:barChart>
      <c:catAx>
        <c:axId val="12757409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ysClr val="windowText" lastClr="000000"/>
                </a:solidFill>
                <a:latin typeface="メイリオ" panose="020B0604030504040204" pitchFamily="50" charset="-128"/>
                <a:ea typeface="メイリオ" panose="020B0604030504040204" pitchFamily="50" charset="-128"/>
                <a:cs typeface="+mn-cs"/>
              </a:defRPr>
            </a:pPr>
            <a:endParaRPr lang="ja-JP"/>
          </a:p>
        </c:txPr>
        <c:crossAx val="1275744224"/>
        <c:crosses val="autoZero"/>
        <c:auto val="1"/>
        <c:lblAlgn val="ctr"/>
        <c:lblOffset val="100"/>
        <c:noMultiLvlLbl val="0"/>
      </c:catAx>
      <c:valAx>
        <c:axId val="1275744224"/>
        <c:scaling>
          <c:orientation val="minMax"/>
        </c:scaling>
        <c:delete val="1"/>
        <c:axPos val="l"/>
        <c:numFmt formatCode="#,##0_);[Red]\(#,##0\)" sourceLinked="1"/>
        <c:majorTickMark val="none"/>
        <c:minorTickMark val="none"/>
        <c:tickLblPos val="nextTo"/>
        <c:crossAx val="12757409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2000">
          <a:solidFill>
            <a:sysClr val="windowText" lastClr="000000"/>
          </a:solidFill>
          <a:latin typeface="メイリオ" panose="020B0604030504040204" pitchFamily="50" charset="-128"/>
          <a:ea typeface="メイリオ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33819444444445"/>
          <c:y val="3.0430315473921905E-2"/>
          <c:w val="0.81690590277777775"/>
          <c:h val="0.86945096774563135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'データ（特定年月）'!$C$38</c:f>
              <c:strCache>
                <c:ptCount val="1"/>
                <c:pt idx="0">
                  <c:v>女性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'データ（特定年月）'!$A$39:$A$139</c:f>
              <c:strCache>
                <c:ptCount val="101"/>
                <c:pt idx="0">
                  <c:v>0歳</c:v>
                </c:pt>
                <c:pt idx="1">
                  <c:v>1歳</c:v>
                </c:pt>
                <c:pt idx="2">
                  <c:v>2歳</c:v>
                </c:pt>
                <c:pt idx="3">
                  <c:v>3歳</c:v>
                </c:pt>
                <c:pt idx="4">
                  <c:v>4歳</c:v>
                </c:pt>
                <c:pt idx="5">
                  <c:v>5歳</c:v>
                </c:pt>
                <c:pt idx="6">
                  <c:v>6歳</c:v>
                </c:pt>
                <c:pt idx="7">
                  <c:v>7歳</c:v>
                </c:pt>
                <c:pt idx="8">
                  <c:v>8歳</c:v>
                </c:pt>
                <c:pt idx="9">
                  <c:v>9歳</c:v>
                </c:pt>
                <c:pt idx="10">
                  <c:v>10歳</c:v>
                </c:pt>
                <c:pt idx="11">
                  <c:v>11歳</c:v>
                </c:pt>
                <c:pt idx="12">
                  <c:v>12歳</c:v>
                </c:pt>
                <c:pt idx="13">
                  <c:v>13歳</c:v>
                </c:pt>
                <c:pt idx="14">
                  <c:v>14歳</c:v>
                </c:pt>
                <c:pt idx="15">
                  <c:v>15歳</c:v>
                </c:pt>
                <c:pt idx="16">
                  <c:v>16歳</c:v>
                </c:pt>
                <c:pt idx="17">
                  <c:v>17歳</c:v>
                </c:pt>
                <c:pt idx="18">
                  <c:v>18歳</c:v>
                </c:pt>
                <c:pt idx="19">
                  <c:v>19歳</c:v>
                </c:pt>
                <c:pt idx="20">
                  <c:v>20歳</c:v>
                </c:pt>
                <c:pt idx="21">
                  <c:v>21歳</c:v>
                </c:pt>
                <c:pt idx="22">
                  <c:v>22歳</c:v>
                </c:pt>
                <c:pt idx="23">
                  <c:v>23歳</c:v>
                </c:pt>
                <c:pt idx="24">
                  <c:v>24歳</c:v>
                </c:pt>
                <c:pt idx="25">
                  <c:v>25歳</c:v>
                </c:pt>
                <c:pt idx="26">
                  <c:v>26歳</c:v>
                </c:pt>
                <c:pt idx="27">
                  <c:v>27歳</c:v>
                </c:pt>
                <c:pt idx="28">
                  <c:v>28歳</c:v>
                </c:pt>
                <c:pt idx="29">
                  <c:v>29歳</c:v>
                </c:pt>
                <c:pt idx="30">
                  <c:v>30歳</c:v>
                </c:pt>
                <c:pt idx="31">
                  <c:v>31歳</c:v>
                </c:pt>
                <c:pt idx="32">
                  <c:v>32歳</c:v>
                </c:pt>
                <c:pt idx="33">
                  <c:v>33歳</c:v>
                </c:pt>
                <c:pt idx="34">
                  <c:v>34歳</c:v>
                </c:pt>
                <c:pt idx="35">
                  <c:v>35歳</c:v>
                </c:pt>
                <c:pt idx="36">
                  <c:v>36歳</c:v>
                </c:pt>
                <c:pt idx="37">
                  <c:v>37歳</c:v>
                </c:pt>
                <c:pt idx="38">
                  <c:v>38歳</c:v>
                </c:pt>
                <c:pt idx="39">
                  <c:v>39歳</c:v>
                </c:pt>
                <c:pt idx="40">
                  <c:v>40歳</c:v>
                </c:pt>
                <c:pt idx="41">
                  <c:v>41歳</c:v>
                </c:pt>
                <c:pt idx="42">
                  <c:v>42歳</c:v>
                </c:pt>
                <c:pt idx="43">
                  <c:v>43歳</c:v>
                </c:pt>
                <c:pt idx="44">
                  <c:v>44歳</c:v>
                </c:pt>
                <c:pt idx="45">
                  <c:v>45歳</c:v>
                </c:pt>
                <c:pt idx="46">
                  <c:v>46歳</c:v>
                </c:pt>
                <c:pt idx="47">
                  <c:v>47歳</c:v>
                </c:pt>
                <c:pt idx="48">
                  <c:v>48歳</c:v>
                </c:pt>
                <c:pt idx="49">
                  <c:v>49歳</c:v>
                </c:pt>
                <c:pt idx="50">
                  <c:v>50歳</c:v>
                </c:pt>
                <c:pt idx="51">
                  <c:v>51歳</c:v>
                </c:pt>
                <c:pt idx="52">
                  <c:v>52歳</c:v>
                </c:pt>
                <c:pt idx="53">
                  <c:v>53歳</c:v>
                </c:pt>
                <c:pt idx="54">
                  <c:v>54歳</c:v>
                </c:pt>
                <c:pt idx="55">
                  <c:v>55歳</c:v>
                </c:pt>
                <c:pt idx="56">
                  <c:v>56歳</c:v>
                </c:pt>
                <c:pt idx="57">
                  <c:v>57歳</c:v>
                </c:pt>
                <c:pt idx="58">
                  <c:v>58歳</c:v>
                </c:pt>
                <c:pt idx="59">
                  <c:v>59歳</c:v>
                </c:pt>
                <c:pt idx="60">
                  <c:v>60歳</c:v>
                </c:pt>
                <c:pt idx="61">
                  <c:v>61歳</c:v>
                </c:pt>
                <c:pt idx="62">
                  <c:v>62歳</c:v>
                </c:pt>
                <c:pt idx="63">
                  <c:v>63歳</c:v>
                </c:pt>
                <c:pt idx="64">
                  <c:v>64歳</c:v>
                </c:pt>
                <c:pt idx="65">
                  <c:v>65歳</c:v>
                </c:pt>
                <c:pt idx="66">
                  <c:v>66歳</c:v>
                </c:pt>
                <c:pt idx="67">
                  <c:v>67歳</c:v>
                </c:pt>
                <c:pt idx="68">
                  <c:v>68歳</c:v>
                </c:pt>
                <c:pt idx="69">
                  <c:v>69歳</c:v>
                </c:pt>
                <c:pt idx="70">
                  <c:v>70歳</c:v>
                </c:pt>
                <c:pt idx="71">
                  <c:v>71歳</c:v>
                </c:pt>
                <c:pt idx="72">
                  <c:v>72歳</c:v>
                </c:pt>
                <c:pt idx="73">
                  <c:v>73歳</c:v>
                </c:pt>
                <c:pt idx="74">
                  <c:v>74歳</c:v>
                </c:pt>
                <c:pt idx="75">
                  <c:v>75歳</c:v>
                </c:pt>
                <c:pt idx="76">
                  <c:v>76歳</c:v>
                </c:pt>
                <c:pt idx="77">
                  <c:v>77歳</c:v>
                </c:pt>
                <c:pt idx="78">
                  <c:v>78歳</c:v>
                </c:pt>
                <c:pt idx="79">
                  <c:v>79歳</c:v>
                </c:pt>
                <c:pt idx="80">
                  <c:v>80歳</c:v>
                </c:pt>
                <c:pt idx="81">
                  <c:v>81歳</c:v>
                </c:pt>
                <c:pt idx="82">
                  <c:v>82歳</c:v>
                </c:pt>
                <c:pt idx="83">
                  <c:v>83歳</c:v>
                </c:pt>
                <c:pt idx="84">
                  <c:v>84歳</c:v>
                </c:pt>
                <c:pt idx="85">
                  <c:v>85歳</c:v>
                </c:pt>
                <c:pt idx="86">
                  <c:v>86歳</c:v>
                </c:pt>
                <c:pt idx="87">
                  <c:v>87歳</c:v>
                </c:pt>
                <c:pt idx="88">
                  <c:v>88歳</c:v>
                </c:pt>
                <c:pt idx="89">
                  <c:v>89歳</c:v>
                </c:pt>
                <c:pt idx="90">
                  <c:v>90歳</c:v>
                </c:pt>
                <c:pt idx="91">
                  <c:v>91歳</c:v>
                </c:pt>
                <c:pt idx="92">
                  <c:v>92歳</c:v>
                </c:pt>
                <c:pt idx="93">
                  <c:v>93歳</c:v>
                </c:pt>
                <c:pt idx="94">
                  <c:v>94歳</c:v>
                </c:pt>
                <c:pt idx="95">
                  <c:v>95歳</c:v>
                </c:pt>
                <c:pt idx="96">
                  <c:v>96歳</c:v>
                </c:pt>
                <c:pt idx="97">
                  <c:v>97歳</c:v>
                </c:pt>
                <c:pt idx="98">
                  <c:v>98歳</c:v>
                </c:pt>
                <c:pt idx="99">
                  <c:v>99歳</c:v>
                </c:pt>
                <c:pt idx="100">
                  <c:v>100歳以上</c:v>
                </c:pt>
              </c:strCache>
            </c:strRef>
          </c:cat>
          <c:val>
            <c:numRef>
              <c:f>'データ（特定年月）'!$C$39:$C$139</c:f>
              <c:numCache>
                <c:formatCode>#,##0_);[Red]\(#,##0\)</c:formatCode>
                <c:ptCount val="101"/>
                <c:pt idx="0">
                  <c:v>707</c:v>
                </c:pt>
                <c:pt idx="1">
                  <c:v>874</c:v>
                </c:pt>
                <c:pt idx="2">
                  <c:v>931</c:v>
                </c:pt>
                <c:pt idx="3">
                  <c:v>975</c:v>
                </c:pt>
                <c:pt idx="4">
                  <c:v>1006</c:v>
                </c:pt>
                <c:pt idx="5">
                  <c:v>1074</c:v>
                </c:pt>
                <c:pt idx="6">
                  <c:v>1054</c:v>
                </c:pt>
                <c:pt idx="7">
                  <c:v>1233</c:v>
                </c:pt>
                <c:pt idx="8">
                  <c:v>1212</c:v>
                </c:pt>
                <c:pt idx="9">
                  <c:v>1281</c:v>
                </c:pt>
                <c:pt idx="10">
                  <c:v>1405</c:v>
                </c:pt>
                <c:pt idx="11">
                  <c:v>1377</c:v>
                </c:pt>
                <c:pt idx="12">
                  <c:v>1412</c:v>
                </c:pt>
                <c:pt idx="13">
                  <c:v>1510</c:v>
                </c:pt>
                <c:pt idx="14">
                  <c:v>1512</c:v>
                </c:pt>
                <c:pt idx="15">
                  <c:v>1488</c:v>
                </c:pt>
                <c:pt idx="16">
                  <c:v>1497</c:v>
                </c:pt>
                <c:pt idx="17">
                  <c:v>1608</c:v>
                </c:pt>
                <c:pt idx="18">
                  <c:v>1791</c:v>
                </c:pt>
                <c:pt idx="19">
                  <c:v>1719</c:v>
                </c:pt>
                <c:pt idx="20">
                  <c:v>1831</c:v>
                </c:pt>
                <c:pt idx="21">
                  <c:v>1834</c:v>
                </c:pt>
                <c:pt idx="22">
                  <c:v>1742</c:v>
                </c:pt>
                <c:pt idx="23">
                  <c:v>1669</c:v>
                </c:pt>
                <c:pt idx="24">
                  <c:v>1634</c:v>
                </c:pt>
                <c:pt idx="25">
                  <c:v>1612</c:v>
                </c:pt>
                <c:pt idx="26">
                  <c:v>1561</c:v>
                </c:pt>
                <c:pt idx="27">
                  <c:v>1531</c:v>
                </c:pt>
                <c:pt idx="28">
                  <c:v>1489</c:v>
                </c:pt>
                <c:pt idx="29">
                  <c:v>1426</c:v>
                </c:pt>
                <c:pt idx="30">
                  <c:v>1531</c:v>
                </c:pt>
                <c:pt idx="31">
                  <c:v>1376</c:v>
                </c:pt>
                <c:pt idx="32">
                  <c:v>1401</c:v>
                </c:pt>
                <c:pt idx="33">
                  <c:v>1433</c:v>
                </c:pt>
                <c:pt idx="34">
                  <c:v>1534</c:v>
                </c:pt>
                <c:pt idx="35">
                  <c:v>1586</c:v>
                </c:pt>
                <c:pt idx="36">
                  <c:v>1628</c:v>
                </c:pt>
                <c:pt idx="37">
                  <c:v>1672</c:v>
                </c:pt>
                <c:pt idx="38">
                  <c:v>1656</c:v>
                </c:pt>
                <c:pt idx="39">
                  <c:v>1727</c:v>
                </c:pt>
                <c:pt idx="40">
                  <c:v>1929</c:v>
                </c:pt>
                <c:pt idx="41">
                  <c:v>1946</c:v>
                </c:pt>
                <c:pt idx="42">
                  <c:v>1965</c:v>
                </c:pt>
                <c:pt idx="43">
                  <c:v>1992</c:v>
                </c:pt>
                <c:pt idx="44">
                  <c:v>2096</c:v>
                </c:pt>
                <c:pt idx="45">
                  <c:v>2219</c:v>
                </c:pt>
                <c:pt idx="46">
                  <c:v>2301</c:v>
                </c:pt>
                <c:pt idx="47">
                  <c:v>2404</c:v>
                </c:pt>
                <c:pt idx="48">
                  <c:v>2539</c:v>
                </c:pt>
                <c:pt idx="49">
                  <c:v>2688</c:v>
                </c:pt>
                <c:pt idx="50">
                  <c:v>3010</c:v>
                </c:pt>
                <c:pt idx="51">
                  <c:v>3096</c:v>
                </c:pt>
                <c:pt idx="52">
                  <c:v>3096</c:v>
                </c:pt>
                <c:pt idx="53">
                  <c:v>3170</c:v>
                </c:pt>
                <c:pt idx="54">
                  <c:v>3102</c:v>
                </c:pt>
                <c:pt idx="55">
                  <c:v>2887</c:v>
                </c:pt>
                <c:pt idx="56">
                  <c:v>2884</c:v>
                </c:pt>
                <c:pt idx="57">
                  <c:v>2889</c:v>
                </c:pt>
                <c:pt idx="58">
                  <c:v>2498</c:v>
                </c:pt>
                <c:pt idx="59">
                  <c:v>2522</c:v>
                </c:pt>
                <c:pt idx="60">
                  <c:v>2625</c:v>
                </c:pt>
                <c:pt idx="61">
                  <c:v>2387</c:v>
                </c:pt>
                <c:pt idx="62">
                  <c:v>2367</c:v>
                </c:pt>
                <c:pt idx="63">
                  <c:v>2351</c:v>
                </c:pt>
                <c:pt idx="64">
                  <c:v>2229</c:v>
                </c:pt>
                <c:pt idx="65">
                  <c:v>2217</c:v>
                </c:pt>
                <c:pt idx="66">
                  <c:v>2282</c:v>
                </c:pt>
                <c:pt idx="67">
                  <c:v>2162</c:v>
                </c:pt>
                <c:pt idx="68">
                  <c:v>2185</c:v>
                </c:pt>
                <c:pt idx="69">
                  <c:v>2248</c:v>
                </c:pt>
                <c:pt idx="70">
                  <c:v>2357</c:v>
                </c:pt>
                <c:pt idx="71">
                  <c:v>2398</c:v>
                </c:pt>
                <c:pt idx="72">
                  <c:v>2575</c:v>
                </c:pt>
                <c:pt idx="73">
                  <c:v>2819</c:v>
                </c:pt>
                <c:pt idx="74">
                  <c:v>2984</c:v>
                </c:pt>
                <c:pt idx="75">
                  <c:v>3544</c:v>
                </c:pt>
                <c:pt idx="76">
                  <c:v>3529</c:v>
                </c:pt>
                <c:pt idx="77">
                  <c:v>3834</c:v>
                </c:pt>
                <c:pt idx="78">
                  <c:v>3132</c:v>
                </c:pt>
                <c:pt idx="79">
                  <c:v>2072</c:v>
                </c:pt>
                <c:pt idx="80">
                  <c:v>2651</c:v>
                </c:pt>
                <c:pt idx="81">
                  <c:v>3014</c:v>
                </c:pt>
                <c:pt idx="82">
                  <c:v>2720</c:v>
                </c:pt>
                <c:pt idx="83">
                  <c:v>2650</c:v>
                </c:pt>
                <c:pt idx="84">
                  <c:v>2414</c:v>
                </c:pt>
                <c:pt idx="85">
                  <c:v>2117</c:v>
                </c:pt>
                <c:pt idx="86">
                  <c:v>1742</c:v>
                </c:pt>
                <c:pt idx="87">
                  <c:v>1821</c:v>
                </c:pt>
                <c:pt idx="88">
                  <c:v>1562</c:v>
                </c:pt>
                <c:pt idx="89">
                  <c:v>1505</c:v>
                </c:pt>
                <c:pt idx="90">
                  <c:v>1320</c:v>
                </c:pt>
                <c:pt idx="91">
                  <c:v>1075</c:v>
                </c:pt>
                <c:pt idx="92">
                  <c:v>977</c:v>
                </c:pt>
                <c:pt idx="93">
                  <c:v>795</c:v>
                </c:pt>
                <c:pt idx="94">
                  <c:v>603</c:v>
                </c:pt>
                <c:pt idx="95">
                  <c:v>488</c:v>
                </c:pt>
                <c:pt idx="96">
                  <c:v>393</c:v>
                </c:pt>
                <c:pt idx="97">
                  <c:v>254</c:v>
                </c:pt>
                <c:pt idx="98">
                  <c:v>201</c:v>
                </c:pt>
                <c:pt idx="99">
                  <c:v>144</c:v>
                </c:pt>
                <c:pt idx="100">
                  <c:v>244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5E-4342-9012-6AC15FAA5162}"/>
            </c:ext>
          </c:extLst>
        </c:ser>
        <c:ser>
          <c:idx val="0"/>
          <c:order val="1"/>
          <c:tx>
            <c:strRef>
              <c:f>'データ（特定年月）'!$B$38</c:f>
              <c:strCache>
                <c:ptCount val="1"/>
                <c:pt idx="0">
                  <c:v>男性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'データ（特定年月）'!$A$39:$A$139</c:f>
              <c:strCache>
                <c:ptCount val="101"/>
                <c:pt idx="0">
                  <c:v>0歳</c:v>
                </c:pt>
                <c:pt idx="1">
                  <c:v>1歳</c:v>
                </c:pt>
                <c:pt idx="2">
                  <c:v>2歳</c:v>
                </c:pt>
                <c:pt idx="3">
                  <c:v>3歳</c:v>
                </c:pt>
                <c:pt idx="4">
                  <c:v>4歳</c:v>
                </c:pt>
                <c:pt idx="5">
                  <c:v>5歳</c:v>
                </c:pt>
                <c:pt idx="6">
                  <c:v>6歳</c:v>
                </c:pt>
                <c:pt idx="7">
                  <c:v>7歳</c:v>
                </c:pt>
                <c:pt idx="8">
                  <c:v>8歳</c:v>
                </c:pt>
                <c:pt idx="9">
                  <c:v>9歳</c:v>
                </c:pt>
                <c:pt idx="10">
                  <c:v>10歳</c:v>
                </c:pt>
                <c:pt idx="11">
                  <c:v>11歳</c:v>
                </c:pt>
                <c:pt idx="12">
                  <c:v>12歳</c:v>
                </c:pt>
                <c:pt idx="13">
                  <c:v>13歳</c:v>
                </c:pt>
                <c:pt idx="14">
                  <c:v>14歳</c:v>
                </c:pt>
                <c:pt idx="15">
                  <c:v>15歳</c:v>
                </c:pt>
                <c:pt idx="16">
                  <c:v>16歳</c:v>
                </c:pt>
                <c:pt idx="17">
                  <c:v>17歳</c:v>
                </c:pt>
                <c:pt idx="18">
                  <c:v>18歳</c:v>
                </c:pt>
                <c:pt idx="19">
                  <c:v>19歳</c:v>
                </c:pt>
                <c:pt idx="20">
                  <c:v>20歳</c:v>
                </c:pt>
                <c:pt idx="21">
                  <c:v>21歳</c:v>
                </c:pt>
                <c:pt idx="22">
                  <c:v>22歳</c:v>
                </c:pt>
                <c:pt idx="23">
                  <c:v>23歳</c:v>
                </c:pt>
                <c:pt idx="24">
                  <c:v>24歳</c:v>
                </c:pt>
                <c:pt idx="25">
                  <c:v>25歳</c:v>
                </c:pt>
                <c:pt idx="26">
                  <c:v>26歳</c:v>
                </c:pt>
                <c:pt idx="27">
                  <c:v>27歳</c:v>
                </c:pt>
                <c:pt idx="28">
                  <c:v>28歳</c:v>
                </c:pt>
                <c:pt idx="29">
                  <c:v>29歳</c:v>
                </c:pt>
                <c:pt idx="30">
                  <c:v>30歳</c:v>
                </c:pt>
                <c:pt idx="31">
                  <c:v>31歳</c:v>
                </c:pt>
                <c:pt idx="32">
                  <c:v>32歳</c:v>
                </c:pt>
                <c:pt idx="33">
                  <c:v>33歳</c:v>
                </c:pt>
                <c:pt idx="34">
                  <c:v>34歳</c:v>
                </c:pt>
                <c:pt idx="35">
                  <c:v>35歳</c:v>
                </c:pt>
                <c:pt idx="36">
                  <c:v>36歳</c:v>
                </c:pt>
                <c:pt idx="37">
                  <c:v>37歳</c:v>
                </c:pt>
                <c:pt idx="38">
                  <c:v>38歳</c:v>
                </c:pt>
                <c:pt idx="39">
                  <c:v>39歳</c:v>
                </c:pt>
                <c:pt idx="40">
                  <c:v>40歳</c:v>
                </c:pt>
                <c:pt idx="41">
                  <c:v>41歳</c:v>
                </c:pt>
                <c:pt idx="42">
                  <c:v>42歳</c:v>
                </c:pt>
                <c:pt idx="43">
                  <c:v>43歳</c:v>
                </c:pt>
                <c:pt idx="44">
                  <c:v>44歳</c:v>
                </c:pt>
                <c:pt idx="45">
                  <c:v>45歳</c:v>
                </c:pt>
                <c:pt idx="46">
                  <c:v>46歳</c:v>
                </c:pt>
                <c:pt idx="47">
                  <c:v>47歳</c:v>
                </c:pt>
                <c:pt idx="48">
                  <c:v>48歳</c:v>
                </c:pt>
                <c:pt idx="49">
                  <c:v>49歳</c:v>
                </c:pt>
                <c:pt idx="50">
                  <c:v>50歳</c:v>
                </c:pt>
                <c:pt idx="51">
                  <c:v>51歳</c:v>
                </c:pt>
                <c:pt idx="52">
                  <c:v>52歳</c:v>
                </c:pt>
                <c:pt idx="53">
                  <c:v>53歳</c:v>
                </c:pt>
                <c:pt idx="54">
                  <c:v>54歳</c:v>
                </c:pt>
                <c:pt idx="55">
                  <c:v>55歳</c:v>
                </c:pt>
                <c:pt idx="56">
                  <c:v>56歳</c:v>
                </c:pt>
                <c:pt idx="57">
                  <c:v>57歳</c:v>
                </c:pt>
                <c:pt idx="58">
                  <c:v>58歳</c:v>
                </c:pt>
                <c:pt idx="59">
                  <c:v>59歳</c:v>
                </c:pt>
                <c:pt idx="60">
                  <c:v>60歳</c:v>
                </c:pt>
                <c:pt idx="61">
                  <c:v>61歳</c:v>
                </c:pt>
                <c:pt idx="62">
                  <c:v>62歳</c:v>
                </c:pt>
                <c:pt idx="63">
                  <c:v>63歳</c:v>
                </c:pt>
                <c:pt idx="64">
                  <c:v>64歳</c:v>
                </c:pt>
                <c:pt idx="65">
                  <c:v>65歳</c:v>
                </c:pt>
                <c:pt idx="66">
                  <c:v>66歳</c:v>
                </c:pt>
                <c:pt idx="67">
                  <c:v>67歳</c:v>
                </c:pt>
                <c:pt idx="68">
                  <c:v>68歳</c:v>
                </c:pt>
                <c:pt idx="69">
                  <c:v>69歳</c:v>
                </c:pt>
                <c:pt idx="70">
                  <c:v>70歳</c:v>
                </c:pt>
                <c:pt idx="71">
                  <c:v>71歳</c:v>
                </c:pt>
                <c:pt idx="72">
                  <c:v>72歳</c:v>
                </c:pt>
                <c:pt idx="73">
                  <c:v>73歳</c:v>
                </c:pt>
                <c:pt idx="74">
                  <c:v>74歳</c:v>
                </c:pt>
                <c:pt idx="75">
                  <c:v>75歳</c:v>
                </c:pt>
                <c:pt idx="76">
                  <c:v>76歳</c:v>
                </c:pt>
                <c:pt idx="77">
                  <c:v>77歳</c:v>
                </c:pt>
                <c:pt idx="78">
                  <c:v>78歳</c:v>
                </c:pt>
                <c:pt idx="79">
                  <c:v>79歳</c:v>
                </c:pt>
                <c:pt idx="80">
                  <c:v>80歳</c:v>
                </c:pt>
                <c:pt idx="81">
                  <c:v>81歳</c:v>
                </c:pt>
                <c:pt idx="82">
                  <c:v>82歳</c:v>
                </c:pt>
                <c:pt idx="83">
                  <c:v>83歳</c:v>
                </c:pt>
                <c:pt idx="84">
                  <c:v>84歳</c:v>
                </c:pt>
                <c:pt idx="85">
                  <c:v>85歳</c:v>
                </c:pt>
                <c:pt idx="86">
                  <c:v>86歳</c:v>
                </c:pt>
                <c:pt idx="87">
                  <c:v>87歳</c:v>
                </c:pt>
                <c:pt idx="88">
                  <c:v>88歳</c:v>
                </c:pt>
                <c:pt idx="89">
                  <c:v>89歳</c:v>
                </c:pt>
                <c:pt idx="90">
                  <c:v>90歳</c:v>
                </c:pt>
                <c:pt idx="91">
                  <c:v>91歳</c:v>
                </c:pt>
                <c:pt idx="92">
                  <c:v>92歳</c:v>
                </c:pt>
                <c:pt idx="93">
                  <c:v>93歳</c:v>
                </c:pt>
                <c:pt idx="94">
                  <c:v>94歳</c:v>
                </c:pt>
                <c:pt idx="95">
                  <c:v>95歳</c:v>
                </c:pt>
                <c:pt idx="96">
                  <c:v>96歳</c:v>
                </c:pt>
                <c:pt idx="97">
                  <c:v>97歳</c:v>
                </c:pt>
                <c:pt idx="98">
                  <c:v>98歳</c:v>
                </c:pt>
                <c:pt idx="99">
                  <c:v>99歳</c:v>
                </c:pt>
                <c:pt idx="100">
                  <c:v>100歳以上</c:v>
                </c:pt>
              </c:strCache>
            </c:strRef>
          </c:cat>
          <c:val>
            <c:numRef>
              <c:f>'データ（特定年月）'!$B$39:$B$139</c:f>
              <c:numCache>
                <c:formatCode>#,##0_);[Red]\(#,##0\)</c:formatCode>
                <c:ptCount val="101"/>
                <c:pt idx="0">
                  <c:v>-783</c:v>
                </c:pt>
                <c:pt idx="1">
                  <c:v>-836</c:v>
                </c:pt>
                <c:pt idx="2">
                  <c:v>-907</c:v>
                </c:pt>
                <c:pt idx="3">
                  <c:v>-982</c:v>
                </c:pt>
                <c:pt idx="4">
                  <c:v>-1034</c:v>
                </c:pt>
                <c:pt idx="5">
                  <c:v>-1185</c:v>
                </c:pt>
                <c:pt idx="6">
                  <c:v>-1221</c:v>
                </c:pt>
                <c:pt idx="7">
                  <c:v>-1279</c:v>
                </c:pt>
                <c:pt idx="8">
                  <c:v>-1337</c:v>
                </c:pt>
                <c:pt idx="9">
                  <c:v>-1403</c:v>
                </c:pt>
                <c:pt idx="10">
                  <c:v>-1417</c:v>
                </c:pt>
                <c:pt idx="11">
                  <c:v>-1390</c:v>
                </c:pt>
                <c:pt idx="12">
                  <c:v>-1474</c:v>
                </c:pt>
                <c:pt idx="13">
                  <c:v>-1466</c:v>
                </c:pt>
                <c:pt idx="14">
                  <c:v>-1604</c:v>
                </c:pt>
                <c:pt idx="15">
                  <c:v>-1884</c:v>
                </c:pt>
                <c:pt idx="16">
                  <c:v>-1898</c:v>
                </c:pt>
                <c:pt idx="17">
                  <c:v>-2018</c:v>
                </c:pt>
                <c:pt idx="18">
                  <c:v>-2616</c:v>
                </c:pt>
                <c:pt idx="19">
                  <c:v>-2330</c:v>
                </c:pt>
                <c:pt idx="20">
                  <c:v>-2443</c:v>
                </c:pt>
                <c:pt idx="21">
                  <c:v>-2497</c:v>
                </c:pt>
                <c:pt idx="22">
                  <c:v>-2239</c:v>
                </c:pt>
                <c:pt idx="23">
                  <c:v>-2146</c:v>
                </c:pt>
                <c:pt idx="24">
                  <c:v>-1991</c:v>
                </c:pt>
                <c:pt idx="25">
                  <c:v>-1919</c:v>
                </c:pt>
                <c:pt idx="26">
                  <c:v>-1852</c:v>
                </c:pt>
                <c:pt idx="27">
                  <c:v>-1785</c:v>
                </c:pt>
                <c:pt idx="28">
                  <c:v>-1849</c:v>
                </c:pt>
                <c:pt idx="29">
                  <c:v>-1788</c:v>
                </c:pt>
                <c:pt idx="30">
                  <c:v>-1784</c:v>
                </c:pt>
                <c:pt idx="31">
                  <c:v>-1718</c:v>
                </c:pt>
                <c:pt idx="32">
                  <c:v>-1722</c:v>
                </c:pt>
                <c:pt idx="33">
                  <c:v>-1718</c:v>
                </c:pt>
                <c:pt idx="34">
                  <c:v>-1737</c:v>
                </c:pt>
                <c:pt idx="35">
                  <c:v>-1715</c:v>
                </c:pt>
                <c:pt idx="36">
                  <c:v>-1871</c:v>
                </c:pt>
                <c:pt idx="37">
                  <c:v>-1900</c:v>
                </c:pt>
                <c:pt idx="38">
                  <c:v>-1920</c:v>
                </c:pt>
                <c:pt idx="39">
                  <c:v>-1932</c:v>
                </c:pt>
                <c:pt idx="40">
                  <c:v>-2064</c:v>
                </c:pt>
                <c:pt idx="41">
                  <c:v>-2038</c:v>
                </c:pt>
                <c:pt idx="42">
                  <c:v>-2120</c:v>
                </c:pt>
                <c:pt idx="43">
                  <c:v>-2114</c:v>
                </c:pt>
                <c:pt idx="44">
                  <c:v>-2209</c:v>
                </c:pt>
                <c:pt idx="45">
                  <c:v>-2304</c:v>
                </c:pt>
                <c:pt idx="46">
                  <c:v>-2493</c:v>
                </c:pt>
                <c:pt idx="47">
                  <c:v>-2493</c:v>
                </c:pt>
                <c:pt idx="48">
                  <c:v>-2700</c:v>
                </c:pt>
                <c:pt idx="49">
                  <c:v>-2912</c:v>
                </c:pt>
                <c:pt idx="50">
                  <c:v>-3032</c:v>
                </c:pt>
                <c:pt idx="51">
                  <c:v>-3312</c:v>
                </c:pt>
                <c:pt idx="52">
                  <c:v>-3354</c:v>
                </c:pt>
                <c:pt idx="53">
                  <c:v>-3397</c:v>
                </c:pt>
                <c:pt idx="54">
                  <c:v>-3222</c:v>
                </c:pt>
                <c:pt idx="55">
                  <c:v>-3140</c:v>
                </c:pt>
                <c:pt idx="56">
                  <c:v>-3163</c:v>
                </c:pt>
                <c:pt idx="57">
                  <c:v>-3017</c:v>
                </c:pt>
                <c:pt idx="58">
                  <c:v>-2609</c:v>
                </c:pt>
                <c:pt idx="59">
                  <c:v>-2560</c:v>
                </c:pt>
                <c:pt idx="60">
                  <c:v>-2611</c:v>
                </c:pt>
                <c:pt idx="61">
                  <c:v>-2554</c:v>
                </c:pt>
                <c:pt idx="62">
                  <c:v>-2492</c:v>
                </c:pt>
                <c:pt idx="63">
                  <c:v>-2421</c:v>
                </c:pt>
                <c:pt idx="64">
                  <c:v>-2225</c:v>
                </c:pt>
                <c:pt idx="65">
                  <c:v>-2368</c:v>
                </c:pt>
                <c:pt idx="66">
                  <c:v>-2324</c:v>
                </c:pt>
                <c:pt idx="67">
                  <c:v>-2152</c:v>
                </c:pt>
                <c:pt idx="68">
                  <c:v>-2201</c:v>
                </c:pt>
                <c:pt idx="69">
                  <c:v>-2155</c:v>
                </c:pt>
                <c:pt idx="70">
                  <c:v>-2218</c:v>
                </c:pt>
                <c:pt idx="71">
                  <c:v>-2284</c:v>
                </c:pt>
                <c:pt idx="72">
                  <c:v>-2398</c:v>
                </c:pt>
                <c:pt idx="73">
                  <c:v>-2515</c:v>
                </c:pt>
                <c:pt idx="74">
                  <c:v>-2730</c:v>
                </c:pt>
                <c:pt idx="75">
                  <c:v>-3032</c:v>
                </c:pt>
                <c:pt idx="76">
                  <c:v>-2950</c:v>
                </c:pt>
                <c:pt idx="77">
                  <c:v>-3160</c:v>
                </c:pt>
                <c:pt idx="78">
                  <c:v>-2463</c:v>
                </c:pt>
                <c:pt idx="79">
                  <c:v>-1549</c:v>
                </c:pt>
                <c:pt idx="80">
                  <c:v>-1908</c:v>
                </c:pt>
                <c:pt idx="81">
                  <c:v>-2291</c:v>
                </c:pt>
                <c:pt idx="82">
                  <c:v>-2103</c:v>
                </c:pt>
                <c:pt idx="83">
                  <c:v>-2016</c:v>
                </c:pt>
                <c:pt idx="84">
                  <c:v>-1713</c:v>
                </c:pt>
                <c:pt idx="85">
                  <c:v>-1456</c:v>
                </c:pt>
                <c:pt idx="86">
                  <c:v>-1178</c:v>
                </c:pt>
                <c:pt idx="87">
                  <c:v>-1160</c:v>
                </c:pt>
                <c:pt idx="88">
                  <c:v>-962</c:v>
                </c:pt>
                <c:pt idx="89">
                  <c:v>-863</c:v>
                </c:pt>
                <c:pt idx="90">
                  <c:v>-741</c:v>
                </c:pt>
                <c:pt idx="91">
                  <c:v>-484</c:v>
                </c:pt>
                <c:pt idx="92">
                  <c:v>-414</c:v>
                </c:pt>
                <c:pt idx="93">
                  <c:v>-317</c:v>
                </c:pt>
                <c:pt idx="94">
                  <c:v>-212</c:v>
                </c:pt>
                <c:pt idx="95">
                  <c:v>-128</c:v>
                </c:pt>
                <c:pt idx="96">
                  <c:v>-112</c:v>
                </c:pt>
                <c:pt idx="97">
                  <c:v>-82</c:v>
                </c:pt>
                <c:pt idx="98">
                  <c:v>-42</c:v>
                </c:pt>
                <c:pt idx="99">
                  <c:v>-25</c:v>
                </c:pt>
                <c:pt idx="100">
                  <c:v>-26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15E-4342-9012-6AC15FAA51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30807079"/>
        <c:axId val="30815935"/>
      </c:barChart>
      <c:catAx>
        <c:axId val="30807079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ysClr val="windowText" lastClr="000000"/>
                </a:solidFill>
                <a:latin typeface="メイリオ" panose="020B0604030504040204" pitchFamily="50" charset="-128"/>
                <a:ea typeface="メイリオ" panose="020B0604030504040204" pitchFamily="50" charset="-128"/>
                <a:cs typeface="+mn-cs"/>
              </a:defRPr>
            </a:pPr>
            <a:endParaRPr lang="ja-JP"/>
          </a:p>
        </c:txPr>
        <c:crossAx val="30815935"/>
        <c:crosses val="autoZero"/>
        <c:auto val="1"/>
        <c:lblAlgn val="ctr"/>
        <c:lblOffset val="100"/>
        <c:tickLblSkip val="5"/>
        <c:noMultiLvlLbl val="0"/>
      </c:catAx>
      <c:valAx>
        <c:axId val="30815935"/>
        <c:scaling>
          <c:orientation val="minMax"/>
        </c:scaling>
        <c:delete val="0"/>
        <c:axPos val="b"/>
        <c:numFmt formatCode="#,##0;[Black]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ysClr val="windowText" lastClr="000000"/>
                </a:solidFill>
                <a:latin typeface="メイリオ" panose="020B0604030504040204" pitchFamily="50" charset="-128"/>
                <a:ea typeface="メイリオ" panose="020B0604030504040204" pitchFamily="50" charset="-128"/>
                <a:cs typeface="+mn-cs"/>
              </a:defRPr>
            </a:pPr>
            <a:endParaRPr lang="ja-JP"/>
          </a:p>
        </c:txPr>
        <c:crossAx val="308070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1727361111111111"/>
          <c:y val="0.96178317119714563"/>
          <c:w val="0.241887962962963"/>
          <c:h val="3.821682880285432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baseline="0">
              <a:solidFill>
                <a:sysClr val="windowText" lastClr="000000"/>
              </a:solidFill>
              <a:latin typeface="メイリオ" panose="020B0604030504040204" pitchFamily="50" charset="-128"/>
              <a:ea typeface="メイリオ" panose="020B0604030504040204" pitchFamily="50" charset="-128"/>
              <a:cs typeface="+mn-cs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600">
          <a:solidFill>
            <a:sysClr val="windowText" lastClr="000000"/>
          </a:solidFill>
          <a:latin typeface="メイリオ" panose="020B0604030504040204" pitchFamily="50" charset="-128"/>
          <a:ea typeface="メイリオ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33819444444445"/>
          <c:y val="3.0430315473921905E-2"/>
          <c:w val="0.81690590277777775"/>
          <c:h val="0.86945096774563135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'データ（特定年月）'!$G$38</c:f>
              <c:strCache>
                <c:ptCount val="1"/>
                <c:pt idx="0">
                  <c:v>女性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'データ（特定年月）'!$E$39:$E$139</c:f>
              <c:strCache>
                <c:ptCount val="101"/>
                <c:pt idx="0">
                  <c:v>0歳</c:v>
                </c:pt>
                <c:pt idx="1">
                  <c:v>1歳</c:v>
                </c:pt>
                <c:pt idx="2">
                  <c:v>2歳</c:v>
                </c:pt>
                <c:pt idx="3">
                  <c:v>3歳</c:v>
                </c:pt>
                <c:pt idx="4">
                  <c:v>4歳</c:v>
                </c:pt>
                <c:pt idx="5">
                  <c:v>5歳</c:v>
                </c:pt>
                <c:pt idx="6">
                  <c:v>6歳</c:v>
                </c:pt>
                <c:pt idx="7">
                  <c:v>7歳</c:v>
                </c:pt>
                <c:pt idx="8">
                  <c:v>8歳</c:v>
                </c:pt>
                <c:pt idx="9">
                  <c:v>9歳</c:v>
                </c:pt>
                <c:pt idx="10">
                  <c:v>10歳</c:v>
                </c:pt>
                <c:pt idx="11">
                  <c:v>11歳</c:v>
                </c:pt>
                <c:pt idx="12">
                  <c:v>12歳</c:v>
                </c:pt>
                <c:pt idx="13">
                  <c:v>13歳</c:v>
                </c:pt>
                <c:pt idx="14">
                  <c:v>14歳</c:v>
                </c:pt>
                <c:pt idx="15">
                  <c:v>15歳</c:v>
                </c:pt>
                <c:pt idx="16">
                  <c:v>16歳</c:v>
                </c:pt>
                <c:pt idx="17">
                  <c:v>17歳</c:v>
                </c:pt>
                <c:pt idx="18">
                  <c:v>18歳</c:v>
                </c:pt>
                <c:pt idx="19">
                  <c:v>19歳</c:v>
                </c:pt>
                <c:pt idx="20">
                  <c:v>20歳</c:v>
                </c:pt>
                <c:pt idx="21">
                  <c:v>21歳</c:v>
                </c:pt>
                <c:pt idx="22">
                  <c:v>22歳</c:v>
                </c:pt>
                <c:pt idx="23">
                  <c:v>23歳</c:v>
                </c:pt>
                <c:pt idx="24">
                  <c:v>24歳</c:v>
                </c:pt>
                <c:pt idx="25">
                  <c:v>25歳</c:v>
                </c:pt>
                <c:pt idx="26">
                  <c:v>26歳</c:v>
                </c:pt>
                <c:pt idx="27">
                  <c:v>27歳</c:v>
                </c:pt>
                <c:pt idx="28">
                  <c:v>28歳</c:v>
                </c:pt>
                <c:pt idx="29">
                  <c:v>29歳</c:v>
                </c:pt>
                <c:pt idx="30">
                  <c:v>30歳</c:v>
                </c:pt>
                <c:pt idx="31">
                  <c:v>31歳</c:v>
                </c:pt>
                <c:pt idx="32">
                  <c:v>32歳</c:v>
                </c:pt>
                <c:pt idx="33">
                  <c:v>33歳</c:v>
                </c:pt>
                <c:pt idx="34">
                  <c:v>34歳</c:v>
                </c:pt>
                <c:pt idx="35">
                  <c:v>35歳</c:v>
                </c:pt>
                <c:pt idx="36">
                  <c:v>36歳</c:v>
                </c:pt>
                <c:pt idx="37">
                  <c:v>37歳</c:v>
                </c:pt>
                <c:pt idx="38">
                  <c:v>38歳</c:v>
                </c:pt>
                <c:pt idx="39">
                  <c:v>39歳</c:v>
                </c:pt>
                <c:pt idx="40">
                  <c:v>40歳</c:v>
                </c:pt>
                <c:pt idx="41">
                  <c:v>41歳</c:v>
                </c:pt>
                <c:pt idx="42">
                  <c:v>42歳</c:v>
                </c:pt>
                <c:pt idx="43">
                  <c:v>43歳</c:v>
                </c:pt>
                <c:pt idx="44">
                  <c:v>44歳</c:v>
                </c:pt>
                <c:pt idx="45">
                  <c:v>45歳</c:v>
                </c:pt>
                <c:pt idx="46">
                  <c:v>46歳</c:v>
                </c:pt>
                <c:pt idx="47">
                  <c:v>47歳</c:v>
                </c:pt>
                <c:pt idx="48">
                  <c:v>48歳</c:v>
                </c:pt>
                <c:pt idx="49">
                  <c:v>49歳</c:v>
                </c:pt>
                <c:pt idx="50">
                  <c:v>50歳</c:v>
                </c:pt>
                <c:pt idx="51">
                  <c:v>51歳</c:v>
                </c:pt>
                <c:pt idx="52">
                  <c:v>52歳</c:v>
                </c:pt>
                <c:pt idx="53">
                  <c:v>53歳</c:v>
                </c:pt>
                <c:pt idx="54">
                  <c:v>54歳</c:v>
                </c:pt>
                <c:pt idx="55">
                  <c:v>55歳</c:v>
                </c:pt>
                <c:pt idx="56">
                  <c:v>56歳</c:v>
                </c:pt>
                <c:pt idx="57">
                  <c:v>57歳</c:v>
                </c:pt>
                <c:pt idx="58">
                  <c:v>58歳</c:v>
                </c:pt>
                <c:pt idx="59">
                  <c:v>59歳</c:v>
                </c:pt>
                <c:pt idx="60">
                  <c:v>60歳</c:v>
                </c:pt>
                <c:pt idx="61">
                  <c:v>61歳</c:v>
                </c:pt>
                <c:pt idx="62">
                  <c:v>62歳</c:v>
                </c:pt>
                <c:pt idx="63">
                  <c:v>63歳</c:v>
                </c:pt>
                <c:pt idx="64">
                  <c:v>64歳</c:v>
                </c:pt>
                <c:pt idx="65">
                  <c:v>65歳</c:v>
                </c:pt>
                <c:pt idx="66">
                  <c:v>66歳</c:v>
                </c:pt>
                <c:pt idx="67">
                  <c:v>67歳</c:v>
                </c:pt>
                <c:pt idx="68">
                  <c:v>68歳</c:v>
                </c:pt>
                <c:pt idx="69">
                  <c:v>69歳</c:v>
                </c:pt>
                <c:pt idx="70">
                  <c:v>70歳</c:v>
                </c:pt>
                <c:pt idx="71">
                  <c:v>71歳</c:v>
                </c:pt>
                <c:pt idx="72">
                  <c:v>72歳</c:v>
                </c:pt>
                <c:pt idx="73">
                  <c:v>73歳</c:v>
                </c:pt>
                <c:pt idx="74">
                  <c:v>74歳</c:v>
                </c:pt>
                <c:pt idx="75">
                  <c:v>75歳</c:v>
                </c:pt>
                <c:pt idx="76">
                  <c:v>76歳</c:v>
                </c:pt>
                <c:pt idx="77">
                  <c:v>77歳</c:v>
                </c:pt>
                <c:pt idx="78">
                  <c:v>78歳</c:v>
                </c:pt>
                <c:pt idx="79">
                  <c:v>79歳</c:v>
                </c:pt>
                <c:pt idx="80">
                  <c:v>80歳</c:v>
                </c:pt>
                <c:pt idx="81">
                  <c:v>81歳</c:v>
                </c:pt>
                <c:pt idx="82">
                  <c:v>82歳</c:v>
                </c:pt>
                <c:pt idx="83">
                  <c:v>83歳</c:v>
                </c:pt>
                <c:pt idx="84">
                  <c:v>84歳</c:v>
                </c:pt>
                <c:pt idx="85">
                  <c:v>85歳</c:v>
                </c:pt>
                <c:pt idx="86">
                  <c:v>86歳</c:v>
                </c:pt>
                <c:pt idx="87">
                  <c:v>87歳</c:v>
                </c:pt>
                <c:pt idx="88">
                  <c:v>88歳</c:v>
                </c:pt>
                <c:pt idx="89">
                  <c:v>89歳</c:v>
                </c:pt>
                <c:pt idx="90">
                  <c:v>90歳</c:v>
                </c:pt>
                <c:pt idx="91">
                  <c:v>91歳</c:v>
                </c:pt>
                <c:pt idx="92">
                  <c:v>92歳</c:v>
                </c:pt>
                <c:pt idx="93">
                  <c:v>93歳</c:v>
                </c:pt>
                <c:pt idx="94">
                  <c:v>94歳</c:v>
                </c:pt>
                <c:pt idx="95">
                  <c:v>95歳</c:v>
                </c:pt>
                <c:pt idx="96">
                  <c:v>96歳</c:v>
                </c:pt>
                <c:pt idx="97">
                  <c:v>97歳</c:v>
                </c:pt>
                <c:pt idx="98">
                  <c:v>98歳</c:v>
                </c:pt>
                <c:pt idx="99">
                  <c:v>99歳</c:v>
                </c:pt>
                <c:pt idx="100">
                  <c:v>100歳以上</c:v>
                </c:pt>
              </c:strCache>
            </c:strRef>
          </c:cat>
          <c:val>
            <c:numRef>
              <c:f>'データ（特定年月）'!$G$39:$G$139</c:f>
              <c:numCache>
                <c:formatCode>#,##0_);[Red]\(#,##0\)</c:formatCode>
                <c:ptCount val="101"/>
                <c:pt idx="0">
                  <c:v>707</c:v>
                </c:pt>
                <c:pt idx="1">
                  <c:v>874</c:v>
                </c:pt>
                <c:pt idx="2">
                  <c:v>931</c:v>
                </c:pt>
                <c:pt idx="3">
                  <c:v>975</c:v>
                </c:pt>
                <c:pt idx="4">
                  <c:v>1006</c:v>
                </c:pt>
                <c:pt idx="5">
                  <c:v>1074</c:v>
                </c:pt>
                <c:pt idx="6">
                  <c:v>1054</c:v>
                </c:pt>
                <c:pt idx="7">
                  <c:v>1233</c:v>
                </c:pt>
                <c:pt idx="8">
                  <c:v>1212</c:v>
                </c:pt>
                <c:pt idx="9">
                  <c:v>1281</c:v>
                </c:pt>
                <c:pt idx="10">
                  <c:v>1405</c:v>
                </c:pt>
                <c:pt idx="11">
                  <c:v>1377</c:v>
                </c:pt>
                <c:pt idx="12">
                  <c:v>1412</c:v>
                </c:pt>
                <c:pt idx="13">
                  <c:v>1510</c:v>
                </c:pt>
                <c:pt idx="14">
                  <c:v>1512</c:v>
                </c:pt>
                <c:pt idx="15">
                  <c:v>1488</c:v>
                </c:pt>
                <c:pt idx="16">
                  <c:v>1497</c:v>
                </c:pt>
                <c:pt idx="17">
                  <c:v>1608</c:v>
                </c:pt>
                <c:pt idx="18">
                  <c:v>1791</c:v>
                </c:pt>
                <c:pt idx="19">
                  <c:v>1719</c:v>
                </c:pt>
                <c:pt idx="20">
                  <c:v>1831</c:v>
                </c:pt>
                <c:pt idx="21">
                  <c:v>1834</c:v>
                </c:pt>
                <c:pt idx="22">
                  <c:v>1742</c:v>
                </c:pt>
                <c:pt idx="23">
                  <c:v>1669</c:v>
                </c:pt>
                <c:pt idx="24">
                  <c:v>1634</c:v>
                </c:pt>
                <c:pt idx="25">
                  <c:v>1612</c:v>
                </c:pt>
                <c:pt idx="26">
                  <c:v>1561</c:v>
                </c:pt>
                <c:pt idx="27">
                  <c:v>1531</c:v>
                </c:pt>
                <c:pt idx="28">
                  <c:v>1489</c:v>
                </c:pt>
                <c:pt idx="29">
                  <c:v>1426</c:v>
                </c:pt>
                <c:pt idx="30">
                  <c:v>1531</c:v>
                </c:pt>
                <c:pt idx="31">
                  <c:v>1376</c:v>
                </c:pt>
                <c:pt idx="32">
                  <c:v>1401</c:v>
                </c:pt>
                <c:pt idx="33">
                  <c:v>1433</c:v>
                </c:pt>
                <c:pt idx="34">
                  <c:v>1534</c:v>
                </c:pt>
                <c:pt idx="35">
                  <c:v>1586</c:v>
                </c:pt>
                <c:pt idx="36">
                  <c:v>1628</c:v>
                </c:pt>
                <c:pt idx="37">
                  <c:v>1672</c:v>
                </c:pt>
                <c:pt idx="38">
                  <c:v>1656</c:v>
                </c:pt>
                <c:pt idx="39">
                  <c:v>1727</c:v>
                </c:pt>
                <c:pt idx="40">
                  <c:v>1929</c:v>
                </c:pt>
                <c:pt idx="41">
                  <c:v>1946</c:v>
                </c:pt>
                <c:pt idx="42">
                  <c:v>1965</c:v>
                </c:pt>
                <c:pt idx="43">
                  <c:v>1992</c:v>
                </c:pt>
                <c:pt idx="44">
                  <c:v>2096</c:v>
                </c:pt>
                <c:pt idx="45">
                  <c:v>2219</c:v>
                </c:pt>
                <c:pt idx="46">
                  <c:v>2301</c:v>
                </c:pt>
                <c:pt idx="47">
                  <c:v>2404</c:v>
                </c:pt>
                <c:pt idx="48">
                  <c:v>2539</c:v>
                </c:pt>
                <c:pt idx="49">
                  <c:v>2688</c:v>
                </c:pt>
                <c:pt idx="50">
                  <c:v>3010</c:v>
                </c:pt>
                <c:pt idx="51">
                  <c:v>3096</c:v>
                </c:pt>
                <c:pt idx="52">
                  <c:v>3096</c:v>
                </c:pt>
                <c:pt idx="53">
                  <c:v>3170</c:v>
                </c:pt>
                <c:pt idx="54">
                  <c:v>3102</c:v>
                </c:pt>
                <c:pt idx="55">
                  <c:v>2887</c:v>
                </c:pt>
                <c:pt idx="56">
                  <c:v>2884</c:v>
                </c:pt>
                <c:pt idx="57">
                  <c:v>2889</c:v>
                </c:pt>
                <c:pt idx="58">
                  <c:v>2498</c:v>
                </c:pt>
                <c:pt idx="59">
                  <c:v>2522</c:v>
                </c:pt>
                <c:pt idx="60">
                  <c:v>2625</c:v>
                </c:pt>
                <c:pt idx="61">
                  <c:v>2387</c:v>
                </c:pt>
                <c:pt idx="62">
                  <c:v>2367</c:v>
                </c:pt>
                <c:pt idx="63">
                  <c:v>2351</c:v>
                </c:pt>
                <c:pt idx="64">
                  <c:v>2229</c:v>
                </c:pt>
                <c:pt idx="65">
                  <c:v>2217</c:v>
                </c:pt>
                <c:pt idx="66">
                  <c:v>2282</c:v>
                </c:pt>
                <c:pt idx="67">
                  <c:v>2162</c:v>
                </c:pt>
                <c:pt idx="68">
                  <c:v>2185</c:v>
                </c:pt>
                <c:pt idx="69">
                  <c:v>2248</c:v>
                </c:pt>
                <c:pt idx="70">
                  <c:v>2357</c:v>
                </c:pt>
                <c:pt idx="71">
                  <c:v>2398</c:v>
                </c:pt>
                <c:pt idx="72">
                  <c:v>2575</c:v>
                </c:pt>
                <c:pt idx="73">
                  <c:v>2819</c:v>
                </c:pt>
                <c:pt idx="74">
                  <c:v>2984</c:v>
                </c:pt>
                <c:pt idx="75">
                  <c:v>3544</c:v>
                </c:pt>
                <c:pt idx="76">
                  <c:v>3529</c:v>
                </c:pt>
                <c:pt idx="77">
                  <c:v>3834</c:v>
                </c:pt>
                <c:pt idx="78">
                  <c:v>3132</c:v>
                </c:pt>
                <c:pt idx="79">
                  <c:v>2072</c:v>
                </c:pt>
                <c:pt idx="80">
                  <c:v>2651</c:v>
                </c:pt>
                <c:pt idx="81">
                  <c:v>3014</c:v>
                </c:pt>
                <c:pt idx="82">
                  <c:v>2720</c:v>
                </c:pt>
                <c:pt idx="83">
                  <c:v>2650</c:v>
                </c:pt>
                <c:pt idx="84">
                  <c:v>2414</c:v>
                </c:pt>
                <c:pt idx="85">
                  <c:v>2117</c:v>
                </c:pt>
                <c:pt idx="86">
                  <c:v>1742</c:v>
                </c:pt>
                <c:pt idx="87">
                  <c:v>1821</c:v>
                </c:pt>
                <c:pt idx="88">
                  <c:v>1562</c:v>
                </c:pt>
                <c:pt idx="89">
                  <c:v>1505</c:v>
                </c:pt>
                <c:pt idx="90">
                  <c:v>1320</c:v>
                </c:pt>
                <c:pt idx="91">
                  <c:v>1075</c:v>
                </c:pt>
                <c:pt idx="92">
                  <c:v>977</c:v>
                </c:pt>
                <c:pt idx="93">
                  <c:v>795</c:v>
                </c:pt>
                <c:pt idx="94">
                  <c:v>603</c:v>
                </c:pt>
                <c:pt idx="95">
                  <c:v>488</c:v>
                </c:pt>
                <c:pt idx="96">
                  <c:v>393</c:v>
                </c:pt>
                <c:pt idx="97">
                  <c:v>254</c:v>
                </c:pt>
                <c:pt idx="98">
                  <c:v>201</c:v>
                </c:pt>
                <c:pt idx="99">
                  <c:v>144</c:v>
                </c:pt>
                <c:pt idx="100">
                  <c:v>244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6E-4A9D-9CBF-DCEE2BE67FA8}"/>
            </c:ext>
          </c:extLst>
        </c:ser>
        <c:ser>
          <c:idx val="0"/>
          <c:order val="1"/>
          <c:tx>
            <c:strRef>
              <c:f>'データ（特定年月）'!$F$38</c:f>
              <c:strCache>
                <c:ptCount val="1"/>
                <c:pt idx="0">
                  <c:v>男性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'データ（特定年月）'!$E$39:$E$139</c:f>
              <c:strCache>
                <c:ptCount val="101"/>
                <c:pt idx="0">
                  <c:v>0歳</c:v>
                </c:pt>
                <c:pt idx="1">
                  <c:v>1歳</c:v>
                </c:pt>
                <c:pt idx="2">
                  <c:v>2歳</c:v>
                </c:pt>
                <c:pt idx="3">
                  <c:v>3歳</c:v>
                </c:pt>
                <c:pt idx="4">
                  <c:v>4歳</c:v>
                </c:pt>
                <c:pt idx="5">
                  <c:v>5歳</c:v>
                </c:pt>
                <c:pt idx="6">
                  <c:v>6歳</c:v>
                </c:pt>
                <c:pt idx="7">
                  <c:v>7歳</c:v>
                </c:pt>
                <c:pt idx="8">
                  <c:v>8歳</c:v>
                </c:pt>
                <c:pt idx="9">
                  <c:v>9歳</c:v>
                </c:pt>
                <c:pt idx="10">
                  <c:v>10歳</c:v>
                </c:pt>
                <c:pt idx="11">
                  <c:v>11歳</c:v>
                </c:pt>
                <c:pt idx="12">
                  <c:v>12歳</c:v>
                </c:pt>
                <c:pt idx="13">
                  <c:v>13歳</c:v>
                </c:pt>
                <c:pt idx="14">
                  <c:v>14歳</c:v>
                </c:pt>
                <c:pt idx="15">
                  <c:v>15歳</c:v>
                </c:pt>
                <c:pt idx="16">
                  <c:v>16歳</c:v>
                </c:pt>
                <c:pt idx="17">
                  <c:v>17歳</c:v>
                </c:pt>
                <c:pt idx="18">
                  <c:v>18歳</c:v>
                </c:pt>
                <c:pt idx="19">
                  <c:v>19歳</c:v>
                </c:pt>
                <c:pt idx="20">
                  <c:v>20歳</c:v>
                </c:pt>
                <c:pt idx="21">
                  <c:v>21歳</c:v>
                </c:pt>
                <c:pt idx="22">
                  <c:v>22歳</c:v>
                </c:pt>
                <c:pt idx="23">
                  <c:v>23歳</c:v>
                </c:pt>
                <c:pt idx="24">
                  <c:v>24歳</c:v>
                </c:pt>
                <c:pt idx="25">
                  <c:v>25歳</c:v>
                </c:pt>
                <c:pt idx="26">
                  <c:v>26歳</c:v>
                </c:pt>
                <c:pt idx="27">
                  <c:v>27歳</c:v>
                </c:pt>
                <c:pt idx="28">
                  <c:v>28歳</c:v>
                </c:pt>
                <c:pt idx="29">
                  <c:v>29歳</c:v>
                </c:pt>
                <c:pt idx="30">
                  <c:v>30歳</c:v>
                </c:pt>
                <c:pt idx="31">
                  <c:v>31歳</c:v>
                </c:pt>
                <c:pt idx="32">
                  <c:v>32歳</c:v>
                </c:pt>
                <c:pt idx="33">
                  <c:v>33歳</c:v>
                </c:pt>
                <c:pt idx="34">
                  <c:v>34歳</c:v>
                </c:pt>
                <c:pt idx="35">
                  <c:v>35歳</c:v>
                </c:pt>
                <c:pt idx="36">
                  <c:v>36歳</c:v>
                </c:pt>
                <c:pt idx="37">
                  <c:v>37歳</c:v>
                </c:pt>
                <c:pt idx="38">
                  <c:v>38歳</c:v>
                </c:pt>
                <c:pt idx="39">
                  <c:v>39歳</c:v>
                </c:pt>
                <c:pt idx="40">
                  <c:v>40歳</c:v>
                </c:pt>
                <c:pt idx="41">
                  <c:v>41歳</c:v>
                </c:pt>
                <c:pt idx="42">
                  <c:v>42歳</c:v>
                </c:pt>
                <c:pt idx="43">
                  <c:v>43歳</c:v>
                </c:pt>
                <c:pt idx="44">
                  <c:v>44歳</c:v>
                </c:pt>
                <c:pt idx="45">
                  <c:v>45歳</c:v>
                </c:pt>
                <c:pt idx="46">
                  <c:v>46歳</c:v>
                </c:pt>
                <c:pt idx="47">
                  <c:v>47歳</c:v>
                </c:pt>
                <c:pt idx="48">
                  <c:v>48歳</c:v>
                </c:pt>
                <c:pt idx="49">
                  <c:v>49歳</c:v>
                </c:pt>
                <c:pt idx="50">
                  <c:v>50歳</c:v>
                </c:pt>
                <c:pt idx="51">
                  <c:v>51歳</c:v>
                </c:pt>
                <c:pt idx="52">
                  <c:v>52歳</c:v>
                </c:pt>
                <c:pt idx="53">
                  <c:v>53歳</c:v>
                </c:pt>
                <c:pt idx="54">
                  <c:v>54歳</c:v>
                </c:pt>
                <c:pt idx="55">
                  <c:v>55歳</c:v>
                </c:pt>
                <c:pt idx="56">
                  <c:v>56歳</c:v>
                </c:pt>
                <c:pt idx="57">
                  <c:v>57歳</c:v>
                </c:pt>
                <c:pt idx="58">
                  <c:v>58歳</c:v>
                </c:pt>
                <c:pt idx="59">
                  <c:v>59歳</c:v>
                </c:pt>
                <c:pt idx="60">
                  <c:v>60歳</c:v>
                </c:pt>
                <c:pt idx="61">
                  <c:v>61歳</c:v>
                </c:pt>
                <c:pt idx="62">
                  <c:v>62歳</c:v>
                </c:pt>
                <c:pt idx="63">
                  <c:v>63歳</c:v>
                </c:pt>
                <c:pt idx="64">
                  <c:v>64歳</c:v>
                </c:pt>
                <c:pt idx="65">
                  <c:v>65歳</c:v>
                </c:pt>
                <c:pt idx="66">
                  <c:v>66歳</c:v>
                </c:pt>
                <c:pt idx="67">
                  <c:v>67歳</c:v>
                </c:pt>
                <c:pt idx="68">
                  <c:v>68歳</c:v>
                </c:pt>
                <c:pt idx="69">
                  <c:v>69歳</c:v>
                </c:pt>
                <c:pt idx="70">
                  <c:v>70歳</c:v>
                </c:pt>
                <c:pt idx="71">
                  <c:v>71歳</c:v>
                </c:pt>
                <c:pt idx="72">
                  <c:v>72歳</c:v>
                </c:pt>
                <c:pt idx="73">
                  <c:v>73歳</c:v>
                </c:pt>
                <c:pt idx="74">
                  <c:v>74歳</c:v>
                </c:pt>
                <c:pt idx="75">
                  <c:v>75歳</c:v>
                </c:pt>
                <c:pt idx="76">
                  <c:v>76歳</c:v>
                </c:pt>
                <c:pt idx="77">
                  <c:v>77歳</c:v>
                </c:pt>
                <c:pt idx="78">
                  <c:v>78歳</c:v>
                </c:pt>
                <c:pt idx="79">
                  <c:v>79歳</c:v>
                </c:pt>
                <c:pt idx="80">
                  <c:v>80歳</c:v>
                </c:pt>
                <c:pt idx="81">
                  <c:v>81歳</c:v>
                </c:pt>
                <c:pt idx="82">
                  <c:v>82歳</c:v>
                </c:pt>
                <c:pt idx="83">
                  <c:v>83歳</c:v>
                </c:pt>
                <c:pt idx="84">
                  <c:v>84歳</c:v>
                </c:pt>
                <c:pt idx="85">
                  <c:v>85歳</c:v>
                </c:pt>
                <c:pt idx="86">
                  <c:v>86歳</c:v>
                </c:pt>
                <c:pt idx="87">
                  <c:v>87歳</c:v>
                </c:pt>
                <c:pt idx="88">
                  <c:v>88歳</c:v>
                </c:pt>
                <c:pt idx="89">
                  <c:v>89歳</c:v>
                </c:pt>
                <c:pt idx="90">
                  <c:v>90歳</c:v>
                </c:pt>
                <c:pt idx="91">
                  <c:v>91歳</c:v>
                </c:pt>
                <c:pt idx="92">
                  <c:v>92歳</c:v>
                </c:pt>
                <c:pt idx="93">
                  <c:v>93歳</c:v>
                </c:pt>
                <c:pt idx="94">
                  <c:v>94歳</c:v>
                </c:pt>
                <c:pt idx="95">
                  <c:v>95歳</c:v>
                </c:pt>
                <c:pt idx="96">
                  <c:v>96歳</c:v>
                </c:pt>
                <c:pt idx="97">
                  <c:v>97歳</c:v>
                </c:pt>
                <c:pt idx="98">
                  <c:v>98歳</c:v>
                </c:pt>
                <c:pt idx="99">
                  <c:v>99歳</c:v>
                </c:pt>
                <c:pt idx="100">
                  <c:v>100歳以上</c:v>
                </c:pt>
              </c:strCache>
            </c:strRef>
          </c:cat>
          <c:val>
            <c:numRef>
              <c:f>'データ（特定年月）'!$F$39:$F$139</c:f>
              <c:numCache>
                <c:formatCode>#,##0_);[Red]\(#,##0\)</c:formatCode>
                <c:ptCount val="101"/>
                <c:pt idx="0">
                  <c:v>-783</c:v>
                </c:pt>
                <c:pt idx="1">
                  <c:v>-836</c:v>
                </c:pt>
                <c:pt idx="2">
                  <c:v>-907</c:v>
                </c:pt>
                <c:pt idx="3">
                  <c:v>-982</c:v>
                </c:pt>
                <c:pt idx="4">
                  <c:v>-1034</c:v>
                </c:pt>
                <c:pt idx="5">
                  <c:v>-1185</c:v>
                </c:pt>
                <c:pt idx="6">
                  <c:v>-1221</c:v>
                </c:pt>
                <c:pt idx="7">
                  <c:v>-1279</c:v>
                </c:pt>
                <c:pt idx="8">
                  <c:v>-1337</c:v>
                </c:pt>
                <c:pt idx="9">
                  <c:v>-1403</c:v>
                </c:pt>
                <c:pt idx="10">
                  <c:v>-1417</c:v>
                </c:pt>
                <c:pt idx="11">
                  <c:v>-1390</c:v>
                </c:pt>
                <c:pt idx="12">
                  <c:v>-1474</c:v>
                </c:pt>
                <c:pt idx="13">
                  <c:v>-1466</c:v>
                </c:pt>
                <c:pt idx="14">
                  <c:v>-1604</c:v>
                </c:pt>
                <c:pt idx="15">
                  <c:v>-1884</c:v>
                </c:pt>
                <c:pt idx="16">
                  <c:v>-1898</c:v>
                </c:pt>
                <c:pt idx="17">
                  <c:v>-2018</c:v>
                </c:pt>
                <c:pt idx="18">
                  <c:v>-2616</c:v>
                </c:pt>
                <c:pt idx="19">
                  <c:v>-2330</c:v>
                </c:pt>
                <c:pt idx="20">
                  <c:v>-2443</c:v>
                </c:pt>
                <c:pt idx="21">
                  <c:v>-2497</c:v>
                </c:pt>
                <c:pt idx="22">
                  <c:v>-2239</c:v>
                </c:pt>
                <c:pt idx="23">
                  <c:v>-2146</c:v>
                </c:pt>
                <c:pt idx="24">
                  <c:v>-1991</c:v>
                </c:pt>
                <c:pt idx="25">
                  <c:v>-1919</c:v>
                </c:pt>
                <c:pt idx="26">
                  <c:v>-1852</c:v>
                </c:pt>
                <c:pt idx="27">
                  <c:v>-1785</c:v>
                </c:pt>
                <c:pt idx="28">
                  <c:v>-1849</c:v>
                </c:pt>
                <c:pt idx="29">
                  <c:v>-1788</c:v>
                </c:pt>
                <c:pt idx="30">
                  <c:v>-1784</c:v>
                </c:pt>
                <c:pt idx="31">
                  <c:v>-1718</c:v>
                </c:pt>
                <c:pt idx="32">
                  <c:v>-1722</c:v>
                </c:pt>
                <c:pt idx="33">
                  <c:v>-1718</c:v>
                </c:pt>
                <c:pt idx="34">
                  <c:v>-1737</c:v>
                </c:pt>
                <c:pt idx="35">
                  <c:v>-1715</c:v>
                </c:pt>
                <c:pt idx="36">
                  <c:v>-1871</c:v>
                </c:pt>
                <c:pt idx="37">
                  <c:v>-1900</c:v>
                </c:pt>
                <c:pt idx="38">
                  <c:v>-1920</c:v>
                </c:pt>
                <c:pt idx="39">
                  <c:v>-1932</c:v>
                </c:pt>
                <c:pt idx="40">
                  <c:v>-2064</c:v>
                </c:pt>
                <c:pt idx="41">
                  <c:v>-2038</c:v>
                </c:pt>
                <c:pt idx="42">
                  <c:v>-2120</c:v>
                </c:pt>
                <c:pt idx="43">
                  <c:v>-2114</c:v>
                </c:pt>
                <c:pt idx="44">
                  <c:v>-2209</c:v>
                </c:pt>
                <c:pt idx="45">
                  <c:v>-2304</c:v>
                </c:pt>
                <c:pt idx="46">
                  <c:v>-2493</c:v>
                </c:pt>
                <c:pt idx="47">
                  <c:v>-2493</c:v>
                </c:pt>
                <c:pt idx="48">
                  <c:v>-2700</c:v>
                </c:pt>
                <c:pt idx="49">
                  <c:v>-2912</c:v>
                </c:pt>
                <c:pt idx="50">
                  <c:v>-3032</c:v>
                </c:pt>
                <c:pt idx="51">
                  <c:v>-3312</c:v>
                </c:pt>
                <c:pt idx="52">
                  <c:v>-3354</c:v>
                </c:pt>
                <c:pt idx="53">
                  <c:v>-3397</c:v>
                </c:pt>
                <c:pt idx="54">
                  <c:v>-3222</c:v>
                </c:pt>
                <c:pt idx="55">
                  <c:v>-3140</c:v>
                </c:pt>
                <c:pt idx="56">
                  <c:v>-3163</c:v>
                </c:pt>
                <c:pt idx="57">
                  <c:v>-3017</c:v>
                </c:pt>
                <c:pt idx="58">
                  <c:v>-2609</c:v>
                </c:pt>
                <c:pt idx="59">
                  <c:v>-2560</c:v>
                </c:pt>
                <c:pt idx="60">
                  <c:v>-2611</c:v>
                </c:pt>
                <c:pt idx="61">
                  <c:v>-2554</c:v>
                </c:pt>
                <c:pt idx="62">
                  <c:v>-2492</c:v>
                </c:pt>
                <c:pt idx="63">
                  <c:v>-2421</c:v>
                </c:pt>
                <c:pt idx="64">
                  <c:v>-2225</c:v>
                </c:pt>
                <c:pt idx="65">
                  <c:v>-2368</c:v>
                </c:pt>
                <c:pt idx="66">
                  <c:v>-2324</c:v>
                </c:pt>
                <c:pt idx="67">
                  <c:v>-2152</c:v>
                </c:pt>
                <c:pt idx="68">
                  <c:v>-2201</c:v>
                </c:pt>
                <c:pt idx="69">
                  <c:v>-2155</c:v>
                </c:pt>
                <c:pt idx="70">
                  <c:v>-2218</c:v>
                </c:pt>
                <c:pt idx="71">
                  <c:v>-2284</c:v>
                </c:pt>
                <c:pt idx="72">
                  <c:v>-2398</c:v>
                </c:pt>
                <c:pt idx="73">
                  <c:v>-2515</c:v>
                </c:pt>
                <c:pt idx="74">
                  <c:v>-2730</c:v>
                </c:pt>
                <c:pt idx="75">
                  <c:v>-3032</c:v>
                </c:pt>
                <c:pt idx="76">
                  <c:v>-2950</c:v>
                </c:pt>
                <c:pt idx="77">
                  <c:v>-3160</c:v>
                </c:pt>
                <c:pt idx="78">
                  <c:v>-2463</c:v>
                </c:pt>
                <c:pt idx="79">
                  <c:v>-1549</c:v>
                </c:pt>
                <c:pt idx="80">
                  <c:v>-1908</c:v>
                </c:pt>
                <c:pt idx="81">
                  <c:v>-2291</c:v>
                </c:pt>
                <c:pt idx="82">
                  <c:v>-2103</c:v>
                </c:pt>
                <c:pt idx="83">
                  <c:v>-2016</c:v>
                </c:pt>
                <c:pt idx="84">
                  <c:v>-1713</c:v>
                </c:pt>
                <c:pt idx="85">
                  <c:v>-1456</c:v>
                </c:pt>
                <c:pt idx="86">
                  <c:v>-1178</c:v>
                </c:pt>
                <c:pt idx="87">
                  <c:v>-1160</c:v>
                </c:pt>
                <c:pt idx="88">
                  <c:v>-962</c:v>
                </c:pt>
                <c:pt idx="89">
                  <c:v>-863</c:v>
                </c:pt>
                <c:pt idx="90">
                  <c:v>-741</c:v>
                </c:pt>
                <c:pt idx="91">
                  <c:v>-484</c:v>
                </c:pt>
                <c:pt idx="92">
                  <c:v>-414</c:v>
                </c:pt>
                <c:pt idx="93">
                  <c:v>-317</c:v>
                </c:pt>
                <c:pt idx="94">
                  <c:v>-212</c:v>
                </c:pt>
                <c:pt idx="95">
                  <c:v>-128</c:v>
                </c:pt>
                <c:pt idx="96">
                  <c:v>-112</c:v>
                </c:pt>
                <c:pt idx="97">
                  <c:v>-82</c:v>
                </c:pt>
                <c:pt idx="98">
                  <c:v>-42</c:v>
                </c:pt>
                <c:pt idx="99">
                  <c:v>-25</c:v>
                </c:pt>
                <c:pt idx="100">
                  <c:v>-26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36E-4A9D-9CBF-DCEE2BE67F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30807079"/>
        <c:axId val="30815935"/>
      </c:barChart>
      <c:catAx>
        <c:axId val="30807079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ysClr val="windowText" lastClr="000000"/>
                </a:solidFill>
                <a:latin typeface="メイリオ" panose="020B0604030504040204" pitchFamily="50" charset="-128"/>
                <a:ea typeface="メイリオ" panose="020B0604030504040204" pitchFamily="50" charset="-128"/>
                <a:cs typeface="+mn-cs"/>
              </a:defRPr>
            </a:pPr>
            <a:endParaRPr lang="ja-JP"/>
          </a:p>
        </c:txPr>
        <c:crossAx val="30815935"/>
        <c:crosses val="autoZero"/>
        <c:auto val="1"/>
        <c:lblAlgn val="ctr"/>
        <c:lblOffset val="100"/>
        <c:tickLblSkip val="5"/>
        <c:noMultiLvlLbl val="0"/>
      </c:catAx>
      <c:valAx>
        <c:axId val="30815935"/>
        <c:scaling>
          <c:orientation val="minMax"/>
        </c:scaling>
        <c:delete val="0"/>
        <c:axPos val="b"/>
        <c:numFmt formatCode="#,##0;[Black]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ysClr val="windowText" lastClr="000000"/>
                </a:solidFill>
                <a:latin typeface="メイリオ" panose="020B0604030504040204" pitchFamily="50" charset="-128"/>
                <a:ea typeface="メイリオ" panose="020B0604030504040204" pitchFamily="50" charset="-128"/>
                <a:cs typeface="+mn-cs"/>
              </a:defRPr>
            </a:pPr>
            <a:endParaRPr lang="ja-JP"/>
          </a:p>
        </c:txPr>
        <c:crossAx val="308070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1727361111111111"/>
          <c:y val="0.96178317119714563"/>
          <c:w val="0.25070740740740743"/>
          <c:h val="3.821682880285432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baseline="0">
              <a:solidFill>
                <a:sysClr val="windowText" lastClr="000000"/>
              </a:solidFill>
              <a:latin typeface="メイリオ" panose="020B0604030504040204" pitchFamily="50" charset="-128"/>
              <a:ea typeface="メイリオ" panose="020B0604030504040204" pitchFamily="50" charset="-128"/>
              <a:cs typeface="+mn-cs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600">
          <a:solidFill>
            <a:sysClr val="windowText" lastClr="000000"/>
          </a:solidFill>
          <a:latin typeface="メイリオ" panose="020B0604030504040204" pitchFamily="50" charset="-128"/>
          <a:ea typeface="メイリオ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2D4D-43A0-B535-C2DE85F16C14}"/>
              </c:ext>
            </c:extLst>
          </c:dPt>
          <c:dPt>
            <c:idx val="1"/>
            <c:bubble3D val="0"/>
            <c:spPr>
              <a:solidFill>
                <a:schemeClr val="accent1">
                  <a:lumMod val="20000"/>
                  <a:lumOff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2D4D-43A0-B535-C2DE85F16C14}"/>
              </c:ext>
            </c:extLst>
          </c:dPt>
          <c:cat>
            <c:strRef>
              <c:f>'データ（特定年月）'!$E$15:$E$16</c:f>
              <c:strCache>
                <c:ptCount val="2"/>
                <c:pt idx="0">
                  <c:v>後期高齢化率</c:v>
                </c:pt>
                <c:pt idx="1">
                  <c:v>非後期高齢化率</c:v>
                </c:pt>
              </c:strCache>
            </c:strRef>
          </c:cat>
          <c:val>
            <c:numRef>
              <c:f>'データ（特定年月）'!$F$15:$F$16</c:f>
              <c:numCache>
                <c:formatCode>0.0%</c:formatCode>
                <c:ptCount val="2"/>
                <c:pt idx="0">
                  <c:v>0.20121646854375036</c:v>
                </c:pt>
                <c:pt idx="1">
                  <c:v>0.7987835314562497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D4D-43A0-B535-C2DE85F16C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75"/>
      </c:doughnut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2000">
          <a:latin typeface="メイリオ" panose="020B0604030504040204" pitchFamily="50" charset="-128"/>
          <a:ea typeface="メイリオ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'データ（特定年月）'!$J$7</c:f>
              <c:strCache>
                <c:ptCount val="1"/>
                <c:pt idx="0">
                  <c:v>0-14歳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2000" b="0" i="0" u="none" strike="noStrike" kern="1200" baseline="0">
                    <a:solidFill>
                      <a:sysClr val="windowText" lastClr="000000"/>
                    </a:solidFill>
                    <a:latin typeface="メイリオ" panose="020B0604030504040204" pitchFamily="50" charset="-128"/>
                    <a:ea typeface="メイリオ" panose="020B0604030504040204" pitchFamily="50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'データ（特定年月）'!$I$8:$I$9</c:f>
              <c:strCache>
                <c:ptCount val="2"/>
                <c:pt idx="0">
                  <c:v>男性</c:v>
                </c:pt>
                <c:pt idx="1">
                  <c:v>女性</c:v>
                </c:pt>
              </c:strCache>
            </c:strRef>
          </c:cat>
          <c:val>
            <c:numRef>
              <c:f>'データ（特定年月）'!$J$8:$J$9</c:f>
              <c:numCache>
                <c:formatCode>#,##0_);[Red]\(#,##0\)</c:formatCode>
                <c:ptCount val="2"/>
                <c:pt idx="0">
                  <c:v>18318</c:v>
                </c:pt>
                <c:pt idx="1">
                  <c:v>17563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D05-473B-80EB-D8F3CAED0322}"/>
            </c:ext>
          </c:extLst>
        </c:ser>
        <c:ser>
          <c:idx val="1"/>
          <c:order val="1"/>
          <c:tx>
            <c:strRef>
              <c:f>'データ（特定年月）'!$K$7</c:f>
              <c:strCache>
                <c:ptCount val="1"/>
                <c:pt idx="0">
                  <c:v>15-64歳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2000" b="0" i="0" u="none" strike="noStrike" kern="1200" baseline="0">
                    <a:solidFill>
                      <a:sysClr val="windowText" lastClr="000000"/>
                    </a:solidFill>
                    <a:latin typeface="メイリオ" panose="020B0604030504040204" pitchFamily="50" charset="-128"/>
                    <a:ea typeface="メイリオ" panose="020B0604030504040204" pitchFamily="50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'データ（特定年月）'!$I$8:$I$9</c:f>
              <c:strCache>
                <c:ptCount val="2"/>
                <c:pt idx="0">
                  <c:v>男性</c:v>
                </c:pt>
                <c:pt idx="1">
                  <c:v>女性</c:v>
                </c:pt>
              </c:strCache>
            </c:strRef>
          </c:cat>
          <c:val>
            <c:numRef>
              <c:f>'データ（特定年月）'!$K$8:$K$9</c:f>
              <c:numCache>
                <c:formatCode>#,##0_);[Red]\(#,##0\)</c:formatCode>
                <c:ptCount val="2"/>
                <c:pt idx="0">
                  <c:v>115828</c:v>
                </c:pt>
                <c:pt idx="1">
                  <c:v>103168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D05-473B-80EB-D8F3CAED0322}"/>
            </c:ext>
          </c:extLst>
        </c:ser>
        <c:ser>
          <c:idx val="2"/>
          <c:order val="2"/>
          <c:tx>
            <c:strRef>
              <c:f>'データ（特定年月）'!$L$7</c:f>
              <c:strCache>
                <c:ptCount val="1"/>
                <c:pt idx="0">
                  <c:v>65歳以上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2000" b="0" i="0" u="none" strike="noStrike" kern="1200" baseline="0">
                    <a:solidFill>
                      <a:sysClr val="windowText" lastClr="000000"/>
                    </a:solidFill>
                    <a:latin typeface="メイリオ" panose="020B0604030504040204" pitchFamily="50" charset="-128"/>
                    <a:ea typeface="メイリオ" panose="020B0604030504040204" pitchFamily="50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'データ（特定年月）'!$I$8:$I$9</c:f>
              <c:strCache>
                <c:ptCount val="2"/>
                <c:pt idx="0">
                  <c:v>男性</c:v>
                </c:pt>
                <c:pt idx="1">
                  <c:v>女性</c:v>
                </c:pt>
              </c:strCache>
            </c:strRef>
          </c:cat>
          <c:val>
            <c:numRef>
              <c:f>'データ（特定年月）'!$L$8:$L$9</c:f>
              <c:numCache>
                <c:formatCode>#,##0_);[Red]\(#,##0\)</c:formatCode>
                <c:ptCount val="2"/>
                <c:pt idx="0">
                  <c:v>54732</c:v>
                </c:pt>
                <c:pt idx="1">
                  <c:v>69028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D05-473B-80EB-D8F3CAED0322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 w="9525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serLines>
        <c:axId val="2049364784"/>
        <c:axId val="2049368064"/>
      </c:barChart>
      <c:catAx>
        <c:axId val="2049364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ysClr val="windowText" lastClr="000000"/>
                </a:solidFill>
                <a:latin typeface="メイリオ" panose="020B0604030504040204" pitchFamily="50" charset="-128"/>
                <a:ea typeface="メイリオ" panose="020B0604030504040204" pitchFamily="50" charset="-128"/>
                <a:cs typeface="+mn-cs"/>
              </a:defRPr>
            </a:pPr>
            <a:endParaRPr lang="ja-JP"/>
          </a:p>
        </c:txPr>
        <c:crossAx val="2049368064"/>
        <c:crosses val="autoZero"/>
        <c:auto val="1"/>
        <c:lblAlgn val="ctr"/>
        <c:lblOffset val="100"/>
        <c:noMultiLvlLbl val="0"/>
      </c:catAx>
      <c:valAx>
        <c:axId val="2049368064"/>
        <c:scaling>
          <c:orientation val="minMax"/>
        </c:scaling>
        <c:delete val="1"/>
        <c:axPos val="l"/>
        <c:numFmt formatCode="#,##0_);[Red]\(#,##0\)" sourceLinked="1"/>
        <c:majorTickMark val="none"/>
        <c:minorTickMark val="none"/>
        <c:tickLblPos val="nextTo"/>
        <c:crossAx val="20493647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baseline="0">
              <a:solidFill>
                <a:sysClr val="windowText" lastClr="000000"/>
              </a:solidFill>
              <a:latin typeface="メイリオ" panose="020B0604030504040204" pitchFamily="50" charset="-128"/>
              <a:ea typeface="メイリオ" panose="020B0604030504040204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2000">
          <a:solidFill>
            <a:sysClr val="windowText" lastClr="000000"/>
          </a:solidFill>
          <a:latin typeface="メイリオ" panose="020B0604030504040204" pitchFamily="50" charset="-128"/>
          <a:ea typeface="メイリオ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'データ（特定年月）'!$J$15</c:f>
              <c:strCache>
                <c:ptCount val="1"/>
                <c:pt idx="0">
                  <c:v>0-14歳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2000" b="0" i="0" u="none" strike="noStrike" kern="1200" baseline="0">
                    <a:solidFill>
                      <a:sysClr val="windowText" lastClr="000000"/>
                    </a:solidFill>
                    <a:latin typeface="メイリオ" panose="020B0604030504040204" pitchFamily="50" charset="-128"/>
                    <a:ea typeface="メイリオ" panose="020B0604030504040204" pitchFamily="50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'データ（特定年月）'!$I$16:$I$17</c:f>
              <c:strCache>
                <c:ptCount val="2"/>
                <c:pt idx="0">
                  <c:v>男性</c:v>
                </c:pt>
                <c:pt idx="1">
                  <c:v>女性</c:v>
                </c:pt>
              </c:strCache>
            </c:strRef>
          </c:cat>
          <c:val>
            <c:numRef>
              <c:f>'データ（特定年月）'!$J$16:$J$17</c:f>
              <c:numCache>
                <c:formatCode>0.0%</c:formatCode>
                <c:ptCount val="2"/>
                <c:pt idx="0">
                  <c:v>9.6983237857241181E-2</c:v>
                </c:pt>
                <c:pt idx="1">
                  <c:v>9.2554239851601244E-2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98-4F4A-BB4D-34D7918BDFD8}"/>
            </c:ext>
          </c:extLst>
        </c:ser>
        <c:ser>
          <c:idx val="1"/>
          <c:order val="1"/>
          <c:tx>
            <c:strRef>
              <c:f>'データ（特定年月）'!$K$15</c:f>
              <c:strCache>
                <c:ptCount val="1"/>
                <c:pt idx="0">
                  <c:v>15-64歳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2000" b="0" i="0" u="none" strike="noStrike" kern="1200" baseline="0">
                    <a:solidFill>
                      <a:sysClr val="windowText" lastClr="000000"/>
                    </a:solidFill>
                    <a:latin typeface="メイリオ" panose="020B0604030504040204" pitchFamily="50" charset="-128"/>
                    <a:ea typeface="メイリオ" panose="020B0604030504040204" pitchFamily="50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'データ（特定年月）'!$I$16:$I$17</c:f>
              <c:strCache>
                <c:ptCount val="2"/>
                <c:pt idx="0">
                  <c:v>男性</c:v>
                </c:pt>
                <c:pt idx="1">
                  <c:v>女性</c:v>
                </c:pt>
              </c:strCache>
            </c:strRef>
          </c:cat>
          <c:val>
            <c:numRef>
              <c:f>'データ（特定年月）'!$K$16:$K$17</c:f>
              <c:numCache>
                <c:formatCode>0.0%</c:formatCode>
                <c:ptCount val="2"/>
                <c:pt idx="0">
                  <c:v>0.6132424104448374</c:v>
                </c:pt>
                <c:pt idx="1">
                  <c:v>0.54367908768490558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98-4F4A-BB4D-34D7918BDFD8}"/>
            </c:ext>
          </c:extLst>
        </c:ser>
        <c:ser>
          <c:idx val="2"/>
          <c:order val="2"/>
          <c:tx>
            <c:strRef>
              <c:f>'データ（特定年月）'!$L$15</c:f>
              <c:strCache>
                <c:ptCount val="1"/>
                <c:pt idx="0">
                  <c:v>65歳以上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2000" b="0" i="0" u="none" strike="noStrike" kern="1200" baseline="0">
                    <a:solidFill>
                      <a:sysClr val="windowText" lastClr="000000"/>
                    </a:solidFill>
                    <a:latin typeface="メイリオ" panose="020B0604030504040204" pitchFamily="50" charset="-128"/>
                    <a:ea typeface="メイリオ" panose="020B0604030504040204" pitchFamily="50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'データ（特定年月）'!$I$16:$I$17</c:f>
              <c:strCache>
                <c:ptCount val="2"/>
                <c:pt idx="0">
                  <c:v>男性</c:v>
                </c:pt>
                <c:pt idx="1">
                  <c:v>女性</c:v>
                </c:pt>
              </c:strCache>
            </c:strRef>
          </c:cat>
          <c:val>
            <c:numRef>
              <c:f>'データ（特定年月）'!$L$16:$L$17</c:f>
              <c:numCache>
                <c:formatCode>0.0%</c:formatCode>
                <c:ptCount val="2"/>
                <c:pt idx="0">
                  <c:v>0.28977435169792143</c:v>
                </c:pt>
                <c:pt idx="1">
                  <c:v>0.36376667246349315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898-4F4A-BB4D-34D7918BDFD8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 w="9525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serLines>
        <c:axId val="2049138136"/>
        <c:axId val="2049138464"/>
      </c:barChart>
      <c:catAx>
        <c:axId val="20491381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ysClr val="windowText" lastClr="000000"/>
                </a:solidFill>
                <a:latin typeface="メイリオ" panose="020B0604030504040204" pitchFamily="50" charset="-128"/>
                <a:ea typeface="メイリオ" panose="020B0604030504040204" pitchFamily="50" charset="-128"/>
                <a:cs typeface="+mn-cs"/>
              </a:defRPr>
            </a:pPr>
            <a:endParaRPr lang="ja-JP"/>
          </a:p>
        </c:txPr>
        <c:crossAx val="2049138464"/>
        <c:crosses val="autoZero"/>
        <c:auto val="1"/>
        <c:lblAlgn val="ctr"/>
        <c:lblOffset val="100"/>
        <c:noMultiLvlLbl val="0"/>
      </c:catAx>
      <c:valAx>
        <c:axId val="2049138464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20491381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baseline="0">
              <a:solidFill>
                <a:sysClr val="windowText" lastClr="000000"/>
              </a:solidFill>
              <a:latin typeface="メイリオ" panose="020B0604030504040204" pitchFamily="50" charset="-128"/>
              <a:ea typeface="メイリオ" panose="020B0604030504040204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2000">
          <a:solidFill>
            <a:sysClr val="windowText" lastClr="000000"/>
          </a:solidFill>
          <a:latin typeface="メイリオ" panose="020B0604030504040204" pitchFamily="50" charset="-128"/>
          <a:ea typeface="メイリオ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33819444444445"/>
          <c:y val="3.0430315473921905E-2"/>
          <c:w val="0.81690590277777775"/>
          <c:h val="0.86945096774563135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'グラフ作成用（時系列）'!$B$7</c:f>
              <c:strCache>
                <c:ptCount val="1"/>
                <c:pt idx="0">
                  <c:v>女性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'グラフ作成用（時系列）'!$C$13:$CY$13</c:f>
              <c:strCache>
                <c:ptCount val="101"/>
                <c:pt idx="0">
                  <c:v>0歳</c:v>
                </c:pt>
                <c:pt idx="1">
                  <c:v>1歳</c:v>
                </c:pt>
                <c:pt idx="2">
                  <c:v>2歳</c:v>
                </c:pt>
                <c:pt idx="3">
                  <c:v>3歳</c:v>
                </c:pt>
                <c:pt idx="4">
                  <c:v>4歳</c:v>
                </c:pt>
                <c:pt idx="5">
                  <c:v>5歳</c:v>
                </c:pt>
                <c:pt idx="6">
                  <c:v>6歳</c:v>
                </c:pt>
                <c:pt idx="7">
                  <c:v>7歳</c:v>
                </c:pt>
                <c:pt idx="8">
                  <c:v>8歳</c:v>
                </c:pt>
                <c:pt idx="9">
                  <c:v>9歳</c:v>
                </c:pt>
                <c:pt idx="10">
                  <c:v>10歳</c:v>
                </c:pt>
                <c:pt idx="11">
                  <c:v>11歳</c:v>
                </c:pt>
                <c:pt idx="12">
                  <c:v>12歳</c:v>
                </c:pt>
                <c:pt idx="13">
                  <c:v>13歳</c:v>
                </c:pt>
                <c:pt idx="14">
                  <c:v>14歳</c:v>
                </c:pt>
                <c:pt idx="15">
                  <c:v>15歳</c:v>
                </c:pt>
                <c:pt idx="16">
                  <c:v>16歳</c:v>
                </c:pt>
                <c:pt idx="17">
                  <c:v>17歳</c:v>
                </c:pt>
                <c:pt idx="18">
                  <c:v>18歳</c:v>
                </c:pt>
                <c:pt idx="19">
                  <c:v>19歳</c:v>
                </c:pt>
                <c:pt idx="20">
                  <c:v>20歳</c:v>
                </c:pt>
                <c:pt idx="21">
                  <c:v>21歳</c:v>
                </c:pt>
                <c:pt idx="22">
                  <c:v>22歳</c:v>
                </c:pt>
                <c:pt idx="23">
                  <c:v>23歳</c:v>
                </c:pt>
                <c:pt idx="24">
                  <c:v>24歳</c:v>
                </c:pt>
                <c:pt idx="25">
                  <c:v>25歳</c:v>
                </c:pt>
                <c:pt idx="26">
                  <c:v>26歳</c:v>
                </c:pt>
                <c:pt idx="27">
                  <c:v>27歳</c:v>
                </c:pt>
                <c:pt idx="28">
                  <c:v>28歳</c:v>
                </c:pt>
                <c:pt idx="29">
                  <c:v>29歳</c:v>
                </c:pt>
                <c:pt idx="30">
                  <c:v>30歳</c:v>
                </c:pt>
                <c:pt idx="31">
                  <c:v>31歳</c:v>
                </c:pt>
                <c:pt idx="32">
                  <c:v>32歳</c:v>
                </c:pt>
                <c:pt idx="33">
                  <c:v>33歳</c:v>
                </c:pt>
                <c:pt idx="34">
                  <c:v>34歳</c:v>
                </c:pt>
                <c:pt idx="35">
                  <c:v>35歳</c:v>
                </c:pt>
                <c:pt idx="36">
                  <c:v>36歳</c:v>
                </c:pt>
                <c:pt idx="37">
                  <c:v>37歳</c:v>
                </c:pt>
                <c:pt idx="38">
                  <c:v>38歳</c:v>
                </c:pt>
                <c:pt idx="39">
                  <c:v>39歳</c:v>
                </c:pt>
                <c:pt idx="40">
                  <c:v>40歳</c:v>
                </c:pt>
                <c:pt idx="41">
                  <c:v>41歳</c:v>
                </c:pt>
                <c:pt idx="42">
                  <c:v>42歳</c:v>
                </c:pt>
                <c:pt idx="43">
                  <c:v>43歳</c:v>
                </c:pt>
                <c:pt idx="44">
                  <c:v>44歳</c:v>
                </c:pt>
                <c:pt idx="45">
                  <c:v>45歳</c:v>
                </c:pt>
                <c:pt idx="46">
                  <c:v>46歳</c:v>
                </c:pt>
                <c:pt idx="47">
                  <c:v>47歳</c:v>
                </c:pt>
                <c:pt idx="48">
                  <c:v>48歳</c:v>
                </c:pt>
                <c:pt idx="49">
                  <c:v>49歳</c:v>
                </c:pt>
                <c:pt idx="50">
                  <c:v>50歳</c:v>
                </c:pt>
                <c:pt idx="51">
                  <c:v>51歳</c:v>
                </c:pt>
                <c:pt idx="52">
                  <c:v>52歳</c:v>
                </c:pt>
                <c:pt idx="53">
                  <c:v>53歳</c:v>
                </c:pt>
                <c:pt idx="54">
                  <c:v>54歳</c:v>
                </c:pt>
                <c:pt idx="55">
                  <c:v>55歳</c:v>
                </c:pt>
                <c:pt idx="56">
                  <c:v>56歳</c:v>
                </c:pt>
                <c:pt idx="57">
                  <c:v>57歳</c:v>
                </c:pt>
                <c:pt idx="58">
                  <c:v>58歳</c:v>
                </c:pt>
                <c:pt idx="59">
                  <c:v>59歳</c:v>
                </c:pt>
                <c:pt idx="60">
                  <c:v>60歳</c:v>
                </c:pt>
                <c:pt idx="61">
                  <c:v>61歳</c:v>
                </c:pt>
                <c:pt idx="62">
                  <c:v>62歳</c:v>
                </c:pt>
                <c:pt idx="63">
                  <c:v>63歳</c:v>
                </c:pt>
                <c:pt idx="64">
                  <c:v>64歳</c:v>
                </c:pt>
                <c:pt idx="65">
                  <c:v>65歳</c:v>
                </c:pt>
                <c:pt idx="66">
                  <c:v>66歳</c:v>
                </c:pt>
                <c:pt idx="67">
                  <c:v>67歳</c:v>
                </c:pt>
                <c:pt idx="68">
                  <c:v>68歳</c:v>
                </c:pt>
                <c:pt idx="69">
                  <c:v>69歳</c:v>
                </c:pt>
                <c:pt idx="70">
                  <c:v>70歳</c:v>
                </c:pt>
                <c:pt idx="71">
                  <c:v>71歳</c:v>
                </c:pt>
                <c:pt idx="72">
                  <c:v>72歳</c:v>
                </c:pt>
                <c:pt idx="73">
                  <c:v>73歳</c:v>
                </c:pt>
                <c:pt idx="74">
                  <c:v>74歳</c:v>
                </c:pt>
                <c:pt idx="75">
                  <c:v>75歳</c:v>
                </c:pt>
                <c:pt idx="76">
                  <c:v>76歳</c:v>
                </c:pt>
                <c:pt idx="77">
                  <c:v>77歳</c:v>
                </c:pt>
                <c:pt idx="78">
                  <c:v>78歳</c:v>
                </c:pt>
                <c:pt idx="79">
                  <c:v>79歳</c:v>
                </c:pt>
                <c:pt idx="80">
                  <c:v>80歳</c:v>
                </c:pt>
                <c:pt idx="81">
                  <c:v>81歳</c:v>
                </c:pt>
                <c:pt idx="82">
                  <c:v>82歳</c:v>
                </c:pt>
                <c:pt idx="83">
                  <c:v>83歳</c:v>
                </c:pt>
                <c:pt idx="84">
                  <c:v>84歳</c:v>
                </c:pt>
                <c:pt idx="85">
                  <c:v>85歳</c:v>
                </c:pt>
                <c:pt idx="86">
                  <c:v>86歳</c:v>
                </c:pt>
                <c:pt idx="87">
                  <c:v>87歳</c:v>
                </c:pt>
                <c:pt idx="88">
                  <c:v>88歳</c:v>
                </c:pt>
                <c:pt idx="89">
                  <c:v>89歳</c:v>
                </c:pt>
                <c:pt idx="90">
                  <c:v>90歳</c:v>
                </c:pt>
                <c:pt idx="91">
                  <c:v>91歳</c:v>
                </c:pt>
                <c:pt idx="92">
                  <c:v>92歳</c:v>
                </c:pt>
                <c:pt idx="93">
                  <c:v>93歳</c:v>
                </c:pt>
                <c:pt idx="94">
                  <c:v>94歳</c:v>
                </c:pt>
                <c:pt idx="95">
                  <c:v>95歳</c:v>
                </c:pt>
                <c:pt idx="96">
                  <c:v>96歳</c:v>
                </c:pt>
                <c:pt idx="97">
                  <c:v>97歳</c:v>
                </c:pt>
                <c:pt idx="98">
                  <c:v>98歳</c:v>
                </c:pt>
                <c:pt idx="99">
                  <c:v>99歳</c:v>
                </c:pt>
                <c:pt idx="100">
                  <c:v>100歳以上</c:v>
                </c:pt>
              </c:strCache>
            </c:strRef>
          </c:cat>
          <c:val>
            <c:numRef>
              <c:f>'グラフ作成用（時系列）'!$C$15:$CY$15</c:f>
              <c:numCache>
                <c:formatCode>#,##0_);[Red]\(#,##0\)</c:formatCode>
                <c:ptCount val="101"/>
                <c:pt idx="0">
                  <c:v>846</c:v>
                </c:pt>
                <c:pt idx="1">
                  <c:v>893</c:v>
                </c:pt>
                <c:pt idx="2">
                  <c:v>961</c:v>
                </c:pt>
                <c:pt idx="3">
                  <c:v>1000</c:v>
                </c:pt>
                <c:pt idx="4">
                  <c:v>1065</c:v>
                </c:pt>
                <c:pt idx="5">
                  <c:v>1047</c:v>
                </c:pt>
                <c:pt idx="6">
                  <c:v>1233</c:v>
                </c:pt>
                <c:pt idx="7">
                  <c:v>1213</c:v>
                </c:pt>
                <c:pt idx="8">
                  <c:v>1268</c:v>
                </c:pt>
                <c:pt idx="9">
                  <c:v>1398</c:v>
                </c:pt>
                <c:pt idx="10">
                  <c:v>1386</c:v>
                </c:pt>
                <c:pt idx="11">
                  <c:v>1396</c:v>
                </c:pt>
                <c:pt idx="12">
                  <c:v>1518</c:v>
                </c:pt>
                <c:pt idx="13">
                  <c:v>1496</c:v>
                </c:pt>
                <c:pt idx="14">
                  <c:v>1483</c:v>
                </c:pt>
                <c:pt idx="15">
                  <c:v>1524</c:v>
                </c:pt>
                <c:pt idx="16">
                  <c:v>1592</c:v>
                </c:pt>
                <c:pt idx="17">
                  <c:v>1655</c:v>
                </c:pt>
                <c:pt idx="18">
                  <c:v>1645</c:v>
                </c:pt>
                <c:pt idx="19">
                  <c:v>1829</c:v>
                </c:pt>
                <c:pt idx="20">
                  <c:v>1840</c:v>
                </c:pt>
                <c:pt idx="21">
                  <c:v>1818</c:v>
                </c:pt>
                <c:pt idx="22">
                  <c:v>1722</c:v>
                </c:pt>
                <c:pt idx="23">
                  <c:v>1701</c:v>
                </c:pt>
                <c:pt idx="24">
                  <c:v>1682</c:v>
                </c:pt>
                <c:pt idx="25">
                  <c:v>1605</c:v>
                </c:pt>
                <c:pt idx="26">
                  <c:v>1545</c:v>
                </c:pt>
                <c:pt idx="27">
                  <c:v>1514</c:v>
                </c:pt>
                <c:pt idx="28">
                  <c:v>1471</c:v>
                </c:pt>
                <c:pt idx="29">
                  <c:v>1564</c:v>
                </c:pt>
                <c:pt idx="30">
                  <c:v>1385</c:v>
                </c:pt>
                <c:pt idx="31">
                  <c:v>1388</c:v>
                </c:pt>
                <c:pt idx="32">
                  <c:v>1397</c:v>
                </c:pt>
                <c:pt idx="33">
                  <c:v>1556</c:v>
                </c:pt>
                <c:pt idx="34">
                  <c:v>1566</c:v>
                </c:pt>
                <c:pt idx="35">
                  <c:v>1619</c:v>
                </c:pt>
                <c:pt idx="36">
                  <c:v>1661</c:v>
                </c:pt>
                <c:pt idx="37">
                  <c:v>1703</c:v>
                </c:pt>
                <c:pt idx="38">
                  <c:v>1691</c:v>
                </c:pt>
                <c:pt idx="39">
                  <c:v>1918</c:v>
                </c:pt>
                <c:pt idx="40">
                  <c:v>1939</c:v>
                </c:pt>
                <c:pt idx="41">
                  <c:v>1979</c:v>
                </c:pt>
                <c:pt idx="42">
                  <c:v>2007</c:v>
                </c:pt>
                <c:pt idx="43">
                  <c:v>2086</c:v>
                </c:pt>
                <c:pt idx="44">
                  <c:v>2210</c:v>
                </c:pt>
                <c:pt idx="45">
                  <c:v>2292</c:v>
                </c:pt>
                <c:pt idx="46">
                  <c:v>2374</c:v>
                </c:pt>
                <c:pt idx="47">
                  <c:v>2602</c:v>
                </c:pt>
                <c:pt idx="48">
                  <c:v>2620</c:v>
                </c:pt>
                <c:pt idx="49">
                  <c:v>3016</c:v>
                </c:pt>
                <c:pt idx="50">
                  <c:v>3064</c:v>
                </c:pt>
                <c:pt idx="51">
                  <c:v>3122</c:v>
                </c:pt>
                <c:pt idx="52">
                  <c:v>3177</c:v>
                </c:pt>
                <c:pt idx="53">
                  <c:v>3086</c:v>
                </c:pt>
                <c:pt idx="54">
                  <c:v>2922</c:v>
                </c:pt>
                <c:pt idx="55">
                  <c:v>2876</c:v>
                </c:pt>
                <c:pt idx="56">
                  <c:v>2894</c:v>
                </c:pt>
                <c:pt idx="57">
                  <c:v>2585</c:v>
                </c:pt>
                <c:pt idx="58">
                  <c:v>2433</c:v>
                </c:pt>
                <c:pt idx="59">
                  <c:v>2671</c:v>
                </c:pt>
                <c:pt idx="60">
                  <c:v>2426</c:v>
                </c:pt>
                <c:pt idx="61">
                  <c:v>2329</c:v>
                </c:pt>
                <c:pt idx="62">
                  <c:v>2363</c:v>
                </c:pt>
                <c:pt idx="63">
                  <c:v>2265</c:v>
                </c:pt>
                <c:pt idx="64">
                  <c:v>2216</c:v>
                </c:pt>
                <c:pt idx="65">
                  <c:v>2299</c:v>
                </c:pt>
                <c:pt idx="66">
                  <c:v>2156</c:v>
                </c:pt>
                <c:pt idx="67">
                  <c:v>2179</c:v>
                </c:pt>
                <c:pt idx="68">
                  <c:v>2267</c:v>
                </c:pt>
                <c:pt idx="69">
                  <c:v>2396</c:v>
                </c:pt>
                <c:pt idx="70">
                  <c:v>2402</c:v>
                </c:pt>
                <c:pt idx="71">
                  <c:v>2563</c:v>
                </c:pt>
                <c:pt idx="72">
                  <c:v>2837</c:v>
                </c:pt>
                <c:pt idx="73">
                  <c:v>3004</c:v>
                </c:pt>
                <c:pt idx="74">
                  <c:v>3545</c:v>
                </c:pt>
                <c:pt idx="75">
                  <c:v>3632</c:v>
                </c:pt>
                <c:pt idx="76">
                  <c:v>3847</c:v>
                </c:pt>
                <c:pt idx="77">
                  <c:v>3307</c:v>
                </c:pt>
                <c:pt idx="78">
                  <c:v>2108</c:v>
                </c:pt>
                <c:pt idx="79">
                  <c:v>2648</c:v>
                </c:pt>
                <c:pt idx="80">
                  <c:v>3129</c:v>
                </c:pt>
                <c:pt idx="81">
                  <c:v>2780</c:v>
                </c:pt>
                <c:pt idx="82">
                  <c:v>2772</c:v>
                </c:pt>
                <c:pt idx="83">
                  <c:v>2525</c:v>
                </c:pt>
                <c:pt idx="84">
                  <c:v>2230</c:v>
                </c:pt>
                <c:pt idx="85">
                  <c:v>1861</c:v>
                </c:pt>
                <c:pt idx="86">
                  <c:v>1957</c:v>
                </c:pt>
                <c:pt idx="87">
                  <c:v>1678</c:v>
                </c:pt>
                <c:pt idx="88">
                  <c:v>1671</c:v>
                </c:pt>
                <c:pt idx="89">
                  <c:v>1469</c:v>
                </c:pt>
                <c:pt idx="90">
                  <c:v>1225</c:v>
                </c:pt>
                <c:pt idx="91">
                  <c:v>1117</c:v>
                </c:pt>
                <c:pt idx="92">
                  <c:v>911</c:v>
                </c:pt>
                <c:pt idx="93">
                  <c:v>707</c:v>
                </c:pt>
                <c:pt idx="94">
                  <c:v>605</c:v>
                </c:pt>
                <c:pt idx="95">
                  <c:v>487</c:v>
                </c:pt>
                <c:pt idx="96">
                  <c:v>334</c:v>
                </c:pt>
                <c:pt idx="97">
                  <c:v>259</c:v>
                </c:pt>
                <c:pt idx="98">
                  <c:v>204</c:v>
                </c:pt>
                <c:pt idx="99">
                  <c:v>131</c:v>
                </c:pt>
                <c:pt idx="100">
                  <c:v>241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70-41E0-A04F-2751FA8F4355}"/>
            </c:ext>
          </c:extLst>
        </c:ser>
        <c:ser>
          <c:idx val="0"/>
          <c:order val="1"/>
          <c:tx>
            <c:strRef>
              <c:f>'グラフ作成用（時系列）'!$B$2</c:f>
              <c:strCache>
                <c:ptCount val="1"/>
                <c:pt idx="0">
                  <c:v>男性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'グラフ作成用（時系列）'!$C$13:$CY$13</c:f>
              <c:strCache>
                <c:ptCount val="101"/>
                <c:pt idx="0">
                  <c:v>0歳</c:v>
                </c:pt>
                <c:pt idx="1">
                  <c:v>1歳</c:v>
                </c:pt>
                <c:pt idx="2">
                  <c:v>2歳</c:v>
                </c:pt>
                <c:pt idx="3">
                  <c:v>3歳</c:v>
                </c:pt>
                <c:pt idx="4">
                  <c:v>4歳</c:v>
                </c:pt>
                <c:pt idx="5">
                  <c:v>5歳</c:v>
                </c:pt>
                <c:pt idx="6">
                  <c:v>6歳</c:v>
                </c:pt>
                <c:pt idx="7">
                  <c:v>7歳</c:v>
                </c:pt>
                <c:pt idx="8">
                  <c:v>8歳</c:v>
                </c:pt>
                <c:pt idx="9">
                  <c:v>9歳</c:v>
                </c:pt>
                <c:pt idx="10">
                  <c:v>10歳</c:v>
                </c:pt>
                <c:pt idx="11">
                  <c:v>11歳</c:v>
                </c:pt>
                <c:pt idx="12">
                  <c:v>12歳</c:v>
                </c:pt>
                <c:pt idx="13">
                  <c:v>13歳</c:v>
                </c:pt>
                <c:pt idx="14">
                  <c:v>14歳</c:v>
                </c:pt>
                <c:pt idx="15">
                  <c:v>15歳</c:v>
                </c:pt>
                <c:pt idx="16">
                  <c:v>16歳</c:v>
                </c:pt>
                <c:pt idx="17">
                  <c:v>17歳</c:v>
                </c:pt>
                <c:pt idx="18">
                  <c:v>18歳</c:v>
                </c:pt>
                <c:pt idx="19">
                  <c:v>19歳</c:v>
                </c:pt>
                <c:pt idx="20">
                  <c:v>20歳</c:v>
                </c:pt>
                <c:pt idx="21">
                  <c:v>21歳</c:v>
                </c:pt>
                <c:pt idx="22">
                  <c:v>22歳</c:v>
                </c:pt>
                <c:pt idx="23">
                  <c:v>23歳</c:v>
                </c:pt>
                <c:pt idx="24">
                  <c:v>24歳</c:v>
                </c:pt>
                <c:pt idx="25">
                  <c:v>25歳</c:v>
                </c:pt>
                <c:pt idx="26">
                  <c:v>26歳</c:v>
                </c:pt>
                <c:pt idx="27">
                  <c:v>27歳</c:v>
                </c:pt>
                <c:pt idx="28">
                  <c:v>28歳</c:v>
                </c:pt>
                <c:pt idx="29">
                  <c:v>29歳</c:v>
                </c:pt>
                <c:pt idx="30">
                  <c:v>30歳</c:v>
                </c:pt>
                <c:pt idx="31">
                  <c:v>31歳</c:v>
                </c:pt>
                <c:pt idx="32">
                  <c:v>32歳</c:v>
                </c:pt>
                <c:pt idx="33">
                  <c:v>33歳</c:v>
                </c:pt>
                <c:pt idx="34">
                  <c:v>34歳</c:v>
                </c:pt>
                <c:pt idx="35">
                  <c:v>35歳</c:v>
                </c:pt>
                <c:pt idx="36">
                  <c:v>36歳</c:v>
                </c:pt>
                <c:pt idx="37">
                  <c:v>37歳</c:v>
                </c:pt>
                <c:pt idx="38">
                  <c:v>38歳</c:v>
                </c:pt>
                <c:pt idx="39">
                  <c:v>39歳</c:v>
                </c:pt>
                <c:pt idx="40">
                  <c:v>40歳</c:v>
                </c:pt>
                <c:pt idx="41">
                  <c:v>41歳</c:v>
                </c:pt>
                <c:pt idx="42">
                  <c:v>42歳</c:v>
                </c:pt>
                <c:pt idx="43">
                  <c:v>43歳</c:v>
                </c:pt>
                <c:pt idx="44">
                  <c:v>44歳</c:v>
                </c:pt>
                <c:pt idx="45">
                  <c:v>45歳</c:v>
                </c:pt>
                <c:pt idx="46">
                  <c:v>46歳</c:v>
                </c:pt>
                <c:pt idx="47">
                  <c:v>47歳</c:v>
                </c:pt>
                <c:pt idx="48">
                  <c:v>48歳</c:v>
                </c:pt>
                <c:pt idx="49">
                  <c:v>49歳</c:v>
                </c:pt>
                <c:pt idx="50">
                  <c:v>50歳</c:v>
                </c:pt>
                <c:pt idx="51">
                  <c:v>51歳</c:v>
                </c:pt>
                <c:pt idx="52">
                  <c:v>52歳</c:v>
                </c:pt>
                <c:pt idx="53">
                  <c:v>53歳</c:v>
                </c:pt>
                <c:pt idx="54">
                  <c:v>54歳</c:v>
                </c:pt>
                <c:pt idx="55">
                  <c:v>55歳</c:v>
                </c:pt>
                <c:pt idx="56">
                  <c:v>56歳</c:v>
                </c:pt>
                <c:pt idx="57">
                  <c:v>57歳</c:v>
                </c:pt>
                <c:pt idx="58">
                  <c:v>58歳</c:v>
                </c:pt>
                <c:pt idx="59">
                  <c:v>59歳</c:v>
                </c:pt>
                <c:pt idx="60">
                  <c:v>60歳</c:v>
                </c:pt>
                <c:pt idx="61">
                  <c:v>61歳</c:v>
                </c:pt>
                <c:pt idx="62">
                  <c:v>62歳</c:v>
                </c:pt>
                <c:pt idx="63">
                  <c:v>63歳</c:v>
                </c:pt>
                <c:pt idx="64">
                  <c:v>64歳</c:v>
                </c:pt>
                <c:pt idx="65">
                  <c:v>65歳</c:v>
                </c:pt>
                <c:pt idx="66">
                  <c:v>66歳</c:v>
                </c:pt>
                <c:pt idx="67">
                  <c:v>67歳</c:v>
                </c:pt>
                <c:pt idx="68">
                  <c:v>68歳</c:v>
                </c:pt>
                <c:pt idx="69">
                  <c:v>69歳</c:v>
                </c:pt>
                <c:pt idx="70">
                  <c:v>70歳</c:v>
                </c:pt>
                <c:pt idx="71">
                  <c:v>71歳</c:v>
                </c:pt>
                <c:pt idx="72">
                  <c:v>72歳</c:v>
                </c:pt>
                <c:pt idx="73">
                  <c:v>73歳</c:v>
                </c:pt>
                <c:pt idx="74">
                  <c:v>74歳</c:v>
                </c:pt>
                <c:pt idx="75">
                  <c:v>75歳</c:v>
                </c:pt>
                <c:pt idx="76">
                  <c:v>76歳</c:v>
                </c:pt>
                <c:pt idx="77">
                  <c:v>77歳</c:v>
                </c:pt>
                <c:pt idx="78">
                  <c:v>78歳</c:v>
                </c:pt>
                <c:pt idx="79">
                  <c:v>79歳</c:v>
                </c:pt>
                <c:pt idx="80">
                  <c:v>80歳</c:v>
                </c:pt>
                <c:pt idx="81">
                  <c:v>81歳</c:v>
                </c:pt>
                <c:pt idx="82">
                  <c:v>82歳</c:v>
                </c:pt>
                <c:pt idx="83">
                  <c:v>83歳</c:v>
                </c:pt>
                <c:pt idx="84">
                  <c:v>84歳</c:v>
                </c:pt>
                <c:pt idx="85">
                  <c:v>85歳</c:v>
                </c:pt>
                <c:pt idx="86">
                  <c:v>86歳</c:v>
                </c:pt>
                <c:pt idx="87">
                  <c:v>87歳</c:v>
                </c:pt>
                <c:pt idx="88">
                  <c:v>88歳</c:v>
                </c:pt>
                <c:pt idx="89">
                  <c:v>89歳</c:v>
                </c:pt>
                <c:pt idx="90">
                  <c:v>90歳</c:v>
                </c:pt>
                <c:pt idx="91">
                  <c:v>91歳</c:v>
                </c:pt>
                <c:pt idx="92">
                  <c:v>92歳</c:v>
                </c:pt>
                <c:pt idx="93">
                  <c:v>93歳</c:v>
                </c:pt>
                <c:pt idx="94">
                  <c:v>94歳</c:v>
                </c:pt>
                <c:pt idx="95">
                  <c:v>95歳</c:v>
                </c:pt>
                <c:pt idx="96">
                  <c:v>96歳</c:v>
                </c:pt>
                <c:pt idx="97">
                  <c:v>97歳</c:v>
                </c:pt>
                <c:pt idx="98">
                  <c:v>98歳</c:v>
                </c:pt>
                <c:pt idx="99">
                  <c:v>99歳</c:v>
                </c:pt>
                <c:pt idx="100">
                  <c:v>100歳以上</c:v>
                </c:pt>
              </c:strCache>
            </c:strRef>
          </c:cat>
          <c:val>
            <c:numRef>
              <c:f>'グラフ作成用（時系列）'!$C$14:$CY$14</c:f>
              <c:numCache>
                <c:formatCode>#,##0_);[Red]\(#,##0\)</c:formatCode>
                <c:ptCount val="101"/>
                <c:pt idx="0">
                  <c:v>-809</c:v>
                </c:pt>
                <c:pt idx="1">
                  <c:v>-910</c:v>
                </c:pt>
                <c:pt idx="2">
                  <c:v>-979</c:v>
                </c:pt>
                <c:pt idx="3">
                  <c:v>-1013</c:v>
                </c:pt>
                <c:pt idx="4">
                  <c:v>-1181</c:v>
                </c:pt>
                <c:pt idx="5">
                  <c:v>-1208</c:v>
                </c:pt>
                <c:pt idx="6">
                  <c:v>-1261</c:v>
                </c:pt>
                <c:pt idx="7">
                  <c:v>-1335</c:v>
                </c:pt>
                <c:pt idx="8">
                  <c:v>-1421</c:v>
                </c:pt>
                <c:pt idx="9">
                  <c:v>-1407</c:v>
                </c:pt>
                <c:pt idx="10">
                  <c:v>-1389</c:v>
                </c:pt>
                <c:pt idx="11">
                  <c:v>-1477</c:v>
                </c:pt>
                <c:pt idx="12">
                  <c:v>-1450</c:v>
                </c:pt>
                <c:pt idx="13">
                  <c:v>-1597</c:v>
                </c:pt>
                <c:pt idx="14">
                  <c:v>-1574</c:v>
                </c:pt>
                <c:pt idx="15">
                  <c:v>-1827</c:v>
                </c:pt>
                <c:pt idx="16">
                  <c:v>-2028</c:v>
                </c:pt>
                <c:pt idx="17">
                  <c:v>-2020</c:v>
                </c:pt>
                <c:pt idx="18">
                  <c:v>-2498</c:v>
                </c:pt>
                <c:pt idx="19">
                  <c:v>-2428</c:v>
                </c:pt>
                <c:pt idx="20">
                  <c:v>-2521</c:v>
                </c:pt>
                <c:pt idx="21">
                  <c:v>-2374</c:v>
                </c:pt>
                <c:pt idx="22">
                  <c:v>-2361</c:v>
                </c:pt>
                <c:pt idx="23">
                  <c:v>-2097</c:v>
                </c:pt>
                <c:pt idx="24">
                  <c:v>-2000</c:v>
                </c:pt>
                <c:pt idx="25">
                  <c:v>-1912</c:v>
                </c:pt>
                <c:pt idx="26">
                  <c:v>-1859</c:v>
                </c:pt>
                <c:pt idx="27">
                  <c:v>-1847</c:v>
                </c:pt>
                <c:pt idx="28">
                  <c:v>-1806</c:v>
                </c:pt>
                <c:pt idx="29">
                  <c:v>-1785</c:v>
                </c:pt>
                <c:pt idx="30">
                  <c:v>-1739</c:v>
                </c:pt>
                <c:pt idx="31">
                  <c:v>-1731</c:v>
                </c:pt>
                <c:pt idx="32">
                  <c:v>-1742</c:v>
                </c:pt>
                <c:pt idx="33">
                  <c:v>-1756</c:v>
                </c:pt>
                <c:pt idx="34">
                  <c:v>-1731</c:v>
                </c:pt>
                <c:pt idx="35">
                  <c:v>-1839</c:v>
                </c:pt>
                <c:pt idx="36">
                  <c:v>-1922</c:v>
                </c:pt>
                <c:pt idx="37">
                  <c:v>-1917</c:v>
                </c:pt>
                <c:pt idx="38">
                  <c:v>-1974</c:v>
                </c:pt>
                <c:pt idx="39">
                  <c:v>-2033</c:v>
                </c:pt>
                <c:pt idx="40">
                  <c:v>-2032</c:v>
                </c:pt>
                <c:pt idx="41">
                  <c:v>-2138</c:v>
                </c:pt>
                <c:pt idx="42">
                  <c:v>-2094</c:v>
                </c:pt>
                <c:pt idx="43">
                  <c:v>-2211</c:v>
                </c:pt>
                <c:pt idx="44">
                  <c:v>-2292</c:v>
                </c:pt>
                <c:pt idx="45">
                  <c:v>-2451</c:v>
                </c:pt>
                <c:pt idx="46">
                  <c:v>-2488</c:v>
                </c:pt>
                <c:pt idx="47">
                  <c:v>-2723</c:v>
                </c:pt>
                <c:pt idx="48">
                  <c:v>-2913</c:v>
                </c:pt>
                <c:pt idx="49">
                  <c:v>-3044</c:v>
                </c:pt>
                <c:pt idx="50">
                  <c:v>-3312</c:v>
                </c:pt>
                <c:pt idx="51">
                  <c:v>-3334</c:v>
                </c:pt>
                <c:pt idx="52">
                  <c:v>-3422</c:v>
                </c:pt>
                <c:pt idx="53">
                  <c:v>-3249</c:v>
                </c:pt>
                <c:pt idx="54">
                  <c:v>-3130</c:v>
                </c:pt>
                <c:pt idx="55">
                  <c:v>-3217</c:v>
                </c:pt>
                <c:pt idx="56">
                  <c:v>-3002</c:v>
                </c:pt>
                <c:pt idx="57">
                  <c:v>-2726</c:v>
                </c:pt>
                <c:pt idx="58">
                  <c:v>-2493</c:v>
                </c:pt>
                <c:pt idx="59">
                  <c:v>-2646</c:v>
                </c:pt>
                <c:pt idx="60">
                  <c:v>-2563</c:v>
                </c:pt>
                <c:pt idx="61">
                  <c:v>-2513</c:v>
                </c:pt>
                <c:pt idx="62">
                  <c:v>-2421</c:v>
                </c:pt>
                <c:pt idx="63">
                  <c:v>-2264</c:v>
                </c:pt>
                <c:pt idx="64">
                  <c:v>-2386</c:v>
                </c:pt>
                <c:pt idx="65">
                  <c:v>-2342</c:v>
                </c:pt>
                <c:pt idx="66">
                  <c:v>-2192</c:v>
                </c:pt>
                <c:pt idx="67">
                  <c:v>-2173</c:v>
                </c:pt>
                <c:pt idx="68">
                  <c:v>-2214</c:v>
                </c:pt>
                <c:pt idx="69">
                  <c:v>-2259</c:v>
                </c:pt>
                <c:pt idx="70">
                  <c:v>-2303</c:v>
                </c:pt>
                <c:pt idx="71">
                  <c:v>-2454</c:v>
                </c:pt>
                <c:pt idx="72">
                  <c:v>-2574</c:v>
                </c:pt>
                <c:pt idx="73">
                  <c:v>-2779</c:v>
                </c:pt>
                <c:pt idx="74">
                  <c:v>-3034</c:v>
                </c:pt>
                <c:pt idx="75">
                  <c:v>-3118</c:v>
                </c:pt>
                <c:pt idx="76">
                  <c:v>-3214</c:v>
                </c:pt>
                <c:pt idx="77">
                  <c:v>-2674</c:v>
                </c:pt>
                <c:pt idx="78">
                  <c:v>-1620</c:v>
                </c:pt>
                <c:pt idx="79">
                  <c:v>-1972</c:v>
                </c:pt>
                <c:pt idx="80">
                  <c:v>-2413</c:v>
                </c:pt>
                <c:pt idx="81">
                  <c:v>-2245</c:v>
                </c:pt>
                <c:pt idx="82">
                  <c:v>-2152</c:v>
                </c:pt>
                <c:pt idx="83">
                  <c:v>-1864</c:v>
                </c:pt>
                <c:pt idx="84">
                  <c:v>-1588</c:v>
                </c:pt>
                <c:pt idx="85">
                  <c:v>-1314</c:v>
                </c:pt>
                <c:pt idx="86">
                  <c:v>-1278</c:v>
                </c:pt>
                <c:pt idx="87">
                  <c:v>-1088</c:v>
                </c:pt>
                <c:pt idx="88">
                  <c:v>-1010</c:v>
                </c:pt>
                <c:pt idx="89">
                  <c:v>-852</c:v>
                </c:pt>
                <c:pt idx="90">
                  <c:v>-580</c:v>
                </c:pt>
                <c:pt idx="91">
                  <c:v>-530</c:v>
                </c:pt>
                <c:pt idx="92">
                  <c:v>-381</c:v>
                </c:pt>
                <c:pt idx="93">
                  <c:v>-293</c:v>
                </c:pt>
                <c:pt idx="94">
                  <c:v>-179</c:v>
                </c:pt>
                <c:pt idx="95">
                  <c:v>-136</c:v>
                </c:pt>
                <c:pt idx="96">
                  <c:v>-118</c:v>
                </c:pt>
                <c:pt idx="97">
                  <c:v>-64</c:v>
                </c:pt>
                <c:pt idx="98">
                  <c:v>-39</c:v>
                </c:pt>
                <c:pt idx="99">
                  <c:v>-25</c:v>
                </c:pt>
                <c:pt idx="100">
                  <c:v>-23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A70-41E0-A04F-2751FA8F43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30807079"/>
        <c:axId val="30815935"/>
      </c:barChart>
      <c:catAx>
        <c:axId val="30807079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ysClr val="windowText" lastClr="000000"/>
                </a:solidFill>
                <a:latin typeface="メイリオ" panose="020B0604030504040204" pitchFamily="50" charset="-128"/>
                <a:ea typeface="メイリオ" panose="020B0604030504040204" pitchFamily="50" charset="-128"/>
                <a:cs typeface="+mn-cs"/>
              </a:defRPr>
            </a:pPr>
            <a:endParaRPr lang="ja-JP"/>
          </a:p>
        </c:txPr>
        <c:crossAx val="30815935"/>
        <c:crosses val="autoZero"/>
        <c:auto val="1"/>
        <c:lblAlgn val="ctr"/>
        <c:lblOffset val="100"/>
        <c:tickLblSkip val="5"/>
        <c:noMultiLvlLbl val="0"/>
      </c:catAx>
      <c:valAx>
        <c:axId val="30815935"/>
        <c:scaling>
          <c:orientation val="minMax"/>
        </c:scaling>
        <c:delete val="0"/>
        <c:axPos val="b"/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ysClr val="windowText" lastClr="000000"/>
                </a:solidFill>
                <a:latin typeface="メイリオ" panose="020B0604030504040204" pitchFamily="50" charset="-128"/>
                <a:ea typeface="メイリオ" panose="020B0604030504040204" pitchFamily="50" charset="-128"/>
                <a:cs typeface="+mn-cs"/>
              </a:defRPr>
            </a:pPr>
            <a:endParaRPr lang="ja-JP"/>
          </a:p>
        </c:txPr>
        <c:crossAx val="308070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1727361111111111"/>
          <c:y val="0.96178317119714563"/>
          <c:w val="0.25070740740740743"/>
          <c:h val="3.821682880285432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baseline="0">
              <a:solidFill>
                <a:sysClr val="windowText" lastClr="000000"/>
              </a:solidFill>
              <a:latin typeface="メイリオ" panose="020B0604030504040204" pitchFamily="50" charset="-128"/>
              <a:ea typeface="メイリオ" panose="020B0604030504040204" pitchFamily="50" charset="-128"/>
              <a:cs typeface="+mn-cs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600">
          <a:solidFill>
            <a:sysClr val="windowText" lastClr="000000"/>
          </a:solidFill>
          <a:latin typeface="メイリオ" panose="020B0604030504040204" pitchFamily="50" charset="-128"/>
          <a:ea typeface="メイリオ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Ex1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_xlchart.v2.2</cx:f>
      </cx:strDim>
      <cx:numDim type="val">
        <cx:f>_xlchart.v2.3</cx:f>
      </cx:numDim>
    </cx:data>
  </cx:chartData>
  <cx:chart>
    <cx:plotArea>
      <cx:plotAreaRegion>
        <cx:series layoutId="funnel" uniqueId="{F7390666-A0F1-41C4-B2E9-4A8149338B3F}">
          <cx:dataLabels>
            <cx:txPr>
              <a:bodyPr vertOverflow="overflow" horzOverflow="overflow" wrap="square" lIns="0" tIns="0" rIns="0" bIns="0"/>
              <a:lstStyle/>
              <a:p>
                <a:pPr algn="ctr" rtl="0">
                  <a:defRPr sz="2000" b="0">
                    <a:solidFill>
                      <a:sysClr val="windowText" lastClr="000000"/>
                    </a:solidFill>
                    <a:latin typeface="メイリオ" panose="020B0604030504040204" pitchFamily="50" charset="-128"/>
                    <a:ea typeface="メイリオ" panose="020B0604030504040204" pitchFamily="50" charset="-128"/>
                    <a:cs typeface="メイリオ" panose="020B0604030504040204" pitchFamily="50" charset="-128"/>
                  </a:defRPr>
                </a:pPr>
                <a:endParaRPr lang="ja-JP" altLang="en-US" sz="2000">
                  <a:solidFill>
                    <a:sysClr val="windowText" lastClr="000000"/>
                  </a:solidFill>
                  <a:latin typeface="メイリオ" panose="020B0604030504040204" pitchFamily="50" charset="-128"/>
                  <a:ea typeface="メイリオ" panose="020B0604030504040204" pitchFamily="50" charset="-128"/>
                </a:endParaRPr>
              </a:p>
            </cx:txPr>
            <cx:visibility seriesName="0" categoryName="0" value="1"/>
          </cx:dataLabels>
          <cx:dataId val="0"/>
        </cx:series>
      </cx:plotAreaRegion>
      <cx:axis id="0">
        <cx:catScaling gapWidth="0.0599999987"/>
        <cx:tickLabels/>
        <cx:txPr>
          <a:bodyPr vertOverflow="overflow" horzOverflow="overflow" wrap="square" lIns="0" tIns="0" rIns="0" bIns="0"/>
          <a:lstStyle/>
          <a:p>
            <a:pPr algn="ctr" rtl="0">
              <a:defRPr sz="2000" b="0">
                <a:solidFill>
                  <a:sysClr val="windowText" lastClr="000000"/>
                </a:solidFill>
                <a:latin typeface="メイリオ" panose="020B0604030504040204" pitchFamily="50" charset="-128"/>
                <a:ea typeface="メイリオ" panose="020B0604030504040204" pitchFamily="50" charset="-128"/>
                <a:cs typeface="メイリオ" panose="020B0604030504040204" pitchFamily="50" charset="-128"/>
              </a:defRPr>
            </a:pPr>
            <a:endParaRPr lang="ja-JP" altLang="en-US" sz="2000">
              <a:solidFill>
                <a:sysClr val="windowText" lastClr="000000"/>
              </a:solidFill>
              <a:latin typeface="メイリオ" panose="020B0604030504040204" pitchFamily="50" charset="-128"/>
              <a:ea typeface="メイリオ" panose="020B0604030504040204" pitchFamily="50" charset="-128"/>
            </a:endParaRPr>
          </a:p>
        </cx:txPr>
      </cx:axis>
    </cx:plotArea>
  </cx:chart>
  <cx:spPr>
    <a:ln>
      <a:noFill/>
    </a:ln>
  </cx:spPr>
</cx:chartSpace>
</file>

<file path=xl/charts/chartEx2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numDim type="val">
        <cx:f dir="row">_xlchart.v2.1</cx:f>
      </cx:numDim>
    </cx:data>
  </cx:chartData>
  <cx:chart>
    <cx:plotArea>
      <cx:plotAreaRegion>
        <cx:series layoutId="funnel" uniqueId="{DA6978BF-4A2A-4D26-9F11-2DFA2A3065C3}">
          <cx:tx>
            <cx:txData>
              <cx:f>_xlchart.v2.0</cx:f>
              <cx:v>総人口</cx:v>
            </cx:txData>
          </cx:tx>
          <cx:dataLabels>
            <cx:txPr>
              <a:bodyPr vertOverflow="overflow" horzOverflow="overflow" wrap="square" lIns="0" tIns="0" rIns="0" bIns="0"/>
              <a:lstStyle/>
              <a:p>
                <a:pPr algn="ctr" rtl="0">
                  <a:defRPr sz="2000" b="0">
                    <a:solidFill>
                      <a:sysClr val="windowText" lastClr="000000"/>
                    </a:solidFill>
                    <a:latin typeface="メイリオ" panose="020B0604030504040204" pitchFamily="50" charset="-128"/>
                    <a:ea typeface="メイリオ" panose="020B0604030504040204" pitchFamily="50" charset="-128"/>
                    <a:cs typeface="メイリオ" panose="020B0604030504040204" pitchFamily="50" charset="-128"/>
                  </a:defRPr>
                </a:pPr>
                <a:endParaRPr lang="ja-JP" altLang="en-US" sz="2000">
                  <a:solidFill>
                    <a:sysClr val="windowText" lastClr="000000"/>
                  </a:solidFill>
                  <a:latin typeface="メイリオ" panose="020B0604030504040204" pitchFamily="50" charset="-128"/>
                  <a:ea typeface="メイリオ" panose="020B0604030504040204" pitchFamily="50" charset="-128"/>
                </a:endParaRPr>
              </a:p>
            </cx:txPr>
            <cx:visibility seriesName="0" categoryName="0" value="1"/>
          </cx:dataLabels>
          <cx:dataId val="0"/>
        </cx:series>
      </cx:plotAreaRegion>
      <cx:axis id="0" hidden="1">
        <cx:catScaling gapWidth="0.0599999987"/>
        <cx:tickLabels/>
        <cx:txPr>
          <a:bodyPr vertOverflow="overflow" horzOverflow="overflow" wrap="square" lIns="0" tIns="0" rIns="0" bIns="0"/>
          <a:lstStyle/>
          <a:p>
            <a:pPr algn="ctr" rtl="0">
              <a:defRPr sz="1600" b="0">
                <a:solidFill>
                  <a:sysClr val="windowText" lastClr="000000"/>
                </a:solidFill>
                <a:latin typeface="メイリオ" panose="020B0604030504040204" pitchFamily="50" charset="-128"/>
                <a:ea typeface="メイリオ" panose="020B0604030504040204" pitchFamily="50" charset="-128"/>
                <a:cs typeface="メイリオ" panose="020B0604030504040204" pitchFamily="50" charset="-128"/>
              </a:defRPr>
            </a:pPr>
            <a:endParaRPr lang="ja-JP" altLang="en-US" sz="1600">
              <a:solidFill>
                <a:sysClr val="windowText" lastClr="000000"/>
              </a:solidFill>
              <a:latin typeface="メイリオ" panose="020B0604030504040204" pitchFamily="50" charset="-128"/>
              <a:ea typeface="メイリオ" panose="020B0604030504040204" pitchFamily="50" charset="-128"/>
            </a:endParaRPr>
          </a:p>
        </cx:txPr>
      </cx:axis>
    </cx:plotArea>
  </cx:chart>
  <cx:spPr>
    <a:ln>
      <a:noFill/>
    </a:ln>
  </cx:spPr>
</cx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41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41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microsoft.com/office/2014/relationships/chartEx" Target="../charts/chartEx2.xml"/><Relationship Id="rId3" Type="http://schemas.openxmlformats.org/officeDocument/2006/relationships/chart" Target="../charts/chart3.xml"/><Relationship Id="rId7" Type="http://schemas.openxmlformats.org/officeDocument/2006/relationships/chart" Target="../charts/chart6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microsoft.com/office/2014/relationships/chartEx" Target="../charts/chartEx1.xml"/><Relationship Id="rId5" Type="http://schemas.openxmlformats.org/officeDocument/2006/relationships/chart" Target="../charts/chart5.xml"/><Relationship Id="rId10" Type="http://schemas.openxmlformats.org/officeDocument/2006/relationships/chart" Target="../charts/chart8.xml"/><Relationship Id="rId4" Type="http://schemas.openxmlformats.org/officeDocument/2006/relationships/chart" Target="../charts/chart4.xml"/><Relationship Id="rId9" Type="http://schemas.openxmlformats.org/officeDocument/2006/relationships/chart" Target="../charts/chart7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6.xml"/><Relationship Id="rId13" Type="http://schemas.openxmlformats.org/officeDocument/2006/relationships/chart" Target="../charts/chart21.xml"/><Relationship Id="rId3" Type="http://schemas.openxmlformats.org/officeDocument/2006/relationships/chart" Target="../charts/chart11.xml"/><Relationship Id="rId7" Type="http://schemas.openxmlformats.org/officeDocument/2006/relationships/chart" Target="../charts/chart15.xml"/><Relationship Id="rId12" Type="http://schemas.openxmlformats.org/officeDocument/2006/relationships/chart" Target="../charts/chart20.xml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6" Type="http://schemas.openxmlformats.org/officeDocument/2006/relationships/chart" Target="../charts/chart14.xml"/><Relationship Id="rId11" Type="http://schemas.openxmlformats.org/officeDocument/2006/relationships/chart" Target="../charts/chart19.xml"/><Relationship Id="rId5" Type="http://schemas.openxmlformats.org/officeDocument/2006/relationships/chart" Target="../charts/chart13.xml"/><Relationship Id="rId10" Type="http://schemas.openxmlformats.org/officeDocument/2006/relationships/chart" Target="../charts/chart18.xml"/><Relationship Id="rId4" Type="http://schemas.openxmlformats.org/officeDocument/2006/relationships/chart" Target="../charts/chart12.xml"/><Relationship Id="rId9" Type="http://schemas.openxmlformats.org/officeDocument/2006/relationships/chart" Target="../charts/chart1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571500</xdr:colOff>
      <xdr:row>38</xdr:row>
      <xdr:rowOff>47625</xdr:rowOff>
    </xdr:from>
    <xdr:to>
      <xdr:col>12</xdr:col>
      <xdr:colOff>477750</xdr:colOff>
      <xdr:row>49</xdr:row>
      <xdr:rowOff>128250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908BB9B0-636F-487F-A6AB-186749BC4B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0</xdr:row>
      <xdr:rowOff>63500</xdr:rowOff>
    </xdr:from>
    <xdr:to>
      <xdr:col>34</xdr:col>
      <xdr:colOff>2743</xdr:colOff>
      <xdr:row>3</xdr:row>
      <xdr:rowOff>63500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1555B650-A24B-4C08-97B8-BE34D90FCE76}"/>
            </a:ext>
          </a:extLst>
        </xdr:cNvPr>
        <xdr:cNvSpPr/>
      </xdr:nvSpPr>
      <xdr:spPr>
        <a:xfrm>
          <a:off x="276225" y="63500"/>
          <a:ext cx="22005493" cy="71437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4800" b="1" cap="none" spc="0">
              <a:ln w="9525">
                <a:solidFill>
                  <a:schemeClr val="bg1"/>
                </a:solidFill>
                <a:prstDash val="solid"/>
              </a:ln>
              <a:solidFill>
                <a:schemeClr val="tx1"/>
              </a:solidFill>
              <a:effectLst>
                <a:outerShdw blurRad="12700" dist="38100" dir="2700000" algn="tl" rotWithShape="0">
                  <a:schemeClr val="bg1">
                    <a:lumMod val="50000"/>
                  </a:schemeClr>
                </a:outerShdw>
              </a:effectLst>
              <a:latin typeface="メイリオ" panose="020B0604030504040204" pitchFamily="50" charset="-128"/>
              <a:ea typeface="メイリオ" panose="020B0604030504040204" pitchFamily="50" charset="-128"/>
            </a:rPr>
            <a:t>住民基本台帳「見える化システム」～人口編（町丁目別）～</a:t>
          </a:r>
          <a:endParaRPr kumimoji="1" lang="en-US" altLang="ja-JP" sz="4800" b="1" cap="none" spc="0">
            <a:ln w="9525">
              <a:solidFill>
                <a:schemeClr val="bg1"/>
              </a:solidFill>
              <a:prstDash val="solid"/>
            </a:ln>
            <a:solidFill>
              <a:schemeClr val="tx1"/>
            </a:solidFill>
            <a:effectLst>
              <a:outerShdw blurRad="12700" dist="38100" dir="2700000" algn="tl" rotWithShape="0">
                <a:schemeClr val="bg1">
                  <a:lumMod val="50000"/>
                </a:schemeClr>
              </a:outerShdw>
            </a:effectLst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twoCellAnchor>
  <xdr:twoCellAnchor>
    <xdr:from>
      <xdr:col>8</xdr:col>
      <xdr:colOff>159295</xdr:colOff>
      <xdr:row>9</xdr:row>
      <xdr:rowOff>228594</xdr:rowOff>
    </xdr:from>
    <xdr:to>
      <xdr:col>12</xdr:col>
      <xdr:colOff>372295</xdr:colOff>
      <xdr:row>12</xdr:row>
      <xdr:rowOff>87080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A82C544C-AB7F-478B-834D-D17FDE52D12F}"/>
            </a:ext>
          </a:extLst>
        </xdr:cNvPr>
        <xdr:cNvSpPr/>
      </xdr:nvSpPr>
      <xdr:spPr>
        <a:xfrm>
          <a:off x="5102770" y="1895469"/>
          <a:ext cx="2880000" cy="572861"/>
        </a:xfrm>
        <a:prstGeom prst="rect">
          <a:avLst/>
        </a:prstGeom>
        <a:solidFill>
          <a:schemeClr val="accent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800" b="1">
              <a:solidFill>
                <a:schemeClr val="bg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総人口</a:t>
          </a:r>
        </a:p>
      </xdr:txBody>
    </xdr:sp>
    <xdr:clientData/>
  </xdr:twoCellAnchor>
  <xdr:twoCellAnchor>
    <xdr:from>
      <xdr:col>8</xdr:col>
      <xdr:colOff>156027</xdr:colOff>
      <xdr:row>54</xdr:row>
      <xdr:rowOff>157472</xdr:rowOff>
    </xdr:from>
    <xdr:to>
      <xdr:col>12</xdr:col>
      <xdr:colOff>369027</xdr:colOff>
      <xdr:row>57</xdr:row>
      <xdr:rowOff>15959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A1895AE-BD27-45DA-8840-4C77D04E3C15}"/>
            </a:ext>
          </a:extLst>
        </xdr:cNvPr>
        <xdr:cNvSpPr/>
      </xdr:nvSpPr>
      <xdr:spPr>
        <a:xfrm>
          <a:off x="5099502" y="12539972"/>
          <a:ext cx="2880000" cy="572862"/>
        </a:xfrm>
        <a:prstGeom prst="rect">
          <a:avLst/>
        </a:prstGeom>
        <a:solidFill>
          <a:schemeClr val="accent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800" b="1">
              <a:solidFill>
                <a:schemeClr val="bg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５歳階級人口</a:t>
          </a:r>
        </a:p>
      </xdr:txBody>
    </xdr:sp>
    <xdr:clientData/>
  </xdr:twoCellAnchor>
  <xdr:twoCellAnchor>
    <xdr:from>
      <xdr:col>8</xdr:col>
      <xdr:colOff>159293</xdr:colOff>
      <xdr:row>58</xdr:row>
      <xdr:rowOff>144561</xdr:rowOff>
    </xdr:from>
    <xdr:to>
      <xdr:col>12</xdr:col>
      <xdr:colOff>372293</xdr:colOff>
      <xdr:row>61</xdr:row>
      <xdr:rowOff>16528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3ABB952A-1CA8-4BD5-92EC-E92B609C55EB}"/>
            </a:ext>
          </a:extLst>
        </xdr:cNvPr>
        <xdr:cNvSpPr/>
      </xdr:nvSpPr>
      <xdr:spPr>
        <a:xfrm>
          <a:off x="5102768" y="13479561"/>
          <a:ext cx="2880000" cy="586342"/>
        </a:xfrm>
        <a:prstGeom prst="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800" b="1">
              <a:solidFill>
                <a:schemeClr val="bg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男性</a:t>
          </a:r>
        </a:p>
      </xdr:txBody>
    </xdr:sp>
    <xdr:clientData/>
  </xdr:twoCellAnchor>
  <xdr:twoCellAnchor>
    <xdr:from>
      <xdr:col>8</xdr:col>
      <xdr:colOff>159293</xdr:colOff>
      <xdr:row>80</xdr:row>
      <xdr:rowOff>130857</xdr:rowOff>
    </xdr:from>
    <xdr:to>
      <xdr:col>12</xdr:col>
      <xdr:colOff>372293</xdr:colOff>
      <xdr:row>82</xdr:row>
      <xdr:rowOff>233330</xdr:rowOff>
    </xdr:to>
    <xdr:sp macro="" textlink="">
      <xdr:nvSpPr>
        <xdr:cNvPr id="7" name="正方形/長方形 6">
          <a:extLst>
            <a:ext uri="{FF2B5EF4-FFF2-40B4-BE49-F238E27FC236}">
              <a16:creationId xmlns:a16="http://schemas.microsoft.com/office/drawing/2014/main" id="{56EA088C-166E-4CD9-B104-2D594C8FD8F9}"/>
            </a:ext>
          </a:extLst>
        </xdr:cNvPr>
        <xdr:cNvSpPr/>
      </xdr:nvSpPr>
      <xdr:spPr>
        <a:xfrm>
          <a:off x="5102768" y="18704607"/>
          <a:ext cx="2880000" cy="578723"/>
        </a:xfrm>
        <a:prstGeom prst="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800" b="1">
              <a:solidFill>
                <a:schemeClr val="bg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女性</a:t>
          </a:r>
        </a:p>
      </xdr:txBody>
    </xdr:sp>
    <xdr:clientData/>
  </xdr:twoCellAnchor>
  <xdr:twoCellAnchor>
    <xdr:from>
      <xdr:col>8</xdr:col>
      <xdr:colOff>156028</xdr:colOff>
      <xdr:row>105</xdr:row>
      <xdr:rowOff>167480</xdr:rowOff>
    </xdr:from>
    <xdr:to>
      <xdr:col>15</xdr:col>
      <xdr:colOff>348778</xdr:colOff>
      <xdr:row>108</xdr:row>
      <xdr:rowOff>31828</xdr:rowOff>
    </xdr:to>
    <xdr:sp macro="" textlink="">
      <xdr:nvSpPr>
        <xdr:cNvPr id="8" name="正方形/長方形 7">
          <a:extLst>
            <a:ext uri="{FF2B5EF4-FFF2-40B4-BE49-F238E27FC236}">
              <a16:creationId xmlns:a16="http://schemas.microsoft.com/office/drawing/2014/main" id="{F1CD7C54-12AE-483E-9F1A-B100D6E9D4A9}"/>
            </a:ext>
          </a:extLst>
        </xdr:cNvPr>
        <xdr:cNvSpPr/>
      </xdr:nvSpPr>
      <xdr:spPr>
        <a:xfrm>
          <a:off x="5099503" y="24694355"/>
          <a:ext cx="4860000" cy="578723"/>
        </a:xfrm>
        <a:prstGeom prst="rect">
          <a:avLst/>
        </a:prstGeom>
        <a:solidFill>
          <a:schemeClr val="accent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800" b="1">
              <a:solidFill>
                <a:schemeClr val="bg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人口ピラミッド（分析用）</a:t>
          </a:r>
        </a:p>
      </xdr:txBody>
    </xdr:sp>
    <xdr:clientData/>
  </xdr:twoCellAnchor>
  <xdr:twoCellAnchor>
    <xdr:from>
      <xdr:col>8</xdr:col>
      <xdr:colOff>152945</xdr:colOff>
      <xdr:row>32</xdr:row>
      <xdr:rowOff>206369</xdr:rowOff>
    </xdr:from>
    <xdr:to>
      <xdr:col>12</xdr:col>
      <xdr:colOff>365945</xdr:colOff>
      <xdr:row>35</xdr:row>
      <xdr:rowOff>64855</xdr:rowOff>
    </xdr:to>
    <xdr:sp macro="" textlink="">
      <xdr:nvSpPr>
        <xdr:cNvPr id="9" name="正方形/長方形 8">
          <a:extLst>
            <a:ext uri="{FF2B5EF4-FFF2-40B4-BE49-F238E27FC236}">
              <a16:creationId xmlns:a16="http://schemas.microsoft.com/office/drawing/2014/main" id="{D6E2CAA1-9674-436F-ABBC-F77184C936CF}"/>
            </a:ext>
          </a:extLst>
        </xdr:cNvPr>
        <xdr:cNvSpPr/>
      </xdr:nvSpPr>
      <xdr:spPr>
        <a:xfrm>
          <a:off x="5096420" y="7350119"/>
          <a:ext cx="2880000" cy="572861"/>
        </a:xfrm>
        <a:prstGeom prst="rect">
          <a:avLst/>
        </a:prstGeom>
        <a:solidFill>
          <a:schemeClr val="accent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800" b="1">
              <a:solidFill>
                <a:schemeClr val="bg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高齢化率</a:t>
          </a:r>
        </a:p>
      </xdr:txBody>
    </xdr:sp>
    <xdr:clientData/>
  </xdr:twoCellAnchor>
  <xdr:twoCellAnchor>
    <xdr:from>
      <xdr:col>16</xdr:col>
      <xdr:colOff>146595</xdr:colOff>
      <xdr:row>9</xdr:row>
      <xdr:rowOff>215894</xdr:rowOff>
    </xdr:from>
    <xdr:to>
      <xdr:col>20</xdr:col>
      <xdr:colOff>359595</xdr:colOff>
      <xdr:row>12</xdr:row>
      <xdr:rowOff>74380</xdr:rowOff>
    </xdr:to>
    <xdr:sp macro="" textlink="">
      <xdr:nvSpPr>
        <xdr:cNvPr id="12" name="正方形/長方形 11">
          <a:extLst>
            <a:ext uri="{FF2B5EF4-FFF2-40B4-BE49-F238E27FC236}">
              <a16:creationId xmlns:a16="http://schemas.microsoft.com/office/drawing/2014/main" id="{D775406D-8109-4476-80EE-1B1415E51748}"/>
            </a:ext>
          </a:extLst>
        </xdr:cNvPr>
        <xdr:cNvSpPr/>
      </xdr:nvSpPr>
      <xdr:spPr>
        <a:xfrm>
          <a:off x="10424070" y="1882769"/>
          <a:ext cx="2880000" cy="572861"/>
        </a:xfrm>
        <a:prstGeom prst="rect">
          <a:avLst/>
        </a:prstGeom>
        <a:solidFill>
          <a:schemeClr val="accent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800" b="1">
              <a:solidFill>
                <a:schemeClr val="bg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男女別人口</a:t>
          </a:r>
        </a:p>
      </xdr:txBody>
    </xdr:sp>
    <xdr:clientData/>
  </xdr:twoCellAnchor>
  <xdr:twoCellAnchor>
    <xdr:from>
      <xdr:col>24</xdr:col>
      <xdr:colOff>156120</xdr:colOff>
      <xdr:row>9</xdr:row>
      <xdr:rowOff>225419</xdr:rowOff>
    </xdr:from>
    <xdr:to>
      <xdr:col>28</xdr:col>
      <xdr:colOff>369120</xdr:colOff>
      <xdr:row>12</xdr:row>
      <xdr:rowOff>83905</xdr:rowOff>
    </xdr:to>
    <xdr:sp macro="" textlink="">
      <xdr:nvSpPr>
        <xdr:cNvPr id="13" name="正方形/長方形 12">
          <a:extLst>
            <a:ext uri="{FF2B5EF4-FFF2-40B4-BE49-F238E27FC236}">
              <a16:creationId xmlns:a16="http://schemas.microsoft.com/office/drawing/2014/main" id="{6EF8D5C4-279C-44DE-8648-17379197A590}"/>
            </a:ext>
          </a:extLst>
        </xdr:cNvPr>
        <xdr:cNvSpPr/>
      </xdr:nvSpPr>
      <xdr:spPr>
        <a:xfrm>
          <a:off x="15767595" y="1892294"/>
          <a:ext cx="2880000" cy="572861"/>
        </a:xfrm>
        <a:prstGeom prst="rect">
          <a:avLst/>
        </a:prstGeom>
        <a:solidFill>
          <a:schemeClr val="accent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800" b="1">
              <a:solidFill>
                <a:schemeClr val="bg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３階層人口</a:t>
          </a:r>
        </a:p>
      </xdr:txBody>
    </xdr:sp>
    <xdr:clientData/>
  </xdr:twoCellAnchor>
  <xdr:twoCellAnchor>
    <xdr:from>
      <xdr:col>16</xdr:col>
      <xdr:colOff>137070</xdr:colOff>
      <xdr:row>32</xdr:row>
      <xdr:rowOff>206375</xdr:rowOff>
    </xdr:from>
    <xdr:to>
      <xdr:col>20</xdr:col>
      <xdr:colOff>350070</xdr:colOff>
      <xdr:row>35</xdr:row>
      <xdr:rowOff>64861</xdr:rowOff>
    </xdr:to>
    <xdr:sp macro="" textlink="">
      <xdr:nvSpPr>
        <xdr:cNvPr id="14" name="正方形/長方形 13">
          <a:extLst>
            <a:ext uri="{FF2B5EF4-FFF2-40B4-BE49-F238E27FC236}">
              <a16:creationId xmlns:a16="http://schemas.microsoft.com/office/drawing/2014/main" id="{160EC27C-8560-4D87-AAD8-8DEF800681E0}"/>
            </a:ext>
          </a:extLst>
        </xdr:cNvPr>
        <xdr:cNvSpPr/>
      </xdr:nvSpPr>
      <xdr:spPr>
        <a:xfrm>
          <a:off x="10414545" y="7350125"/>
          <a:ext cx="2880000" cy="572861"/>
        </a:xfrm>
        <a:prstGeom prst="rect">
          <a:avLst/>
        </a:prstGeom>
        <a:solidFill>
          <a:schemeClr val="accent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800" b="1">
              <a:solidFill>
                <a:schemeClr val="bg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後期高齢化率</a:t>
          </a:r>
        </a:p>
      </xdr:txBody>
    </xdr:sp>
    <xdr:clientData/>
  </xdr:twoCellAnchor>
  <xdr:oneCellAnchor>
    <xdr:from>
      <xdr:col>8</xdr:col>
      <xdr:colOff>539751</xdr:colOff>
      <xdr:row>42</xdr:row>
      <xdr:rowOff>25406</xdr:rowOff>
    </xdr:from>
    <xdr:ext cx="1984374" cy="889200"/>
    <xdr:sp macro="" textlink="'データ（特定年月）'!$B$15">
      <xdr:nvSpPr>
        <xdr:cNvPr id="15" name="テキスト ボックス 14">
          <a:extLst>
            <a:ext uri="{FF2B5EF4-FFF2-40B4-BE49-F238E27FC236}">
              <a16:creationId xmlns:a16="http://schemas.microsoft.com/office/drawing/2014/main" id="{8FA9887A-D911-4F0A-AB49-D6164A7E1CC3}"/>
            </a:ext>
          </a:extLst>
        </xdr:cNvPr>
        <xdr:cNvSpPr txBox="1"/>
      </xdr:nvSpPr>
      <xdr:spPr>
        <a:xfrm>
          <a:off x="5483226" y="9550406"/>
          <a:ext cx="1984374" cy="889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fld id="{7254F860-2B32-44AB-8AE3-D60F47713073}" type="TxLink">
            <a:rPr kumimoji="1" lang="en-US" altLang="en-US" sz="3200" b="0" i="0" u="none" strike="noStrike">
              <a:solidFill>
                <a:srgbClr val="000000"/>
              </a:solidFill>
              <a:latin typeface="メイリオ"/>
              <a:ea typeface="メイリオ"/>
            </a:rPr>
            <a:pPr algn="ctr"/>
            <a:t>32.7%</a:t>
          </a:fld>
          <a:endParaRPr kumimoji="1" lang="ja-JP" altLang="en-US" sz="19900">
            <a:solidFill>
              <a:sysClr val="windowText" lastClr="000000"/>
            </a:solidFill>
          </a:endParaRPr>
        </a:p>
      </xdr:txBody>
    </xdr:sp>
    <xdr:clientData/>
  </xdr:oneCellAnchor>
  <xdr:twoCellAnchor>
    <xdr:from>
      <xdr:col>8</xdr:col>
      <xdr:colOff>158747</xdr:colOff>
      <xdr:row>62</xdr:row>
      <xdr:rowOff>174625</xdr:rowOff>
    </xdr:from>
    <xdr:to>
      <xdr:col>34</xdr:col>
      <xdr:colOff>103247</xdr:colOff>
      <xdr:row>78</xdr:row>
      <xdr:rowOff>108625</xdr:rowOff>
    </xdr:to>
    <xdr:graphicFrame macro="">
      <xdr:nvGraphicFramePr>
        <xdr:cNvPr id="16" name="グラフ 15">
          <a:extLst>
            <a:ext uri="{FF2B5EF4-FFF2-40B4-BE49-F238E27FC236}">
              <a16:creationId xmlns:a16="http://schemas.microsoft.com/office/drawing/2014/main" id="{EAFDDC27-B637-406C-B32D-834E65C1BF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158750</xdr:colOff>
      <xdr:row>85</xdr:row>
      <xdr:rowOff>79375</xdr:rowOff>
    </xdr:from>
    <xdr:to>
      <xdr:col>34</xdr:col>
      <xdr:colOff>103250</xdr:colOff>
      <xdr:row>101</xdr:row>
      <xdr:rowOff>13375</xdr:rowOff>
    </xdr:to>
    <xdr:graphicFrame macro="">
      <xdr:nvGraphicFramePr>
        <xdr:cNvPr id="17" name="グラフ 16">
          <a:extLst>
            <a:ext uri="{FF2B5EF4-FFF2-40B4-BE49-F238E27FC236}">
              <a16:creationId xmlns:a16="http://schemas.microsoft.com/office/drawing/2014/main" id="{15D309E7-45EF-4FD3-96BE-A510B30000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158750</xdr:colOff>
      <xdr:row>110</xdr:row>
      <xdr:rowOff>47625</xdr:rowOff>
    </xdr:from>
    <xdr:to>
      <xdr:col>21</xdr:col>
      <xdr:colOff>131000</xdr:colOff>
      <xdr:row>147</xdr:row>
      <xdr:rowOff>139701</xdr:rowOff>
    </xdr:to>
    <xdr:graphicFrame macro="">
      <xdr:nvGraphicFramePr>
        <xdr:cNvPr id="18" name="グラフ 17">
          <a:extLst>
            <a:ext uri="{FF2B5EF4-FFF2-40B4-BE49-F238E27FC236}">
              <a16:creationId xmlns:a16="http://schemas.microsoft.com/office/drawing/2014/main" id="{B330E9C3-B5C7-44A7-B8C5-B98DAE526A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21</xdr:col>
      <xdr:colOff>610053</xdr:colOff>
      <xdr:row>105</xdr:row>
      <xdr:rowOff>161130</xdr:rowOff>
    </xdr:from>
    <xdr:to>
      <xdr:col>28</xdr:col>
      <xdr:colOff>262803</xdr:colOff>
      <xdr:row>108</xdr:row>
      <xdr:rowOff>25478</xdr:rowOff>
    </xdr:to>
    <xdr:sp macro="" textlink="">
      <xdr:nvSpPr>
        <xdr:cNvPr id="19" name="正方形/長方形 18">
          <a:extLst>
            <a:ext uri="{FF2B5EF4-FFF2-40B4-BE49-F238E27FC236}">
              <a16:creationId xmlns:a16="http://schemas.microsoft.com/office/drawing/2014/main" id="{B4A3EE46-8531-4615-B707-D0B43A648859}"/>
            </a:ext>
          </a:extLst>
        </xdr:cNvPr>
        <xdr:cNvSpPr/>
      </xdr:nvSpPr>
      <xdr:spPr>
        <a:xfrm>
          <a:off x="14221278" y="24688005"/>
          <a:ext cx="4320000" cy="578723"/>
        </a:xfrm>
        <a:prstGeom prst="rect">
          <a:avLst/>
        </a:prstGeom>
        <a:solidFill>
          <a:schemeClr val="accent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800" b="1">
              <a:solidFill>
                <a:schemeClr val="bg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人口ピラミッド（全市）</a:t>
          </a:r>
        </a:p>
      </xdr:txBody>
    </xdr:sp>
    <xdr:clientData/>
  </xdr:twoCellAnchor>
  <xdr:twoCellAnchor>
    <xdr:from>
      <xdr:col>21</xdr:col>
      <xdr:colOff>603250</xdr:colOff>
      <xdr:row>110</xdr:row>
      <xdr:rowOff>47625</xdr:rowOff>
    </xdr:from>
    <xdr:to>
      <xdr:col>34</xdr:col>
      <xdr:colOff>575500</xdr:colOff>
      <xdr:row>147</xdr:row>
      <xdr:rowOff>139701</xdr:rowOff>
    </xdr:to>
    <xdr:graphicFrame macro="">
      <xdr:nvGraphicFramePr>
        <xdr:cNvPr id="20" name="グラフ 19">
          <a:extLst>
            <a:ext uri="{FF2B5EF4-FFF2-40B4-BE49-F238E27FC236}">
              <a16:creationId xmlns:a16="http://schemas.microsoft.com/office/drawing/2014/main" id="{71D5841D-754C-49E2-B8B9-5FE0411040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10</xdr:col>
      <xdr:colOff>127000</xdr:colOff>
      <xdr:row>122</xdr:row>
      <xdr:rowOff>190500</xdr:rowOff>
    </xdr:from>
    <xdr:to>
      <xdr:col>21</xdr:col>
      <xdr:colOff>172750</xdr:colOff>
      <xdr:row>122</xdr:row>
      <xdr:rowOff>190500</xdr:rowOff>
    </xdr:to>
    <xdr:cxnSp macro="">
      <xdr:nvCxnSpPr>
        <xdr:cNvPr id="21" name="直線コネクタ 20">
          <a:extLst>
            <a:ext uri="{FF2B5EF4-FFF2-40B4-BE49-F238E27FC236}">
              <a16:creationId xmlns:a16="http://schemas.microsoft.com/office/drawing/2014/main" id="{13B3A144-CD37-4A22-88EA-7ACB99DFC2E0}"/>
            </a:ext>
          </a:extLst>
        </xdr:cNvPr>
        <xdr:cNvCxnSpPr/>
      </xdr:nvCxnSpPr>
      <xdr:spPr>
        <a:xfrm flipV="1">
          <a:off x="6403975" y="28765500"/>
          <a:ext cx="7380000" cy="0"/>
        </a:xfrm>
        <a:prstGeom prst="line">
          <a:avLst/>
        </a:prstGeom>
        <a:ln w="190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120650</xdr:colOff>
      <xdr:row>138</xdr:row>
      <xdr:rowOff>215900</xdr:rowOff>
    </xdr:from>
    <xdr:to>
      <xdr:col>21</xdr:col>
      <xdr:colOff>166400</xdr:colOff>
      <xdr:row>138</xdr:row>
      <xdr:rowOff>215900</xdr:rowOff>
    </xdr:to>
    <xdr:cxnSp macro="">
      <xdr:nvCxnSpPr>
        <xdr:cNvPr id="22" name="直線コネクタ 21">
          <a:extLst>
            <a:ext uri="{FF2B5EF4-FFF2-40B4-BE49-F238E27FC236}">
              <a16:creationId xmlns:a16="http://schemas.microsoft.com/office/drawing/2014/main" id="{288AA995-8396-41FC-9455-1E265D0FF651}"/>
            </a:ext>
          </a:extLst>
        </xdr:cNvPr>
        <xdr:cNvCxnSpPr/>
      </xdr:nvCxnSpPr>
      <xdr:spPr>
        <a:xfrm flipV="1">
          <a:off x="6391275" y="32600900"/>
          <a:ext cx="7380000" cy="0"/>
        </a:xfrm>
        <a:prstGeom prst="line">
          <a:avLst/>
        </a:prstGeom>
        <a:ln w="190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23</xdr:col>
      <xdr:colOff>565150</xdr:colOff>
      <xdr:row>122</xdr:row>
      <xdr:rowOff>184150</xdr:rowOff>
    </xdr:from>
    <xdr:to>
      <xdr:col>34</xdr:col>
      <xdr:colOff>610900</xdr:colOff>
      <xdr:row>122</xdr:row>
      <xdr:rowOff>184150</xdr:rowOff>
    </xdr:to>
    <xdr:cxnSp macro="">
      <xdr:nvCxnSpPr>
        <xdr:cNvPr id="23" name="直線コネクタ 22">
          <a:extLst>
            <a:ext uri="{FF2B5EF4-FFF2-40B4-BE49-F238E27FC236}">
              <a16:creationId xmlns:a16="http://schemas.microsoft.com/office/drawing/2014/main" id="{7429510A-D675-4786-B056-8932E878B4BF}"/>
            </a:ext>
          </a:extLst>
        </xdr:cNvPr>
        <xdr:cNvCxnSpPr/>
      </xdr:nvCxnSpPr>
      <xdr:spPr>
        <a:xfrm flipV="1">
          <a:off x="15503525" y="28759150"/>
          <a:ext cx="7380000" cy="0"/>
        </a:xfrm>
        <a:prstGeom prst="line">
          <a:avLst/>
        </a:prstGeom>
        <a:ln w="190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23</xdr:col>
      <xdr:colOff>574675</xdr:colOff>
      <xdr:row>138</xdr:row>
      <xdr:rowOff>225425</xdr:rowOff>
    </xdr:from>
    <xdr:to>
      <xdr:col>34</xdr:col>
      <xdr:colOff>620425</xdr:colOff>
      <xdr:row>138</xdr:row>
      <xdr:rowOff>225425</xdr:rowOff>
    </xdr:to>
    <xdr:cxnSp macro="">
      <xdr:nvCxnSpPr>
        <xdr:cNvPr id="24" name="直線コネクタ 23">
          <a:extLst>
            <a:ext uri="{FF2B5EF4-FFF2-40B4-BE49-F238E27FC236}">
              <a16:creationId xmlns:a16="http://schemas.microsoft.com/office/drawing/2014/main" id="{8F5AACAE-A9D2-4729-A374-F01380A68CEF}"/>
            </a:ext>
          </a:extLst>
        </xdr:cNvPr>
        <xdr:cNvCxnSpPr/>
      </xdr:nvCxnSpPr>
      <xdr:spPr>
        <a:xfrm flipV="1">
          <a:off x="15513050" y="32610425"/>
          <a:ext cx="7380000" cy="0"/>
        </a:xfrm>
        <a:prstGeom prst="line">
          <a:avLst/>
        </a:prstGeom>
        <a:ln w="190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10</xdr:col>
      <xdr:colOff>507999</xdr:colOff>
      <xdr:row>141</xdr:row>
      <xdr:rowOff>174625</xdr:rowOff>
    </xdr:from>
    <xdr:ext cx="2399568" cy="492443"/>
    <xdr:sp macro="" textlink="'データ（特定年月）'!B145">
      <xdr:nvSpPr>
        <xdr:cNvPr id="25" name="テキスト ボックス 24">
          <a:extLst>
            <a:ext uri="{FF2B5EF4-FFF2-40B4-BE49-F238E27FC236}">
              <a16:creationId xmlns:a16="http://schemas.microsoft.com/office/drawing/2014/main" id="{4FD59AC0-A6AC-4F3F-8A28-253A3D4C1BB7}"/>
            </a:ext>
          </a:extLst>
        </xdr:cNvPr>
        <xdr:cNvSpPr txBox="1"/>
      </xdr:nvSpPr>
      <xdr:spPr>
        <a:xfrm>
          <a:off x="6778624" y="33274000"/>
          <a:ext cx="2399568" cy="4924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fld id="{9117CBC6-18F3-4CB3-8FCE-4E2BA32C1CFE}" type="TxLink">
            <a:rPr kumimoji="1" lang="en-US" altLang="en-US" sz="1600" b="1" i="0" u="none" strike="noStrike">
              <a:solidFill>
                <a:srgbClr val="000000"/>
              </a:solidFill>
              <a:latin typeface="メイリオ"/>
              <a:ea typeface="メイリオ"/>
            </a:rPr>
            <a:pPr/>
            <a:t>35,881人(9.5％)</a:t>
          </a:fld>
          <a:endParaRPr kumimoji="1" lang="ja-JP" altLang="en-US" sz="1800" b="1"/>
        </a:p>
      </xdr:txBody>
    </xdr:sp>
    <xdr:clientData/>
  </xdr:oneCellAnchor>
  <xdr:oneCellAnchor>
    <xdr:from>
      <xdr:col>10</xdr:col>
      <xdr:colOff>506119</xdr:colOff>
      <xdr:row>130</xdr:row>
      <xdr:rowOff>206768</xdr:rowOff>
    </xdr:from>
    <xdr:ext cx="2399568" cy="492443"/>
    <xdr:sp macro="" textlink="'データ（特定年月）'!B146">
      <xdr:nvSpPr>
        <xdr:cNvPr id="26" name="テキスト ボックス 25">
          <a:extLst>
            <a:ext uri="{FF2B5EF4-FFF2-40B4-BE49-F238E27FC236}">
              <a16:creationId xmlns:a16="http://schemas.microsoft.com/office/drawing/2014/main" id="{CA3896D9-E851-48D3-A929-7E1A90B1AA27}"/>
            </a:ext>
          </a:extLst>
        </xdr:cNvPr>
        <xdr:cNvSpPr txBox="1"/>
      </xdr:nvSpPr>
      <xdr:spPr>
        <a:xfrm>
          <a:off x="6776744" y="30686768"/>
          <a:ext cx="2399568" cy="4924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spAutoFit/>
        </a:bodyPr>
        <a:lstStyle/>
        <a:p>
          <a:pPr algn="ctr"/>
          <a:fld id="{6C05CD8C-AE6B-4944-BFEA-DA242AFC1244}" type="TxLink">
            <a:rPr kumimoji="1" lang="en-US" altLang="en-US" sz="1600" b="1" i="0" u="none" strike="noStrike">
              <a:solidFill>
                <a:srgbClr val="000000"/>
              </a:solidFill>
              <a:latin typeface="メイリオ"/>
              <a:ea typeface="メイリオ"/>
            </a:rPr>
            <a:pPr algn="ctr"/>
            <a:t>218,996人(57.8％)</a:t>
          </a:fld>
          <a:endParaRPr kumimoji="1" lang="ja-JP" altLang="en-US" sz="2400" b="1"/>
        </a:p>
      </xdr:txBody>
    </xdr:sp>
    <xdr:clientData/>
  </xdr:oneCellAnchor>
  <xdr:oneCellAnchor>
    <xdr:from>
      <xdr:col>10</xdr:col>
      <xdr:colOff>515644</xdr:colOff>
      <xdr:row>117</xdr:row>
      <xdr:rowOff>41668</xdr:rowOff>
    </xdr:from>
    <xdr:ext cx="2399568" cy="492443"/>
    <xdr:sp macro="" textlink="'データ（特定年月）'!B147">
      <xdr:nvSpPr>
        <xdr:cNvPr id="27" name="テキスト ボックス 26">
          <a:extLst>
            <a:ext uri="{FF2B5EF4-FFF2-40B4-BE49-F238E27FC236}">
              <a16:creationId xmlns:a16="http://schemas.microsoft.com/office/drawing/2014/main" id="{DFB1C1BE-6847-4011-A68E-0D37FB8CF4F2}"/>
            </a:ext>
          </a:extLst>
        </xdr:cNvPr>
        <xdr:cNvSpPr txBox="1"/>
      </xdr:nvSpPr>
      <xdr:spPr>
        <a:xfrm>
          <a:off x="6786269" y="27426043"/>
          <a:ext cx="2399568" cy="4924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spAutoFit/>
        </a:bodyPr>
        <a:lstStyle/>
        <a:p>
          <a:pPr algn="ctr"/>
          <a:fld id="{177DFEEA-D40E-44A8-97F8-CD96D1DB743D}" type="TxLink">
            <a:rPr kumimoji="1" lang="en-US" altLang="en-US" sz="1600" b="1" i="0" u="none" strike="noStrike">
              <a:solidFill>
                <a:srgbClr val="000000"/>
              </a:solidFill>
              <a:latin typeface="メイリオ"/>
              <a:ea typeface="メイリオ"/>
            </a:rPr>
            <a:pPr algn="ctr"/>
            <a:t>123,760人(32.7％)</a:t>
          </a:fld>
          <a:endParaRPr kumimoji="1" lang="ja-JP" altLang="en-US" sz="3200" b="1"/>
        </a:p>
      </xdr:txBody>
    </xdr:sp>
    <xdr:clientData/>
  </xdr:oneCellAnchor>
  <xdr:oneCellAnchor>
    <xdr:from>
      <xdr:col>31</xdr:col>
      <xdr:colOff>330200</xdr:colOff>
      <xdr:row>115</xdr:row>
      <xdr:rowOff>12700</xdr:rowOff>
    </xdr:from>
    <xdr:ext cx="1005403" cy="492443"/>
    <xdr:sp macro="" textlink="">
      <xdr:nvSpPr>
        <xdr:cNvPr id="28" name="テキスト ボックス 27">
          <a:extLst>
            <a:ext uri="{FF2B5EF4-FFF2-40B4-BE49-F238E27FC236}">
              <a16:creationId xmlns:a16="http://schemas.microsoft.com/office/drawing/2014/main" id="{3E72E0E4-598F-4036-A0C9-477ED6F5C14B}"/>
            </a:ext>
          </a:extLst>
        </xdr:cNvPr>
        <xdr:cNvSpPr txBox="1"/>
      </xdr:nvSpPr>
      <xdr:spPr>
        <a:xfrm>
          <a:off x="20608925" y="26920825"/>
          <a:ext cx="1005403" cy="492443"/>
        </a:xfrm>
        <a:prstGeom prst="rect">
          <a:avLst/>
        </a:prstGeom>
        <a:noFill/>
        <a:ln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600" b="1">
              <a:latin typeface="メイリオ" panose="020B0604030504040204" pitchFamily="50" charset="-128"/>
              <a:ea typeface="メイリオ" panose="020B0604030504040204" pitchFamily="50" charset="-128"/>
            </a:rPr>
            <a:t>老年人口</a:t>
          </a:r>
        </a:p>
      </xdr:txBody>
    </xdr:sp>
    <xdr:clientData/>
  </xdr:oneCellAnchor>
  <xdr:oneCellAnchor>
    <xdr:from>
      <xdr:col>31</xdr:col>
      <xdr:colOff>346075</xdr:colOff>
      <xdr:row>117</xdr:row>
      <xdr:rowOff>44450</xdr:rowOff>
    </xdr:from>
    <xdr:ext cx="2399568" cy="492443"/>
    <xdr:sp macro="" textlink="'データ（特定年月）'!F147">
      <xdr:nvSpPr>
        <xdr:cNvPr id="29" name="テキスト ボックス 28">
          <a:extLst>
            <a:ext uri="{FF2B5EF4-FFF2-40B4-BE49-F238E27FC236}">
              <a16:creationId xmlns:a16="http://schemas.microsoft.com/office/drawing/2014/main" id="{A751B13C-5F3F-4E24-A402-20B3875ABB74}"/>
            </a:ext>
          </a:extLst>
        </xdr:cNvPr>
        <xdr:cNvSpPr txBox="1"/>
      </xdr:nvSpPr>
      <xdr:spPr>
        <a:xfrm>
          <a:off x="20618450" y="27428825"/>
          <a:ext cx="2399568" cy="4924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fld id="{CF445FD3-8AA0-4B5D-B743-D904ED0F17A0}" type="TxLink">
            <a:rPr kumimoji="1" lang="en-US" altLang="en-US" sz="1600" b="1" i="0" u="none" strike="noStrike">
              <a:solidFill>
                <a:srgbClr val="000000"/>
              </a:solidFill>
              <a:latin typeface="メイリオ"/>
              <a:ea typeface="メイリオ"/>
            </a:rPr>
            <a:pPr/>
            <a:t>123,760人(32.7％)</a:t>
          </a:fld>
          <a:endParaRPr kumimoji="1" lang="ja-JP" altLang="en-US" sz="4000" b="1"/>
        </a:p>
      </xdr:txBody>
    </xdr:sp>
    <xdr:clientData/>
  </xdr:oneCellAnchor>
  <xdr:oneCellAnchor>
    <xdr:from>
      <xdr:col>31</xdr:col>
      <xdr:colOff>368300</xdr:colOff>
      <xdr:row>128</xdr:row>
      <xdr:rowOff>177800</xdr:rowOff>
    </xdr:from>
    <xdr:ext cx="1415772" cy="492443"/>
    <xdr:sp macro="" textlink="">
      <xdr:nvSpPr>
        <xdr:cNvPr id="30" name="テキスト ボックス 29">
          <a:extLst>
            <a:ext uri="{FF2B5EF4-FFF2-40B4-BE49-F238E27FC236}">
              <a16:creationId xmlns:a16="http://schemas.microsoft.com/office/drawing/2014/main" id="{7CE7998B-2195-4DDD-829E-A15C8FCD783A}"/>
            </a:ext>
          </a:extLst>
        </xdr:cNvPr>
        <xdr:cNvSpPr txBox="1"/>
      </xdr:nvSpPr>
      <xdr:spPr>
        <a:xfrm>
          <a:off x="20647025" y="30181550"/>
          <a:ext cx="1415772" cy="492443"/>
        </a:xfrm>
        <a:prstGeom prst="rect">
          <a:avLst/>
        </a:prstGeom>
        <a:noFill/>
        <a:ln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600" b="1">
              <a:latin typeface="メイリオ" panose="020B0604030504040204" pitchFamily="50" charset="-128"/>
              <a:ea typeface="メイリオ" panose="020B0604030504040204" pitchFamily="50" charset="-128"/>
            </a:rPr>
            <a:t>生産年齢人口</a:t>
          </a:r>
        </a:p>
      </xdr:txBody>
    </xdr:sp>
    <xdr:clientData/>
  </xdr:oneCellAnchor>
  <xdr:oneCellAnchor>
    <xdr:from>
      <xdr:col>31</xdr:col>
      <xdr:colOff>384175</xdr:colOff>
      <xdr:row>130</xdr:row>
      <xdr:rowOff>209550</xdr:rowOff>
    </xdr:from>
    <xdr:ext cx="2399568" cy="492443"/>
    <xdr:sp macro="" textlink="'データ（特定年月）'!F146">
      <xdr:nvSpPr>
        <xdr:cNvPr id="31" name="テキスト ボックス 30">
          <a:extLst>
            <a:ext uri="{FF2B5EF4-FFF2-40B4-BE49-F238E27FC236}">
              <a16:creationId xmlns:a16="http://schemas.microsoft.com/office/drawing/2014/main" id="{9A12E68F-6F82-4AE9-BCA4-D34F19F0AE1B}"/>
            </a:ext>
          </a:extLst>
        </xdr:cNvPr>
        <xdr:cNvSpPr txBox="1"/>
      </xdr:nvSpPr>
      <xdr:spPr>
        <a:xfrm>
          <a:off x="20656550" y="30689550"/>
          <a:ext cx="2399568" cy="4924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fld id="{1EC81AF0-5D54-45FB-9FFB-10A9C9FA8D18}" type="TxLink">
            <a:rPr kumimoji="1" lang="en-US" altLang="en-US" sz="1600" b="1" i="0" u="none" strike="noStrike">
              <a:solidFill>
                <a:srgbClr val="000000"/>
              </a:solidFill>
              <a:latin typeface="メイリオ"/>
              <a:ea typeface="メイリオ"/>
            </a:rPr>
            <a:pPr/>
            <a:t>218,996人(57.8％)</a:t>
          </a:fld>
          <a:endParaRPr kumimoji="1" lang="ja-JP" altLang="en-US" sz="3200" b="1"/>
        </a:p>
      </xdr:txBody>
    </xdr:sp>
    <xdr:clientData/>
  </xdr:oneCellAnchor>
  <xdr:oneCellAnchor>
    <xdr:from>
      <xdr:col>31</xdr:col>
      <xdr:colOff>311150</xdr:colOff>
      <xdr:row>139</xdr:row>
      <xdr:rowOff>136525</xdr:rowOff>
    </xdr:from>
    <xdr:ext cx="1005403" cy="492443"/>
    <xdr:sp macro="" textlink="">
      <xdr:nvSpPr>
        <xdr:cNvPr id="32" name="テキスト ボックス 31">
          <a:extLst>
            <a:ext uri="{FF2B5EF4-FFF2-40B4-BE49-F238E27FC236}">
              <a16:creationId xmlns:a16="http://schemas.microsoft.com/office/drawing/2014/main" id="{F9827A23-F3AB-44C3-A497-3A656F8FCC6B}"/>
            </a:ext>
          </a:extLst>
        </xdr:cNvPr>
        <xdr:cNvSpPr txBox="1"/>
      </xdr:nvSpPr>
      <xdr:spPr>
        <a:xfrm>
          <a:off x="20589875" y="32759650"/>
          <a:ext cx="1005403" cy="492443"/>
        </a:xfrm>
        <a:prstGeom prst="rect">
          <a:avLst/>
        </a:prstGeom>
        <a:noFill/>
        <a:ln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600" b="1">
              <a:latin typeface="メイリオ" panose="020B0604030504040204" pitchFamily="50" charset="-128"/>
              <a:ea typeface="メイリオ" panose="020B0604030504040204" pitchFamily="50" charset="-128"/>
            </a:rPr>
            <a:t>年少人口</a:t>
          </a:r>
        </a:p>
      </xdr:txBody>
    </xdr:sp>
    <xdr:clientData/>
  </xdr:oneCellAnchor>
  <xdr:oneCellAnchor>
    <xdr:from>
      <xdr:col>31</xdr:col>
      <xdr:colOff>327025</xdr:colOff>
      <xdr:row>141</xdr:row>
      <xdr:rowOff>168275</xdr:rowOff>
    </xdr:from>
    <xdr:ext cx="2399568" cy="492443"/>
    <xdr:sp macro="" textlink="'データ（特定年月）'!F145">
      <xdr:nvSpPr>
        <xdr:cNvPr id="33" name="テキスト ボックス 32">
          <a:extLst>
            <a:ext uri="{FF2B5EF4-FFF2-40B4-BE49-F238E27FC236}">
              <a16:creationId xmlns:a16="http://schemas.microsoft.com/office/drawing/2014/main" id="{653DECB5-F53B-4484-8ECC-7ED973810734}"/>
            </a:ext>
          </a:extLst>
        </xdr:cNvPr>
        <xdr:cNvSpPr txBox="1"/>
      </xdr:nvSpPr>
      <xdr:spPr>
        <a:xfrm>
          <a:off x="20599400" y="33267650"/>
          <a:ext cx="2399568" cy="4924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fld id="{9C53B1C7-AF3E-4485-805D-930735B9097F}" type="TxLink">
            <a:rPr kumimoji="1" lang="en-US" altLang="en-US" sz="1600" b="1" i="0" u="none" strike="noStrike">
              <a:solidFill>
                <a:srgbClr val="000000"/>
              </a:solidFill>
              <a:latin typeface="メイリオ"/>
              <a:ea typeface="メイリオ"/>
            </a:rPr>
            <a:pPr/>
            <a:t>35,881人(9.5％)</a:t>
          </a:fld>
          <a:endParaRPr kumimoji="1" lang="ja-JP" altLang="en-US" sz="2400" b="1"/>
        </a:p>
      </xdr:txBody>
    </xdr:sp>
    <xdr:clientData/>
  </xdr:oneCellAnchor>
  <xdr:twoCellAnchor>
    <xdr:from>
      <xdr:col>15</xdr:col>
      <xdr:colOff>269875</xdr:colOff>
      <xdr:row>15</xdr:row>
      <xdr:rowOff>95250</xdr:rowOff>
    </xdr:from>
    <xdr:to>
      <xdr:col>22</xdr:col>
      <xdr:colOff>174625</xdr:colOff>
      <xdr:row>26</xdr:row>
      <xdr:rowOff>219075</xdr:rowOff>
    </xdr:to>
    <mc:AlternateContent xmlns:mc="http://schemas.openxmlformats.org/markup-compatibility/2006">
      <mc:Choice xmlns:cx2="http://schemas.microsoft.com/office/drawing/2015/10/21/chartex" Requires="cx2">
        <xdr:graphicFrame macro="">
          <xdr:nvGraphicFramePr>
            <xdr:cNvPr id="34" name="グラフ 33">
              <a:extLst>
                <a:ext uri="{FF2B5EF4-FFF2-40B4-BE49-F238E27FC236}">
                  <a16:creationId xmlns:a16="http://schemas.microsoft.com/office/drawing/2014/main" id="{92AAE593-3D29-46DE-AA0B-B6E4C5CB3829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6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9880600" y="3667125"/>
              <a:ext cx="4572000" cy="27432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ja-JP" altLang="en-US" sz="1100"/>
                <a:t>この図は、お使いのバージョンの Excel では利用できません。
この図形を編集するか、このブックを異なるファイル形式に保存すると、グラフが恒久的に壊れます。</a:t>
              </a:r>
            </a:p>
          </xdr:txBody>
        </xdr:sp>
      </mc:Fallback>
    </mc:AlternateContent>
    <xdr:clientData/>
  </xdr:twoCellAnchor>
  <xdr:twoCellAnchor>
    <xdr:from>
      <xdr:col>15</xdr:col>
      <xdr:colOff>492125</xdr:colOff>
      <xdr:row>38</xdr:row>
      <xdr:rowOff>47625</xdr:rowOff>
    </xdr:from>
    <xdr:to>
      <xdr:col>20</xdr:col>
      <xdr:colOff>398375</xdr:colOff>
      <xdr:row>49</xdr:row>
      <xdr:rowOff>128250</xdr:rowOff>
    </xdr:to>
    <xdr:graphicFrame macro="">
      <xdr:nvGraphicFramePr>
        <xdr:cNvPr id="35" name="グラフ 34">
          <a:extLst>
            <a:ext uri="{FF2B5EF4-FFF2-40B4-BE49-F238E27FC236}">
              <a16:creationId xmlns:a16="http://schemas.microsoft.com/office/drawing/2014/main" id="{3A494FF4-3A1A-4C0C-BE99-EFD40BA57D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oneCellAnchor>
    <xdr:from>
      <xdr:col>16</xdr:col>
      <xdr:colOff>454026</xdr:colOff>
      <xdr:row>42</xdr:row>
      <xdr:rowOff>19056</xdr:rowOff>
    </xdr:from>
    <xdr:ext cx="1984374" cy="889200"/>
    <xdr:sp macro="" textlink="'データ（特定年月）'!$F$15">
      <xdr:nvSpPr>
        <xdr:cNvPr id="36" name="テキスト ボックス 35">
          <a:extLst>
            <a:ext uri="{FF2B5EF4-FFF2-40B4-BE49-F238E27FC236}">
              <a16:creationId xmlns:a16="http://schemas.microsoft.com/office/drawing/2014/main" id="{12282D56-E7B0-41ED-9FCE-1247B8021CCE}"/>
            </a:ext>
          </a:extLst>
        </xdr:cNvPr>
        <xdr:cNvSpPr txBox="1"/>
      </xdr:nvSpPr>
      <xdr:spPr>
        <a:xfrm>
          <a:off x="10731501" y="9544056"/>
          <a:ext cx="1984374" cy="889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fld id="{C9FF77DF-FA34-4019-A103-FB37AAF007EB}" type="TxLink">
            <a:rPr kumimoji="1" lang="en-US" altLang="en-US" sz="3200" b="0" i="0" u="none" strike="noStrike">
              <a:solidFill>
                <a:srgbClr val="000000"/>
              </a:solidFill>
              <a:latin typeface="メイリオ"/>
              <a:ea typeface="メイリオ"/>
            </a:rPr>
            <a:pPr algn="ctr"/>
            <a:t>20.1%</a:t>
          </a:fld>
          <a:endParaRPr kumimoji="1" lang="ja-JP" altLang="en-US" sz="6600">
            <a:solidFill>
              <a:sysClr val="windowText" lastClr="000000"/>
            </a:solidFill>
          </a:endParaRPr>
        </a:p>
      </xdr:txBody>
    </xdr:sp>
    <xdr:clientData/>
  </xdr:oneCellAnchor>
  <xdr:twoCellAnchor>
    <xdr:from>
      <xdr:col>8</xdr:col>
      <xdr:colOff>63500</xdr:colOff>
      <xdr:row>15</xdr:row>
      <xdr:rowOff>63500</xdr:rowOff>
    </xdr:from>
    <xdr:to>
      <xdr:col>14</xdr:col>
      <xdr:colOff>383000</xdr:colOff>
      <xdr:row>26</xdr:row>
      <xdr:rowOff>187325</xdr:rowOff>
    </xdr:to>
    <mc:AlternateContent xmlns:mc="http://schemas.openxmlformats.org/markup-compatibility/2006">
      <mc:Choice xmlns:cx2="http://schemas.microsoft.com/office/drawing/2015/10/21/chartex" Requires="cx2">
        <xdr:graphicFrame macro="">
          <xdr:nvGraphicFramePr>
            <xdr:cNvPr id="37" name="グラフ 36">
              <a:extLst>
                <a:ext uri="{FF2B5EF4-FFF2-40B4-BE49-F238E27FC236}">
                  <a16:creationId xmlns:a16="http://schemas.microsoft.com/office/drawing/2014/main" id="{CD23145A-1B12-4566-8C9A-D68EEFC55365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8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006975" y="3635375"/>
              <a:ext cx="4320000" cy="27432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ja-JP" altLang="en-US" sz="1100"/>
                <a:t>この図は、お使いのバージョンの Excel では利用できません。
この図形を編集するか、このブックを異なるファイル形式に保存すると、グラフが恒久的に壊れます。</a:t>
              </a:r>
            </a:p>
          </xdr:txBody>
        </xdr:sp>
      </mc:Fallback>
    </mc:AlternateContent>
    <xdr:clientData/>
  </xdr:twoCellAnchor>
  <xdr:oneCellAnchor>
    <xdr:from>
      <xdr:col>10</xdr:col>
      <xdr:colOff>492125</xdr:colOff>
      <xdr:row>115</xdr:row>
      <xdr:rowOff>15875</xdr:rowOff>
    </xdr:from>
    <xdr:ext cx="1005403" cy="492443"/>
    <xdr:sp macro="" textlink="">
      <xdr:nvSpPr>
        <xdr:cNvPr id="38" name="テキスト ボックス 37">
          <a:extLst>
            <a:ext uri="{FF2B5EF4-FFF2-40B4-BE49-F238E27FC236}">
              <a16:creationId xmlns:a16="http://schemas.microsoft.com/office/drawing/2014/main" id="{4EAC8F2A-9005-4B89-8297-631E41BA004B}"/>
            </a:ext>
          </a:extLst>
        </xdr:cNvPr>
        <xdr:cNvSpPr txBox="1"/>
      </xdr:nvSpPr>
      <xdr:spPr>
        <a:xfrm>
          <a:off x="6769100" y="26924000"/>
          <a:ext cx="1005403" cy="492443"/>
        </a:xfrm>
        <a:prstGeom prst="rect">
          <a:avLst/>
        </a:prstGeom>
        <a:noFill/>
        <a:ln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600" b="1">
              <a:solidFill>
                <a:sysClr val="windowText" lastClr="000000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老年人口</a:t>
          </a:r>
        </a:p>
      </xdr:txBody>
    </xdr:sp>
    <xdr:clientData/>
  </xdr:oneCellAnchor>
  <xdr:oneCellAnchor>
    <xdr:from>
      <xdr:col>10</xdr:col>
      <xdr:colOff>485775</xdr:colOff>
      <xdr:row>128</xdr:row>
      <xdr:rowOff>168275</xdr:rowOff>
    </xdr:from>
    <xdr:ext cx="1415772" cy="492443"/>
    <xdr:sp macro="" textlink="">
      <xdr:nvSpPr>
        <xdr:cNvPr id="39" name="テキスト ボックス 38">
          <a:extLst>
            <a:ext uri="{FF2B5EF4-FFF2-40B4-BE49-F238E27FC236}">
              <a16:creationId xmlns:a16="http://schemas.microsoft.com/office/drawing/2014/main" id="{1EE1F801-F915-44B9-996F-C49CF0DF5825}"/>
            </a:ext>
          </a:extLst>
        </xdr:cNvPr>
        <xdr:cNvSpPr txBox="1"/>
      </xdr:nvSpPr>
      <xdr:spPr>
        <a:xfrm>
          <a:off x="6762750" y="30172025"/>
          <a:ext cx="1415772" cy="492443"/>
        </a:xfrm>
        <a:prstGeom prst="rect">
          <a:avLst/>
        </a:prstGeom>
        <a:noFill/>
        <a:ln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600" b="1">
              <a:solidFill>
                <a:sysClr val="windowText" lastClr="000000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生産年齢人口</a:t>
          </a:r>
          <a:endParaRPr kumimoji="1" lang="en-US" altLang="ja-JP" sz="1600" b="1">
            <a:solidFill>
              <a:sysClr val="windowText" lastClr="000000"/>
            </a:solidFill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oneCellAnchor>
  <xdr:oneCellAnchor>
    <xdr:from>
      <xdr:col>10</xdr:col>
      <xdr:colOff>485775</xdr:colOff>
      <xdr:row>139</xdr:row>
      <xdr:rowOff>136525</xdr:rowOff>
    </xdr:from>
    <xdr:ext cx="1005403" cy="492443"/>
    <xdr:sp macro="" textlink="">
      <xdr:nvSpPr>
        <xdr:cNvPr id="40" name="テキスト ボックス 39">
          <a:extLst>
            <a:ext uri="{FF2B5EF4-FFF2-40B4-BE49-F238E27FC236}">
              <a16:creationId xmlns:a16="http://schemas.microsoft.com/office/drawing/2014/main" id="{A2EBFAE5-D864-4C21-8EAB-8A5E30666980}"/>
            </a:ext>
          </a:extLst>
        </xdr:cNvPr>
        <xdr:cNvSpPr txBox="1"/>
      </xdr:nvSpPr>
      <xdr:spPr>
        <a:xfrm>
          <a:off x="6762750" y="32759650"/>
          <a:ext cx="1005403" cy="492443"/>
        </a:xfrm>
        <a:prstGeom prst="rect">
          <a:avLst/>
        </a:prstGeom>
        <a:noFill/>
        <a:ln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600" b="1">
              <a:solidFill>
                <a:sysClr val="windowText" lastClr="000000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年少人口</a:t>
          </a:r>
        </a:p>
      </xdr:txBody>
    </xdr:sp>
    <xdr:clientData/>
  </xdr:oneCellAnchor>
  <xdr:twoCellAnchor>
    <xdr:from>
      <xdr:col>24</xdr:col>
      <xdr:colOff>165645</xdr:colOff>
      <xdr:row>32</xdr:row>
      <xdr:rowOff>203194</xdr:rowOff>
    </xdr:from>
    <xdr:to>
      <xdr:col>28</xdr:col>
      <xdr:colOff>378645</xdr:colOff>
      <xdr:row>35</xdr:row>
      <xdr:rowOff>61680</xdr:rowOff>
    </xdr:to>
    <xdr:sp macro="" textlink="">
      <xdr:nvSpPr>
        <xdr:cNvPr id="41" name="正方形/長方形 40">
          <a:extLst>
            <a:ext uri="{FF2B5EF4-FFF2-40B4-BE49-F238E27FC236}">
              <a16:creationId xmlns:a16="http://schemas.microsoft.com/office/drawing/2014/main" id="{B59EE734-D6C8-47CD-BE69-490EEC210848}"/>
            </a:ext>
          </a:extLst>
        </xdr:cNvPr>
        <xdr:cNvSpPr/>
      </xdr:nvSpPr>
      <xdr:spPr>
        <a:xfrm>
          <a:off x="15777120" y="7346944"/>
          <a:ext cx="2880000" cy="572861"/>
        </a:xfrm>
        <a:prstGeom prst="rect">
          <a:avLst/>
        </a:prstGeom>
        <a:solidFill>
          <a:schemeClr val="accent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800" b="1">
              <a:solidFill>
                <a:schemeClr val="bg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３階層人口比率</a:t>
          </a:r>
        </a:p>
      </xdr:txBody>
    </xdr:sp>
    <xdr:clientData/>
  </xdr:twoCellAnchor>
  <xdr:twoCellAnchor>
    <xdr:from>
      <xdr:col>23</xdr:col>
      <xdr:colOff>476248</xdr:colOff>
      <xdr:row>14</xdr:row>
      <xdr:rowOff>174623</xdr:rowOff>
    </xdr:from>
    <xdr:to>
      <xdr:col>36</xdr:col>
      <xdr:colOff>448498</xdr:colOff>
      <xdr:row>30</xdr:row>
      <xdr:rowOff>108623</xdr:rowOff>
    </xdr:to>
    <xdr:graphicFrame macro="">
      <xdr:nvGraphicFramePr>
        <xdr:cNvPr id="42" name="グラフ 41">
          <a:extLst>
            <a:ext uri="{FF2B5EF4-FFF2-40B4-BE49-F238E27FC236}">
              <a16:creationId xmlns:a16="http://schemas.microsoft.com/office/drawing/2014/main" id="{1D87B5EC-153D-46A2-AEE9-73E40EFDBA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23</xdr:col>
      <xdr:colOff>476250</xdr:colOff>
      <xdr:row>37</xdr:row>
      <xdr:rowOff>158750</xdr:rowOff>
    </xdr:from>
    <xdr:to>
      <xdr:col>36</xdr:col>
      <xdr:colOff>448500</xdr:colOff>
      <xdr:row>53</xdr:row>
      <xdr:rowOff>92750</xdr:rowOff>
    </xdr:to>
    <xdr:graphicFrame macro="">
      <xdr:nvGraphicFramePr>
        <xdr:cNvPr id="43" name="グラフ 42">
          <a:extLst>
            <a:ext uri="{FF2B5EF4-FFF2-40B4-BE49-F238E27FC236}">
              <a16:creationId xmlns:a16="http://schemas.microsoft.com/office/drawing/2014/main" id="{6772D970-B2D6-4462-89E8-E207931C0D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9</xdr:col>
      <xdr:colOff>603250</xdr:colOff>
      <xdr:row>150</xdr:row>
      <xdr:rowOff>190500</xdr:rowOff>
    </xdr:from>
    <xdr:to>
      <xdr:col>34</xdr:col>
      <xdr:colOff>365125</xdr:colOff>
      <xdr:row>155</xdr:row>
      <xdr:rowOff>47625</xdr:rowOff>
    </xdr:to>
    <xdr:sp macro="" textlink="">
      <xdr:nvSpPr>
        <xdr:cNvPr id="47" name="四角形: 角を丸くする 46">
          <a:extLst>
            <a:ext uri="{FF2B5EF4-FFF2-40B4-BE49-F238E27FC236}">
              <a16:creationId xmlns:a16="http://schemas.microsoft.com/office/drawing/2014/main" id="{0BF26D97-6BB1-4CCB-B9F8-61764B6FB603}"/>
            </a:ext>
          </a:extLst>
        </xdr:cNvPr>
        <xdr:cNvSpPr/>
      </xdr:nvSpPr>
      <xdr:spPr>
        <a:xfrm>
          <a:off x="6213475" y="35433000"/>
          <a:ext cx="16430625" cy="1047750"/>
        </a:xfrm>
        <a:prstGeom prst="roundRect">
          <a:avLst/>
        </a:prstGeom>
      </xdr:spPr>
      <xdr:style>
        <a:lnRef idx="1">
          <a:schemeClr val="accent5"/>
        </a:lnRef>
        <a:fillRef idx="3">
          <a:schemeClr val="accent5"/>
        </a:fillRef>
        <a:effectRef idx="2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3200" b="1">
              <a:latin typeface="メイリオ" panose="020B0604030504040204" pitchFamily="50" charset="-128"/>
              <a:ea typeface="メイリオ" panose="020B0604030504040204" pitchFamily="50" charset="-128"/>
            </a:rPr>
            <a:t>人口ピラミッドの横軸が左右で異なる場合があります。ご注意ください。</a:t>
          </a:r>
        </a:p>
      </xdr:txBody>
    </xdr:sp>
    <xdr:clientData/>
  </xdr:twoCellAnchor>
  <xdr:twoCellAnchor editAs="oneCell">
    <xdr:from>
      <xdr:col>1</xdr:col>
      <xdr:colOff>6350</xdr:colOff>
      <xdr:row>26</xdr:row>
      <xdr:rowOff>34925</xdr:rowOff>
    </xdr:from>
    <xdr:to>
      <xdr:col>7</xdr:col>
      <xdr:colOff>412250</xdr:colOff>
      <xdr:row>39</xdr:row>
      <xdr:rowOff>4325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4" name="行政センター">
              <a:extLst>
                <a:ext uri="{FF2B5EF4-FFF2-40B4-BE49-F238E27FC236}">
                  <a16:creationId xmlns:a16="http://schemas.microsoft.com/office/drawing/2014/main" id="{3F6917D5-6EEB-4335-A846-FA0AC0AF0FE1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行政センター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85750" y="5978525"/>
              <a:ext cx="4368300" cy="29412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ja-JP" altLang="en-US" sz="1100"/>
                <a:t>この図形はスライサーを表しています。スライサーは、Excel 2010 以降でサポートされています。
図形がそれよりも前のバージョンの Excel で変更された場合、またはブックが Excel 2003 以前のバージョンで保存された場合は、スライサーを使用できません。</a:t>
              </a:r>
            </a:p>
          </xdr:txBody>
        </xdr:sp>
      </mc:Fallback>
    </mc:AlternateContent>
    <xdr:clientData/>
  </xdr:twoCellAnchor>
  <xdr:twoCellAnchor editAs="oneCell">
    <xdr:from>
      <xdr:col>1</xdr:col>
      <xdr:colOff>6350</xdr:colOff>
      <xdr:row>41</xdr:row>
      <xdr:rowOff>57150</xdr:rowOff>
    </xdr:from>
    <xdr:to>
      <xdr:col>7</xdr:col>
      <xdr:colOff>412250</xdr:colOff>
      <xdr:row>67</xdr:row>
      <xdr:rowOff>163575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6" name="町丁目">
              <a:extLst>
                <a:ext uri="{FF2B5EF4-FFF2-40B4-BE49-F238E27FC236}">
                  <a16:creationId xmlns:a16="http://schemas.microsoft.com/office/drawing/2014/main" id="{36E8A0D1-CAFD-4389-9DDB-8666F3C07A1D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町丁目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85750" y="9429750"/>
              <a:ext cx="4368300" cy="60500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ja-JP" altLang="en-US" sz="1100"/>
                <a:t>この図形はスライサーを表しています。スライサーは、Excel 2010 以降でサポートされています。
図形がそれよりも前のバージョンの Excel で変更された場合、またはブックが Excel 2003 以前のバージョンで保存された場合は、スライサーを使用できません。</a:t>
              </a:r>
            </a:p>
          </xdr:txBody>
        </xdr:sp>
      </mc:Fallback>
    </mc:AlternateContent>
    <xdr:clientData/>
  </xdr:twoCellAnchor>
  <xdr:twoCellAnchor editAs="oneCell">
    <xdr:from>
      <xdr:col>4</xdr:col>
      <xdr:colOff>287020</xdr:colOff>
      <xdr:row>9</xdr:row>
      <xdr:rowOff>223519</xdr:rowOff>
    </xdr:from>
    <xdr:to>
      <xdr:col>7</xdr:col>
      <xdr:colOff>411820</xdr:colOff>
      <xdr:row>23</xdr:row>
      <xdr:rowOff>191119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5" name="月">
              <a:extLst>
                <a:ext uri="{FF2B5EF4-FFF2-40B4-BE49-F238E27FC236}">
                  <a16:creationId xmlns:a16="http://schemas.microsoft.com/office/drawing/2014/main" id="{25C28009-00DD-43A1-B652-A54FE72604B6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月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547620" y="2280919"/>
              <a:ext cx="2106000" cy="3168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ja-JP" altLang="en-US" sz="1100"/>
                <a:t>この図形はスライサーを表しています。スライサーは、Excel 2010 以降でサポートされています。
図形がそれよりも前のバージョンの Excel で変更された場合、またはブックが Excel 2003 以前のバージョンで保存された場合は、スライサーを使用できません。</a:t>
              </a:r>
            </a:p>
          </xdr:txBody>
        </xdr:sp>
      </mc:Fallback>
    </mc:AlternateContent>
    <xdr:clientData/>
  </xdr:twoCellAnchor>
  <xdr:twoCellAnchor editAs="oneCell">
    <xdr:from>
      <xdr:col>1</xdr:col>
      <xdr:colOff>5080</xdr:colOff>
      <xdr:row>9</xdr:row>
      <xdr:rowOff>220979</xdr:rowOff>
    </xdr:from>
    <xdr:to>
      <xdr:col>4</xdr:col>
      <xdr:colOff>147880</xdr:colOff>
      <xdr:row>23</xdr:row>
      <xdr:rowOff>188579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8" name="年">
              <a:extLst>
                <a:ext uri="{FF2B5EF4-FFF2-40B4-BE49-F238E27FC236}">
                  <a16:creationId xmlns:a16="http://schemas.microsoft.com/office/drawing/2014/main" id="{167B025C-5801-4657-A4CF-E7C3C7ADC5FE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年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84480" y="2278379"/>
              <a:ext cx="2124000" cy="3168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ja-JP" altLang="en-US" sz="1100"/>
                <a:t>この図形はスライサーを表しています。スライサーは、Excel 2010 以降でサポートされています。
図形がそれよりも前のバージョンの Excel で変更された場合、またはブックが Excel 2003 以前のバージョンで保存された場合は、スライサーを使用できません。</a:t>
              </a:r>
            </a:p>
          </xdr:txBody>
        </xdr:sp>
      </mc:Fallback>
    </mc:AlternateContent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63502</xdr:rowOff>
    </xdr:from>
    <xdr:to>
      <xdr:col>34</xdr:col>
      <xdr:colOff>2743</xdr:colOff>
      <xdr:row>3</xdr:row>
      <xdr:rowOff>61927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2EF47176-D493-45C1-95D9-B71624EA620A}"/>
            </a:ext>
          </a:extLst>
        </xdr:cNvPr>
        <xdr:cNvSpPr/>
      </xdr:nvSpPr>
      <xdr:spPr>
        <a:xfrm>
          <a:off x="279400" y="63502"/>
          <a:ext cx="21795943" cy="68422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4800" b="1" cap="none" spc="0">
              <a:ln w="9525">
                <a:solidFill>
                  <a:schemeClr val="bg1"/>
                </a:solidFill>
                <a:prstDash val="solid"/>
              </a:ln>
              <a:solidFill>
                <a:schemeClr val="tx1"/>
              </a:solidFill>
              <a:effectLst>
                <a:outerShdw blurRad="12700" dist="38100" dir="2700000" algn="tl" rotWithShape="0">
                  <a:schemeClr val="bg1">
                    <a:lumMod val="50000"/>
                  </a:schemeClr>
                </a:outerShdw>
              </a:effectLst>
              <a:latin typeface="メイリオ" panose="020B0604030504040204" pitchFamily="50" charset="-128"/>
              <a:ea typeface="メイリオ" panose="020B0604030504040204" pitchFamily="50" charset="-128"/>
            </a:rPr>
            <a:t>住民基本台帳「見える化システム」～人口編（町丁目別）～</a:t>
          </a:r>
          <a:endParaRPr kumimoji="1" lang="en-US" altLang="ja-JP" sz="4800" b="1" cap="none" spc="0">
            <a:ln w="9525">
              <a:solidFill>
                <a:schemeClr val="bg1"/>
              </a:solidFill>
              <a:prstDash val="solid"/>
            </a:ln>
            <a:solidFill>
              <a:schemeClr val="tx1"/>
            </a:solidFill>
            <a:effectLst>
              <a:outerShdw blurRad="12700" dist="38100" dir="2700000" algn="tl" rotWithShape="0">
                <a:schemeClr val="bg1">
                  <a:lumMod val="50000"/>
                </a:schemeClr>
              </a:outerShdw>
            </a:effectLst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twoCellAnchor>
  <xdr:twoCellAnchor>
    <xdr:from>
      <xdr:col>8</xdr:col>
      <xdr:colOff>159295</xdr:colOff>
      <xdr:row>9</xdr:row>
      <xdr:rowOff>228594</xdr:rowOff>
    </xdr:from>
    <xdr:to>
      <xdr:col>34</xdr:col>
      <xdr:colOff>143395</xdr:colOff>
      <xdr:row>12</xdr:row>
      <xdr:rowOff>87080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FAC5DC50-00E2-4CFA-9FDB-60C26C6483B5}"/>
            </a:ext>
          </a:extLst>
        </xdr:cNvPr>
        <xdr:cNvSpPr/>
      </xdr:nvSpPr>
      <xdr:spPr>
        <a:xfrm>
          <a:off x="5102770" y="2371719"/>
          <a:ext cx="17319600" cy="572861"/>
        </a:xfrm>
        <a:prstGeom prst="rect">
          <a:avLst/>
        </a:prstGeom>
        <a:solidFill>
          <a:schemeClr val="accent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kumimoji="1" lang="ja-JP" altLang="en-US" sz="2800" b="1">
              <a:solidFill>
                <a:schemeClr val="bg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　総人口</a:t>
          </a:r>
        </a:p>
      </xdr:txBody>
    </xdr:sp>
    <xdr:clientData/>
  </xdr:twoCellAnchor>
  <xdr:twoCellAnchor>
    <xdr:from>
      <xdr:col>8</xdr:col>
      <xdr:colOff>162470</xdr:colOff>
      <xdr:row>31</xdr:row>
      <xdr:rowOff>200019</xdr:rowOff>
    </xdr:from>
    <xdr:to>
      <xdr:col>34</xdr:col>
      <xdr:colOff>146570</xdr:colOff>
      <xdr:row>34</xdr:row>
      <xdr:rowOff>58505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ACDEC26F-02B7-401E-9F6E-95CDF23D5ADD}"/>
            </a:ext>
          </a:extLst>
        </xdr:cNvPr>
        <xdr:cNvSpPr/>
      </xdr:nvSpPr>
      <xdr:spPr>
        <a:xfrm>
          <a:off x="5105945" y="7581894"/>
          <a:ext cx="17319600" cy="572861"/>
        </a:xfrm>
        <a:prstGeom prst="rect">
          <a:avLst/>
        </a:prstGeom>
        <a:solidFill>
          <a:schemeClr val="accent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kumimoji="1" lang="ja-JP" altLang="en-US" sz="2800" b="1">
              <a:solidFill>
                <a:schemeClr val="bg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　男女別人口</a:t>
          </a:r>
        </a:p>
      </xdr:txBody>
    </xdr:sp>
    <xdr:clientData/>
  </xdr:twoCellAnchor>
  <xdr:twoCellAnchor>
    <xdr:from>
      <xdr:col>8</xdr:col>
      <xdr:colOff>156120</xdr:colOff>
      <xdr:row>53</xdr:row>
      <xdr:rowOff>225419</xdr:rowOff>
    </xdr:from>
    <xdr:to>
      <xdr:col>34</xdr:col>
      <xdr:colOff>140220</xdr:colOff>
      <xdr:row>56</xdr:row>
      <xdr:rowOff>83905</xdr:rowOff>
    </xdr:to>
    <xdr:sp macro="" textlink="">
      <xdr:nvSpPr>
        <xdr:cNvPr id="7" name="正方形/長方形 6">
          <a:extLst>
            <a:ext uri="{FF2B5EF4-FFF2-40B4-BE49-F238E27FC236}">
              <a16:creationId xmlns:a16="http://schemas.microsoft.com/office/drawing/2014/main" id="{7DD17243-A39E-4941-8044-5AA115B29004}"/>
            </a:ext>
          </a:extLst>
        </xdr:cNvPr>
        <xdr:cNvSpPr/>
      </xdr:nvSpPr>
      <xdr:spPr>
        <a:xfrm>
          <a:off x="5099595" y="12846044"/>
          <a:ext cx="17319600" cy="572861"/>
        </a:xfrm>
        <a:prstGeom prst="rect">
          <a:avLst/>
        </a:prstGeom>
        <a:solidFill>
          <a:schemeClr val="accent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kumimoji="1" lang="ja-JP" altLang="en-US" sz="2800" b="1">
              <a:solidFill>
                <a:schemeClr val="bg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　３階層人口</a:t>
          </a:r>
        </a:p>
      </xdr:txBody>
    </xdr:sp>
    <xdr:clientData/>
  </xdr:twoCellAnchor>
  <xdr:twoCellAnchor>
    <xdr:from>
      <xdr:col>21</xdr:col>
      <xdr:colOff>555625</xdr:colOff>
      <xdr:row>265</xdr:row>
      <xdr:rowOff>158750</xdr:rowOff>
    </xdr:from>
    <xdr:to>
      <xdr:col>35</xdr:col>
      <xdr:colOff>99250</xdr:colOff>
      <xdr:row>303</xdr:row>
      <xdr:rowOff>12701</xdr:rowOff>
    </xdr:to>
    <xdr:graphicFrame macro="">
      <xdr:nvGraphicFramePr>
        <xdr:cNvPr id="8" name="グラフ 7">
          <a:extLst>
            <a:ext uri="{FF2B5EF4-FFF2-40B4-BE49-F238E27FC236}">
              <a16:creationId xmlns:a16="http://schemas.microsoft.com/office/drawing/2014/main" id="{96C16651-3EAF-4FBB-97AB-C45D40FA33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23</xdr:col>
      <xdr:colOff>517525</xdr:colOff>
      <xdr:row>278</xdr:row>
      <xdr:rowOff>41275</xdr:rowOff>
    </xdr:from>
    <xdr:to>
      <xdr:col>35</xdr:col>
      <xdr:colOff>134650</xdr:colOff>
      <xdr:row>278</xdr:row>
      <xdr:rowOff>41275</xdr:rowOff>
    </xdr:to>
    <xdr:cxnSp macro="">
      <xdr:nvCxnSpPr>
        <xdr:cNvPr id="9" name="直線コネクタ 8">
          <a:extLst>
            <a:ext uri="{FF2B5EF4-FFF2-40B4-BE49-F238E27FC236}">
              <a16:creationId xmlns:a16="http://schemas.microsoft.com/office/drawing/2014/main" id="{F303AA80-03C7-4F21-ADA6-8CAB29E812B2}"/>
            </a:ext>
          </a:extLst>
        </xdr:cNvPr>
        <xdr:cNvCxnSpPr/>
      </xdr:nvCxnSpPr>
      <xdr:spPr>
        <a:xfrm flipV="1">
          <a:off x="15462250" y="66240025"/>
          <a:ext cx="7380000" cy="0"/>
        </a:xfrm>
        <a:prstGeom prst="line">
          <a:avLst/>
        </a:prstGeom>
        <a:ln w="190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23</xdr:col>
      <xdr:colOff>527050</xdr:colOff>
      <xdr:row>294</xdr:row>
      <xdr:rowOff>66675</xdr:rowOff>
    </xdr:from>
    <xdr:to>
      <xdr:col>35</xdr:col>
      <xdr:colOff>144175</xdr:colOff>
      <xdr:row>294</xdr:row>
      <xdr:rowOff>66675</xdr:rowOff>
    </xdr:to>
    <xdr:cxnSp macro="">
      <xdr:nvCxnSpPr>
        <xdr:cNvPr id="10" name="直線コネクタ 9">
          <a:extLst>
            <a:ext uri="{FF2B5EF4-FFF2-40B4-BE49-F238E27FC236}">
              <a16:creationId xmlns:a16="http://schemas.microsoft.com/office/drawing/2014/main" id="{E0F16530-C5E6-4129-BEF0-038B6F5D4D23}"/>
            </a:ext>
          </a:extLst>
        </xdr:cNvPr>
        <xdr:cNvCxnSpPr/>
      </xdr:nvCxnSpPr>
      <xdr:spPr>
        <a:xfrm flipV="1">
          <a:off x="15471775" y="70075425"/>
          <a:ext cx="7380000" cy="0"/>
        </a:xfrm>
        <a:prstGeom prst="line">
          <a:avLst/>
        </a:prstGeom>
        <a:ln w="190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31</xdr:col>
      <xdr:colOff>282575</xdr:colOff>
      <xdr:row>270</xdr:row>
      <xdr:rowOff>123825</xdr:rowOff>
    </xdr:from>
    <xdr:ext cx="1005403" cy="492443"/>
    <xdr:sp macro="" textlink="">
      <xdr:nvSpPr>
        <xdr:cNvPr id="11" name="テキスト ボックス 10">
          <a:extLst>
            <a:ext uri="{FF2B5EF4-FFF2-40B4-BE49-F238E27FC236}">
              <a16:creationId xmlns:a16="http://schemas.microsoft.com/office/drawing/2014/main" id="{0349FC52-21FB-40EA-86D8-208E57F34DEC}"/>
            </a:ext>
          </a:extLst>
        </xdr:cNvPr>
        <xdr:cNvSpPr txBox="1"/>
      </xdr:nvSpPr>
      <xdr:spPr>
        <a:xfrm>
          <a:off x="20561300" y="64417575"/>
          <a:ext cx="1005403" cy="492443"/>
        </a:xfrm>
        <a:prstGeom prst="rect">
          <a:avLst/>
        </a:prstGeom>
        <a:noFill/>
        <a:ln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600" b="1">
              <a:latin typeface="メイリオ" panose="020B0604030504040204" pitchFamily="50" charset="-128"/>
              <a:ea typeface="メイリオ" panose="020B0604030504040204" pitchFamily="50" charset="-128"/>
            </a:rPr>
            <a:t>老年人口</a:t>
          </a:r>
        </a:p>
      </xdr:txBody>
    </xdr:sp>
    <xdr:clientData/>
  </xdr:oneCellAnchor>
  <xdr:oneCellAnchor>
    <xdr:from>
      <xdr:col>31</xdr:col>
      <xdr:colOff>282575</xdr:colOff>
      <xdr:row>272</xdr:row>
      <xdr:rowOff>227330</xdr:rowOff>
    </xdr:from>
    <xdr:ext cx="2189446" cy="492443"/>
    <xdr:sp macro="" textlink="'グラフ作成用（時系列）'!DG20">
      <xdr:nvSpPr>
        <xdr:cNvPr id="12" name="テキスト ボックス 11">
          <a:extLst>
            <a:ext uri="{FF2B5EF4-FFF2-40B4-BE49-F238E27FC236}">
              <a16:creationId xmlns:a16="http://schemas.microsoft.com/office/drawing/2014/main" id="{AD457255-B057-400A-A999-2533C082ED7A}"/>
            </a:ext>
          </a:extLst>
        </xdr:cNvPr>
        <xdr:cNvSpPr txBox="1"/>
      </xdr:nvSpPr>
      <xdr:spPr>
        <a:xfrm>
          <a:off x="20373975" y="62622430"/>
          <a:ext cx="2189446" cy="4924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fld id="{F12D9D38-A783-4DA9-8070-5D6A7A58AA4B}" type="TxLink">
            <a:rPr kumimoji="1" lang="en-US" altLang="en-US" sz="1600" b="1" i="0" u="none" strike="noStrike">
              <a:solidFill>
                <a:srgbClr val="000000"/>
              </a:solidFill>
              <a:latin typeface="メイリオ"/>
              <a:ea typeface="メイリオ"/>
            </a:rPr>
            <a:pPr/>
            <a:t>123,760人(32.7％)</a:t>
          </a:fld>
          <a:endParaRPr kumimoji="1" lang="ja-JP" altLang="en-US" sz="4800" b="1"/>
        </a:p>
      </xdr:txBody>
    </xdr:sp>
    <xdr:clientData/>
  </xdr:oneCellAnchor>
  <xdr:oneCellAnchor>
    <xdr:from>
      <xdr:col>31</xdr:col>
      <xdr:colOff>320675</xdr:colOff>
      <xdr:row>284</xdr:row>
      <xdr:rowOff>50800</xdr:rowOff>
    </xdr:from>
    <xdr:ext cx="1415772" cy="492443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C43AA0B1-7F48-469C-BD61-75C51C87F969}"/>
            </a:ext>
          </a:extLst>
        </xdr:cNvPr>
        <xdr:cNvSpPr txBox="1"/>
      </xdr:nvSpPr>
      <xdr:spPr>
        <a:xfrm>
          <a:off x="20599400" y="67678300"/>
          <a:ext cx="1415772" cy="492443"/>
        </a:xfrm>
        <a:prstGeom prst="rect">
          <a:avLst/>
        </a:prstGeom>
        <a:noFill/>
        <a:ln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600" b="1">
              <a:latin typeface="メイリオ" panose="020B0604030504040204" pitchFamily="50" charset="-128"/>
              <a:ea typeface="メイリオ" panose="020B0604030504040204" pitchFamily="50" charset="-128"/>
            </a:rPr>
            <a:t>生産年齢人口</a:t>
          </a:r>
        </a:p>
      </xdr:txBody>
    </xdr:sp>
    <xdr:clientData/>
  </xdr:oneCellAnchor>
  <xdr:oneCellAnchor>
    <xdr:from>
      <xdr:col>31</xdr:col>
      <xdr:colOff>304800</xdr:colOff>
      <xdr:row>286</xdr:row>
      <xdr:rowOff>161925</xdr:rowOff>
    </xdr:from>
    <xdr:ext cx="2189446" cy="492443"/>
    <xdr:sp macro="" textlink="'グラフ作成用（時系列）'!DF20">
      <xdr:nvSpPr>
        <xdr:cNvPr id="14" name="テキスト ボックス 13">
          <a:extLst>
            <a:ext uri="{FF2B5EF4-FFF2-40B4-BE49-F238E27FC236}">
              <a16:creationId xmlns:a16="http://schemas.microsoft.com/office/drawing/2014/main" id="{9092341F-22CA-4E96-ACF9-E53F7E2BEFEA}"/>
            </a:ext>
          </a:extLst>
        </xdr:cNvPr>
        <xdr:cNvSpPr txBox="1"/>
      </xdr:nvSpPr>
      <xdr:spPr>
        <a:xfrm>
          <a:off x="20396200" y="65757425"/>
          <a:ext cx="2189446" cy="4924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fld id="{67B03BDB-5B6D-49EC-9FFB-313AE88A302E}" type="TxLink">
            <a:rPr kumimoji="1" lang="en-US" altLang="en-US" sz="1600" b="1" i="0" u="none" strike="noStrike">
              <a:solidFill>
                <a:srgbClr val="000000"/>
              </a:solidFill>
              <a:latin typeface="メイリオ"/>
              <a:ea typeface="メイリオ"/>
            </a:rPr>
            <a:pPr/>
            <a:t>218,996人(57.8％)</a:t>
          </a:fld>
          <a:endParaRPr kumimoji="1" lang="ja-JP" altLang="en-US" sz="4000" b="1"/>
        </a:p>
      </xdr:txBody>
    </xdr:sp>
    <xdr:clientData/>
  </xdr:oneCellAnchor>
  <xdr:oneCellAnchor>
    <xdr:from>
      <xdr:col>31</xdr:col>
      <xdr:colOff>263525</xdr:colOff>
      <xdr:row>295</xdr:row>
      <xdr:rowOff>9525</xdr:rowOff>
    </xdr:from>
    <xdr:ext cx="1005403" cy="492443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BCE14CCF-49D7-4198-B30F-4611DCC85254}"/>
            </a:ext>
          </a:extLst>
        </xdr:cNvPr>
        <xdr:cNvSpPr txBox="1"/>
      </xdr:nvSpPr>
      <xdr:spPr>
        <a:xfrm>
          <a:off x="20542250" y="70256400"/>
          <a:ext cx="1005403" cy="492443"/>
        </a:xfrm>
        <a:prstGeom prst="rect">
          <a:avLst/>
        </a:prstGeom>
        <a:noFill/>
        <a:ln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600" b="1">
              <a:latin typeface="メイリオ" panose="020B0604030504040204" pitchFamily="50" charset="-128"/>
              <a:ea typeface="メイリオ" panose="020B0604030504040204" pitchFamily="50" charset="-128"/>
            </a:rPr>
            <a:t>年少人口</a:t>
          </a:r>
        </a:p>
      </xdr:txBody>
    </xdr:sp>
    <xdr:clientData/>
  </xdr:oneCellAnchor>
  <xdr:oneCellAnchor>
    <xdr:from>
      <xdr:col>31</xdr:col>
      <xdr:colOff>263525</xdr:colOff>
      <xdr:row>297</xdr:row>
      <xdr:rowOff>120650</xdr:rowOff>
    </xdr:from>
    <xdr:ext cx="1911677" cy="492443"/>
    <xdr:sp macro="" textlink="'グラフ作成用（時系列）'!DE20">
      <xdr:nvSpPr>
        <xdr:cNvPr id="16" name="テキスト ボックス 15">
          <a:extLst>
            <a:ext uri="{FF2B5EF4-FFF2-40B4-BE49-F238E27FC236}">
              <a16:creationId xmlns:a16="http://schemas.microsoft.com/office/drawing/2014/main" id="{17C1B01C-2237-4AB6-9931-9ED5169C7032}"/>
            </a:ext>
          </a:extLst>
        </xdr:cNvPr>
        <xdr:cNvSpPr txBox="1"/>
      </xdr:nvSpPr>
      <xdr:spPr>
        <a:xfrm>
          <a:off x="20354925" y="68230750"/>
          <a:ext cx="1911677" cy="4924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fld id="{2C8DAA39-E72B-4121-A67F-009BD5369831}" type="TxLink">
            <a:rPr kumimoji="1" lang="en-US" altLang="en-US" sz="1600" b="1" i="0" u="none" strike="noStrike">
              <a:solidFill>
                <a:srgbClr val="000000"/>
              </a:solidFill>
              <a:latin typeface="メイリオ"/>
              <a:ea typeface="メイリオ"/>
            </a:rPr>
            <a:pPr/>
            <a:t>35,881人(9.5％)</a:t>
          </a:fld>
          <a:endParaRPr kumimoji="1" lang="ja-JP" altLang="en-US" sz="3200" b="1"/>
        </a:p>
      </xdr:txBody>
    </xdr:sp>
    <xdr:clientData/>
  </xdr:oneCellAnchor>
  <xdr:twoCellAnchor>
    <xdr:from>
      <xdr:col>8</xdr:col>
      <xdr:colOff>174625</xdr:colOff>
      <xdr:row>13</xdr:row>
      <xdr:rowOff>222250</xdr:rowOff>
    </xdr:from>
    <xdr:to>
      <xdr:col>34</xdr:col>
      <xdr:colOff>119125</xdr:colOff>
      <xdr:row>29</xdr:row>
      <xdr:rowOff>156250</xdr:rowOff>
    </xdr:to>
    <xdr:graphicFrame macro="">
      <xdr:nvGraphicFramePr>
        <xdr:cNvPr id="18" name="グラフ 17">
          <a:extLst>
            <a:ext uri="{FF2B5EF4-FFF2-40B4-BE49-F238E27FC236}">
              <a16:creationId xmlns:a16="http://schemas.microsoft.com/office/drawing/2014/main" id="{4E6C1567-9736-414A-8CD6-62890267BA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158750</xdr:colOff>
      <xdr:row>35</xdr:row>
      <xdr:rowOff>222250</xdr:rowOff>
    </xdr:from>
    <xdr:to>
      <xdr:col>34</xdr:col>
      <xdr:colOff>103250</xdr:colOff>
      <xdr:row>51</xdr:row>
      <xdr:rowOff>156250</xdr:rowOff>
    </xdr:to>
    <xdr:graphicFrame macro="">
      <xdr:nvGraphicFramePr>
        <xdr:cNvPr id="19" name="グラフ 18">
          <a:extLst>
            <a:ext uri="{FF2B5EF4-FFF2-40B4-BE49-F238E27FC236}">
              <a16:creationId xmlns:a16="http://schemas.microsoft.com/office/drawing/2014/main" id="{988C9019-F168-47ED-9E99-9D80BB3378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158750</xdr:colOff>
      <xdr:row>57</xdr:row>
      <xdr:rowOff>174625</xdr:rowOff>
    </xdr:from>
    <xdr:to>
      <xdr:col>12</xdr:col>
      <xdr:colOff>371750</xdr:colOff>
      <xdr:row>60</xdr:row>
      <xdr:rowOff>29448</xdr:rowOff>
    </xdr:to>
    <xdr:sp macro="" textlink="">
      <xdr:nvSpPr>
        <xdr:cNvPr id="20" name="正方形/長方形 19">
          <a:extLst>
            <a:ext uri="{FF2B5EF4-FFF2-40B4-BE49-F238E27FC236}">
              <a16:creationId xmlns:a16="http://schemas.microsoft.com/office/drawing/2014/main" id="{30A2F572-7C58-489E-BC11-07904555DA3D}"/>
            </a:ext>
          </a:extLst>
        </xdr:cNvPr>
        <xdr:cNvSpPr/>
      </xdr:nvSpPr>
      <xdr:spPr>
        <a:xfrm>
          <a:off x="5102225" y="13747750"/>
          <a:ext cx="2880000" cy="569198"/>
        </a:xfrm>
        <a:prstGeom prst="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800" b="1">
              <a:solidFill>
                <a:schemeClr val="bg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男性</a:t>
          </a:r>
        </a:p>
      </xdr:txBody>
    </xdr:sp>
    <xdr:clientData/>
  </xdr:twoCellAnchor>
  <xdr:twoCellAnchor>
    <xdr:from>
      <xdr:col>8</xdr:col>
      <xdr:colOff>158750</xdr:colOff>
      <xdr:row>61</xdr:row>
      <xdr:rowOff>158750</xdr:rowOff>
    </xdr:from>
    <xdr:to>
      <xdr:col>34</xdr:col>
      <xdr:colOff>103250</xdr:colOff>
      <xdr:row>77</xdr:row>
      <xdr:rowOff>92750</xdr:rowOff>
    </xdr:to>
    <xdr:graphicFrame macro="">
      <xdr:nvGraphicFramePr>
        <xdr:cNvPr id="21" name="グラフ 20">
          <a:extLst>
            <a:ext uri="{FF2B5EF4-FFF2-40B4-BE49-F238E27FC236}">
              <a16:creationId xmlns:a16="http://schemas.microsoft.com/office/drawing/2014/main" id="{8130C2C6-15A2-4539-BFD3-01F7AFFD7E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158750</xdr:colOff>
      <xdr:row>79</xdr:row>
      <xdr:rowOff>0</xdr:rowOff>
    </xdr:from>
    <xdr:to>
      <xdr:col>12</xdr:col>
      <xdr:colOff>371750</xdr:colOff>
      <xdr:row>81</xdr:row>
      <xdr:rowOff>92948</xdr:rowOff>
    </xdr:to>
    <xdr:sp macro="" textlink="">
      <xdr:nvSpPr>
        <xdr:cNvPr id="22" name="正方形/長方形 21">
          <a:extLst>
            <a:ext uri="{FF2B5EF4-FFF2-40B4-BE49-F238E27FC236}">
              <a16:creationId xmlns:a16="http://schemas.microsoft.com/office/drawing/2014/main" id="{E6A82DB8-1764-4EB6-B82A-1D63F5B83AC9}"/>
            </a:ext>
          </a:extLst>
        </xdr:cNvPr>
        <xdr:cNvSpPr/>
      </xdr:nvSpPr>
      <xdr:spPr>
        <a:xfrm>
          <a:off x="5102225" y="18811875"/>
          <a:ext cx="2880000" cy="569198"/>
        </a:xfrm>
        <a:prstGeom prst="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800" b="1">
              <a:solidFill>
                <a:schemeClr val="bg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女性</a:t>
          </a:r>
        </a:p>
      </xdr:txBody>
    </xdr:sp>
    <xdr:clientData/>
  </xdr:twoCellAnchor>
  <xdr:twoCellAnchor>
    <xdr:from>
      <xdr:col>8</xdr:col>
      <xdr:colOff>158750</xdr:colOff>
      <xdr:row>82</xdr:row>
      <xdr:rowOff>222250</xdr:rowOff>
    </xdr:from>
    <xdr:to>
      <xdr:col>34</xdr:col>
      <xdr:colOff>103250</xdr:colOff>
      <xdr:row>98</xdr:row>
      <xdr:rowOff>156250</xdr:rowOff>
    </xdr:to>
    <xdr:graphicFrame macro="">
      <xdr:nvGraphicFramePr>
        <xdr:cNvPr id="23" name="グラフ 22">
          <a:extLst>
            <a:ext uri="{FF2B5EF4-FFF2-40B4-BE49-F238E27FC236}">
              <a16:creationId xmlns:a16="http://schemas.microsoft.com/office/drawing/2014/main" id="{0A83BDD2-6C14-4184-B4BF-B17AACD25A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158750</xdr:colOff>
      <xdr:row>100</xdr:row>
      <xdr:rowOff>174625</xdr:rowOff>
    </xdr:from>
    <xdr:to>
      <xdr:col>34</xdr:col>
      <xdr:colOff>142850</xdr:colOff>
      <xdr:row>103</xdr:row>
      <xdr:rowOff>33111</xdr:rowOff>
    </xdr:to>
    <xdr:sp macro="" textlink="">
      <xdr:nvSpPr>
        <xdr:cNvPr id="24" name="正方形/長方形 23">
          <a:extLst>
            <a:ext uri="{FF2B5EF4-FFF2-40B4-BE49-F238E27FC236}">
              <a16:creationId xmlns:a16="http://schemas.microsoft.com/office/drawing/2014/main" id="{D2CE9969-3544-4E6A-B560-CEFE2F3DED67}"/>
            </a:ext>
          </a:extLst>
        </xdr:cNvPr>
        <xdr:cNvSpPr/>
      </xdr:nvSpPr>
      <xdr:spPr>
        <a:xfrm>
          <a:off x="5102225" y="23987125"/>
          <a:ext cx="17319600" cy="572861"/>
        </a:xfrm>
        <a:prstGeom prst="rect">
          <a:avLst/>
        </a:prstGeom>
        <a:solidFill>
          <a:schemeClr val="accent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kumimoji="1" lang="ja-JP" altLang="en-US" sz="2800" b="1">
              <a:solidFill>
                <a:schemeClr val="bg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　高齢化率</a:t>
          </a:r>
        </a:p>
      </xdr:txBody>
    </xdr:sp>
    <xdr:clientData/>
  </xdr:twoCellAnchor>
  <xdr:twoCellAnchor>
    <xdr:from>
      <xdr:col>8</xdr:col>
      <xdr:colOff>158750</xdr:colOff>
      <xdr:row>105</xdr:row>
      <xdr:rowOff>0</xdr:rowOff>
    </xdr:from>
    <xdr:to>
      <xdr:col>34</xdr:col>
      <xdr:colOff>103250</xdr:colOff>
      <xdr:row>120</xdr:row>
      <xdr:rowOff>172125</xdr:rowOff>
    </xdr:to>
    <xdr:graphicFrame macro="">
      <xdr:nvGraphicFramePr>
        <xdr:cNvPr id="25" name="グラフ 24">
          <a:extLst>
            <a:ext uri="{FF2B5EF4-FFF2-40B4-BE49-F238E27FC236}">
              <a16:creationId xmlns:a16="http://schemas.microsoft.com/office/drawing/2014/main" id="{1B3FFD91-5897-4906-A749-376B35EF08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8</xdr:col>
      <xdr:colOff>158750</xdr:colOff>
      <xdr:row>123</xdr:row>
      <xdr:rowOff>174625</xdr:rowOff>
    </xdr:from>
    <xdr:to>
      <xdr:col>34</xdr:col>
      <xdr:colOff>142850</xdr:colOff>
      <xdr:row>126</xdr:row>
      <xdr:rowOff>33111</xdr:rowOff>
    </xdr:to>
    <xdr:sp macro="" textlink="">
      <xdr:nvSpPr>
        <xdr:cNvPr id="26" name="正方形/長方形 25">
          <a:extLst>
            <a:ext uri="{FF2B5EF4-FFF2-40B4-BE49-F238E27FC236}">
              <a16:creationId xmlns:a16="http://schemas.microsoft.com/office/drawing/2014/main" id="{1379F15B-67A8-4A7F-9FA8-D8C1B6789A99}"/>
            </a:ext>
          </a:extLst>
        </xdr:cNvPr>
        <xdr:cNvSpPr/>
      </xdr:nvSpPr>
      <xdr:spPr>
        <a:xfrm>
          <a:off x="5102225" y="29464000"/>
          <a:ext cx="17319600" cy="572861"/>
        </a:xfrm>
        <a:prstGeom prst="rect">
          <a:avLst/>
        </a:prstGeom>
        <a:solidFill>
          <a:schemeClr val="accent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kumimoji="1" lang="ja-JP" altLang="en-US" sz="2800" b="1">
              <a:solidFill>
                <a:schemeClr val="bg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　後期高齢化率</a:t>
          </a:r>
        </a:p>
      </xdr:txBody>
    </xdr:sp>
    <xdr:clientData/>
  </xdr:twoCellAnchor>
  <xdr:twoCellAnchor>
    <xdr:from>
      <xdr:col>8</xdr:col>
      <xdr:colOff>158750</xdr:colOff>
      <xdr:row>127</xdr:row>
      <xdr:rowOff>206375</xdr:rowOff>
    </xdr:from>
    <xdr:to>
      <xdr:col>34</xdr:col>
      <xdr:colOff>103250</xdr:colOff>
      <xdr:row>143</xdr:row>
      <xdr:rowOff>140375</xdr:rowOff>
    </xdr:to>
    <xdr:graphicFrame macro="">
      <xdr:nvGraphicFramePr>
        <xdr:cNvPr id="27" name="グラフ 26">
          <a:extLst>
            <a:ext uri="{FF2B5EF4-FFF2-40B4-BE49-F238E27FC236}">
              <a16:creationId xmlns:a16="http://schemas.microsoft.com/office/drawing/2014/main" id="{4526DDC1-A909-4302-ABEF-9A964C3346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8</xdr:col>
      <xdr:colOff>152400</xdr:colOff>
      <xdr:row>145</xdr:row>
      <xdr:rowOff>200025</xdr:rowOff>
    </xdr:from>
    <xdr:to>
      <xdr:col>34</xdr:col>
      <xdr:colOff>136500</xdr:colOff>
      <xdr:row>148</xdr:row>
      <xdr:rowOff>58511</xdr:rowOff>
    </xdr:to>
    <xdr:sp macro="" textlink="">
      <xdr:nvSpPr>
        <xdr:cNvPr id="28" name="正方形/長方形 27">
          <a:extLst>
            <a:ext uri="{FF2B5EF4-FFF2-40B4-BE49-F238E27FC236}">
              <a16:creationId xmlns:a16="http://schemas.microsoft.com/office/drawing/2014/main" id="{DF581982-DBAD-4A17-8305-546E05EACD6E}"/>
            </a:ext>
          </a:extLst>
        </xdr:cNvPr>
        <xdr:cNvSpPr/>
      </xdr:nvSpPr>
      <xdr:spPr>
        <a:xfrm>
          <a:off x="5095875" y="34728150"/>
          <a:ext cx="17319600" cy="572861"/>
        </a:xfrm>
        <a:prstGeom prst="rect">
          <a:avLst/>
        </a:prstGeom>
        <a:solidFill>
          <a:schemeClr val="accent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kumimoji="1" lang="ja-JP" altLang="en-US" sz="2800" b="1">
              <a:solidFill>
                <a:schemeClr val="bg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　３階層人口比率</a:t>
          </a:r>
        </a:p>
      </xdr:txBody>
    </xdr:sp>
    <xdr:clientData/>
  </xdr:twoCellAnchor>
  <xdr:twoCellAnchor>
    <xdr:from>
      <xdr:col>8</xdr:col>
      <xdr:colOff>152400</xdr:colOff>
      <xdr:row>149</xdr:row>
      <xdr:rowOff>231775</xdr:rowOff>
    </xdr:from>
    <xdr:to>
      <xdr:col>34</xdr:col>
      <xdr:colOff>96900</xdr:colOff>
      <xdr:row>165</xdr:row>
      <xdr:rowOff>165775</xdr:rowOff>
    </xdr:to>
    <xdr:graphicFrame macro="">
      <xdr:nvGraphicFramePr>
        <xdr:cNvPr id="29" name="グラフ 28">
          <a:extLst>
            <a:ext uri="{FF2B5EF4-FFF2-40B4-BE49-F238E27FC236}">
              <a16:creationId xmlns:a16="http://schemas.microsoft.com/office/drawing/2014/main" id="{A82DB997-8105-441F-A78C-1DCB9BD0E7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8</xdr:col>
      <xdr:colOff>158750</xdr:colOff>
      <xdr:row>175</xdr:row>
      <xdr:rowOff>190500</xdr:rowOff>
    </xdr:from>
    <xdr:to>
      <xdr:col>34</xdr:col>
      <xdr:colOff>103250</xdr:colOff>
      <xdr:row>191</xdr:row>
      <xdr:rowOff>124500</xdr:rowOff>
    </xdr:to>
    <xdr:graphicFrame macro="">
      <xdr:nvGraphicFramePr>
        <xdr:cNvPr id="30" name="グラフ 29">
          <a:extLst>
            <a:ext uri="{FF2B5EF4-FFF2-40B4-BE49-F238E27FC236}">
              <a16:creationId xmlns:a16="http://schemas.microsoft.com/office/drawing/2014/main" id="{2F41B3F4-3891-4B79-B76A-615E682CE0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8</xdr:col>
      <xdr:colOff>158750</xdr:colOff>
      <xdr:row>167</xdr:row>
      <xdr:rowOff>174625</xdr:rowOff>
    </xdr:from>
    <xdr:to>
      <xdr:col>34</xdr:col>
      <xdr:colOff>142850</xdr:colOff>
      <xdr:row>170</xdr:row>
      <xdr:rowOff>33111</xdr:rowOff>
    </xdr:to>
    <xdr:sp macro="" textlink="">
      <xdr:nvSpPr>
        <xdr:cNvPr id="31" name="正方形/長方形 30">
          <a:extLst>
            <a:ext uri="{FF2B5EF4-FFF2-40B4-BE49-F238E27FC236}">
              <a16:creationId xmlns:a16="http://schemas.microsoft.com/office/drawing/2014/main" id="{5050EE31-34F7-44AE-9222-32091F3DE5B2}"/>
            </a:ext>
          </a:extLst>
        </xdr:cNvPr>
        <xdr:cNvSpPr/>
      </xdr:nvSpPr>
      <xdr:spPr>
        <a:xfrm>
          <a:off x="5102225" y="39941500"/>
          <a:ext cx="17319600" cy="572861"/>
        </a:xfrm>
        <a:prstGeom prst="rect">
          <a:avLst/>
        </a:prstGeom>
        <a:solidFill>
          <a:schemeClr val="accent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kumimoji="1" lang="ja-JP" altLang="en-US" sz="2800" b="1">
              <a:solidFill>
                <a:schemeClr val="bg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　５歳階級人口</a:t>
          </a:r>
        </a:p>
      </xdr:txBody>
    </xdr:sp>
    <xdr:clientData/>
  </xdr:twoCellAnchor>
  <xdr:twoCellAnchor>
    <xdr:from>
      <xdr:col>8</xdr:col>
      <xdr:colOff>158750</xdr:colOff>
      <xdr:row>171</xdr:row>
      <xdr:rowOff>174625</xdr:rowOff>
    </xdr:from>
    <xdr:to>
      <xdr:col>12</xdr:col>
      <xdr:colOff>371750</xdr:colOff>
      <xdr:row>174</xdr:row>
      <xdr:rowOff>46592</xdr:rowOff>
    </xdr:to>
    <xdr:sp macro="" textlink="">
      <xdr:nvSpPr>
        <xdr:cNvPr id="32" name="正方形/長方形 31">
          <a:extLst>
            <a:ext uri="{FF2B5EF4-FFF2-40B4-BE49-F238E27FC236}">
              <a16:creationId xmlns:a16="http://schemas.microsoft.com/office/drawing/2014/main" id="{92170AD3-CA7B-46E9-9471-70342D7AA8EA}"/>
            </a:ext>
          </a:extLst>
        </xdr:cNvPr>
        <xdr:cNvSpPr/>
      </xdr:nvSpPr>
      <xdr:spPr>
        <a:xfrm>
          <a:off x="5102225" y="40894000"/>
          <a:ext cx="2880000" cy="586342"/>
        </a:xfrm>
        <a:prstGeom prst="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800" b="1">
              <a:solidFill>
                <a:schemeClr val="bg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男性</a:t>
          </a:r>
        </a:p>
      </xdr:txBody>
    </xdr:sp>
    <xdr:clientData/>
  </xdr:twoCellAnchor>
  <xdr:twoCellAnchor>
    <xdr:from>
      <xdr:col>18</xdr:col>
      <xdr:colOff>428624</xdr:colOff>
      <xdr:row>192</xdr:row>
      <xdr:rowOff>142875</xdr:rowOff>
    </xdr:from>
    <xdr:to>
      <xdr:col>23</xdr:col>
      <xdr:colOff>523875</xdr:colOff>
      <xdr:row>196</xdr:row>
      <xdr:rowOff>111125</xdr:rowOff>
    </xdr:to>
    <xdr:sp macro="" textlink="">
      <xdr:nvSpPr>
        <xdr:cNvPr id="33" name="矢印: 下 32">
          <a:extLst>
            <a:ext uri="{FF2B5EF4-FFF2-40B4-BE49-F238E27FC236}">
              <a16:creationId xmlns:a16="http://schemas.microsoft.com/office/drawing/2014/main" id="{EC005694-0D80-4368-9C1E-27EEEFED0D3A}"/>
            </a:ext>
          </a:extLst>
        </xdr:cNvPr>
        <xdr:cNvSpPr/>
      </xdr:nvSpPr>
      <xdr:spPr>
        <a:xfrm>
          <a:off x="12039599" y="45862875"/>
          <a:ext cx="3429001" cy="920750"/>
        </a:xfrm>
        <a:prstGeom prst="downArrow">
          <a:avLst/>
        </a:prstGeom>
        <a:solidFill>
          <a:schemeClr val="accent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174625</xdr:colOff>
      <xdr:row>198</xdr:row>
      <xdr:rowOff>95250</xdr:rowOff>
    </xdr:from>
    <xdr:to>
      <xdr:col>34</xdr:col>
      <xdr:colOff>119125</xdr:colOff>
      <xdr:row>214</xdr:row>
      <xdr:rowOff>29250</xdr:rowOff>
    </xdr:to>
    <xdr:graphicFrame macro="">
      <xdr:nvGraphicFramePr>
        <xdr:cNvPr id="34" name="グラフ 33">
          <a:extLst>
            <a:ext uri="{FF2B5EF4-FFF2-40B4-BE49-F238E27FC236}">
              <a16:creationId xmlns:a16="http://schemas.microsoft.com/office/drawing/2014/main" id="{DA6C8530-A44E-4275-8E6A-92444372C1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8</xdr:col>
      <xdr:colOff>152400</xdr:colOff>
      <xdr:row>216</xdr:row>
      <xdr:rowOff>104775</xdr:rowOff>
    </xdr:from>
    <xdr:to>
      <xdr:col>12</xdr:col>
      <xdr:colOff>365400</xdr:colOff>
      <xdr:row>218</xdr:row>
      <xdr:rowOff>214867</xdr:rowOff>
    </xdr:to>
    <xdr:sp macro="" textlink="">
      <xdr:nvSpPr>
        <xdr:cNvPr id="35" name="正方形/長方形 34">
          <a:extLst>
            <a:ext uri="{FF2B5EF4-FFF2-40B4-BE49-F238E27FC236}">
              <a16:creationId xmlns:a16="http://schemas.microsoft.com/office/drawing/2014/main" id="{CE2F1423-1669-46FE-9714-FF11F590DA6F}"/>
            </a:ext>
          </a:extLst>
        </xdr:cNvPr>
        <xdr:cNvSpPr/>
      </xdr:nvSpPr>
      <xdr:spPr>
        <a:xfrm>
          <a:off x="5095875" y="51539775"/>
          <a:ext cx="2880000" cy="586342"/>
        </a:xfrm>
        <a:prstGeom prst="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800" b="1">
              <a:solidFill>
                <a:schemeClr val="bg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女性</a:t>
          </a:r>
        </a:p>
      </xdr:txBody>
    </xdr:sp>
    <xdr:clientData/>
  </xdr:twoCellAnchor>
  <xdr:twoCellAnchor>
    <xdr:from>
      <xdr:col>8</xdr:col>
      <xdr:colOff>158750</xdr:colOff>
      <xdr:row>220</xdr:row>
      <xdr:rowOff>127000</xdr:rowOff>
    </xdr:from>
    <xdr:to>
      <xdr:col>34</xdr:col>
      <xdr:colOff>103250</xdr:colOff>
      <xdr:row>236</xdr:row>
      <xdr:rowOff>61000</xdr:rowOff>
    </xdr:to>
    <xdr:graphicFrame macro="">
      <xdr:nvGraphicFramePr>
        <xdr:cNvPr id="36" name="グラフ 35">
          <a:extLst>
            <a:ext uri="{FF2B5EF4-FFF2-40B4-BE49-F238E27FC236}">
              <a16:creationId xmlns:a16="http://schemas.microsoft.com/office/drawing/2014/main" id="{1ACE1718-0A5A-4BF2-8BB1-B6A58252B8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18</xdr:col>
      <xdr:colOff>422274</xdr:colOff>
      <xdr:row>237</xdr:row>
      <xdr:rowOff>104775</xdr:rowOff>
    </xdr:from>
    <xdr:to>
      <xdr:col>23</xdr:col>
      <xdr:colOff>517525</xdr:colOff>
      <xdr:row>241</xdr:row>
      <xdr:rowOff>73025</xdr:rowOff>
    </xdr:to>
    <xdr:sp macro="" textlink="">
      <xdr:nvSpPr>
        <xdr:cNvPr id="37" name="矢印: 下 36">
          <a:extLst>
            <a:ext uri="{FF2B5EF4-FFF2-40B4-BE49-F238E27FC236}">
              <a16:creationId xmlns:a16="http://schemas.microsoft.com/office/drawing/2014/main" id="{35CAC766-6B31-4272-A22B-CA04921A88C3}"/>
            </a:ext>
          </a:extLst>
        </xdr:cNvPr>
        <xdr:cNvSpPr/>
      </xdr:nvSpPr>
      <xdr:spPr>
        <a:xfrm>
          <a:off x="12033249" y="56540400"/>
          <a:ext cx="3429001" cy="920750"/>
        </a:xfrm>
        <a:prstGeom prst="downArrow">
          <a:avLst/>
        </a:prstGeom>
        <a:solidFill>
          <a:schemeClr val="accent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158750</xdr:colOff>
      <xdr:row>243</xdr:row>
      <xdr:rowOff>31750</xdr:rowOff>
    </xdr:from>
    <xdr:to>
      <xdr:col>34</xdr:col>
      <xdr:colOff>103250</xdr:colOff>
      <xdr:row>258</xdr:row>
      <xdr:rowOff>203875</xdr:rowOff>
    </xdr:to>
    <xdr:graphicFrame macro="">
      <xdr:nvGraphicFramePr>
        <xdr:cNvPr id="38" name="グラフ 37">
          <a:extLst>
            <a:ext uri="{FF2B5EF4-FFF2-40B4-BE49-F238E27FC236}">
              <a16:creationId xmlns:a16="http://schemas.microsoft.com/office/drawing/2014/main" id="{059894BE-D2A1-4226-9EE3-9F19046B7E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8</xdr:col>
      <xdr:colOff>104775</xdr:colOff>
      <xdr:row>265</xdr:row>
      <xdr:rowOff>152400</xdr:rowOff>
    </xdr:from>
    <xdr:to>
      <xdr:col>21</xdr:col>
      <xdr:colOff>77025</xdr:colOff>
      <xdr:row>303</xdr:row>
      <xdr:rowOff>6351</xdr:rowOff>
    </xdr:to>
    <xdr:graphicFrame macro="">
      <xdr:nvGraphicFramePr>
        <xdr:cNvPr id="39" name="グラフ 38">
          <a:extLst>
            <a:ext uri="{FF2B5EF4-FFF2-40B4-BE49-F238E27FC236}">
              <a16:creationId xmlns:a16="http://schemas.microsoft.com/office/drawing/2014/main" id="{36A920AB-8F87-4EE3-B624-9C2B18856B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10</xdr:col>
      <xdr:colOff>66675</xdr:colOff>
      <xdr:row>278</xdr:row>
      <xdr:rowOff>34925</xdr:rowOff>
    </xdr:from>
    <xdr:to>
      <xdr:col>21</xdr:col>
      <xdr:colOff>112425</xdr:colOff>
      <xdr:row>278</xdr:row>
      <xdr:rowOff>34925</xdr:rowOff>
    </xdr:to>
    <xdr:cxnSp macro="">
      <xdr:nvCxnSpPr>
        <xdr:cNvPr id="40" name="直線コネクタ 39">
          <a:extLst>
            <a:ext uri="{FF2B5EF4-FFF2-40B4-BE49-F238E27FC236}">
              <a16:creationId xmlns:a16="http://schemas.microsoft.com/office/drawing/2014/main" id="{C16E9C81-9B9C-4A48-8731-634D5C38FE2E}"/>
            </a:ext>
          </a:extLst>
        </xdr:cNvPr>
        <xdr:cNvCxnSpPr/>
      </xdr:nvCxnSpPr>
      <xdr:spPr>
        <a:xfrm flipV="1">
          <a:off x="6343650" y="66233675"/>
          <a:ext cx="7380000" cy="0"/>
        </a:xfrm>
        <a:prstGeom prst="line">
          <a:avLst/>
        </a:prstGeom>
        <a:ln w="190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76200</xdr:colOff>
      <xdr:row>294</xdr:row>
      <xdr:rowOff>60325</xdr:rowOff>
    </xdr:from>
    <xdr:to>
      <xdr:col>21</xdr:col>
      <xdr:colOff>121950</xdr:colOff>
      <xdr:row>294</xdr:row>
      <xdr:rowOff>60325</xdr:rowOff>
    </xdr:to>
    <xdr:cxnSp macro="">
      <xdr:nvCxnSpPr>
        <xdr:cNvPr id="41" name="直線コネクタ 40">
          <a:extLst>
            <a:ext uri="{FF2B5EF4-FFF2-40B4-BE49-F238E27FC236}">
              <a16:creationId xmlns:a16="http://schemas.microsoft.com/office/drawing/2014/main" id="{083B5331-3142-4978-94AE-339A79B4B3A7}"/>
            </a:ext>
          </a:extLst>
        </xdr:cNvPr>
        <xdr:cNvCxnSpPr/>
      </xdr:nvCxnSpPr>
      <xdr:spPr>
        <a:xfrm flipV="1">
          <a:off x="6353175" y="70069075"/>
          <a:ext cx="7380000" cy="0"/>
        </a:xfrm>
        <a:prstGeom prst="line">
          <a:avLst/>
        </a:prstGeom>
        <a:ln w="190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10</xdr:col>
      <xdr:colOff>466725</xdr:colOff>
      <xdr:row>270</xdr:row>
      <xdr:rowOff>117475</xdr:rowOff>
    </xdr:from>
    <xdr:ext cx="1005403" cy="492443"/>
    <xdr:sp macro="" textlink="">
      <xdr:nvSpPr>
        <xdr:cNvPr id="42" name="テキスト ボックス 41">
          <a:extLst>
            <a:ext uri="{FF2B5EF4-FFF2-40B4-BE49-F238E27FC236}">
              <a16:creationId xmlns:a16="http://schemas.microsoft.com/office/drawing/2014/main" id="{84437805-0709-4D2E-A138-B21CCD4A4894}"/>
            </a:ext>
          </a:extLst>
        </xdr:cNvPr>
        <xdr:cNvSpPr txBox="1"/>
      </xdr:nvSpPr>
      <xdr:spPr>
        <a:xfrm>
          <a:off x="6743700" y="64411225"/>
          <a:ext cx="1005403" cy="492443"/>
        </a:xfrm>
        <a:prstGeom prst="rect">
          <a:avLst/>
        </a:prstGeom>
        <a:noFill/>
        <a:ln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600" b="1">
              <a:latin typeface="メイリオ" panose="020B0604030504040204" pitchFamily="50" charset="-128"/>
              <a:ea typeface="メイリオ" panose="020B0604030504040204" pitchFamily="50" charset="-128"/>
            </a:rPr>
            <a:t>老年人口</a:t>
          </a:r>
        </a:p>
      </xdr:txBody>
    </xdr:sp>
    <xdr:clientData/>
  </xdr:oneCellAnchor>
  <xdr:oneCellAnchor>
    <xdr:from>
      <xdr:col>10</xdr:col>
      <xdr:colOff>466725</xdr:colOff>
      <xdr:row>273</xdr:row>
      <xdr:rowOff>0</xdr:rowOff>
    </xdr:from>
    <xdr:ext cx="2189446" cy="492443"/>
    <xdr:sp macro="" textlink="'グラフ作成用（時系列）'!DG14">
      <xdr:nvSpPr>
        <xdr:cNvPr id="43" name="テキスト ボックス 42">
          <a:extLst>
            <a:ext uri="{FF2B5EF4-FFF2-40B4-BE49-F238E27FC236}">
              <a16:creationId xmlns:a16="http://schemas.microsoft.com/office/drawing/2014/main" id="{D6F8CCD4-230D-4C31-9690-BDEE7CFF8C96}"/>
            </a:ext>
          </a:extLst>
        </xdr:cNvPr>
        <xdr:cNvSpPr txBox="1"/>
      </xdr:nvSpPr>
      <xdr:spPr>
        <a:xfrm>
          <a:off x="6689725" y="62623700"/>
          <a:ext cx="2189446" cy="4924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fld id="{3B1B3FC0-581B-496D-BEE4-15E487034995}" type="TxLink">
            <a:rPr kumimoji="1" lang="en-US" altLang="en-US" sz="1600" b="1" i="0" u="none" strike="noStrike">
              <a:solidFill>
                <a:srgbClr val="000000"/>
              </a:solidFill>
              <a:latin typeface="メイリオ"/>
              <a:ea typeface="メイリオ"/>
            </a:rPr>
            <a:pPr/>
            <a:t>124,577人(32.5％)</a:t>
          </a:fld>
          <a:endParaRPr kumimoji="1" lang="ja-JP" altLang="en-US" sz="5400" b="1"/>
        </a:p>
      </xdr:txBody>
    </xdr:sp>
    <xdr:clientData/>
  </xdr:oneCellAnchor>
  <xdr:oneCellAnchor>
    <xdr:from>
      <xdr:col>10</xdr:col>
      <xdr:colOff>504825</xdr:colOff>
      <xdr:row>284</xdr:row>
      <xdr:rowOff>44450</xdr:rowOff>
    </xdr:from>
    <xdr:ext cx="1415772" cy="492443"/>
    <xdr:sp macro="" textlink="">
      <xdr:nvSpPr>
        <xdr:cNvPr id="44" name="テキスト ボックス 43">
          <a:extLst>
            <a:ext uri="{FF2B5EF4-FFF2-40B4-BE49-F238E27FC236}">
              <a16:creationId xmlns:a16="http://schemas.microsoft.com/office/drawing/2014/main" id="{64A9B6D9-0F6A-40DA-9099-BC5BA1A33B4A}"/>
            </a:ext>
          </a:extLst>
        </xdr:cNvPr>
        <xdr:cNvSpPr txBox="1"/>
      </xdr:nvSpPr>
      <xdr:spPr>
        <a:xfrm>
          <a:off x="6781800" y="67671950"/>
          <a:ext cx="1415772" cy="492443"/>
        </a:xfrm>
        <a:prstGeom prst="rect">
          <a:avLst/>
        </a:prstGeom>
        <a:noFill/>
        <a:ln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600" b="1">
              <a:latin typeface="メイリオ" panose="020B0604030504040204" pitchFamily="50" charset="-128"/>
              <a:ea typeface="メイリオ" panose="020B0604030504040204" pitchFamily="50" charset="-128"/>
            </a:rPr>
            <a:t>生産年齢人口</a:t>
          </a:r>
        </a:p>
      </xdr:txBody>
    </xdr:sp>
    <xdr:clientData/>
  </xdr:oneCellAnchor>
  <xdr:oneCellAnchor>
    <xdr:from>
      <xdr:col>10</xdr:col>
      <xdr:colOff>488950</xdr:colOff>
      <xdr:row>286</xdr:row>
      <xdr:rowOff>155575</xdr:rowOff>
    </xdr:from>
    <xdr:ext cx="2189446" cy="492443"/>
    <xdr:sp macro="" textlink="'グラフ作成用（時系列）'!DF14">
      <xdr:nvSpPr>
        <xdr:cNvPr id="45" name="テキスト ボックス 44">
          <a:extLst>
            <a:ext uri="{FF2B5EF4-FFF2-40B4-BE49-F238E27FC236}">
              <a16:creationId xmlns:a16="http://schemas.microsoft.com/office/drawing/2014/main" id="{F96CD14D-0A82-46B9-94A3-86F925C6618E}"/>
            </a:ext>
          </a:extLst>
        </xdr:cNvPr>
        <xdr:cNvSpPr txBox="1"/>
      </xdr:nvSpPr>
      <xdr:spPr>
        <a:xfrm>
          <a:off x="6711950" y="65751075"/>
          <a:ext cx="2189446" cy="4924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fld id="{12FA0795-D2E5-4947-A81F-F6AEDEE33C12}" type="TxLink">
            <a:rPr kumimoji="1" lang="en-US" altLang="en-US" sz="1600" b="1" i="0" u="none" strike="noStrike">
              <a:solidFill>
                <a:srgbClr val="000000"/>
              </a:solidFill>
              <a:latin typeface="メイリオ"/>
              <a:ea typeface="メイリオ"/>
            </a:rPr>
            <a:pPr/>
            <a:t>220,956人(57.7％)</a:t>
          </a:fld>
          <a:endParaRPr kumimoji="1" lang="ja-JP" altLang="en-US" sz="4400" b="1"/>
        </a:p>
      </xdr:txBody>
    </xdr:sp>
    <xdr:clientData/>
  </xdr:oneCellAnchor>
  <xdr:oneCellAnchor>
    <xdr:from>
      <xdr:col>10</xdr:col>
      <xdr:colOff>447675</xdr:colOff>
      <xdr:row>295</xdr:row>
      <xdr:rowOff>3175</xdr:rowOff>
    </xdr:from>
    <xdr:ext cx="1005403" cy="492443"/>
    <xdr:sp macro="" textlink="">
      <xdr:nvSpPr>
        <xdr:cNvPr id="46" name="テキスト ボックス 45">
          <a:extLst>
            <a:ext uri="{FF2B5EF4-FFF2-40B4-BE49-F238E27FC236}">
              <a16:creationId xmlns:a16="http://schemas.microsoft.com/office/drawing/2014/main" id="{5EA887EE-3488-4189-89FA-2435C80BCAD8}"/>
            </a:ext>
          </a:extLst>
        </xdr:cNvPr>
        <xdr:cNvSpPr txBox="1"/>
      </xdr:nvSpPr>
      <xdr:spPr>
        <a:xfrm>
          <a:off x="6724650" y="70250050"/>
          <a:ext cx="1005403" cy="492443"/>
        </a:xfrm>
        <a:prstGeom prst="rect">
          <a:avLst/>
        </a:prstGeom>
        <a:noFill/>
        <a:ln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600" b="1">
              <a:latin typeface="メイリオ" panose="020B0604030504040204" pitchFamily="50" charset="-128"/>
              <a:ea typeface="メイリオ" panose="020B0604030504040204" pitchFamily="50" charset="-128"/>
            </a:rPr>
            <a:t>年少人口</a:t>
          </a:r>
        </a:p>
      </xdr:txBody>
    </xdr:sp>
    <xdr:clientData/>
  </xdr:oneCellAnchor>
  <xdr:oneCellAnchor>
    <xdr:from>
      <xdr:col>10</xdr:col>
      <xdr:colOff>447675</xdr:colOff>
      <xdr:row>297</xdr:row>
      <xdr:rowOff>114300</xdr:rowOff>
    </xdr:from>
    <xdr:ext cx="1911677" cy="492443"/>
    <xdr:sp macro="" textlink="'グラフ作成用（時系列）'!DE14">
      <xdr:nvSpPr>
        <xdr:cNvPr id="47" name="テキスト ボックス 46">
          <a:extLst>
            <a:ext uri="{FF2B5EF4-FFF2-40B4-BE49-F238E27FC236}">
              <a16:creationId xmlns:a16="http://schemas.microsoft.com/office/drawing/2014/main" id="{24002232-E33F-4E72-96A1-928AB0EBA840}"/>
            </a:ext>
          </a:extLst>
        </xdr:cNvPr>
        <xdr:cNvSpPr txBox="1"/>
      </xdr:nvSpPr>
      <xdr:spPr>
        <a:xfrm>
          <a:off x="6670675" y="68224400"/>
          <a:ext cx="1911677" cy="4924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fld id="{A31CD8EE-6566-4887-B54B-7730342CDE55}" type="TxLink">
            <a:rPr kumimoji="1" lang="en-US" altLang="en-US" sz="1600" b="1" i="0" u="none" strike="noStrike">
              <a:solidFill>
                <a:srgbClr val="000000"/>
              </a:solidFill>
              <a:latin typeface="メイリオ"/>
              <a:ea typeface="メイリオ"/>
            </a:rPr>
            <a:pPr/>
            <a:t>37,214人(9.7％)</a:t>
          </a:fld>
          <a:endParaRPr kumimoji="1" lang="ja-JP" altLang="en-US" sz="3600" b="1"/>
        </a:p>
      </xdr:txBody>
    </xdr:sp>
    <xdr:clientData/>
  </xdr:oneCellAnchor>
  <xdr:oneCellAnchor>
    <xdr:from>
      <xdr:col>8</xdr:col>
      <xdr:colOff>111124</xdr:colOff>
      <xdr:row>261</xdr:row>
      <xdr:rowOff>13991</xdr:rowOff>
    </xdr:from>
    <xdr:ext cx="5683252" cy="792525"/>
    <xdr:sp macro="" textlink="'グラフ作成用（時系列）'!B12">
      <xdr:nvSpPr>
        <xdr:cNvPr id="48" name="テキスト ボックス 47">
          <a:extLst>
            <a:ext uri="{FF2B5EF4-FFF2-40B4-BE49-F238E27FC236}">
              <a16:creationId xmlns:a16="http://schemas.microsoft.com/office/drawing/2014/main" id="{5A2C2FCB-D556-48C0-B4FF-8A033A249FAF}"/>
            </a:ext>
          </a:extLst>
        </xdr:cNvPr>
        <xdr:cNvSpPr txBox="1"/>
      </xdr:nvSpPr>
      <xdr:spPr>
        <a:xfrm>
          <a:off x="5048249" y="62164616"/>
          <a:ext cx="5683252" cy="792525"/>
        </a:xfrm>
        <a:prstGeom prst="rect">
          <a:avLst/>
        </a:prstGeom>
        <a:solidFill>
          <a:schemeClr val="accent2"/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 anchorCtr="0">
          <a:spAutoFit/>
        </a:bodyPr>
        <a:lstStyle/>
        <a:p>
          <a:pPr algn="ctr"/>
          <a:fld id="{41D08963-5D82-41AB-94B0-75F641423750}" type="TxLink">
            <a:rPr kumimoji="1" lang="ja-JP" altLang="en-US" sz="2800" b="1" i="0" u="none" strike="noStrike">
              <a:solidFill>
                <a:schemeClr val="bg1"/>
              </a:solidFill>
              <a:latin typeface="メイリオ"/>
              <a:ea typeface="メイリオ"/>
            </a:rPr>
            <a:pPr algn="ctr"/>
            <a:t>人口ピラミッド（2024年5月）</a:t>
          </a:fld>
          <a:endParaRPr kumimoji="1" lang="ja-JP" altLang="en-US" sz="13800" b="1">
            <a:solidFill>
              <a:schemeClr val="bg1"/>
            </a:solidFill>
          </a:endParaRPr>
        </a:p>
      </xdr:txBody>
    </xdr:sp>
    <xdr:clientData/>
  </xdr:oneCellAnchor>
  <xdr:oneCellAnchor>
    <xdr:from>
      <xdr:col>21</xdr:col>
      <xdr:colOff>555625</xdr:colOff>
      <xdr:row>261</xdr:row>
      <xdr:rowOff>25203</xdr:rowOff>
    </xdr:from>
    <xdr:ext cx="5683252" cy="792525"/>
    <xdr:sp macro="" textlink="'グラフ作成用（時系列）'!B18">
      <xdr:nvSpPr>
        <xdr:cNvPr id="49" name="テキスト ボックス 48">
          <a:extLst>
            <a:ext uri="{FF2B5EF4-FFF2-40B4-BE49-F238E27FC236}">
              <a16:creationId xmlns:a16="http://schemas.microsoft.com/office/drawing/2014/main" id="{38047419-B451-4D87-ABCF-69059970510F}"/>
            </a:ext>
          </a:extLst>
        </xdr:cNvPr>
        <xdr:cNvSpPr txBox="1"/>
      </xdr:nvSpPr>
      <xdr:spPr>
        <a:xfrm>
          <a:off x="14160500" y="62175828"/>
          <a:ext cx="5683252" cy="792525"/>
        </a:xfrm>
        <a:prstGeom prst="rect">
          <a:avLst/>
        </a:prstGeom>
        <a:solidFill>
          <a:schemeClr val="accent2"/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 anchorCtr="0">
          <a:spAutoFit/>
        </a:bodyPr>
        <a:lstStyle/>
        <a:p>
          <a:pPr algn="ctr"/>
          <a:fld id="{818AB383-755D-4427-9EAF-6E96084C321E}" type="TxLink">
            <a:rPr kumimoji="1" lang="ja-JP" altLang="en-US" sz="2800" b="1" i="0" u="none" strike="noStrike">
              <a:solidFill>
                <a:schemeClr val="bg1"/>
              </a:solidFill>
              <a:latin typeface="メイリオ"/>
              <a:ea typeface="メイリオ"/>
            </a:rPr>
            <a:pPr algn="ctr"/>
            <a:t>人口ピラミッド（2025年4月）</a:t>
          </a:fld>
          <a:endParaRPr kumimoji="1" lang="ja-JP" altLang="en-US" sz="49600" b="1">
            <a:solidFill>
              <a:schemeClr val="bg1"/>
            </a:solidFill>
          </a:endParaRPr>
        </a:p>
      </xdr:txBody>
    </xdr:sp>
    <xdr:clientData/>
  </xdr:oneCellAnchor>
  <xdr:twoCellAnchor>
    <xdr:from>
      <xdr:col>0</xdr:col>
      <xdr:colOff>174625</xdr:colOff>
      <xdr:row>5</xdr:row>
      <xdr:rowOff>174625</xdr:rowOff>
    </xdr:from>
    <xdr:to>
      <xdr:col>3</xdr:col>
      <xdr:colOff>619125</xdr:colOff>
      <xdr:row>8</xdr:row>
      <xdr:rowOff>158750</xdr:rowOff>
    </xdr:to>
    <xdr:sp macro="" textlink="">
      <xdr:nvSpPr>
        <xdr:cNvPr id="50" name="吹き出し: 角を丸めた四角形 49">
          <a:extLst>
            <a:ext uri="{FF2B5EF4-FFF2-40B4-BE49-F238E27FC236}">
              <a16:creationId xmlns:a16="http://schemas.microsoft.com/office/drawing/2014/main" id="{4F18290A-6C60-42C8-A878-F05603A357BF}"/>
            </a:ext>
          </a:extLst>
        </xdr:cNvPr>
        <xdr:cNvSpPr/>
      </xdr:nvSpPr>
      <xdr:spPr>
        <a:xfrm>
          <a:off x="174625" y="1365250"/>
          <a:ext cx="2054225" cy="698500"/>
        </a:xfrm>
        <a:prstGeom prst="wedgeRoundRectCallout">
          <a:avLst>
            <a:gd name="adj1" fmla="val -9558"/>
            <a:gd name="adj2" fmla="val 93633"/>
            <a:gd name="adj3" fmla="val 16667"/>
          </a:avLst>
        </a:prstGeom>
        <a:solidFill>
          <a:schemeClr val="accent2"/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2000" b="1">
              <a:latin typeface="メイリオ" panose="020B0604030504040204" pitchFamily="50" charset="-128"/>
              <a:ea typeface="メイリオ" panose="020B0604030504040204" pitchFamily="50" charset="-128"/>
            </a:rPr>
            <a:t>2018</a:t>
          </a:r>
          <a:r>
            <a:rPr kumimoji="1" lang="ja-JP" altLang="en-US" sz="2000" b="1">
              <a:latin typeface="メイリオ" panose="020B0604030504040204" pitchFamily="50" charset="-128"/>
              <a:ea typeface="メイリオ" panose="020B0604030504040204" pitchFamily="50" charset="-128"/>
            </a:rPr>
            <a:t>年</a:t>
          </a:r>
          <a:r>
            <a:rPr kumimoji="1" lang="en-US" altLang="ja-JP" sz="2000" b="1">
              <a:latin typeface="メイリオ" panose="020B0604030504040204" pitchFamily="50" charset="-128"/>
              <a:ea typeface="メイリオ" panose="020B0604030504040204" pitchFamily="50" charset="-128"/>
            </a:rPr>
            <a:t>7</a:t>
          </a:r>
          <a:r>
            <a:rPr kumimoji="1" lang="ja-JP" altLang="en-US" sz="2000" b="1">
              <a:latin typeface="メイリオ" panose="020B0604030504040204" pitchFamily="50" charset="-128"/>
              <a:ea typeface="メイリオ" panose="020B0604030504040204" pitchFamily="50" charset="-128"/>
            </a:rPr>
            <a:t>月～</a:t>
          </a:r>
        </a:p>
      </xdr:txBody>
    </xdr:sp>
    <xdr:clientData/>
  </xdr:twoCellAnchor>
  <xdr:twoCellAnchor>
    <xdr:from>
      <xdr:col>4</xdr:col>
      <xdr:colOff>330200</xdr:colOff>
      <xdr:row>5</xdr:row>
      <xdr:rowOff>168275</xdr:rowOff>
    </xdr:from>
    <xdr:to>
      <xdr:col>8</xdr:col>
      <xdr:colOff>12700</xdr:colOff>
      <xdr:row>8</xdr:row>
      <xdr:rowOff>152400</xdr:rowOff>
    </xdr:to>
    <xdr:sp macro="" textlink="">
      <xdr:nvSpPr>
        <xdr:cNvPr id="51" name="吹き出し: 角を丸めた四角形 50">
          <a:extLst>
            <a:ext uri="{FF2B5EF4-FFF2-40B4-BE49-F238E27FC236}">
              <a16:creationId xmlns:a16="http://schemas.microsoft.com/office/drawing/2014/main" id="{5BA1A562-9C52-45F6-BBEB-52C9882813A3}"/>
            </a:ext>
          </a:extLst>
        </xdr:cNvPr>
        <xdr:cNvSpPr/>
      </xdr:nvSpPr>
      <xdr:spPr>
        <a:xfrm>
          <a:off x="2590800" y="1311275"/>
          <a:ext cx="2324100" cy="669925"/>
        </a:xfrm>
        <a:prstGeom prst="wedgeRoundRectCallout">
          <a:avLst>
            <a:gd name="adj1" fmla="val -35139"/>
            <a:gd name="adj2" fmla="val 100451"/>
            <a:gd name="adj3" fmla="val 16667"/>
          </a:avLst>
        </a:prstGeom>
        <a:solidFill>
          <a:schemeClr val="accent2"/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000" b="1">
              <a:latin typeface="メイリオ" panose="020B0604030504040204" pitchFamily="50" charset="-128"/>
              <a:ea typeface="メイリオ" panose="020B0604030504040204" pitchFamily="50" charset="-128"/>
            </a:rPr>
            <a:t>～</a:t>
          </a:r>
          <a:r>
            <a:rPr kumimoji="1" lang="en-US" altLang="ja-JP" sz="2000" b="1">
              <a:latin typeface="メイリオ" panose="020B0604030504040204" pitchFamily="50" charset="-128"/>
              <a:ea typeface="メイリオ" panose="020B0604030504040204" pitchFamily="50" charset="-128"/>
            </a:rPr>
            <a:t>2025</a:t>
          </a:r>
          <a:r>
            <a:rPr kumimoji="1" lang="ja-JP" altLang="en-US" sz="2000" b="1">
              <a:latin typeface="メイリオ" panose="020B0604030504040204" pitchFamily="50" charset="-128"/>
              <a:ea typeface="メイリオ" panose="020B0604030504040204" pitchFamily="50" charset="-128"/>
            </a:rPr>
            <a:t>年</a:t>
          </a:r>
          <a:r>
            <a:rPr kumimoji="1" lang="en-US" altLang="ja-JP" sz="2000" b="1">
              <a:latin typeface="メイリオ" panose="020B0604030504040204" pitchFamily="50" charset="-128"/>
              <a:ea typeface="メイリオ" panose="020B0604030504040204" pitchFamily="50" charset="-128"/>
            </a:rPr>
            <a:t>4</a:t>
          </a:r>
          <a:r>
            <a:rPr kumimoji="1" lang="ja-JP" altLang="en-US" sz="2000" b="1">
              <a:latin typeface="メイリオ" panose="020B0604030504040204" pitchFamily="50" charset="-128"/>
              <a:ea typeface="メイリオ" panose="020B0604030504040204" pitchFamily="50" charset="-128"/>
            </a:rPr>
            <a:t>月</a:t>
          </a:r>
        </a:p>
      </xdr:txBody>
    </xdr:sp>
    <xdr:clientData/>
  </xdr:twoCellAnchor>
  <xdr:twoCellAnchor>
    <xdr:from>
      <xdr:col>9</xdr:col>
      <xdr:colOff>603250</xdr:colOff>
      <xdr:row>306</xdr:row>
      <xdr:rowOff>31750</xdr:rowOff>
    </xdr:from>
    <xdr:to>
      <xdr:col>34</xdr:col>
      <xdr:colOff>365125</xdr:colOff>
      <xdr:row>310</xdr:row>
      <xdr:rowOff>127000</xdr:rowOff>
    </xdr:to>
    <xdr:sp macro="" textlink="">
      <xdr:nvSpPr>
        <xdr:cNvPr id="52" name="四角形: 角を丸くする 51">
          <a:extLst>
            <a:ext uri="{FF2B5EF4-FFF2-40B4-BE49-F238E27FC236}">
              <a16:creationId xmlns:a16="http://schemas.microsoft.com/office/drawing/2014/main" id="{8232FF26-45BB-4BAF-B769-931C6FF906D9}"/>
            </a:ext>
          </a:extLst>
        </xdr:cNvPr>
        <xdr:cNvSpPr/>
      </xdr:nvSpPr>
      <xdr:spPr>
        <a:xfrm>
          <a:off x="6213475" y="72898000"/>
          <a:ext cx="16430625" cy="1047750"/>
        </a:xfrm>
        <a:prstGeom prst="roundRect">
          <a:avLst/>
        </a:prstGeom>
      </xdr:spPr>
      <xdr:style>
        <a:lnRef idx="1">
          <a:schemeClr val="accent5"/>
        </a:lnRef>
        <a:fillRef idx="3">
          <a:schemeClr val="accent5"/>
        </a:fillRef>
        <a:effectRef idx="2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3200" b="1">
              <a:latin typeface="メイリオ" panose="020B0604030504040204" pitchFamily="50" charset="-128"/>
              <a:ea typeface="メイリオ" panose="020B0604030504040204" pitchFamily="50" charset="-128"/>
            </a:rPr>
            <a:t>人口ピラミッドの横軸が左右で異なる場合があります。ご注意ください。</a:t>
          </a:r>
        </a:p>
      </xdr:txBody>
    </xdr:sp>
    <xdr:clientData/>
  </xdr:twoCellAnchor>
  <xdr:twoCellAnchor editAs="oneCell">
    <xdr:from>
      <xdr:col>0</xdr:col>
      <xdr:colOff>260350</xdr:colOff>
      <xdr:row>21</xdr:row>
      <xdr:rowOff>34924</xdr:rowOff>
    </xdr:from>
    <xdr:to>
      <xdr:col>7</xdr:col>
      <xdr:colOff>396375</xdr:colOff>
      <xdr:row>33</xdr:row>
      <xdr:rowOff>232924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行政センター 1">
              <a:extLst>
                <a:ext uri="{FF2B5EF4-FFF2-40B4-BE49-F238E27FC236}">
                  <a16:creationId xmlns:a16="http://schemas.microsoft.com/office/drawing/2014/main" id="{FD54AD18-092F-404B-9E44-3CEAA498A499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行政センター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60350" y="4949824"/>
              <a:ext cx="4377825" cy="29412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ja-JP" altLang="en-US" sz="1100"/>
                <a:t>この図形はスライサーを表しています。スライサーは、Excel 2010 以降でサポートされています。
図形がそれよりも前のバージョンの Excel で変更された場合、またはブックが Excel 2003 以前のバージョンで保存された場合は、スライサーを使用できません。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260350</xdr:colOff>
      <xdr:row>36</xdr:row>
      <xdr:rowOff>31750</xdr:rowOff>
    </xdr:from>
    <xdr:to>
      <xdr:col>7</xdr:col>
      <xdr:colOff>396375</xdr:colOff>
      <xdr:row>62</xdr:row>
      <xdr:rowOff>147700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7" name="町丁目 1">
              <a:extLst>
                <a:ext uri="{FF2B5EF4-FFF2-40B4-BE49-F238E27FC236}">
                  <a16:creationId xmlns:a16="http://schemas.microsoft.com/office/drawing/2014/main" id="{AA390E4A-8E14-4087-AD62-78F82CDCF4E5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町丁目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60350" y="8401050"/>
              <a:ext cx="4377825" cy="60849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ja-JP" altLang="en-US" sz="1100"/>
                <a:t>この図形はスライサーを表しています。スライサーは、Excel 2010 以降でサポートされています。
図形がそれよりも前のバージョンの Excel で変更された場合、またはブックが Excel 2003 以前のバージョンで保存された場合は、スライサーを使用できません。</a:t>
              </a:r>
            </a:p>
          </xdr:txBody>
        </xdr:sp>
      </mc:Fallback>
    </mc:AlternateContent>
    <xdr:clientData/>
  </xdr:twoCellAnchor>
</xdr:wsDr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統計係" refreshedDate="45804.40596689815" backgroundQuery="1" createdVersion="6" refreshedVersion="6" minRefreshableVersion="3" recordCount="0" supportSubquery="1" supportAdvancedDrill="1" xr:uid="{8DB38EF6-7212-4D0F-AE2E-0B279997CE21}">
  <cacheSource type="external" connectionId="1"/>
  <cacheFields count="7">
    <cacheField name="[Measures].[合計 / 人数]" caption="合計 / 人数" numFmtId="0" hierarchy="24" level="32767"/>
    <cacheField name="[性別].[性別].[性別]" caption="性別" numFmtId="0" hierarchy="11" level="1">
      <sharedItems count="2">
        <s v="女性"/>
        <s v="男性"/>
      </sharedItems>
    </cacheField>
    <cacheField name="[年齢].[年齢].[年齢]" caption="年齢" numFmtId="0" hierarchy="14" level="1">
      <sharedItems containsSemiMixedTypes="0" containsString="0" containsNumber="1" containsInteger="1" minValue="0" maxValue="130" count="131">
        <n v="0"/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  <n v="25"/>
        <n v="26"/>
        <n v="27"/>
        <n v="28"/>
        <n v="29"/>
        <n v="30"/>
        <n v="31"/>
        <n v="32"/>
        <n v="33"/>
        <n v="34"/>
        <n v="35"/>
        <n v="36"/>
        <n v="37"/>
        <n v="38"/>
        <n v="39"/>
        <n v="40"/>
        <n v="41"/>
        <n v="42"/>
        <n v="43"/>
        <n v="44"/>
        <n v="45"/>
        <n v="46"/>
        <n v="47"/>
        <n v="48"/>
        <n v="49"/>
        <n v="50"/>
        <n v="51"/>
        <n v="52"/>
        <n v="53"/>
        <n v="54"/>
        <n v="55"/>
        <n v="56"/>
        <n v="57"/>
        <n v="58"/>
        <n v="59"/>
        <n v="60"/>
        <n v="61"/>
        <n v="62"/>
        <n v="63"/>
        <n v="64"/>
        <n v="65"/>
        <n v="66"/>
        <n v="67"/>
        <n v="68"/>
        <n v="69"/>
        <n v="70"/>
        <n v="71"/>
        <n v="72"/>
        <n v="73"/>
        <n v="74"/>
        <n v="75"/>
        <n v="76"/>
        <n v="77"/>
        <n v="78"/>
        <n v="79"/>
        <n v="80"/>
        <n v="81"/>
        <n v="82"/>
        <n v="83"/>
        <n v="84"/>
        <n v="85"/>
        <n v="86"/>
        <n v="87"/>
        <n v="88"/>
        <n v="89"/>
        <n v="90"/>
        <n v="91"/>
        <n v="92"/>
        <n v="93"/>
        <n v="94"/>
        <n v="95"/>
        <n v="96"/>
        <n v="97"/>
        <n v="98"/>
        <n v="99"/>
        <n v="100"/>
        <n v="101"/>
        <n v="102"/>
        <n v="103"/>
        <n v="104"/>
        <n v="105"/>
        <n v="106"/>
        <n v="107"/>
        <n v="108"/>
        <n v="109"/>
        <n v="110"/>
        <n v="111"/>
        <n v="112"/>
        <n v="113"/>
        <n v="114"/>
        <n v="115"/>
        <n v="116"/>
        <n v="117"/>
        <n v="118"/>
        <n v="119"/>
        <n v="120"/>
        <n v="121"/>
        <n v="122"/>
        <n v="123"/>
        <n v="124"/>
        <n v="125"/>
        <n v="126"/>
        <n v="127"/>
        <n v="128"/>
        <n v="129"/>
        <n v="130"/>
      </sharedItems>
      <extLst>
        <ext xmlns:x15="http://schemas.microsoft.com/office/spreadsheetml/2010/11/main" uri="{4F2E5C28-24EA-4eb8-9CBF-B6C8F9C3D259}">
          <x15:cachedUniqueNames>
            <x15:cachedUniqueName index="0" name="[年齢].[年齢].&amp;[0]"/>
            <x15:cachedUniqueName index="1" name="[年齢].[年齢].&amp;[1]"/>
            <x15:cachedUniqueName index="2" name="[年齢].[年齢].&amp;[2]"/>
            <x15:cachedUniqueName index="3" name="[年齢].[年齢].&amp;[3]"/>
            <x15:cachedUniqueName index="4" name="[年齢].[年齢].&amp;[4]"/>
            <x15:cachedUniqueName index="5" name="[年齢].[年齢].&amp;[5]"/>
            <x15:cachedUniqueName index="6" name="[年齢].[年齢].&amp;[6]"/>
            <x15:cachedUniqueName index="7" name="[年齢].[年齢].&amp;[7]"/>
            <x15:cachedUniqueName index="8" name="[年齢].[年齢].&amp;[8]"/>
            <x15:cachedUniqueName index="9" name="[年齢].[年齢].&amp;[9]"/>
            <x15:cachedUniqueName index="10" name="[年齢].[年齢].&amp;[10]"/>
            <x15:cachedUniqueName index="11" name="[年齢].[年齢].&amp;[11]"/>
            <x15:cachedUniqueName index="12" name="[年齢].[年齢].&amp;[12]"/>
            <x15:cachedUniqueName index="13" name="[年齢].[年齢].&amp;[13]"/>
            <x15:cachedUniqueName index="14" name="[年齢].[年齢].&amp;[14]"/>
            <x15:cachedUniqueName index="15" name="[年齢].[年齢].&amp;[15]"/>
            <x15:cachedUniqueName index="16" name="[年齢].[年齢].&amp;[16]"/>
            <x15:cachedUniqueName index="17" name="[年齢].[年齢].&amp;[17]"/>
            <x15:cachedUniqueName index="18" name="[年齢].[年齢].&amp;[18]"/>
            <x15:cachedUniqueName index="19" name="[年齢].[年齢].&amp;[19]"/>
            <x15:cachedUniqueName index="20" name="[年齢].[年齢].&amp;[20]"/>
            <x15:cachedUniqueName index="21" name="[年齢].[年齢].&amp;[21]"/>
            <x15:cachedUniqueName index="22" name="[年齢].[年齢].&amp;[22]"/>
            <x15:cachedUniqueName index="23" name="[年齢].[年齢].&amp;[23]"/>
            <x15:cachedUniqueName index="24" name="[年齢].[年齢].&amp;[24]"/>
            <x15:cachedUniqueName index="25" name="[年齢].[年齢].&amp;[25]"/>
            <x15:cachedUniqueName index="26" name="[年齢].[年齢].&amp;[26]"/>
            <x15:cachedUniqueName index="27" name="[年齢].[年齢].&amp;[27]"/>
            <x15:cachedUniqueName index="28" name="[年齢].[年齢].&amp;[28]"/>
            <x15:cachedUniqueName index="29" name="[年齢].[年齢].&amp;[29]"/>
            <x15:cachedUniqueName index="30" name="[年齢].[年齢].&amp;[30]"/>
            <x15:cachedUniqueName index="31" name="[年齢].[年齢].&amp;[31]"/>
            <x15:cachedUniqueName index="32" name="[年齢].[年齢].&amp;[32]"/>
            <x15:cachedUniqueName index="33" name="[年齢].[年齢].&amp;[33]"/>
            <x15:cachedUniqueName index="34" name="[年齢].[年齢].&amp;[34]"/>
            <x15:cachedUniqueName index="35" name="[年齢].[年齢].&amp;[35]"/>
            <x15:cachedUniqueName index="36" name="[年齢].[年齢].&amp;[36]"/>
            <x15:cachedUniqueName index="37" name="[年齢].[年齢].&amp;[37]"/>
            <x15:cachedUniqueName index="38" name="[年齢].[年齢].&amp;[38]"/>
            <x15:cachedUniqueName index="39" name="[年齢].[年齢].&amp;[39]"/>
            <x15:cachedUniqueName index="40" name="[年齢].[年齢].&amp;[40]"/>
            <x15:cachedUniqueName index="41" name="[年齢].[年齢].&amp;[41]"/>
            <x15:cachedUniqueName index="42" name="[年齢].[年齢].&amp;[42]"/>
            <x15:cachedUniqueName index="43" name="[年齢].[年齢].&amp;[43]"/>
            <x15:cachedUniqueName index="44" name="[年齢].[年齢].&amp;[44]"/>
            <x15:cachedUniqueName index="45" name="[年齢].[年齢].&amp;[45]"/>
            <x15:cachedUniqueName index="46" name="[年齢].[年齢].&amp;[46]"/>
            <x15:cachedUniqueName index="47" name="[年齢].[年齢].&amp;[47]"/>
            <x15:cachedUniqueName index="48" name="[年齢].[年齢].&amp;[48]"/>
            <x15:cachedUniqueName index="49" name="[年齢].[年齢].&amp;[49]"/>
            <x15:cachedUniqueName index="50" name="[年齢].[年齢].&amp;[50]"/>
            <x15:cachedUniqueName index="51" name="[年齢].[年齢].&amp;[51]"/>
            <x15:cachedUniqueName index="52" name="[年齢].[年齢].&amp;[52]"/>
            <x15:cachedUniqueName index="53" name="[年齢].[年齢].&amp;[53]"/>
            <x15:cachedUniqueName index="54" name="[年齢].[年齢].&amp;[54]"/>
            <x15:cachedUniqueName index="55" name="[年齢].[年齢].&amp;[55]"/>
            <x15:cachedUniqueName index="56" name="[年齢].[年齢].&amp;[56]"/>
            <x15:cachedUniqueName index="57" name="[年齢].[年齢].&amp;[57]"/>
            <x15:cachedUniqueName index="58" name="[年齢].[年齢].&amp;[58]"/>
            <x15:cachedUniqueName index="59" name="[年齢].[年齢].&amp;[59]"/>
            <x15:cachedUniqueName index="60" name="[年齢].[年齢].&amp;[60]"/>
            <x15:cachedUniqueName index="61" name="[年齢].[年齢].&amp;[61]"/>
            <x15:cachedUniqueName index="62" name="[年齢].[年齢].&amp;[62]"/>
            <x15:cachedUniqueName index="63" name="[年齢].[年齢].&amp;[63]"/>
            <x15:cachedUniqueName index="64" name="[年齢].[年齢].&amp;[64]"/>
            <x15:cachedUniqueName index="65" name="[年齢].[年齢].&amp;[65]"/>
            <x15:cachedUniqueName index="66" name="[年齢].[年齢].&amp;[66]"/>
            <x15:cachedUniqueName index="67" name="[年齢].[年齢].&amp;[67]"/>
            <x15:cachedUniqueName index="68" name="[年齢].[年齢].&amp;[68]"/>
            <x15:cachedUniqueName index="69" name="[年齢].[年齢].&amp;[69]"/>
            <x15:cachedUniqueName index="70" name="[年齢].[年齢].&amp;[70]"/>
            <x15:cachedUniqueName index="71" name="[年齢].[年齢].&amp;[71]"/>
            <x15:cachedUniqueName index="72" name="[年齢].[年齢].&amp;[72]"/>
            <x15:cachedUniqueName index="73" name="[年齢].[年齢].&amp;[73]"/>
            <x15:cachedUniqueName index="74" name="[年齢].[年齢].&amp;[74]"/>
            <x15:cachedUniqueName index="75" name="[年齢].[年齢].&amp;[75]"/>
            <x15:cachedUniqueName index="76" name="[年齢].[年齢].&amp;[76]"/>
            <x15:cachedUniqueName index="77" name="[年齢].[年齢].&amp;[77]"/>
            <x15:cachedUniqueName index="78" name="[年齢].[年齢].&amp;[78]"/>
            <x15:cachedUniqueName index="79" name="[年齢].[年齢].&amp;[79]"/>
            <x15:cachedUniqueName index="80" name="[年齢].[年齢].&amp;[80]"/>
            <x15:cachedUniqueName index="81" name="[年齢].[年齢].&amp;[81]"/>
            <x15:cachedUniqueName index="82" name="[年齢].[年齢].&amp;[82]"/>
            <x15:cachedUniqueName index="83" name="[年齢].[年齢].&amp;[83]"/>
            <x15:cachedUniqueName index="84" name="[年齢].[年齢].&amp;[84]"/>
            <x15:cachedUniqueName index="85" name="[年齢].[年齢].&amp;[85]"/>
            <x15:cachedUniqueName index="86" name="[年齢].[年齢].&amp;[86]"/>
            <x15:cachedUniqueName index="87" name="[年齢].[年齢].&amp;[87]"/>
            <x15:cachedUniqueName index="88" name="[年齢].[年齢].&amp;[88]"/>
            <x15:cachedUniqueName index="89" name="[年齢].[年齢].&amp;[89]"/>
            <x15:cachedUniqueName index="90" name="[年齢].[年齢].&amp;[90]"/>
            <x15:cachedUniqueName index="91" name="[年齢].[年齢].&amp;[91]"/>
            <x15:cachedUniqueName index="92" name="[年齢].[年齢].&amp;[92]"/>
            <x15:cachedUniqueName index="93" name="[年齢].[年齢].&amp;[93]"/>
            <x15:cachedUniqueName index="94" name="[年齢].[年齢].&amp;[94]"/>
            <x15:cachedUniqueName index="95" name="[年齢].[年齢].&amp;[95]"/>
            <x15:cachedUniqueName index="96" name="[年齢].[年齢].&amp;[96]"/>
            <x15:cachedUniqueName index="97" name="[年齢].[年齢].&amp;[97]"/>
            <x15:cachedUniqueName index="98" name="[年齢].[年齢].&amp;[98]"/>
            <x15:cachedUniqueName index="99" name="[年齢].[年齢].&amp;[99]"/>
            <x15:cachedUniqueName index="100" name="[年齢].[年齢].&amp;[100]"/>
            <x15:cachedUniqueName index="101" name="[年齢].[年齢].&amp;[101]"/>
            <x15:cachedUniqueName index="102" name="[年齢].[年齢].&amp;[102]"/>
            <x15:cachedUniqueName index="103" name="[年齢].[年齢].&amp;[103]"/>
            <x15:cachedUniqueName index="104" name="[年齢].[年齢].&amp;[104]"/>
            <x15:cachedUniqueName index="105" name="[年齢].[年齢].&amp;[105]"/>
            <x15:cachedUniqueName index="106" name="[年齢].[年齢].&amp;[106]"/>
            <x15:cachedUniqueName index="107" name="[年齢].[年齢].&amp;[107]"/>
            <x15:cachedUniqueName index="108" name="[年齢].[年齢].&amp;[108]"/>
            <x15:cachedUniqueName index="109" name="[年齢].[年齢].&amp;[109]"/>
            <x15:cachedUniqueName index="110" name="[年齢].[年齢].&amp;[110]"/>
            <x15:cachedUniqueName index="111" name="[年齢].[年齢].&amp;[111]"/>
            <x15:cachedUniqueName index="112" name="[年齢].[年齢].&amp;[112]"/>
            <x15:cachedUniqueName index="113" name="[年齢].[年齢].&amp;[113]"/>
            <x15:cachedUniqueName index="114" name="[年齢].[年齢].&amp;[114]"/>
            <x15:cachedUniqueName index="115" name="[年齢].[年齢].&amp;[115]"/>
            <x15:cachedUniqueName index="116" name="[年齢].[年齢].&amp;[116]"/>
            <x15:cachedUniqueName index="117" name="[年齢].[年齢].&amp;[117]"/>
            <x15:cachedUniqueName index="118" name="[年齢].[年齢].&amp;[118]"/>
            <x15:cachedUniqueName index="119" name="[年齢].[年齢].&amp;[119]"/>
            <x15:cachedUniqueName index="120" name="[年齢].[年齢].&amp;[120]"/>
            <x15:cachedUniqueName index="121" name="[年齢].[年齢].&amp;[121]"/>
            <x15:cachedUniqueName index="122" name="[年齢].[年齢].&amp;[122]"/>
            <x15:cachedUniqueName index="123" name="[年齢].[年齢].&amp;[123]"/>
            <x15:cachedUniqueName index="124" name="[年齢].[年齢].&amp;[124]"/>
            <x15:cachedUniqueName index="125" name="[年齢].[年齢].&amp;[125]"/>
            <x15:cachedUniqueName index="126" name="[年齢].[年齢].&amp;[126]"/>
            <x15:cachedUniqueName index="127" name="[年齢].[年齢].&amp;[127]"/>
            <x15:cachedUniqueName index="128" name="[年齢].[年齢].&amp;[128]"/>
            <x15:cachedUniqueName index="129" name="[年齢].[年齢].&amp;[129]"/>
            <x15:cachedUniqueName index="130" name="[年齢].[年齢].&amp;[130]"/>
          </x15:cachedUniqueNames>
        </ext>
      </extLst>
    </cacheField>
    <cacheField name="[カレンダー].[年].[年]" caption="年" numFmtId="0" hierarchy="1" level="1">
      <sharedItems containsSemiMixedTypes="0" containsString="0" containsNumber="1" containsInteger="1" minValue="2018" maxValue="2025" count="8">
        <n v="2018"/>
        <n v="2019"/>
        <n v="2020"/>
        <n v="2021"/>
        <n v="2022"/>
        <n v="2023"/>
        <n v="2024"/>
        <n v="2025"/>
      </sharedItems>
      <extLst>
        <ext xmlns:x15="http://schemas.microsoft.com/office/spreadsheetml/2010/11/main" uri="{4F2E5C28-24EA-4eb8-9CBF-B6C8F9C3D259}">
          <x15:cachedUniqueNames>
            <x15:cachedUniqueName index="0" name="[カレンダー].[年].&amp;[2018]"/>
            <x15:cachedUniqueName index="1" name="[カレンダー].[年].&amp;[2019]"/>
            <x15:cachedUniqueName index="2" name="[カレンダー].[年].&amp;[2020]"/>
            <x15:cachedUniqueName index="3" name="[カレンダー].[年].&amp;[2021]"/>
            <x15:cachedUniqueName index="4" name="[カレンダー].[年].&amp;[2022]"/>
            <x15:cachedUniqueName index="5" name="[カレンダー].[年].&amp;[2023]"/>
            <x15:cachedUniqueName index="6" name="[カレンダー].[年].&amp;[2024]"/>
            <x15:cachedUniqueName index="7" name="[カレンダー].[年].&amp;[2025]"/>
          </x15:cachedUniqueNames>
        </ext>
      </extLst>
    </cacheField>
    <cacheField name="[カレンダー].[月].[月]" caption="月" numFmtId="0" hierarchy="2" level="1">
      <sharedItems containsSemiMixedTypes="0" containsString="0" containsNumber="1" containsInteger="1" minValue="1" maxValue="12" count="12">
        <n v="7"/>
        <n v="8"/>
        <n v="9"/>
        <n v="10"/>
        <n v="11"/>
        <n v="12"/>
        <n v="1"/>
        <n v="2"/>
        <n v="3"/>
        <n v="4"/>
        <n v="5"/>
        <n v="6"/>
      </sharedItems>
      <extLst>
        <ext xmlns:x15="http://schemas.microsoft.com/office/spreadsheetml/2010/11/main" uri="{4F2E5C28-24EA-4eb8-9CBF-B6C8F9C3D259}">
          <x15:cachedUniqueNames>
            <x15:cachedUniqueName index="0" name="[カレンダー].[月].&amp;[7]"/>
            <x15:cachedUniqueName index="1" name="[カレンダー].[月].&amp;[8]"/>
            <x15:cachedUniqueName index="2" name="[カレンダー].[月].&amp;[9]"/>
            <x15:cachedUniqueName index="3" name="[カレンダー].[月].&amp;[10]"/>
            <x15:cachedUniqueName index="4" name="[カレンダー].[月].&amp;[11]"/>
            <x15:cachedUniqueName index="5" name="[カレンダー].[月].&amp;[12]"/>
            <x15:cachedUniqueName index="6" name="[カレンダー].[月].&amp;[1]"/>
            <x15:cachedUniqueName index="7" name="[カレンダー].[月].&amp;[2]"/>
            <x15:cachedUniqueName index="8" name="[カレンダー].[月].&amp;[3]"/>
            <x15:cachedUniqueName index="9" name="[カレンダー].[月].&amp;[4]"/>
            <x15:cachedUniqueName index="10" name="[カレンダー].[月].&amp;[5]"/>
            <x15:cachedUniqueName index="11" name="[カレンダー].[月].&amp;[6]"/>
          </x15:cachedUniqueNames>
        </ext>
      </extLst>
    </cacheField>
    <cacheField name="[行政センター_時系列].[行政センター].[行政センター]" caption="行政センター" numFmtId="0" hierarchy="10" level="1">
      <sharedItems containsSemiMixedTypes="0" containsNonDate="0" containsString="0"/>
    </cacheField>
    <cacheField name="[町丁目_時系列].[町丁目].[町丁目]" caption="町丁目" numFmtId="0" hierarchy="13" level="1">
      <sharedItems containsSemiMixedTypes="0" containsNonDate="0" containsString="0"/>
    </cacheField>
  </cacheFields>
  <cacheHierarchies count="25">
    <cacheHierarchy uniqueName="[カレンダー].[日付]" caption="日付" attribute="1" time="1" defaultMemberUniqueName="[カレンダー].[日付].[All]" allUniqueName="[カレンダー].[日付].[All]" dimensionUniqueName="[カレンダー]" displayFolder="" count="0" memberValueDatatype="7" unbalanced="0"/>
    <cacheHierarchy uniqueName="[カレンダー].[年]" caption="年" attribute="1" defaultMemberUniqueName="[カレンダー].[年].[All]" allUniqueName="[カレンダー].[年].[All]" dimensionUniqueName="[カレンダー]" displayFolder="" count="2" memberValueDatatype="20" unbalanced="0">
      <fieldsUsage count="2">
        <fieldUsage x="-1"/>
        <fieldUsage x="3"/>
      </fieldsUsage>
    </cacheHierarchy>
    <cacheHierarchy uniqueName="[カレンダー].[月]" caption="月" attribute="1" defaultMemberUniqueName="[カレンダー].[月].[All]" allUniqueName="[カレンダー].[月].[All]" dimensionUniqueName="[カレンダー]" displayFolder="" count="2" memberValueDatatype="20" unbalanced="0">
      <fieldsUsage count="2">
        <fieldUsage x="-1"/>
        <fieldUsage x="4"/>
      </fieldsUsage>
    </cacheHierarchy>
    <cacheHierarchy uniqueName="[マスターデータ].[データ年月]" caption="データ年月" attribute="1" time="1" defaultMemberUniqueName="[マスターデータ].[データ年月].[All]" allUniqueName="[マスターデータ].[データ年月].[All]" dimensionUniqueName="[マスターデータ]" displayFolder="" count="0" memberValueDatatype="7" unbalanced="0"/>
    <cacheHierarchy uniqueName="[マスターデータ].[行政区]" caption="行政区" attribute="1" defaultMemberUniqueName="[マスターデータ].[行政区].[All]" allUniqueName="[マスターデータ].[行政区].[All]" dimensionUniqueName="[マスターデータ]" displayFolder="" count="0" memberValueDatatype="130" unbalanced="0"/>
    <cacheHierarchy uniqueName="[マスターデータ].[町丁目]" caption="町丁目" attribute="1" defaultMemberUniqueName="[マスターデータ].[町丁目].[All]" allUniqueName="[マスターデータ].[町丁目].[All]" dimensionUniqueName="[マスターデータ]" displayFolder="" count="0" memberValueDatatype="130" unbalanced="0"/>
    <cacheHierarchy uniqueName="[マスターデータ].[性別]" caption="性別" attribute="1" defaultMemberUniqueName="[マスターデータ].[性別].[All]" allUniqueName="[マスターデータ].[性別].[All]" dimensionUniqueName="[マスターデータ]" displayFolder="" count="0" memberValueDatatype="130" unbalanced="0"/>
    <cacheHierarchy uniqueName="[マスターデータ].[年齢]" caption="年齢" attribute="1" defaultMemberUniqueName="[マスターデータ].[年齢].[All]" allUniqueName="[マスターデータ].[年齢].[All]" dimensionUniqueName="[マスターデータ]" displayFolder="" count="0" memberValueDatatype="20" unbalanced="0"/>
    <cacheHierarchy uniqueName="[マスターデータ].[人数]" caption="人数" attribute="1" defaultMemberUniqueName="[マスターデータ].[人数].[All]" allUniqueName="[マスターデータ].[人数].[All]" dimensionUniqueName="[マスターデータ]" displayFolder="" count="0" memberValueDatatype="20" unbalanced="0"/>
    <cacheHierarchy uniqueName="[行政センター].[行政センター]" caption="行政センター" attribute="1" defaultMemberUniqueName="[行政センター].[行政センター].[All]" allUniqueName="[行政センター].[行政センター].[All]" dimensionUniqueName="[行政センター]" displayFolder="" count="0" memberValueDatatype="130" unbalanced="0"/>
    <cacheHierarchy uniqueName="[行政センター_時系列].[行政センター]" caption="行政センター" attribute="1" defaultMemberUniqueName="[行政センター_時系列].[行政センター].[All]" allUniqueName="[行政センター_時系列].[行政センター].[All]" dimensionUniqueName="[行政センター_時系列]" displayFolder="" count="2" memberValueDatatype="130" unbalanced="0">
      <fieldsUsage count="2">
        <fieldUsage x="-1"/>
        <fieldUsage x="5"/>
      </fieldsUsage>
    </cacheHierarchy>
    <cacheHierarchy uniqueName="[性別].[性別]" caption="性別" attribute="1" defaultMemberUniqueName="[性別].[性別].[All]" allUniqueName="[性別].[性別].[All]" dimensionUniqueName="[性別]" displayFolder="" count="2" memberValueDatatype="130" unbalanced="0">
      <fieldsUsage count="2">
        <fieldUsage x="-1"/>
        <fieldUsage x="1"/>
      </fieldsUsage>
    </cacheHierarchy>
    <cacheHierarchy uniqueName="[町丁目].[町丁目]" caption="町丁目" attribute="1" defaultMemberUniqueName="[町丁目].[町丁目].[All]" allUniqueName="[町丁目].[町丁目].[All]" dimensionUniqueName="[町丁目]" displayFolder="" count="0" memberValueDatatype="130" unbalanced="0"/>
    <cacheHierarchy uniqueName="[町丁目_時系列].[町丁目]" caption="町丁目" attribute="1" defaultMemberUniqueName="[町丁目_時系列].[町丁目].[All]" allUniqueName="[町丁目_時系列].[町丁目].[All]" dimensionUniqueName="[町丁目_時系列]" displayFolder="" count="2" memberValueDatatype="130" unbalanced="0">
      <fieldsUsage count="2">
        <fieldUsage x="-1"/>
        <fieldUsage x="6"/>
      </fieldsUsage>
    </cacheHierarchy>
    <cacheHierarchy uniqueName="[年齢].[年齢]" caption="年齢" attribute="1" defaultMemberUniqueName="[年齢].[年齢].[All]" allUniqueName="[年齢].[年齢].[All]" dimensionUniqueName="[年齢]" displayFolder="" count="2" memberValueDatatype="20" unbalanced="0">
      <fieldsUsage count="2">
        <fieldUsage x="-1"/>
        <fieldUsage x="2"/>
      </fieldsUsage>
    </cacheHierarchy>
    <cacheHierarchy uniqueName="[Measures].[__XL_Count マスターデータ]" caption="__XL_Count マスターデータ" measure="1" displayFolder="" measureGroup="マスターデータ" count="0" hidden="1"/>
    <cacheHierarchy uniqueName="[Measures].[__XL_Count 年齢]" caption="__XL_Count 年齢" measure="1" displayFolder="" measureGroup="年齢" count="0" hidden="1"/>
    <cacheHierarchy uniqueName="[Measures].[__XL_Count 性別]" caption="__XL_Count 性別" measure="1" displayFolder="" measureGroup="性別" count="0" hidden="1"/>
    <cacheHierarchy uniqueName="[Measures].[__XL_Count 町丁目]" caption="__XL_Count 町丁目" measure="1" displayFolder="" measureGroup="町丁目" count="0" hidden="1"/>
    <cacheHierarchy uniqueName="[Measures].[__XL_Count 町丁目_時系列]" caption="__XL_Count 町丁目_時系列" measure="1" displayFolder="" measureGroup="町丁目_時系列" count="0" hidden="1"/>
    <cacheHierarchy uniqueName="[Measures].[__XL_Count 行政センター]" caption="__XL_Count 行政センター" measure="1" displayFolder="" measureGroup="行政センター" count="0" hidden="1"/>
    <cacheHierarchy uniqueName="[Measures].[__XL_Count 行政センター_時系列]" caption="__XL_Count 行政センター_時系列" measure="1" displayFolder="" measureGroup="行政センター_時系列" count="0" hidden="1"/>
    <cacheHierarchy uniqueName="[Measures].[__XL_Count カレンダー]" caption="__XL_Count カレンダー" measure="1" displayFolder="" measureGroup="カレンダー" count="0" hidden="1"/>
    <cacheHierarchy uniqueName="[Measures].[__No measures defined]" caption="__No measures defined" measure="1" displayFolder="" count="0" hidden="1"/>
    <cacheHierarchy uniqueName="[Measures].[合計 / 人数]" caption="合計 / 人数" measure="1" displayFolder="" measureGroup="マスターデータ" count="0" oneField="1" hidden="1">
      <fieldsUsage count="1">
        <fieldUsage x="0"/>
      </fieldsUsage>
      <extLst>
        <ext xmlns:x15="http://schemas.microsoft.com/office/spreadsheetml/2010/11/main" uri="{B97F6D7D-B522-45F9-BDA1-12C45D357490}">
          <x15:cacheHierarchy aggregatedColumn="8"/>
        </ext>
      </extLst>
    </cacheHierarchy>
  </cacheHierarchies>
  <kpis count="0"/>
  <dimensions count="9">
    <dimension measure="1" name="Measures" uniqueName="[Measures]" caption="Measures"/>
    <dimension name="カレンダー" uniqueName="[カレンダー]" caption="カレンダー"/>
    <dimension name="マスターデータ" uniqueName="[マスターデータ]" caption="マスターデータ"/>
    <dimension name="行政センター" uniqueName="[行政センター]" caption="行政センター"/>
    <dimension name="行政センター_時系列" uniqueName="[行政センター_時系列]" caption="行政センター_時系列"/>
    <dimension name="性別" uniqueName="[性別]" caption="性別"/>
    <dimension name="町丁目" uniqueName="[町丁目]" caption="町丁目"/>
    <dimension name="町丁目_時系列" uniqueName="[町丁目_時系列]" caption="町丁目_時系列"/>
    <dimension name="年齢" uniqueName="[年齢]" caption="年齢"/>
  </dimensions>
  <measureGroups count="8">
    <measureGroup name="カレンダー" caption="カレンダー"/>
    <measureGroup name="マスターデータ" caption="マスターデータ"/>
    <measureGroup name="行政センター" caption="行政センター"/>
    <measureGroup name="行政センター_時系列" caption="行政センター_時系列"/>
    <measureGroup name="性別" caption="性別"/>
    <measureGroup name="町丁目" caption="町丁目"/>
    <measureGroup name="町丁目_時系列" caption="町丁目_時系列"/>
    <measureGroup name="年齢" caption="年齢"/>
  </measureGroups>
  <maps count="15">
    <map measureGroup="0" dimension="1"/>
    <map measureGroup="1" dimension="1"/>
    <map measureGroup="1" dimension="2"/>
    <map measureGroup="1" dimension="3"/>
    <map measureGroup="1" dimension="4"/>
    <map measureGroup="1" dimension="5"/>
    <map measureGroup="1" dimension="6"/>
    <map measureGroup="1" dimension="7"/>
    <map measureGroup="1" dimension="8"/>
    <map measureGroup="2" dimension="3"/>
    <map measureGroup="3" dimension="4"/>
    <map measureGroup="4" dimension="5"/>
    <map measureGroup="5" dimension="6"/>
    <map measureGroup="6" dimension="7"/>
    <map measureGroup="7" dimension="8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統計係" refreshedDate="45804.406532638888" backgroundQuery="1" createdVersion="6" refreshedVersion="6" minRefreshableVersion="3" recordCount="0" supportSubquery="1" supportAdvancedDrill="1" xr:uid="{9526573D-A481-4942-AFCB-7828DF6E240B}">
  <cacheSource type="external" connectionId="1"/>
  <cacheFields count="5">
    <cacheField name="[Measures].[合計 / 人数]" caption="合計 / 人数" numFmtId="0" hierarchy="24" level="32767"/>
    <cacheField name="[性別].[性別].[性別]" caption="性別" numFmtId="0" hierarchy="11" level="1">
      <sharedItems count="2">
        <s v="女性"/>
        <s v="男性"/>
      </sharedItems>
    </cacheField>
    <cacheField name="[年齢].[年齢].[年齢]" caption="年齢" numFmtId="0" hierarchy="14" level="1">
      <sharedItems containsSemiMixedTypes="0" containsString="0" containsNumber="1" containsInteger="1" minValue="0" maxValue="130" count="131">
        <n v="0"/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  <n v="25"/>
        <n v="26"/>
        <n v="27"/>
        <n v="28"/>
        <n v="29"/>
        <n v="30"/>
        <n v="31"/>
        <n v="32"/>
        <n v="33"/>
        <n v="34"/>
        <n v="35"/>
        <n v="36"/>
        <n v="37"/>
        <n v="38"/>
        <n v="39"/>
        <n v="40"/>
        <n v="41"/>
        <n v="42"/>
        <n v="43"/>
        <n v="44"/>
        <n v="45"/>
        <n v="46"/>
        <n v="47"/>
        <n v="48"/>
        <n v="49"/>
        <n v="50"/>
        <n v="51"/>
        <n v="52"/>
        <n v="53"/>
        <n v="54"/>
        <n v="55"/>
        <n v="56"/>
        <n v="57"/>
        <n v="58"/>
        <n v="59"/>
        <n v="60"/>
        <n v="61"/>
        <n v="62"/>
        <n v="63"/>
        <n v="64"/>
        <n v="65"/>
        <n v="66"/>
        <n v="67"/>
        <n v="68"/>
        <n v="69"/>
        <n v="70"/>
        <n v="71"/>
        <n v="72"/>
        <n v="73"/>
        <n v="74"/>
        <n v="75"/>
        <n v="76"/>
        <n v="77"/>
        <n v="78"/>
        <n v="79"/>
        <n v="80"/>
        <n v="81"/>
        <n v="82"/>
        <n v="83"/>
        <n v="84"/>
        <n v="85"/>
        <n v="86"/>
        <n v="87"/>
        <n v="88"/>
        <n v="89"/>
        <n v="90"/>
        <n v="91"/>
        <n v="92"/>
        <n v="93"/>
        <n v="94"/>
        <n v="95"/>
        <n v="96"/>
        <n v="97"/>
        <n v="98"/>
        <n v="99"/>
        <n v="100"/>
        <n v="101"/>
        <n v="102"/>
        <n v="103"/>
        <n v="104"/>
        <n v="105"/>
        <n v="106"/>
        <n v="107"/>
        <n v="108"/>
        <n v="109"/>
        <n v="110"/>
        <n v="111"/>
        <n v="112"/>
        <n v="113"/>
        <n v="114"/>
        <n v="115"/>
        <n v="116"/>
        <n v="117"/>
        <n v="118"/>
        <n v="119"/>
        <n v="120"/>
        <n v="121"/>
        <n v="122"/>
        <n v="123"/>
        <n v="124"/>
        <n v="125"/>
        <n v="126"/>
        <n v="127"/>
        <n v="128"/>
        <n v="129"/>
        <n v="130"/>
      </sharedItems>
      <extLst>
        <ext xmlns:x15="http://schemas.microsoft.com/office/spreadsheetml/2010/11/main" uri="{4F2E5C28-24EA-4eb8-9CBF-B6C8F9C3D259}">
          <x15:cachedUniqueNames>
            <x15:cachedUniqueName index="0" name="[年齢].[年齢].&amp;[0]"/>
            <x15:cachedUniqueName index="1" name="[年齢].[年齢].&amp;[1]"/>
            <x15:cachedUniqueName index="2" name="[年齢].[年齢].&amp;[2]"/>
            <x15:cachedUniqueName index="3" name="[年齢].[年齢].&amp;[3]"/>
            <x15:cachedUniqueName index="4" name="[年齢].[年齢].&amp;[4]"/>
            <x15:cachedUniqueName index="5" name="[年齢].[年齢].&amp;[5]"/>
            <x15:cachedUniqueName index="6" name="[年齢].[年齢].&amp;[6]"/>
            <x15:cachedUniqueName index="7" name="[年齢].[年齢].&amp;[7]"/>
            <x15:cachedUniqueName index="8" name="[年齢].[年齢].&amp;[8]"/>
            <x15:cachedUniqueName index="9" name="[年齢].[年齢].&amp;[9]"/>
            <x15:cachedUniqueName index="10" name="[年齢].[年齢].&amp;[10]"/>
            <x15:cachedUniqueName index="11" name="[年齢].[年齢].&amp;[11]"/>
            <x15:cachedUniqueName index="12" name="[年齢].[年齢].&amp;[12]"/>
            <x15:cachedUniqueName index="13" name="[年齢].[年齢].&amp;[13]"/>
            <x15:cachedUniqueName index="14" name="[年齢].[年齢].&amp;[14]"/>
            <x15:cachedUniqueName index="15" name="[年齢].[年齢].&amp;[15]"/>
            <x15:cachedUniqueName index="16" name="[年齢].[年齢].&amp;[16]"/>
            <x15:cachedUniqueName index="17" name="[年齢].[年齢].&amp;[17]"/>
            <x15:cachedUniqueName index="18" name="[年齢].[年齢].&amp;[18]"/>
            <x15:cachedUniqueName index="19" name="[年齢].[年齢].&amp;[19]"/>
            <x15:cachedUniqueName index="20" name="[年齢].[年齢].&amp;[20]"/>
            <x15:cachedUniqueName index="21" name="[年齢].[年齢].&amp;[21]"/>
            <x15:cachedUniqueName index="22" name="[年齢].[年齢].&amp;[22]"/>
            <x15:cachedUniqueName index="23" name="[年齢].[年齢].&amp;[23]"/>
            <x15:cachedUniqueName index="24" name="[年齢].[年齢].&amp;[24]"/>
            <x15:cachedUniqueName index="25" name="[年齢].[年齢].&amp;[25]"/>
            <x15:cachedUniqueName index="26" name="[年齢].[年齢].&amp;[26]"/>
            <x15:cachedUniqueName index="27" name="[年齢].[年齢].&amp;[27]"/>
            <x15:cachedUniqueName index="28" name="[年齢].[年齢].&amp;[28]"/>
            <x15:cachedUniqueName index="29" name="[年齢].[年齢].&amp;[29]"/>
            <x15:cachedUniqueName index="30" name="[年齢].[年齢].&amp;[30]"/>
            <x15:cachedUniqueName index="31" name="[年齢].[年齢].&amp;[31]"/>
            <x15:cachedUniqueName index="32" name="[年齢].[年齢].&amp;[32]"/>
            <x15:cachedUniqueName index="33" name="[年齢].[年齢].&amp;[33]"/>
            <x15:cachedUniqueName index="34" name="[年齢].[年齢].&amp;[34]"/>
            <x15:cachedUniqueName index="35" name="[年齢].[年齢].&amp;[35]"/>
            <x15:cachedUniqueName index="36" name="[年齢].[年齢].&amp;[36]"/>
            <x15:cachedUniqueName index="37" name="[年齢].[年齢].&amp;[37]"/>
            <x15:cachedUniqueName index="38" name="[年齢].[年齢].&amp;[38]"/>
            <x15:cachedUniqueName index="39" name="[年齢].[年齢].&amp;[39]"/>
            <x15:cachedUniqueName index="40" name="[年齢].[年齢].&amp;[40]"/>
            <x15:cachedUniqueName index="41" name="[年齢].[年齢].&amp;[41]"/>
            <x15:cachedUniqueName index="42" name="[年齢].[年齢].&amp;[42]"/>
            <x15:cachedUniqueName index="43" name="[年齢].[年齢].&amp;[43]"/>
            <x15:cachedUniqueName index="44" name="[年齢].[年齢].&amp;[44]"/>
            <x15:cachedUniqueName index="45" name="[年齢].[年齢].&amp;[45]"/>
            <x15:cachedUniqueName index="46" name="[年齢].[年齢].&amp;[46]"/>
            <x15:cachedUniqueName index="47" name="[年齢].[年齢].&amp;[47]"/>
            <x15:cachedUniqueName index="48" name="[年齢].[年齢].&amp;[48]"/>
            <x15:cachedUniqueName index="49" name="[年齢].[年齢].&amp;[49]"/>
            <x15:cachedUniqueName index="50" name="[年齢].[年齢].&amp;[50]"/>
            <x15:cachedUniqueName index="51" name="[年齢].[年齢].&amp;[51]"/>
            <x15:cachedUniqueName index="52" name="[年齢].[年齢].&amp;[52]"/>
            <x15:cachedUniqueName index="53" name="[年齢].[年齢].&amp;[53]"/>
            <x15:cachedUniqueName index="54" name="[年齢].[年齢].&amp;[54]"/>
            <x15:cachedUniqueName index="55" name="[年齢].[年齢].&amp;[55]"/>
            <x15:cachedUniqueName index="56" name="[年齢].[年齢].&amp;[56]"/>
            <x15:cachedUniqueName index="57" name="[年齢].[年齢].&amp;[57]"/>
            <x15:cachedUniqueName index="58" name="[年齢].[年齢].&amp;[58]"/>
            <x15:cachedUniqueName index="59" name="[年齢].[年齢].&amp;[59]"/>
            <x15:cachedUniqueName index="60" name="[年齢].[年齢].&amp;[60]"/>
            <x15:cachedUniqueName index="61" name="[年齢].[年齢].&amp;[61]"/>
            <x15:cachedUniqueName index="62" name="[年齢].[年齢].&amp;[62]"/>
            <x15:cachedUniqueName index="63" name="[年齢].[年齢].&amp;[63]"/>
            <x15:cachedUniqueName index="64" name="[年齢].[年齢].&amp;[64]"/>
            <x15:cachedUniqueName index="65" name="[年齢].[年齢].&amp;[65]"/>
            <x15:cachedUniqueName index="66" name="[年齢].[年齢].&amp;[66]"/>
            <x15:cachedUniqueName index="67" name="[年齢].[年齢].&amp;[67]"/>
            <x15:cachedUniqueName index="68" name="[年齢].[年齢].&amp;[68]"/>
            <x15:cachedUniqueName index="69" name="[年齢].[年齢].&amp;[69]"/>
            <x15:cachedUniqueName index="70" name="[年齢].[年齢].&amp;[70]"/>
            <x15:cachedUniqueName index="71" name="[年齢].[年齢].&amp;[71]"/>
            <x15:cachedUniqueName index="72" name="[年齢].[年齢].&amp;[72]"/>
            <x15:cachedUniqueName index="73" name="[年齢].[年齢].&amp;[73]"/>
            <x15:cachedUniqueName index="74" name="[年齢].[年齢].&amp;[74]"/>
            <x15:cachedUniqueName index="75" name="[年齢].[年齢].&amp;[75]"/>
            <x15:cachedUniqueName index="76" name="[年齢].[年齢].&amp;[76]"/>
            <x15:cachedUniqueName index="77" name="[年齢].[年齢].&amp;[77]"/>
            <x15:cachedUniqueName index="78" name="[年齢].[年齢].&amp;[78]"/>
            <x15:cachedUniqueName index="79" name="[年齢].[年齢].&amp;[79]"/>
            <x15:cachedUniqueName index="80" name="[年齢].[年齢].&amp;[80]"/>
            <x15:cachedUniqueName index="81" name="[年齢].[年齢].&amp;[81]"/>
            <x15:cachedUniqueName index="82" name="[年齢].[年齢].&amp;[82]"/>
            <x15:cachedUniqueName index="83" name="[年齢].[年齢].&amp;[83]"/>
            <x15:cachedUniqueName index="84" name="[年齢].[年齢].&amp;[84]"/>
            <x15:cachedUniqueName index="85" name="[年齢].[年齢].&amp;[85]"/>
            <x15:cachedUniqueName index="86" name="[年齢].[年齢].&amp;[86]"/>
            <x15:cachedUniqueName index="87" name="[年齢].[年齢].&amp;[87]"/>
            <x15:cachedUniqueName index="88" name="[年齢].[年齢].&amp;[88]"/>
            <x15:cachedUniqueName index="89" name="[年齢].[年齢].&amp;[89]"/>
            <x15:cachedUniqueName index="90" name="[年齢].[年齢].&amp;[90]"/>
            <x15:cachedUniqueName index="91" name="[年齢].[年齢].&amp;[91]"/>
            <x15:cachedUniqueName index="92" name="[年齢].[年齢].&amp;[92]"/>
            <x15:cachedUniqueName index="93" name="[年齢].[年齢].&amp;[93]"/>
            <x15:cachedUniqueName index="94" name="[年齢].[年齢].&amp;[94]"/>
            <x15:cachedUniqueName index="95" name="[年齢].[年齢].&amp;[95]"/>
            <x15:cachedUniqueName index="96" name="[年齢].[年齢].&amp;[96]"/>
            <x15:cachedUniqueName index="97" name="[年齢].[年齢].&amp;[97]"/>
            <x15:cachedUniqueName index="98" name="[年齢].[年齢].&amp;[98]"/>
            <x15:cachedUniqueName index="99" name="[年齢].[年齢].&amp;[99]"/>
            <x15:cachedUniqueName index="100" name="[年齢].[年齢].&amp;[100]"/>
            <x15:cachedUniqueName index="101" name="[年齢].[年齢].&amp;[101]"/>
            <x15:cachedUniqueName index="102" name="[年齢].[年齢].&amp;[102]"/>
            <x15:cachedUniqueName index="103" name="[年齢].[年齢].&amp;[103]"/>
            <x15:cachedUniqueName index="104" name="[年齢].[年齢].&amp;[104]"/>
            <x15:cachedUniqueName index="105" name="[年齢].[年齢].&amp;[105]"/>
            <x15:cachedUniqueName index="106" name="[年齢].[年齢].&amp;[106]"/>
            <x15:cachedUniqueName index="107" name="[年齢].[年齢].&amp;[107]"/>
            <x15:cachedUniqueName index="108" name="[年齢].[年齢].&amp;[108]"/>
            <x15:cachedUniqueName index="109" name="[年齢].[年齢].&amp;[109]"/>
            <x15:cachedUniqueName index="110" name="[年齢].[年齢].&amp;[110]"/>
            <x15:cachedUniqueName index="111" name="[年齢].[年齢].&amp;[111]"/>
            <x15:cachedUniqueName index="112" name="[年齢].[年齢].&amp;[112]"/>
            <x15:cachedUniqueName index="113" name="[年齢].[年齢].&amp;[113]"/>
            <x15:cachedUniqueName index="114" name="[年齢].[年齢].&amp;[114]"/>
            <x15:cachedUniqueName index="115" name="[年齢].[年齢].&amp;[115]"/>
            <x15:cachedUniqueName index="116" name="[年齢].[年齢].&amp;[116]"/>
            <x15:cachedUniqueName index="117" name="[年齢].[年齢].&amp;[117]"/>
            <x15:cachedUniqueName index="118" name="[年齢].[年齢].&amp;[118]"/>
            <x15:cachedUniqueName index="119" name="[年齢].[年齢].&amp;[119]"/>
            <x15:cachedUniqueName index="120" name="[年齢].[年齢].&amp;[120]"/>
            <x15:cachedUniqueName index="121" name="[年齢].[年齢].&amp;[121]"/>
            <x15:cachedUniqueName index="122" name="[年齢].[年齢].&amp;[122]"/>
            <x15:cachedUniqueName index="123" name="[年齢].[年齢].&amp;[123]"/>
            <x15:cachedUniqueName index="124" name="[年齢].[年齢].&amp;[124]"/>
            <x15:cachedUniqueName index="125" name="[年齢].[年齢].&amp;[125]"/>
            <x15:cachedUniqueName index="126" name="[年齢].[年齢].&amp;[126]"/>
            <x15:cachedUniqueName index="127" name="[年齢].[年齢].&amp;[127]"/>
            <x15:cachedUniqueName index="128" name="[年齢].[年齢].&amp;[128]"/>
            <x15:cachedUniqueName index="129" name="[年齢].[年齢].&amp;[129]"/>
            <x15:cachedUniqueName index="130" name="[年齢].[年齢].&amp;[130]"/>
          </x15:cachedUniqueNames>
        </ext>
      </extLst>
    </cacheField>
    <cacheField name="[カレンダー].[年].[年]" caption="年" numFmtId="0" hierarchy="1" level="1">
      <sharedItems containsSemiMixedTypes="0" containsNonDate="0" containsString="0"/>
    </cacheField>
    <cacheField name="[カレンダー].[月].[月]" caption="月" numFmtId="0" hierarchy="2" level="1">
      <sharedItems containsSemiMixedTypes="0" containsNonDate="0" containsString="0"/>
    </cacheField>
  </cacheFields>
  <cacheHierarchies count="25">
    <cacheHierarchy uniqueName="[カレンダー].[日付]" caption="日付" attribute="1" time="1" defaultMemberUniqueName="[カレンダー].[日付].[All]" allUniqueName="[カレンダー].[日付].[All]" dimensionUniqueName="[カレンダー]" displayFolder="" count="0" memberValueDatatype="7" unbalanced="0"/>
    <cacheHierarchy uniqueName="[カレンダー].[年]" caption="年" attribute="1" defaultMemberUniqueName="[カレンダー].[年].[All]" allUniqueName="[カレンダー].[年].[All]" dimensionUniqueName="[カレンダー]" displayFolder="" count="2" memberValueDatatype="20" unbalanced="0">
      <fieldsUsage count="2">
        <fieldUsage x="-1"/>
        <fieldUsage x="3"/>
      </fieldsUsage>
    </cacheHierarchy>
    <cacheHierarchy uniqueName="[カレンダー].[月]" caption="月" attribute="1" defaultMemberUniqueName="[カレンダー].[月].[All]" allUniqueName="[カレンダー].[月].[All]" dimensionUniqueName="[カレンダー]" displayFolder="" count="2" memberValueDatatype="20" unbalanced="0">
      <fieldsUsage count="2">
        <fieldUsage x="-1"/>
        <fieldUsage x="4"/>
      </fieldsUsage>
    </cacheHierarchy>
    <cacheHierarchy uniqueName="[マスターデータ].[データ年月]" caption="データ年月" attribute="1" time="1" defaultMemberUniqueName="[マスターデータ].[データ年月].[All]" allUniqueName="[マスターデータ].[データ年月].[All]" dimensionUniqueName="[マスターデータ]" displayFolder="" count="0" memberValueDatatype="7" unbalanced="0"/>
    <cacheHierarchy uniqueName="[マスターデータ].[行政区]" caption="行政区" attribute="1" defaultMemberUniqueName="[マスターデータ].[行政区].[All]" allUniqueName="[マスターデータ].[行政区].[All]" dimensionUniqueName="[マスターデータ]" displayFolder="" count="0" memberValueDatatype="130" unbalanced="0"/>
    <cacheHierarchy uniqueName="[マスターデータ].[町丁目]" caption="町丁目" attribute="1" defaultMemberUniqueName="[マスターデータ].[町丁目].[All]" allUniqueName="[マスターデータ].[町丁目].[All]" dimensionUniqueName="[マスターデータ]" displayFolder="" count="0" memberValueDatatype="130" unbalanced="0"/>
    <cacheHierarchy uniqueName="[マスターデータ].[性別]" caption="性別" attribute="1" defaultMemberUniqueName="[マスターデータ].[性別].[All]" allUniqueName="[マスターデータ].[性別].[All]" dimensionUniqueName="[マスターデータ]" displayFolder="" count="0" memberValueDatatype="130" unbalanced="0"/>
    <cacheHierarchy uniqueName="[マスターデータ].[年齢]" caption="年齢" attribute="1" defaultMemberUniqueName="[マスターデータ].[年齢].[All]" allUniqueName="[マスターデータ].[年齢].[All]" dimensionUniqueName="[マスターデータ]" displayFolder="" count="0" memberValueDatatype="20" unbalanced="0"/>
    <cacheHierarchy uniqueName="[マスターデータ].[人数]" caption="人数" attribute="1" defaultMemberUniqueName="[マスターデータ].[人数].[All]" allUniqueName="[マスターデータ].[人数].[All]" dimensionUniqueName="[マスターデータ]" displayFolder="" count="0" memberValueDatatype="20" unbalanced="0"/>
    <cacheHierarchy uniqueName="[行政センター].[行政センター]" caption="行政センター" attribute="1" defaultMemberUniqueName="[行政センター].[行政センター].[All]" allUniqueName="[行政センター].[行政センター].[All]" dimensionUniqueName="[行政センター]" displayFolder="" count="2" memberValueDatatype="130" unbalanced="0"/>
    <cacheHierarchy uniqueName="[行政センター_時系列].[行政センター]" caption="行政センター" attribute="1" defaultMemberUniqueName="[行政センター_時系列].[行政センター].[All]" allUniqueName="[行政センター_時系列].[行政センター].[All]" dimensionUniqueName="[行政センター_時系列]" displayFolder="" count="0" memberValueDatatype="130" unbalanced="0"/>
    <cacheHierarchy uniqueName="[性別].[性別]" caption="性別" attribute="1" defaultMemberUniqueName="[性別].[性別].[All]" allUniqueName="[性別].[性別].[All]" dimensionUniqueName="[性別]" displayFolder="" count="2" memberValueDatatype="130" unbalanced="0">
      <fieldsUsage count="2">
        <fieldUsage x="-1"/>
        <fieldUsage x="1"/>
      </fieldsUsage>
    </cacheHierarchy>
    <cacheHierarchy uniqueName="[町丁目].[町丁目]" caption="町丁目" attribute="1" defaultMemberUniqueName="[町丁目].[町丁目].[All]" allUniqueName="[町丁目].[町丁目].[All]" dimensionUniqueName="[町丁目]" displayFolder="" count="2" memberValueDatatype="130" unbalanced="0"/>
    <cacheHierarchy uniqueName="[町丁目_時系列].[町丁目]" caption="町丁目" attribute="1" defaultMemberUniqueName="[町丁目_時系列].[町丁目].[All]" allUniqueName="[町丁目_時系列].[町丁目].[All]" dimensionUniqueName="[町丁目_時系列]" displayFolder="" count="0" memberValueDatatype="130" unbalanced="0"/>
    <cacheHierarchy uniqueName="[年齢].[年齢]" caption="年齢" attribute="1" defaultMemberUniqueName="[年齢].[年齢].[All]" allUniqueName="[年齢].[年齢].[All]" dimensionUniqueName="[年齢]" displayFolder="" count="2" memberValueDatatype="20" unbalanced="0">
      <fieldsUsage count="2">
        <fieldUsage x="-1"/>
        <fieldUsage x="2"/>
      </fieldsUsage>
    </cacheHierarchy>
    <cacheHierarchy uniqueName="[Measures].[__XL_Count マスターデータ]" caption="__XL_Count マスターデータ" measure="1" displayFolder="" measureGroup="マスターデータ" count="0" hidden="1"/>
    <cacheHierarchy uniqueName="[Measures].[__XL_Count 年齢]" caption="__XL_Count 年齢" measure="1" displayFolder="" measureGroup="年齢" count="0" hidden="1"/>
    <cacheHierarchy uniqueName="[Measures].[__XL_Count 性別]" caption="__XL_Count 性別" measure="1" displayFolder="" measureGroup="性別" count="0" hidden="1"/>
    <cacheHierarchy uniqueName="[Measures].[__XL_Count 町丁目]" caption="__XL_Count 町丁目" measure="1" displayFolder="" measureGroup="町丁目" count="0" hidden="1"/>
    <cacheHierarchy uniqueName="[Measures].[__XL_Count 町丁目_時系列]" caption="__XL_Count 町丁目_時系列" measure="1" displayFolder="" measureGroup="町丁目_時系列" count="0" hidden="1"/>
    <cacheHierarchy uniqueName="[Measures].[__XL_Count 行政センター]" caption="__XL_Count 行政センター" measure="1" displayFolder="" measureGroup="行政センター" count="0" hidden="1"/>
    <cacheHierarchy uniqueName="[Measures].[__XL_Count 行政センター_時系列]" caption="__XL_Count 行政センター_時系列" measure="1" displayFolder="" measureGroup="行政センター_時系列" count="0" hidden="1"/>
    <cacheHierarchy uniqueName="[Measures].[__XL_Count カレンダー]" caption="__XL_Count カレンダー" measure="1" displayFolder="" measureGroup="カレンダー" count="0" hidden="1"/>
    <cacheHierarchy uniqueName="[Measures].[__No measures defined]" caption="__No measures defined" measure="1" displayFolder="" count="0" hidden="1"/>
    <cacheHierarchy uniqueName="[Measures].[合計 / 人数]" caption="合計 / 人数" measure="1" displayFolder="" measureGroup="マスターデータ" count="0" oneField="1" hidden="1">
      <fieldsUsage count="1">
        <fieldUsage x="0"/>
      </fieldsUsage>
      <extLst>
        <ext xmlns:x15="http://schemas.microsoft.com/office/spreadsheetml/2010/11/main" uri="{B97F6D7D-B522-45F9-BDA1-12C45D357490}">
          <x15:cacheHierarchy aggregatedColumn="8"/>
        </ext>
      </extLst>
    </cacheHierarchy>
  </cacheHierarchies>
  <kpis count="0"/>
  <dimensions count="9">
    <dimension measure="1" name="Measures" uniqueName="[Measures]" caption="Measures"/>
    <dimension name="カレンダー" uniqueName="[カレンダー]" caption="カレンダー"/>
    <dimension name="マスターデータ" uniqueName="[マスターデータ]" caption="マスターデータ"/>
    <dimension name="行政センター" uniqueName="[行政センター]" caption="行政センター"/>
    <dimension name="行政センター_時系列" uniqueName="[行政センター_時系列]" caption="行政センター_時系列"/>
    <dimension name="性別" uniqueName="[性別]" caption="性別"/>
    <dimension name="町丁目" uniqueName="[町丁目]" caption="町丁目"/>
    <dimension name="町丁目_時系列" uniqueName="[町丁目_時系列]" caption="町丁目_時系列"/>
    <dimension name="年齢" uniqueName="[年齢]" caption="年齢"/>
  </dimensions>
  <measureGroups count="8">
    <measureGroup name="カレンダー" caption="カレンダー"/>
    <measureGroup name="マスターデータ" caption="マスターデータ"/>
    <measureGroup name="行政センター" caption="行政センター"/>
    <measureGroup name="行政センター_時系列" caption="行政センター_時系列"/>
    <measureGroup name="性別" caption="性別"/>
    <measureGroup name="町丁目" caption="町丁目"/>
    <measureGroup name="町丁目_時系列" caption="町丁目_時系列"/>
    <measureGroup name="年齢" caption="年齢"/>
  </measureGroups>
  <maps count="15">
    <map measureGroup="0" dimension="1"/>
    <map measureGroup="1" dimension="1"/>
    <map measureGroup="1" dimension="2"/>
    <map measureGroup="1" dimension="3"/>
    <map measureGroup="1" dimension="4"/>
    <map measureGroup="1" dimension="5"/>
    <map measureGroup="1" dimension="6"/>
    <map measureGroup="1" dimension="7"/>
    <map measureGroup="1" dimension="8"/>
    <map measureGroup="2" dimension="3"/>
    <map measureGroup="3" dimension="4"/>
    <map measureGroup="4" dimension="5"/>
    <map measureGroup="5" dimension="6"/>
    <map measureGroup="6" dimension="7"/>
    <map measureGroup="7" dimension="8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統計係" refreshedDate="45804.406533217596" backgroundQuery="1" createdVersion="6" refreshedVersion="6" minRefreshableVersion="3" recordCount="0" supportSubquery="1" supportAdvancedDrill="1" xr:uid="{86EDB8BE-E6D4-4D91-89A3-CC946A5A4C2A}">
  <cacheSource type="external" connectionId="1"/>
  <cacheFields count="5">
    <cacheField name="[Measures].[合計 / 人数]" caption="合計 / 人数" numFmtId="0" hierarchy="24" level="32767"/>
    <cacheField name="[性別].[性別].[性別]" caption="性別" numFmtId="0" hierarchy="11" level="1">
      <sharedItems count="2">
        <s v="女性"/>
        <s v="男性"/>
      </sharedItems>
    </cacheField>
    <cacheField name="[年齢].[年齢].[年齢]" caption="年齢" numFmtId="0" hierarchy="14" level="1">
      <sharedItems containsSemiMixedTypes="0" containsString="0" containsNumber="1" containsInteger="1" minValue="0" maxValue="130" count="131">
        <n v="0"/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  <n v="25"/>
        <n v="26"/>
        <n v="27"/>
        <n v="28"/>
        <n v="29"/>
        <n v="30"/>
        <n v="31"/>
        <n v="32"/>
        <n v="33"/>
        <n v="34"/>
        <n v="35"/>
        <n v="36"/>
        <n v="37"/>
        <n v="38"/>
        <n v="39"/>
        <n v="40"/>
        <n v="41"/>
        <n v="42"/>
        <n v="43"/>
        <n v="44"/>
        <n v="45"/>
        <n v="46"/>
        <n v="47"/>
        <n v="48"/>
        <n v="49"/>
        <n v="50"/>
        <n v="51"/>
        <n v="52"/>
        <n v="53"/>
        <n v="54"/>
        <n v="55"/>
        <n v="56"/>
        <n v="57"/>
        <n v="58"/>
        <n v="59"/>
        <n v="60"/>
        <n v="61"/>
        <n v="62"/>
        <n v="63"/>
        <n v="64"/>
        <n v="65"/>
        <n v="66"/>
        <n v="67"/>
        <n v="68"/>
        <n v="69"/>
        <n v="70"/>
        <n v="71"/>
        <n v="72"/>
        <n v="73"/>
        <n v="74"/>
        <n v="75"/>
        <n v="76"/>
        <n v="77"/>
        <n v="78"/>
        <n v="79"/>
        <n v="80"/>
        <n v="81"/>
        <n v="82"/>
        <n v="83"/>
        <n v="84"/>
        <n v="85"/>
        <n v="86"/>
        <n v="87"/>
        <n v="88"/>
        <n v="89"/>
        <n v="90"/>
        <n v="91"/>
        <n v="92"/>
        <n v="93"/>
        <n v="94"/>
        <n v="95"/>
        <n v="96"/>
        <n v="97"/>
        <n v="98"/>
        <n v="99"/>
        <n v="100"/>
        <n v="101"/>
        <n v="102"/>
        <n v="103"/>
        <n v="104"/>
        <n v="105"/>
        <n v="106"/>
        <n v="107"/>
        <n v="108"/>
        <n v="109"/>
        <n v="110"/>
        <n v="111"/>
        <n v="112"/>
        <n v="113"/>
        <n v="114"/>
        <n v="115"/>
        <n v="116"/>
        <n v="117"/>
        <n v="118"/>
        <n v="119"/>
        <n v="120"/>
        <n v="121"/>
        <n v="122"/>
        <n v="123"/>
        <n v="124"/>
        <n v="125"/>
        <n v="126"/>
        <n v="127"/>
        <n v="128"/>
        <n v="129"/>
        <n v="130"/>
      </sharedItems>
      <extLst>
        <ext xmlns:x15="http://schemas.microsoft.com/office/spreadsheetml/2010/11/main" uri="{4F2E5C28-24EA-4eb8-9CBF-B6C8F9C3D259}">
          <x15:cachedUniqueNames>
            <x15:cachedUniqueName index="0" name="[年齢].[年齢].&amp;[0]"/>
            <x15:cachedUniqueName index="1" name="[年齢].[年齢].&amp;[1]"/>
            <x15:cachedUniqueName index="2" name="[年齢].[年齢].&amp;[2]"/>
            <x15:cachedUniqueName index="3" name="[年齢].[年齢].&amp;[3]"/>
            <x15:cachedUniqueName index="4" name="[年齢].[年齢].&amp;[4]"/>
            <x15:cachedUniqueName index="5" name="[年齢].[年齢].&amp;[5]"/>
            <x15:cachedUniqueName index="6" name="[年齢].[年齢].&amp;[6]"/>
            <x15:cachedUniqueName index="7" name="[年齢].[年齢].&amp;[7]"/>
            <x15:cachedUniqueName index="8" name="[年齢].[年齢].&amp;[8]"/>
            <x15:cachedUniqueName index="9" name="[年齢].[年齢].&amp;[9]"/>
            <x15:cachedUniqueName index="10" name="[年齢].[年齢].&amp;[10]"/>
            <x15:cachedUniqueName index="11" name="[年齢].[年齢].&amp;[11]"/>
            <x15:cachedUniqueName index="12" name="[年齢].[年齢].&amp;[12]"/>
            <x15:cachedUniqueName index="13" name="[年齢].[年齢].&amp;[13]"/>
            <x15:cachedUniqueName index="14" name="[年齢].[年齢].&amp;[14]"/>
            <x15:cachedUniqueName index="15" name="[年齢].[年齢].&amp;[15]"/>
            <x15:cachedUniqueName index="16" name="[年齢].[年齢].&amp;[16]"/>
            <x15:cachedUniqueName index="17" name="[年齢].[年齢].&amp;[17]"/>
            <x15:cachedUniqueName index="18" name="[年齢].[年齢].&amp;[18]"/>
            <x15:cachedUniqueName index="19" name="[年齢].[年齢].&amp;[19]"/>
            <x15:cachedUniqueName index="20" name="[年齢].[年齢].&amp;[20]"/>
            <x15:cachedUniqueName index="21" name="[年齢].[年齢].&amp;[21]"/>
            <x15:cachedUniqueName index="22" name="[年齢].[年齢].&amp;[22]"/>
            <x15:cachedUniqueName index="23" name="[年齢].[年齢].&amp;[23]"/>
            <x15:cachedUniqueName index="24" name="[年齢].[年齢].&amp;[24]"/>
            <x15:cachedUniqueName index="25" name="[年齢].[年齢].&amp;[25]"/>
            <x15:cachedUniqueName index="26" name="[年齢].[年齢].&amp;[26]"/>
            <x15:cachedUniqueName index="27" name="[年齢].[年齢].&amp;[27]"/>
            <x15:cachedUniqueName index="28" name="[年齢].[年齢].&amp;[28]"/>
            <x15:cachedUniqueName index="29" name="[年齢].[年齢].&amp;[29]"/>
            <x15:cachedUniqueName index="30" name="[年齢].[年齢].&amp;[30]"/>
            <x15:cachedUniqueName index="31" name="[年齢].[年齢].&amp;[31]"/>
            <x15:cachedUniqueName index="32" name="[年齢].[年齢].&amp;[32]"/>
            <x15:cachedUniqueName index="33" name="[年齢].[年齢].&amp;[33]"/>
            <x15:cachedUniqueName index="34" name="[年齢].[年齢].&amp;[34]"/>
            <x15:cachedUniqueName index="35" name="[年齢].[年齢].&amp;[35]"/>
            <x15:cachedUniqueName index="36" name="[年齢].[年齢].&amp;[36]"/>
            <x15:cachedUniqueName index="37" name="[年齢].[年齢].&amp;[37]"/>
            <x15:cachedUniqueName index="38" name="[年齢].[年齢].&amp;[38]"/>
            <x15:cachedUniqueName index="39" name="[年齢].[年齢].&amp;[39]"/>
            <x15:cachedUniqueName index="40" name="[年齢].[年齢].&amp;[40]"/>
            <x15:cachedUniqueName index="41" name="[年齢].[年齢].&amp;[41]"/>
            <x15:cachedUniqueName index="42" name="[年齢].[年齢].&amp;[42]"/>
            <x15:cachedUniqueName index="43" name="[年齢].[年齢].&amp;[43]"/>
            <x15:cachedUniqueName index="44" name="[年齢].[年齢].&amp;[44]"/>
            <x15:cachedUniqueName index="45" name="[年齢].[年齢].&amp;[45]"/>
            <x15:cachedUniqueName index="46" name="[年齢].[年齢].&amp;[46]"/>
            <x15:cachedUniqueName index="47" name="[年齢].[年齢].&amp;[47]"/>
            <x15:cachedUniqueName index="48" name="[年齢].[年齢].&amp;[48]"/>
            <x15:cachedUniqueName index="49" name="[年齢].[年齢].&amp;[49]"/>
            <x15:cachedUniqueName index="50" name="[年齢].[年齢].&amp;[50]"/>
            <x15:cachedUniqueName index="51" name="[年齢].[年齢].&amp;[51]"/>
            <x15:cachedUniqueName index="52" name="[年齢].[年齢].&amp;[52]"/>
            <x15:cachedUniqueName index="53" name="[年齢].[年齢].&amp;[53]"/>
            <x15:cachedUniqueName index="54" name="[年齢].[年齢].&amp;[54]"/>
            <x15:cachedUniqueName index="55" name="[年齢].[年齢].&amp;[55]"/>
            <x15:cachedUniqueName index="56" name="[年齢].[年齢].&amp;[56]"/>
            <x15:cachedUniqueName index="57" name="[年齢].[年齢].&amp;[57]"/>
            <x15:cachedUniqueName index="58" name="[年齢].[年齢].&amp;[58]"/>
            <x15:cachedUniqueName index="59" name="[年齢].[年齢].&amp;[59]"/>
            <x15:cachedUniqueName index="60" name="[年齢].[年齢].&amp;[60]"/>
            <x15:cachedUniqueName index="61" name="[年齢].[年齢].&amp;[61]"/>
            <x15:cachedUniqueName index="62" name="[年齢].[年齢].&amp;[62]"/>
            <x15:cachedUniqueName index="63" name="[年齢].[年齢].&amp;[63]"/>
            <x15:cachedUniqueName index="64" name="[年齢].[年齢].&amp;[64]"/>
            <x15:cachedUniqueName index="65" name="[年齢].[年齢].&amp;[65]"/>
            <x15:cachedUniqueName index="66" name="[年齢].[年齢].&amp;[66]"/>
            <x15:cachedUniqueName index="67" name="[年齢].[年齢].&amp;[67]"/>
            <x15:cachedUniqueName index="68" name="[年齢].[年齢].&amp;[68]"/>
            <x15:cachedUniqueName index="69" name="[年齢].[年齢].&amp;[69]"/>
            <x15:cachedUniqueName index="70" name="[年齢].[年齢].&amp;[70]"/>
            <x15:cachedUniqueName index="71" name="[年齢].[年齢].&amp;[71]"/>
            <x15:cachedUniqueName index="72" name="[年齢].[年齢].&amp;[72]"/>
            <x15:cachedUniqueName index="73" name="[年齢].[年齢].&amp;[73]"/>
            <x15:cachedUniqueName index="74" name="[年齢].[年齢].&amp;[74]"/>
            <x15:cachedUniqueName index="75" name="[年齢].[年齢].&amp;[75]"/>
            <x15:cachedUniqueName index="76" name="[年齢].[年齢].&amp;[76]"/>
            <x15:cachedUniqueName index="77" name="[年齢].[年齢].&amp;[77]"/>
            <x15:cachedUniqueName index="78" name="[年齢].[年齢].&amp;[78]"/>
            <x15:cachedUniqueName index="79" name="[年齢].[年齢].&amp;[79]"/>
            <x15:cachedUniqueName index="80" name="[年齢].[年齢].&amp;[80]"/>
            <x15:cachedUniqueName index="81" name="[年齢].[年齢].&amp;[81]"/>
            <x15:cachedUniqueName index="82" name="[年齢].[年齢].&amp;[82]"/>
            <x15:cachedUniqueName index="83" name="[年齢].[年齢].&amp;[83]"/>
            <x15:cachedUniqueName index="84" name="[年齢].[年齢].&amp;[84]"/>
            <x15:cachedUniqueName index="85" name="[年齢].[年齢].&amp;[85]"/>
            <x15:cachedUniqueName index="86" name="[年齢].[年齢].&amp;[86]"/>
            <x15:cachedUniqueName index="87" name="[年齢].[年齢].&amp;[87]"/>
            <x15:cachedUniqueName index="88" name="[年齢].[年齢].&amp;[88]"/>
            <x15:cachedUniqueName index="89" name="[年齢].[年齢].&amp;[89]"/>
            <x15:cachedUniqueName index="90" name="[年齢].[年齢].&amp;[90]"/>
            <x15:cachedUniqueName index="91" name="[年齢].[年齢].&amp;[91]"/>
            <x15:cachedUniqueName index="92" name="[年齢].[年齢].&amp;[92]"/>
            <x15:cachedUniqueName index="93" name="[年齢].[年齢].&amp;[93]"/>
            <x15:cachedUniqueName index="94" name="[年齢].[年齢].&amp;[94]"/>
            <x15:cachedUniqueName index="95" name="[年齢].[年齢].&amp;[95]"/>
            <x15:cachedUniqueName index="96" name="[年齢].[年齢].&amp;[96]"/>
            <x15:cachedUniqueName index="97" name="[年齢].[年齢].&amp;[97]"/>
            <x15:cachedUniqueName index="98" name="[年齢].[年齢].&amp;[98]"/>
            <x15:cachedUniqueName index="99" name="[年齢].[年齢].&amp;[99]"/>
            <x15:cachedUniqueName index="100" name="[年齢].[年齢].&amp;[100]"/>
            <x15:cachedUniqueName index="101" name="[年齢].[年齢].&amp;[101]"/>
            <x15:cachedUniqueName index="102" name="[年齢].[年齢].&amp;[102]"/>
            <x15:cachedUniqueName index="103" name="[年齢].[年齢].&amp;[103]"/>
            <x15:cachedUniqueName index="104" name="[年齢].[年齢].&amp;[104]"/>
            <x15:cachedUniqueName index="105" name="[年齢].[年齢].&amp;[105]"/>
            <x15:cachedUniqueName index="106" name="[年齢].[年齢].&amp;[106]"/>
            <x15:cachedUniqueName index="107" name="[年齢].[年齢].&amp;[107]"/>
            <x15:cachedUniqueName index="108" name="[年齢].[年齢].&amp;[108]"/>
            <x15:cachedUniqueName index="109" name="[年齢].[年齢].&amp;[109]"/>
            <x15:cachedUniqueName index="110" name="[年齢].[年齢].&amp;[110]"/>
            <x15:cachedUniqueName index="111" name="[年齢].[年齢].&amp;[111]"/>
            <x15:cachedUniqueName index="112" name="[年齢].[年齢].&amp;[112]"/>
            <x15:cachedUniqueName index="113" name="[年齢].[年齢].&amp;[113]"/>
            <x15:cachedUniqueName index="114" name="[年齢].[年齢].&amp;[114]"/>
            <x15:cachedUniqueName index="115" name="[年齢].[年齢].&amp;[115]"/>
            <x15:cachedUniqueName index="116" name="[年齢].[年齢].&amp;[116]"/>
            <x15:cachedUniqueName index="117" name="[年齢].[年齢].&amp;[117]"/>
            <x15:cachedUniqueName index="118" name="[年齢].[年齢].&amp;[118]"/>
            <x15:cachedUniqueName index="119" name="[年齢].[年齢].&amp;[119]"/>
            <x15:cachedUniqueName index="120" name="[年齢].[年齢].&amp;[120]"/>
            <x15:cachedUniqueName index="121" name="[年齢].[年齢].&amp;[121]"/>
            <x15:cachedUniqueName index="122" name="[年齢].[年齢].&amp;[122]"/>
            <x15:cachedUniqueName index="123" name="[年齢].[年齢].&amp;[123]"/>
            <x15:cachedUniqueName index="124" name="[年齢].[年齢].&amp;[124]"/>
            <x15:cachedUniqueName index="125" name="[年齢].[年齢].&amp;[125]"/>
            <x15:cachedUniqueName index="126" name="[年齢].[年齢].&amp;[126]"/>
            <x15:cachedUniqueName index="127" name="[年齢].[年齢].&amp;[127]"/>
            <x15:cachedUniqueName index="128" name="[年齢].[年齢].&amp;[128]"/>
            <x15:cachedUniqueName index="129" name="[年齢].[年齢].&amp;[129]"/>
            <x15:cachedUniqueName index="130" name="[年齢].[年齢].&amp;[130]"/>
          </x15:cachedUniqueNames>
        </ext>
      </extLst>
    </cacheField>
    <cacheField name="[カレンダー].[年].[年]" caption="年" numFmtId="0" hierarchy="1" level="1">
      <sharedItems containsSemiMixedTypes="0" containsNonDate="0" containsString="0"/>
    </cacheField>
    <cacheField name="[カレンダー].[月].[月]" caption="月" numFmtId="0" hierarchy="2" level="1">
      <sharedItems containsSemiMixedTypes="0" containsNonDate="0" containsString="0"/>
    </cacheField>
  </cacheFields>
  <cacheHierarchies count="25">
    <cacheHierarchy uniqueName="[カレンダー].[日付]" caption="日付" attribute="1" time="1" defaultMemberUniqueName="[カレンダー].[日付].[All]" allUniqueName="[カレンダー].[日付].[All]" dimensionUniqueName="[カレンダー]" displayFolder="" count="0" memberValueDatatype="7" unbalanced="0"/>
    <cacheHierarchy uniqueName="[カレンダー].[年]" caption="年" attribute="1" defaultMemberUniqueName="[カレンダー].[年].[All]" allUniqueName="[カレンダー].[年].[All]" dimensionUniqueName="[カレンダー]" displayFolder="" count="2" memberValueDatatype="20" unbalanced="0">
      <fieldsUsage count="2">
        <fieldUsage x="-1"/>
        <fieldUsage x="3"/>
      </fieldsUsage>
    </cacheHierarchy>
    <cacheHierarchy uniqueName="[カレンダー].[月]" caption="月" attribute="1" defaultMemberUniqueName="[カレンダー].[月].[All]" allUniqueName="[カレンダー].[月].[All]" dimensionUniqueName="[カレンダー]" displayFolder="" count="2" memberValueDatatype="20" unbalanced="0">
      <fieldsUsage count="2">
        <fieldUsage x="-1"/>
        <fieldUsage x="4"/>
      </fieldsUsage>
    </cacheHierarchy>
    <cacheHierarchy uniqueName="[マスターデータ].[データ年月]" caption="データ年月" attribute="1" time="1" defaultMemberUniqueName="[マスターデータ].[データ年月].[All]" allUniqueName="[マスターデータ].[データ年月].[All]" dimensionUniqueName="[マスターデータ]" displayFolder="" count="0" memberValueDatatype="7" unbalanced="0"/>
    <cacheHierarchy uniqueName="[マスターデータ].[行政区]" caption="行政区" attribute="1" defaultMemberUniqueName="[マスターデータ].[行政区].[All]" allUniqueName="[マスターデータ].[行政区].[All]" dimensionUniqueName="[マスターデータ]" displayFolder="" count="0" memberValueDatatype="130" unbalanced="0"/>
    <cacheHierarchy uniqueName="[マスターデータ].[町丁目]" caption="町丁目" attribute="1" defaultMemberUniqueName="[マスターデータ].[町丁目].[All]" allUniqueName="[マスターデータ].[町丁目].[All]" dimensionUniqueName="[マスターデータ]" displayFolder="" count="0" memberValueDatatype="130" unbalanced="0"/>
    <cacheHierarchy uniqueName="[マスターデータ].[性別]" caption="性別" attribute="1" defaultMemberUniqueName="[マスターデータ].[性別].[All]" allUniqueName="[マスターデータ].[性別].[All]" dimensionUniqueName="[マスターデータ]" displayFolder="" count="0" memberValueDatatype="130" unbalanced="0"/>
    <cacheHierarchy uniqueName="[マスターデータ].[年齢]" caption="年齢" attribute="1" defaultMemberUniqueName="[マスターデータ].[年齢].[All]" allUniqueName="[マスターデータ].[年齢].[All]" dimensionUniqueName="[マスターデータ]" displayFolder="" count="0" memberValueDatatype="20" unbalanced="0"/>
    <cacheHierarchy uniqueName="[マスターデータ].[人数]" caption="人数" attribute="1" defaultMemberUniqueName="[マスターデータ].[人数].[All]" allUniqueName="[マスターデータ].[人数].[All]" dimensionUniqueName="[マスターデータ]" displayFolder="" count="0" memberValueDatatype="20" unbalanced="0"/>
    <cacheHierarchy uniqueName="[行政センター].[行政センター]" caption="行政センター" attribute="1" defaultMemberUniqueName="[行政センター].[行政センター].[All]" allUniqueName="[行政センター].[行政センター].[All]" dimensionUniqueName="[行政センター]" displayFolder="" count="0" memberValueDatatype="130" unbalanced="0"/>
    <cacheHierarchy uniqueName="[行政センター_時系列].[行政センター]" caption="行政センター" attribute="1" defaultMemberUniqueName="[行政センター_時系列].[行政センター].[All]" allUniqueName="[行政センター_時系列].[行政センター].[All]" dimensionUniqueName="[行政センター_時系列]" displayFolder="" count="0" memberValueDatatype="130" unbalanced="0"/>
    <cacheHierarchy uniqueName="[性別].[性別]" caption="性別" attribute="1" defaultMemberUniqueName="[性別].[性別].[All]" allUniqueName="[性別].[性別].[All]" dimensionUniqueName="[性別]" displayFolder="" count="2" memberValueDatatype="130" unbalanced="0">
      <fieldsUsage count="2">
        <fieldUsage x="-1"/>
        <fieldUsage x="1"/>
      </fieldsUsage>
    </cacheHierarchy>
    <cacheHierarchy uniqueName="[町丁目].[町丁目]" caption="町丁目" attribute="1" defaultMemberUniqueName="[町丁目].[町丁目].[All]" allUniqueName="[町丁目].[町丁目].[All]" dimensionUniqueName="[町丁目]" displayFolder="" count="0" memberValueDatatype="130" unbalanced="0"/>
    <cacheHierarchy uniqueName="[町丁目_時系列].[町丁目]" caption="町丁目" attribute="1" defaultMemberUniqueName="[町丁目_時系列].[町丁目].[All]" allUniqueName="[町丁目_時系列].[町丁目].[All]" dimensionUniqueName="[町丁目_時系列]" displayFolder="" count="0" memberValueDatatype="130" unbalanced="0"/>
    <cacheHierarchy uniqueName="[年齢].[年齢]" caption="年齢" attribute="1" defaultMemberUniqueName="[年齢].[年齢].[All]" allUniqueName="[年齢].[年齢].[All]" dimensionUniqueName="[年齢]" displayFolder="" count="2" memberValueDatatype="20" unbalanced="0">
      <fieldsUsage count="2">
        <fieldUsage x="-1"/>
        <fieldUsage x="2"/>
      </fieldsUsage>
    </cacheHierarchy>
    <cacheHierarchy uniqueName="[Measures].[__XL_Count マスターデータ]" caption="__XL_Count マスターデータ" measure="1" displayFolder="" measureGroup="マスターデータ" count="0" hidden="1"/>
    <cacheHierarchy uniqueName="[Measures].[__XL_Count 年齢]" caption="__XL_Count 年齢" measure="1" displayFolder="" measureGroup="年齢" count="0" hidden="1"/>
    <cacheHierarchy uniqueName="[Measures].[__XL_Count 性別]" caption="__XL_Count 性別" measure="1" displayFolder="" measureGroup="性別" count="0" hidden="1"/>
    <cacheHierarchy uniqueName="[Measures].[__XL_Count 町丁目]" caption="__XL_Count 町丁目" measure="1" displayFolder="" measureGroup="町丁目" count="0" hidden="1"/>
    <cacheHierarchy uniqueName="[Measures].[__XL_Count 町丁目_時系列]" caption="__XL_Count 町丁目_時系列" measure="1" displayFolder="" measureGroup="町丁目_時系列" count="0" hidden="1"/>
    <cacheHierarchy uniqueName="[Measures].[__XL_Count 行政センター]" caption="__XL_Count 行政センター" measure="1" displayFolder="" measureGroup="行政センター" count="0" hidden="1"/>
    <cacheHierarchy uniqueName="[Measures].[__XL_Count 行政センター_時系列]" caption="__XL_Count 行政センター_時系列" measure="1" displayFolder="" measureGroup="行政センター_時系列" count="0" hidden="1"/>
    <cacheHierarchy uniqueName="[Measures].[__XL_Count カレンダー]" caption="__XL_Count カレンダー" measure="1" displayFolder="" measureGroup="カレンダー" count="0" hidden="1"/>
    <cacheHierarchy uniqueName="[Measures].[__No measures defined]" caption="__No measures defined" measure="1" displayFolder="" count="0" hidden="1"/>
    <cacheHierarchy uniqueName="[Measures].[合計 / 人数]" caption="合計 / 人数" measure="1" displayFolder="" measureGroup="マスターデータ" count="0" oneField="1" hidden="1">
      <fieldsUsage count="1">
        <fieldUsage x="0"/>
      </fieldsUsage>
      <extLst>
        <ext xmlns:x15="http://schemas.microsoft.com/office/spreadsheetml/2010/11/main" uri="{B97F6D7D-B522-45F9-BDA1-12C45D357490}">
          <x15:cacheHierarchy aggregatedColumn="8"/>
        </ext>
      </extLst>
    </cacheHierarchy>
  </cacheHierarchies>
  <kpis count="0"/>
  <dimensions count="9">
    <dimension measure="1" name="Measures" uniqueName="[Measures]" caption="Measures"/>
    <dimension name="カレンダー" uniqueName="[カレンダー]" caption="カレンダー"/>
    <dimension name="マスターデータ" uniqueName="[マスターデータ]" caption="マスターデータ"/>
    <dimension name="行政センター" uniqueName="[行政センター]" caption="行政センター"/>
    <dimension name="行政センター_時系列" uniqueName="[行政センター_時系列]" caption="行政センター_時系列"/>
    <dimension name="性別" uniqueName="[性別]" caption="性別"/>
    <dimension name="町丁目" uniqueName="[町丁目]" caption="町丁目"/>
    <dimension name="町丁目_時系列" uniqueName="[町丁目_時系列]" caption="町丁目_時系列"/>
    <dimension name="年齢" uniqueName="[年齢]" caption="年齢"/>
  </dimensions>
  <measureGroups count="8">
    <measureGroup name="カレンダー" caption="カレンダー"/>
    <measureGroup name="マスターデータ" caption="マスターデータ"/>
    <measureGroup name="行政センター" caption="行政センター"/>
    <measureGroup name="行政センター_時系列" caption="行政センター_時系列"/>
    <measureGroup name="性別" caption="性別"/>
    <measureGroup name="町丁目" caption="町丁目"/>
    <measureGroup name="町丁目_時系列" caption="町丁目_時系列"/>
    <measureGroup name="年齢" caption="年齢"/>
  </measureGroups>
  <maps count="15">
    <map measureGroup="0" dimension="1"/>
    <map measureGroup="1" dimension="1"/>
    <map measureGroup="1" dimension="2"/>
    <map measureGroup="1" dimension="3"/>
    <map measureGroup="1" dimension="4"/>
    <map measureGroup="1" dimension="5"/>
    <map measureGroup="1" dimension="6"/>
    <map measureGroup="1" dimension="7"/>
    <map measureGroup="1" dimension="8"/>
    <map measureGroup="2" dimension="3"/>
    <map measureGroup="3" dimension="4"/>
    <map measureGroup="4" dimension="5"/>
    <map measureGroup="5" dimension="6"/>
    <map measureGroup="6" dimension="7"/>
    <map measureGroup="7" dimension="8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統計係" refreshedDate="45804.405957870367" backgroundQuery="1" createdVersion="3" refreshedVersion="6" minRefreshableVersion="3" recordCount="0" supportSubquery="1" supportAdvancedDrill="1" xr:uid="{9C3995E8-7894-4C68-995A-3D4AAC2CC5A1}">
  <cacheSource type="external" connectionId="1">
    <extLst>
      <ext xmlns:x14="http://schemas.microsoft.com/office/spreadsheetml/2009/9/main" uri="{F057638F-6D5F-4e77-A914-E7F072B9BCA8}">
        <x14:sourceConnection name="ThisWorkbookDataModel"/>
      </ext>
    </extLst>
  </cacheSource>
  <cacheFields count="0"/>
  <cacheHierarchies count="25">
    <cacheHierarchy uniqueName="[カレンダー].[日付]" caption="日付" attribute="1" time="1" defaultMemberUniqueName="[カレンダー].[日付].[All]" allUniqueName="[カレンダー].[日付].[All]" dimensionUniqueName="[カレンダー]" displayFolder="" count="0" memberValueDatatype="7" unbalanced="0"/>
    <cacheHierarchy uniqueName="[カレンダー].[年]" caption="年" attribute="1" defaultMemberUniqueName="[カレンダー].[年].[All]" allUniqueName="[カレンダー].[年].[All]" dimensionUniqueName="[カレンダー]" displayFolder="" count="2" memberValueDatatype="20" unbalanced="0"/>
    <cacheHierarchy uniqueName="[カレンダー].[月]" caption="月" attribute="1" defaultMemberUniqueName="[カレンダー].[月].[All]" allUniqueName="[カレンダー].[月].[All]" dimensionUniqueName="[カレンダー]" displayFolder="" count="2" memberValueDatatype="20" unbalanced="0"/>
    <cacheHierarchy uniqueName="[マスターデータ].[データ年月]" caption="データ年月" attribute="1" time="1" defaultMemberUniqueName="[マスターデータ].[データ年月].[All]" allUniqueName="[マスターデータ].[データ年月].[All]" dimensionUniqueName="[マスターデータ]" displayFolder="" count="0" memberValueDatatype="7" unbalanced="0"/>
    <cacheHierarchy uniqueName="[マスターデータ].[行政区]" caption="行政区" attribute="1" defaultMemberUniqueName="[マスターデータ].[行政区].[All]" allUniqueName="[マスターデータ].[行政区].[All]" dimensionUniqueName="[マスターデータ]" displayFolder="" count="0" memberValueDatatype="130" unbalanced="0"/>
    <cacheHierarchy uniqueName="[マスターデータ].[町丁目]" caption="町丁目" attribute="1" defaultMemberUniqueName="[マスターデータ].[町丁目].[All]" allUniqueName="[マスターデータ].[町丁目].[All]" dimensionUniqueName="[マスターデータ]" displayFolder="" count="0" memberValueDatatype="130" unbalanced="0"/>
    <cacheHierarchy uniqueName="[マスターデータ].[性別]" caption="性別" attribute="1" defaultMemberUniqueName="[マスターデータ].[性別].[All]" allUniqueName="[マスターデータ].[性別].[All]" dimensionUniqueName="[マスターデータ]" displayFolder="" count="0" memberValueDatatype="130" unbalanced="0"/>
    <cacheHierarchy uniqueName="[マスターデータ].[年齢]" caption="年齢" attribute="1" defaultMemberUniqueName="[マスターデータ].[年齢].[All]" allUniqueName="[マスターデータ].[年齢].[All]" dimensionUniqueName="[マスターデータ]" displayFolder="" count="0" memberValueDatatype="20" unbalanced="0"/>
    <cacheHierarchy uniqueName="[マスターデータ].[人数]" caption="人数" attribute="1" defaultMemberUniqueName="[マスターデータ].[人数].[All]" allUniqueName="[マスターデータ].[人数].[All]" dimensionUniqueName="[マスターデータ]" displayFolder="" count="0" memberValueDatatype="20" unbalanced="0"/>
    <cacheHierarchy uniqueName="[行政センター].[行政センター]" caption="行政センター" attribute="1" defaultMemberUniqueName="[行政センター].[行政センター].[All]" allUniqueName="[行政センター].[行政センター].[All]" dimensionUniqueName="[行政センター]" displayFolder="" count="2" memberValueDatatype="130" unbalanced="0"/>
    <cacheHierarchy uniqueName="[行政センター_時系列].[行政センター]" caption="行政センター" attribute="1" defaultMemberUniqueName="[行政センター_時系列].[行政センター].[All]" allUniqueName="[行政センター_時系列].[行政センター].[All]" dimensionUniqueName="[行政センター_時系列]" displayFolder="" count="0" memberValueDatatype="130" unbalanced="0"/>
    <cacheHierarchy uniqueName="[性別].[性別]" caption="性別" attribute="1" defaultMemberUniqueName="[性別].[性別].[All]" allUniqueName="[性別].[性別].[All]" dimensionUniqueName="[性別]" displayFolder="" count="0" memberValueDatatype="130" unbalanced="0"/>
    <cacheHierarchy uniqueName="[町丁目].[町丁目]" caption="町丁目" attribute="1" defaultMemberUniqueName="[町丁目].[町丁目].[All]" allUniqueName="[町丁目].[町丁目].[All]" dimensionUniqueName="[町丁目]" displayFolder="" count="2" memberValueDatatype="130" unbalanced="0"/>
    <cacheHierarchy uniqueName="[町丁目_時系列].[町丁目]" caption="町丁目" attribute="1" defaultMemberUniqueName="[町丁目_時系列].[町丁目].[All]" allUniqueName="[町丁目_時系列].[町丁目].[All]" dimensionUniqueName="[町丁目_時系列]" displayFolder="" count="0" memberValueDatatype="130" unbalanced="0"/>
    <cacheHierarchy uniqueName="[年齢].[年齢]" caption="年齢" attribute="1" defaultMemberUniqueName="[年齢].[年齢].[All]" allUniqueName="[年齢].[年齢].[All]" dimensionUniqueName="[年齢]" displayFolder="" count="0" memberValueDatatype="20" unbalanced="0"/>
    <cacheHierarchy uniqueName="[Measures].[__XL_Count マスターデータ]" caption="__XL_Count マスターデータ" measure="1" displayFolder="" measureGroup="マスターデータ" count="0" hidden="1"/>
    <cacheHierarchy uniqueName="[Measures].[__XL_Count 年齢]" caption="__XL_Count 年齢" measure="1" displayFolder="" measureGroup="年齢" count="0" hidden="1"/>
    <cacheHierarchy uniqueName="[Measures].[__XL_Count 性別]" caption="__XL_Count 性別" measure="1" displayFolder="" measureGroup="性別" count="0" hidden="1"/>
    <cacheHierarchy uniqueName="[Measures].[__XL_Count 町丁目]" caption="__XL_Count 町丁目" measure="1" displayFolder="" measureGroup="町丁目" count="0" hidden="1"/>
    <cacheHierarchy uniqueName="[Measures].[__XL_Count 町丁目_時系列]" caption="__XL_Count 町丁目_時系列" measure="1" displayFolder="" measureGroup="町丁目_時系列" count="0" hidden="1"/>
    <cacheHierarchy uniqueName="[Measures].[__XL_Count 行政センター]" caption="__XL_Count 行政センター" measure="1" displayFolder="" measureGroup="行政センター" count="0" hidden="1"/>
    <cacheHierarchy uniqueName="[Measures].[__XL_Count 行政センター_時系列]" caption="__XL_Count 行政センター_時系列" measure="1" displayFolder="" measureGroup="行政センター_時系列" count="0" hidden="1"/>
    <cacheHierarchy uniqueName="[Measures].[__XL_Count カレンダー]" caption="__XL_Count カレンダー" measure="1" displayFolder="" measureGroup="カレンダー" count="0" hidden="1"/>
    <cacheHierarchy uniqueName="[Measures].[__No measures defined]" caption="__No measures defined" measure="1" displayFolder="" count="0" hidden="1"/>
    <cacheHierarchy uniqueName="[Measures].[合計 / 人数]" caption="合計 / 人数" measure="1" displayFolder="" measureGroup="マスターデータ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</cacheHierarchies>
  <kpis count="0"/>
  <extLst>
    <ext xmlns:x14="http://schemas.microsoft.com/office/spreadsheetml/2009/9/main" uri="{725AE2AE-9491-48be-B2B4-4EB974FC3084}">
      <x14:pivotCacheDefinition slicerData="1" pivotCacheId="55897650" supportSubqueryNonVisual="1" supportSubqueryCalcMem="1" supportAddCalcMems="1"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統計係" refreshedDate="45804.405964814818" backgroundQuery="1" createdVersion="3" refreshedVersion="6" minRefreshableVersion="3" recordCount="0" supportSubquery="1" supportAdvancedDrill="1" xr:uid="{B0CE8786-02F7-4EDD-BE83-9DC6F8ACF90D}">
  <cacheSource type="external" connectionId="1">
    <extLst>
      <ext xmlns:x14="http://schemas.microsoft.com/office/spreadsheetml/2009/9/main" uri="{F057638F-6D5F-4e77-A914-E7F072B9BCA8}">
        <x14:sourceConnection name="ThisWorkbookDataModel"/>
      </ext>
    </extLst>
  </cacheSource>
  <cacheFields count="0"/>
  <cacheHierarchies count="25">
    <cacheHierarchy uniqueName="[カレンダー].[日付]" caption="日付" attribute="1" time="1" defaultMemberUniqueName="[カレンダー].[日付].[All]" allUniqueName="[カレンダー].[日付].[All]" dimensionUniqueName="[カレンダー]" displayFolder="" count="0" memberValueDatatype="7" unbalanced="0"/>
    <cacheHierarchy uniqueName="[カレンダー].[年]" caption="年" attribute="1" defaultMemberUniqueName="[カレンダー].[年].[All]" allUniqueName="[カレンダー].[年].[All]" dimensionUniqueName="[カレンダー]" displayFolder="" count="0" memberValueDatatype="20" unbalanced="0"/>
    <cacheHierarchy uniqueName="[カレンダー].[月]" caption="月" attribute="1" defaultMemberUniqueName="[カレンダー].[月].[All]" allUniqueName="[カレンダー].[月].[All]" dimensionUniqueName="[カレンダー]" displayFolder="" count="0" memberValueDatatype="20" unbalanced="0"/>
    <cacheHierarchy uniqueName="[マスターデータ].[データ年月]" caption="データ年月" attribute="1" time="1" defaultMemberUniqueName="[マスターデータ].[データ年月].[All]" allUniqueName="[マスターデータ].[データ年月].[All]" dimensionUniqueName="[マスターデータ]" displayFolder="" count="0" memberValueDatatype="7" unbalanced="0"/>
    <cacheHierarchy uniqueName="[マスターデータ].[行政区]" caption="行政区" attribute="1" defaultMemberUniqueName="[マスターデータ].[行政区].[All]" allUniqueName="[マスターデータ].[行政区].[All]" dimensionUniqueName="[マスターデータ]" displayFolder="" count="0" memberValueDatatype="130" unbalanced="0"/>
    <cacheHierarchy uniqueName="[マスターデータ].[町丁目]" caption="町丁目" attribute="1" defaultMemberUniqueName="[マスターデータ].[町丁目].[All]" allUniqueName="[マスターデータ].[町丁目].[All]" dimensionUniqueName="[マスターデータ]" displayFolder="" count="0" memberValueDatatype="130" unbalanced="0"/>
    <cacheHierarchy uniqueName="[マスターデータ].[性別]" caption="性別" attribute="1" defaultMemberUniqueName="[マスターデータ].[性別].[All]" allUniqueName="[マスターデータ].[性別].[All]" dimensionUniqueName="[マスターデータ]" displayFolder="" count="0" memberValueDatatype="130" unbalanced="0"/>
    <cacheHierarchy uniqueName="[マスターデータ].[年齢]" caption="年齢" attribute="1" defaultMemberUniqueName="[マスターデータ].[年齢].[All]" allUniqueName="[マスターデータ].[年齢].[All]" dimensionUniqueName="[マスターデータ]" displayFolder="" count="0" memberValueDatatype="20" unbalanced="0"/>
    <cacheHierarchy uniqueName="[マスターデータ].[人数]" caption="人数" attribute="1" defaultMemberUniqueName="[マスターデータ].[人数].[All]" allUniqueName="[マスターデータ].[人数].[All]" dimensionUniqueName="[マスターデータ]" displayFolder="" count="0" memberValueDatatype="20" unbalanced="0"/>
    <cacheHierarchy uniqueName="[行政センター].[行政センター]" caption="行政センター" attribute="1" defaultMemberUniqueName="[行政センター].[行政センター].[All]" allUniqueName="[行政センター].[行政センター].[All]" dimensionUniqueName="[行政センター]" displayFolder="" count="0" memberValueDatatype="130" unbalanced="0"/>
    <cacheHierarchy uniqueName="[行政センター_時系列].[行政センター]" caption="行政センター" attribute="1" defaultMemberUniqueName="[行政センター_時系列].[行政センター].[All]" allUniqueName="[行政センター_時系列].[行政センター].[All]" dimensionUniqueName="[行政センター_時系列]" displayFolder="" count="2" memberValueDatatype="130" unbalanced="0"/>
    <cacheHierarchy uniqueName="[性別].[性別]" caption="性別" attribute="1" defaultMemberUniqueName="[性別].[性別].[All]" allUniqueName="[性別].[性別].[All]" dimensionUniqueName="[性別]" displayFolder="" count="0" memberValueDatatype="130" unbalanced="0"/>
    <cacheHierarchy uniqueName="[町丁目].[町丁目]" caption="町丁目" attribute="1" defaultMemberUniqueName="[町丁目].[町丁目].[All]" allUniqueName="[町丁目].[町丁目].[All]" dimensionUniqueName="[町丁目]" displayFolder="" count="0" memberValueDatatype="130" unbalanced="0"/>
    <cacheHierarchy uniqueName="[町丁目_時系列].[町丁目]" caption="町丁目" attribute="1" defaultMemberUniqueName="[町丁目_時系列].[町丁目].[All]" allUniqueName="[町丁目_時系列].[町丁目].[All]" dimensionUniqueName="[町丁目_時系列]" displayFolder="" count="2" memberValueDatatype="130" unbalanced="0"/>
    <cacheHierarchy uniqueName="[年齢].[年齢]" caption="年齢" attribute="1" defaultMemberUniqueName="[年齢].[年齢].[All]" allUniqueName="[年齢].[年齢].[All]" dimensionUniqueName="[年齢]" displayFolder="" count="0" memberValueDatatype="20" unbalanced="0"/>
    <cacheHierarchy uniqueName="[Measures].[__XL_Count マスターデータ]" caption="__XL_Count マスターデータ" measure="1" displayFolder="" measureGroup="マスターデータ" count="0" hidden="1"/>
    <cacheHierarchy uniqueName="[Measures].[__XL_Count 年齢]" caption="__XL_Count 年齢" measure="1" displayFolder="" measureGroup="年齢" count="0" hidden="1"/>
    <cacheHierarchy uniqueName="[Measures].[__XL_Count 性別]" caption="__XL_Count 性別" measure="1" displayFolder="" measureGroup="性別" count="0" hidden="1"/>
    <cacheHierarchy uniqueName="[Measures].[__XL_Count 町丁目]" caption="__XL_Count 町丁目" measure="1" displayFolder="" measureGroup="町丁目" count="0" hidden="1"/>
    <cacheHierarchy uniqueName="[Measures].[__XL_Count 町丁目_時系列]" caption="__XL_Count 町丁目_時系列" measure="1" displayFolder="" measureGroup="町丁目_時系列" count="0" hidden="1"/>
    <cacheHierarchy uniqueName="[Measures].[__XL_Count 行政センター]" caption="__XL_Count 行政センター" measure="1" displayFolder="" measureGroup="行政センター" count="0" hidden="1"/>
    <cacheHierarchy uniqueName="[Measures].[__XL_Count 行政センター_時系列]" caption="__XL_Count 行政センター_時系列" measure="1" displayFolder="" measureGroup="行政センター_時系列" count="0" hidden="1"/>
    <cacheHierarchy uniqueName="[Measures].[__XL_Count カレンダー]" caption="__XL_Count カレンダー" measure="1" displayFolder="" measureGroup="カレンダー" count="0" hidden="1"/>
    <cacheHierarchy uniqueName="[Measures].[__No measures defined]" caption="__No measures defined" measure="1" displayFolder="" count="0" hidden="1"/>
    <cacheHierarchy uniqueName="[Measures].[合計 / 人数]" caption="合計 / 人数" measure="1" displayFolder="" measureGroup="マスターデータ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</cacheHierarchies>
  <kpis count="0"/>
  <extLst>
    <ext xmlns:x14="http://schemas.microsoft.com/office/spreadsheetml/2009/9/main" uri="{725AE2AE-9491-48be-B2B4-4EB974FC3084}">
      <x14:pivotCacheDefinition slicerData="1" pivotCacheId="1247399166" supportSubqueryNonVisual="1" supportSubqueryCalcMem="1" supportAddCalcMems="1"/>
    </ext>
  </extLst>
</pivotCacheDefinition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BC5C401-F66A-4D79-B237-F4F34BBDB0E3}" name="各歳別人口①" cacheId="1" applyNumberFormats="0" applyBorderFormats="0" applyFontFormats="0" applyPatternFormats="0" applyAlignmentFormats="0" applyWidthHeightFormats="1" dataCaption="値" tag="9987a4b8-cb98-4fe0-86dc-9807389def2a" updatedVersion="6" minRefreshableVersion="3" useAutoFormatting="1" subtotalHiddenItems="1" rowGrandTotals="0" colGrandTotals="0" itemPrintTitles="1" createdVersion="6" indent="0" showEmptyRow="1" showEmptyCol="1" outline="1" outlineData="1" multipleFieldFilters="0">
  <location ref="A1:C133" firstHeaderRow="1" firstDataRow="2" firstDataCol="1"/>
  <pivotFields count="5">
    <pivotField dataField="1" subtotalTop="0" showAll="0" defaultSubtotal="0"/>
    <pivotField axis="axisCol" allDrilled="1" subtotalTop="0" showAll="0" sortType="descending" defaultSubtotal="0" defaultAttributeDrillState="1">
      <items count="2">
        <item x="1"/>
        <item x="0"/>
      </items>
    </pivotField>
    <pivotField axis="axisRow" allDrilled="1" subtotalTop="0" showAll="0" dataSourceSort="1" defaultSubtotal="0" defaultAttributeDrillState="1">
      <items count="13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</items>
    </pivotField>
    <pivotField allDrilled="1" subtotalTop="0" showAll="0" dataSourceSort="1" defaultSubtotal="0" defaultAttributeDrillState="1"/>
    <pivotField allDrilled="1" subtotalTop="0" showAll="0" dataSourceSort="1" defaultSubtotal="0" defaultAttributeDrillState="1"/>
  </pivotFields>
  <rowFields count="1">
    <field x="2"/>
  </rowFields>
  <rowItems count="13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</rowItems>
  <colFields count="1">
    <field x="1"/>
  </colFields>
  <colItems count="2">
    <i>
      <x/>
    </i>
    <i>
      <x v="1"/>
    </i>
  </colItems>
  <dataFields count="1">
    <dataField name="合計 / 人数" fld="0" baseField="0" baseItem="0"/>
  </dataFields>
  <pivotHierarchies count="25">
    <pivotHierarchy dragToData="1"/>
    <pivotHierarchy multipleItemSelectionAllowed="1" dragToData="1">
      <members count="1" level="1">
        <member name="[カレンダー].[年].&amp;[2025]"/>
      </members>
    </pivotHierarchy>
    <pivotHierarchy multipleItemSelectionAllowed="1" dragToData="1">
      <members count="1" level="1">
        <member name="[カレンダー].[月].&amp;[4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multipleItemSelectionAllowed="1"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</pivotHierarchies>
  <pivotTableStyleInfo name="PivotStyleLight16" showRowHeaders="1" showColHeaders="1" showRowStripes="0" showColStripes="0" showLastColumn="1"/>
  <rowHierarchiesUsage count="1">
    <rowHierarchyUsage hierarchyUsage="14"/>
  </rowHierarchiesUsage>
  <colHierarchiesUsage count="1">
    <colHierarchyUsage hierarchyUsage="11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マスターデータ]"/>
        <x15:activeTabTopLevelEntity name="[性別]"/>
        <x15:activeTabTopLevelEntity name="[年齢]"/>
        <x15:activeTabTopLevelEntity name="[行政センター]"/>
        <x15:activeTabTopLevelEntity name="[町丁目]"/>
        <x15:activeTabTopLevelEntity name="[カレンダー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E6448D2-01CE-46DE-878C-DE280D422633}" name="各歳別人口②" cacheId="2" applyNumberFormats="0" applyBorderFormats="0" applyFontFormats="0" applyPatternFormats="0" applyAlignmentFormats="0" applyWidthHeightFormats="1" dataCaption="値" tag="5a98f26a-9a11-42f7-8c29-892a1a4a7d94" updatedVersion="6" minRefreshableVersion="3" useAutoFormatting="1" subtotalHiddenItems="1" rowGrandTotals="0" colGrandTotals="0" itemPrintTitles="1" createdVersion="6" indent="0" showEmptyRow="1" showEmptyCol="1" outline="1" outlineData="1" multipleFieldFilters="0">
  <location ref="A1:C133" firstHeaderRow="1" firstDataRow="2" firstDataCol="1"/>
  <pivotFields count="5">
    <pivotField dataField="1" subtotalTop="0" showAll="0" defaultSubtotal="0"/>
    <pivotField axis="axisCol" allDrilled="1" subtotalTop="0" showAll="0" sortType="descending" defaultSubtotal="0" defaultAttributeDrillState="1">
      <items count="2">
        <item x="1"/>
        <item x="0"/>
      </items>
    </pivotField>
    <pivotField axis="axisRow" allDrilled="1" subtotalTop="0" showAll="0" dataSourceSort="1" defaultSubtotal="0" defaultAttributeDrillState="1">
      <items count="13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</items>
    </pivotField>
    <pivotField allDrilled="1" subtotalTop="0" showAll="0" dataSourceSort="1" defaultSubtotal="0" defaultAttributeDrillState="1"/>
    <pivotField allDrilled="1" subtotalTop="0" showAll="0" dataSourceSort="1" defaultSubtotal="0" defaultAttributeDrillState="1"/>
  </pivotFields>
  <rowFields count="1">
    <field x="2"/>
  </rowFields>
  <rowItems count="13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</rowItems>
  <colFields count="1">
    <field x="1"/>
  </colFields>
  <colItems count="2">
    <i>
      <x/>
    </i>
    <i>
      <x v="1"/>
    </i>
  </colItems>
  <dataFields count="1">
    <dataField name="合計 / 人数" fld="0" baseField="0" baseItem="0"/>
  </dataFields>
  <pivotHierarchies count="25">
    <pivotHierarchy dragToData="1"/>
    <pivotHierarchy multipleItemSelectionAllowed="1" dragToData="1">
      <members count="1" level="1">
        <member name="[カレンダー].[年].&amp;[2025]"/>
      </members>
    </pivotHierarchy>
    <pivotHierarchy multipleItemSelectionAllowed="1" dragToData="1">
      <members count="1" level="1">
        <member name="[カレンダー].[月].&amp;[4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</pivotHierarchies>
  <pivotTableStyleInfo name="PivotStyleLight16" showRowHeaders="1" showColHeaders="1" showRowStripes="0" showColStripes="0" showLastColumn="1"/>
  <rowHierarchiesUsage count="1">
    <rowHierarchyUsage hierarchyUsage="14"/>
  </rowHierarchiesUsage>
  <colHierarchiesUsage count="1">
    <colHierarchyUsage hierarchyUsage="11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マスターデータ]"/>
        <x15:activeTabTopLevelEntity name="[性別]"/>
        <x15:activeTabTopLevelEntity name="[年齢]"/>
        <x15:activeTabTopLevelEntity name="[カレンダー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CB8E16E-7E32-4D58-985E-F423D10E9127}" name="各歳別人口③" cacheId="0" applyNumberFormats="0" applyBorderFormats="0" applyFontFormats="0" applyPatternFormats="0" applyAlignmentFormats="0" applyWidthHeightFormats="1" dataCaption="値" tag="719b6044-755b-4139-8227-b2e23f09f984" updatedVersion="6" minRefreshableVersion="3" useAutoFormatting="1" subtotalHiddenItems="1" rowGrandTotals="0" colGrandTotals="0" itemPrintTitles="1" createdVersion="6" indent="0" showEmptyRow="1" showEmptyCol="1" compact="0" compactData="0" multipleFieldFilters="0">
  <location ref="A1:E11792" firstHeaderRow="1" firstDataRow="2" firstDataCol="3"/>
  <pivotFields count="7">
    <pivotField dataField="1"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Col" compact="0" allDrilled="1" outline="0" subtotalTop="0" showAll="0" sortType="descending" defaultSubtotal="0" defaultAttributeDrillState="1">
      <items count="2">
        <item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allDrilled="1" outline="0" subtotalTop="0" showAll="0" dataSourceSort="1" defaultSubtotal="0" defaultAttributeDrillState="1">
      <items count="13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allDrilled="1" outline="0" subtotalTop="0" showAll="0" dataSourceSort="1" defaultSubtotal="0" defaultAttributeDrillState="1">
      <items count="8">
        <item x="0"/>
        <item x="1"/>
        <item x="2"/>
        <item x="3"/>
        <item x="4"/>
        <item x="5"/>
        <item x="6"/>
        <item x="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allDrilled="1" outline="0" subtotalTop="0" showAll="0" dataSourceSort="1" defaultSubtotal="0" defaultAttributeDrillState="1">
      <items count="12">
        <item x="0"/>
        <item x="1"/>
        <item x="2"/>
        <item x="3"/>
        <item x="4"/>
        <item x="5"/>
        <item x="6"/>
        <item x="7"/>
        <item x="8"/>
        <item x="9"/>
        <item x="10"/>
        <item x="1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allDrilled="1" outline="0" subtotalTop="0" showAll="0" dataSourceSort="1" defaultSubtotal="0" defaultAttributeDrillState="1">
      <extLst>
        <ext xmlns:x14="http://schemas.microsoft.com/office/spreadsheetml/2009/9/main" uri="{2946ED86-A175-432a-8AC1-64E0C546D7DE}">
          <x14:pivotField fillDownLabels="1"/>
        </ext>
      </extLst>
    </pivotField>
    <pivotField compact="0" allDrilled="1" outline="0" subtotalTop="0" showAll="0" dataSourceSort="1" defaultSubtotal="0" defaultAttributeDrillState="1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3"/>
    <field x="4"/>
    <field x="2"/>
  </rowFields>
  <rowItems count="11790">
    <i>
      <x/>
      <x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2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3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4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5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>
      <x v="1"/>
      <x v="6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7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8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9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10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1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2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3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4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5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>
      <x v="2"/>
      <x v="6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7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8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9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10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1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2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3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4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5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>
      <x v="3"/>
      <x v="6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7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8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9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10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1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2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3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4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5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>
      <x v="4"/>
      <x v="6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7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8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9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10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1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2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3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4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5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>
      <x v="5"/>
      <x v="6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7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8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9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10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1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2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3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4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5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>
      <x v="6"/>
      <x v="6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7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8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9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10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1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2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3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4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5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>
      <x v="7"/>
      <x v="6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7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8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9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10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1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2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3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4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5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</rowItems>
  <colFields count="1">
    <field x="1"/>
  </colFields>
  <colItems count="2">
    <i>
      <x/>
    </i>
    <i>
      <x v="1"/>
    </i>
  </colItems>
  <dataFields count="1">
    <dataField name="合計 / 人数" fld="0" baseField="0" baseItem="0"/>
  </dataFields>
  <pivotHierarchies count="25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multipleItemSelectionAllowed="1"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</pivotHierarchies>
  <pivotTableStyleInfo name="PivotStyleLight16" showRowHeaders="1" showColHeaders="1" showRowStripes="0" showColStripes="0" showLastColumn="1"/>
  <rowHierarchiesUsage count="3">
    <rowHierarchyUsage hierarchyUsage="1"/>
    <rowHierarchyUsage hierarchyUsage="2"/>
    <rowHierarchyUsage hierarchyUsage="14"/>
  </rowHierarchiesUsage>
  <colHierarchiesUsage count="1">
    <colHierarchyUsage hierarchyUsage="11"/>
  </colHierarchiesUsage>
  <extLst>
    <ext xmlns:x14="http://schemas.microsoft.com/office/spreadsheetml/2009/9/main" uri="{962EF5D1-5CA2-4c93-8EF4-DBF5C05439D2}">
      <x14:pivotTableDefinition xmlns:xm="http://schemas.microsoft.com/office/excel/2006/main" fillDownLabelsDefault="1" calculatedMembersInFilters="1" hideValuesRow="1"/>
    </ext>
    <ext xmlns:x15="http://schemas.microsoft.com/office/spreadsheetml/2010/11/main" uri="{E67621CE-5B39-4880-91FE-76760E9C1902}">
      <x15:pivotTableUISettings>
        <x15:activeTabTopLevelEntity name="[マスターデータ]"/>
        <x15:activeTabTopLevelEntity name="[性別]"/>
        <x15:activeTabTopLevelEntity name="[年齢]"/>
        <x15:activeTabTopLevelEntity name="[カレンダー]"/>
        <x15:activeTabTopLevelEntity name="[行政センター_時系列]"/>
        <x15:activeTabTopLevelEntity name="[町丁目_時系列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スライサー_行政センター" xr10:uid="{41527D04-1E9F-46CE-B74E-181EE1A550B0}" sourceName="[行政センター].[行政センター]">
  <pivotTables>
    <pivotTable tabId="1" name="各歳別人口①"/>
  </pivotTables>
  <data>
    <olap pivotCacheId="55897650">
      <levels count="2">
        <level uniqueName="[行政センター].[行政センター].[(All)]" sourceCaption="(All)" count="0"/>
        <level uniqueName="[行政センター].[行政センター].[行政センター]" sourceCaption="行政センター" count="10" sortOrder="descending">
          <ranges>
            <range startItem="0">
              <i n="[行政センター].[行政センター].&amp;[本庁]" c="本庁"/>
              <i n="[行政センター].[行政センター].&amp;[北下浦]" c="北下浦"/>
              <i n="[行政センター].[行政センター].&amp;[田浦]" c="田浦"/>
              <i n="[行政センター].[行政センター].&amp;[追浜]" c="追浜"/>
              <i n="[行政センター].[行政センター].&amp;[大津]" c="大津"/>
              <i n="[行政センター].[行政センター].&amp;[西]" c="西"/>
              <i n="[行政センター].[行政センター].&amp;[久里浜]" c="久里浜"/>
              <i n="[行政センター].[行政センター].&amp;[浦賀]" c="浦賀"/>
              <i n="[行政センター].[行政センター].&amp;[逸見]" c="逸見"/>
              <i n="[行政センター].[行政センター].&amp;[衣笠]" c="衣笠"/>
            </range>
          </ranges>
        </level>
      </levels>
      <selections count="1">
        <selection n="[行政センター].[行政センター].[All]"/>
      </selections>
    </olap>
  </data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スライサー_町丁目" xr10:uid="{3002BFF1-5E82-489D-A8F8-64D98169DE69}" sourceName="[町丁目].[町丁目]">
  <pivotTables>
    <pivotTable tabId="1" name="各歳別人口①"/>
  </pivotTables>
  <data>
    <olap pivotCacheId="55897650">
      <levels count="2">
        <level uniqueName="[町丁目].[町丁目].[(All)]" sourceCaption="(All)" count="0"/>
        <level uniqueName="[町丁目].[町丁目].[町丁目]" sourceCaption="町丁目" count="377">
          <ranges>
            <range startItem="0">
              <i n="[町丁目].[町丁目].&amp;[グリーンハイツ]" c="グリーンハイツ"/>
              <i n="[町丁目].[町丁目].&amp;[ハイランド１丁目]" c="ハイランド１丁目"/>
              <i n="[町丁目].[町丁目].&amp;[ハイランド２丁目]" c="ハイランド２丁目"/>
              <i n="[町丁目].[町丁目].&amp;[ハイランド３丁目]" c="ハイランド３丁目"/>
              <i n="[町丁目].[町丁目].&amp;[ハイランド４丁目]" c="ハイランド４丁目"/>
              <i n="[町丁目].[町丁目].&amp;[ハイランド５丁目]" c="ハイランド５丁目"/>
              <i n="[町丁目].[町丁目].&amp;[阿部倉]" c="阿部倉"/>
              <i n="[町丁目].[町丁目].&amp;[芦名１丁目]" c="芦名１丁目"/>
              <i n="[町丁目].[町丁目].&amp;[芦名２丁目]" c="芦名２丁目"/>
              <i n="[町丁目].[町丁目].&amp;[粟田１丁目]" c="粟田１丁目"/>
              <i n="[町丁目].[町丁目].&amp;[粟田２丁目]" c="粟田２丁目"/>
              <i n="[町丁目].[町丁目].&amp;[安浦町１丁目]" c="安浦町１丁目"/>
              <i n="[町丁目].[町丁目].&amp;[安浦町２丁目]" c="安浦町２丁目"/>
              <i n="[町丁目].[町丁目].&amp;[安浦町３丁目]" c="安浦町３丁目"/>
              <i n="[町丁目].[町丁目].&amp;[安針台]" c="安針台"/>
              <i n="[町丁目].[町丁目].&amp;[衣笠栄町１丁目]" c="衣笠栄町１丁目"/>
              <i n="[町丁目].[町丁目].&amp;[衣笠栄町２丁目]" c="衣笠栄町２丁目"/>
              <i n="[町丁目].[町丁目].&amp;[衣笠栄町３丁目]" c="衣笠栄町３丁目"/>
              <i n="[町丁目].[町丁目].&amp;[衣笠栄町４丁目]" c="衣笠栄町４丁目"/>
              <i n="[町丁目].[町丁目].&amp;[衣笠町]" c="衣笠町"/>
              <i n="[町丁目].[町丁目].&amp;[逸見が丘]" c="逸見が丘"/>
              <i n="[町丁目].[町丁目].&amp;[稲岡町]" c="稲岡町"/>
              <i n="[町丁目].[町丁目].&amp;[浦賀１丁目]" c="浦賀１丁目"/>
              <i n="[町丁目].[町丁目].&amp;[浦賀２丁目]" c="浦賀２丁目"/>
              <i n="[町丁目].[町丁目].&amp;[浦賀３丁目]" c="浦賀３丁目"/>
              <i n="[町丁目].[町丁目].&amp;[浦賀４丁目]" c="浦賀４丁目"/>
              <i n="[町丁目].[町丁目].&amp;[浦賀５丁目]" c="浦賀５丁目"/>
              <i n="[町丁目].[町丁目].&amp;[浦賀６丁目]" c="浦賀６丁目"/>
              <i n="[町丁目].[町丁目].&amp;[浦賀７丁目]" c="浦賀７丁目"/>
              <i n="[町丁目].[町丁目].&amp;[浦賀丘１丁目]" c="浦賀丘１丁目"/>
              <i n="[町丁目].[町丁目].&amp;[浦賀丘２丁目]" c="浦賀丘２丁目"/>
              <i n="[町丁目].[町丁目].&amp;[浦賀丘３丁目]" c="浦賀丘３丁目"/>
              <i n="[町丁目].[町丁目].&amp;[浦郷町１丁目]" c="浦郷町１丁目"/>
              <i n="[町丁目].[町丁目].&amp;[浦郷町２丁目]" c="浦郷町２丁目"/>
              <i n="[町丁目].[町丁目].&amp;[浦郷町３丁目]" c="浦郷町３丁目"/>
              <i n="[町丁目].[町丁目].&amp;[浦郷町４丁目]" c="浦郷町４丁目"/>
              <i n="[町丁目].[町丁目].&amp;[浦上台１丁目]" c="浦上台１丁目"/>
              <i n="[町丁目].[町丁目].&amp;[浦上台２丁目]" c="浦上台２丁目"/>
              <i n="[町丁目].[町丁目].&amp;[浦上台３丁目]" c="浦上台３丁目"/>
              <i n="[町丁目].[町丁目].&amp;[浦上台４丁目]" c="浦上台４丁目"/>
              <i n="[町丁目].[町丁目].&amp;[荻野]" c="荻野"/>
              <i n="[町丁目].[町丁目].&amp;[夏島町]" c="夏島町"/>
              <i n="[町丁目].[町丁目].&amp;[鴨居１丁目]" c="鴨居１丁目"/>
              <i n="[町丁目].[町丁目].&amp;[鴨居２丁目]" c="鴨居２丁目"/>
              <i n="[町丁目].[町丁目].&amp;[鴨居３丁目]" c="鴨居３丁目"/>
              <i n="[町丁目].[町丁目].&amp;[鴨居４丁目]" c="鴨居４丁目"/>
              <i n="[町丁目].[町丁目].&amp;[岩戸１丁目]" c="岩戸１丁目"/>
              <i n="[町丁目].[町丁目].&amp;[岩戸２丁目]" c="岩戸２丁目"/>
              <i n="[町丁目].[町丁目].&amp;[岩戸３丁目]" c="岩戸３丁目"/>
              <i n="[町丁目].[町丁目].&amp;[岩戸４丁目]" c="岩戸４丁目"/>
              <i n="[町丁目].[町丁目].&amp;[岩戸５丁目]" c="岩戸５丁目"/>
              <i n="[町丁目].[町丁目].&amp;[吉井１丁目]" c="吉井１丁目"/>
              <i n="[町丁目].[町丁目].&amp;[吉井２丁目]" c="吉井２丁目"/>
              <i n="[町丁目].[町丁目].&amp;[吉井３丁目]" c="吉井３丁目"/>
              <i n="[町丁目].[町丁目].&amp;[吉井４丁目]" c="吉井４丁目"/>
              <i n="[町丁目].[町丁目].&amp;[吉倉町１丁目]" c="吉倉町１丁目"/>
              <i n="[町丁目].[町丁目].&amp;[吉倉町２丁目]" c="吉倉町２丁目"/>
              <i n="[町丁目].[町丁目].&amp;[久村]" c="久村"/>
              <i n="[町丁目].[町丁目].&amp;[久比里１丁目]" c="久比里１丁目"/>
              <i n="[町丁目].[町丁目].&amp;[久比里２丁目]" c="久比里２丁目"/>
              <i n="[町丁目].[町丁目].&amp;[久里浜１丁目]" c="久里浜１丁目"/>
              <i n="[町丁目].[町丁目].&amp;[久里浜２丁目]" c="久里浜２丁目"/>
              <i n="[町丁目].[町丁目].&amp;[久里浜３丁目]" c="久里浜３丁目"/>
              <i n="[町丁目].[町丁目].&amp;[久里浜４丁目]" c="久里浜４丁目"/>
              <i n="[町丁目].[町丁目].&amp;[久里浜５丁目]" c="久里浜５丁目"/>
              <i n="[町丁目].[町丁目].&amp;[久里浜６丁目]" c="久里浜６丁目"/>
              <i n="[町丁目].[町丁目].&amp;[久里浜７丁目]" c="久里浜７丁目"/>
              <i n="[町丁目].[町丁目].&amp;[久里浜８丁目]" c="久里浜８丁目"/>
              <i n="[町丁目].[町丁目].&amp;[久里浜台１丁目]" c="久里浜台１丁目"/>
              <i n="[町丁目].[町丁目].&amp;[久里浜台２丁目]" c="久里浜台２丁目"/>
              <i n="[町丁目].[町丁目].&amp;[金谷１丁目]" c="金谷１丁目"/>
              <i n="[町丁目].[町丁目].&amp;[金谷２丁目]" c="金谷２丁目"/>
              <i n="[町丁目].[町丁目].&amp;[金谷３丁目]" c="金谷３丁目"/>
              <i n="[町丁目].[町丁目].&amp;[御幸浜]" c="御幸浜"/>
              <i n="[町丁目].[町丁目].&amp;[光の丘]" c="光の丘"/>
              <i n="[町丁目].[町丁目].&amp;[光風台]" c="光風台"/>
              <i n="[町丁目].[町丁目].&amp;[公郷町１丁目]" c="公郷町１丁目"/>
              <i n="[町丁目].[町丁目].&amp;[公郷町２丁目]" c="公郷町２丁目"/>
              <i n="[町丁目].[町丁目].&amp;[公郷町３丁目]" c="公郷町３丁目"/>
              <i n="[町丁目].[町丁目].&amp;[公郷町４丁目]" c="公郷町４丁目"/>
              <i n="[町丁目].[町丁目].&amp;[公郷町５丁目]" c="公郷町５丁目"/>
              <i n="[町丁目].[町丁目].&amp;[公郷町６丁目]" c="公郷町６丁目"/>
              <i n="[町丁目].[町丁目].&amp;[港が丘１丁目]" c="港が丘１丁目"/>
              <i n="[町丁目].[町丁目].&amp;[港が丘２丁目]" c="港が丘２丁目"/>
              <i n="[町丁目].[町丁目].&amp;[根岸町１丁目]" c="根岸町１丁目"/>
              <i n="[町丁目].[町丁目].&amp;[根岸町２丁目]" c="根岸町２丁目"/>
              <i n="[町丁目].[町丁目].&amp;[根岸町３丁目]" c="根岸町３丁目"/>
              <i n="[町丁目].[町丁目].&amp;[根岸町４丁目]" c="根岸町４丁目"/>
              <i n="[町丁目].[町丁目].&amp;[根岸町５丁目]" c="根岸町５丁目"/>
              <i n="[町丁目].[町丁目].&amp;[佐原１丁目]" c="佐原１丁目"/>
              <i n="[町丁目].[町丁目].&amp;[佐原２丁目]" c="佐原２丁目"/>
              <i n="[町丁目].[町丁目].&amp;[佐原３丁目]" c="佐原３丁目"/>
              <i n="[町丁目].[町丁目].&amp;[佐原４丁目]" c="佐原４丁目"/>
              <i n="[町丁目].[町丁目].&amp;[佐原５丁目]" c="佐原５丁目"/>
              <i n="[町丁目].[町丁目].&amp;[佐島１丁目]" c="佐島１丁目"/>
              <i n="[町丁目].[町丁目].&amp;[佐島２丁目]" c="佐島２丁目"/>
              <i n="[町丁目].[町丁目].&amp;[佐島３丁目]" c="佐島３丁目"/>
              <i n="[町丁目].[町丁目].&amp;[佐島の丘１丁目]" c="佐島の丘１丁目"/>
              <i n="[町丁目].[町丁目].&amp;[佐島の丘２丁目]" c="佐島の丘２丁目"/>
              <i n="[町丁目].[町丁目].&amp;[佐野町１丁目]" c="佐野町１丁目"/>
              <i n="[町丁目].[町丁目].&amp;[佐野町２丁目]" c="佐野町２丁目"/>
              <i n="[町丁目].[町丁目].&amp;[佐野町３丁目]" c="佐野町３丁目"/>
              <i n="[町丁目].[町丁目].&amp;[佐野町４丁目]" c="佐野町４丁目"/>
              <i n="[町丁目].[町丁目].&amp;[佐野町５丁目]" c="佐野町５丁目"/>
              <i n="[町丁目].[町丁目].&amp;[佐野町６丁目]" c="佐野町６丁目"/>
              <i n="[町丁目].[町丁目].&amp;[坂本町１丁目]" c="坂本町１丁目"/>
              <i n="[町丁目].[町丁目].&amp;[坂本町２丁目]" c="坂本町２丁目"/>
              <i n="[町丁目].[町丁目].&amp;[坂本町３丁目]" c="坂本町３丁目"/>
              <i n="[町丁目].[町丁目].&amp;[坂本町４丁目]" c="坂本町４丁目"/>
              <i n="[町丁目].[町丁目].&amp;[坂本町５丁目]" c="坂本町５丁目"/>
              <i n="[町丁目].[町丁目].&amp;[坂本町６丁目]" c="坂本町６丁目"/>
              <i n="[町丁目].[町丁目].&amp;[桜が丘１丁目]" c="桜が丘１丁目"/>
              <i n="[町丁目].[町丁目].&amp;[桜が丘２丁目]" c="桜が丘２丁目"/>
              <i n="[町丁目].[町丁目].&amp;[三春町１丁目]" c="三春町１丁目"/>
              <i n="[町丁目].[町丁目].&amp;[三春町２丁目]" c="三春町２丁目"/>
              <i n="[町丁目].[町丁目].&amp;[三春町３丁目]" c="三春町３丁目"/>
              <i n="[町丁目].[町丁目].&amp;[三春町４丁目]" c="三春町４丁目"/>
              <i n="[町丁目].[町丁目].&amp;[三春町５丁目]" c="三春町５丁目"/>
              <i n="[町丁目].[町丁目].&amp;[三春町６丁目]" c="三春町６丁目"/>
              <i n="[町丁目].[町丁目].&amp;[山科台]" c="山科台"/>
              <i n="[町丁目].[町丁目].&amp;[山中町]" c="山中町"/>
              <i n="[町丁目].[町丁目].&amp;[子安]" c="子安"/>
              <i n="[町丁目].[町丁目].&amp;[汐見台１丁目]" c="汐見台１丁目"/>
              <i n="[町丁目].[町丁目].&amp;[汐見台２丁目]" c="汐見台２丁目"/>
              <i n="[町丁目].[町丁目].&amp;[汐見台３丁目]" c="汐見台３丁目"/>
              <i n="[町丁目].[町丁目].&amp;[汐入町１丁目]" c="汐入町１丁目"/>
              <i n="[町丁目].[町丁目].&amp;[汐入町２丁目]" c="汐入町２丁目"/>
              <i n="[町丁目].[町丁目].&amp;[汐入町３丁目]" c="汐入町３丁目"/>
              <i n="[町丁目].[町丁目].&amp;[汐入町４丁目]" c="汐入町４丁目"/>
              <i n="[町丁目].[町丁目].&amp;[汐入町５丁目]" c="汐入町５丁目"/>
              <i n="[町丁目].[町丁目].&amp;[若宮台]" c="若宮台"/>
              <i n="[町丁目].[町丁目].&amp;[若松町１丁目]" c="若松町１丁目"/>
              <i n="[町丁目].[町丁目].&amp;[若松町２丁目]" c="若松町２丁目"/>
              <i n="[町丁目].[町丁目].&amp;[若松町３丁目]" c="若松町３丁目"/>
              <i n="[町丁目].[町丁目].&amp;[秋谷]" c="秋谷"/>
              <i n="[町丁目].[町丁目].&amp;[秋谷１丁目]" c="秋谷１丁目"/>
              <i n="[町丁目].[町丁目].&amp;[秋谷２丁目]" c="秋谷２丁目"/>
              <i n="[町丁目].[町丁目].&amp;[秋谷３丁目]" c="秋谷３丁目"/>
              <i n="[町丁目].[町丁目].&amp;[舟倉１丁目]" c="舟倉１丁目"/>
              <i n="[町丁目].[町丁目].&amp;[舟倉２丁目]" c="舟倉２丁目"/>
              <i n="[町丁目].[町丁目].&amp;[小原台]" c="小原台"/>
              <i n="[町丁目].[町丁目].&amp;[小川町]" c="小川町"/>
              <i n="[町丁目].[町丁目].&amp;[小矢部１丁目]" c="小矢部１丁目"/>
              <i n="[町丁目].[町丁目].&amp;[小矢部２丁目]" c="小矢部２丁目"/>
              <i n="[町丁目].[町丁目].&amp;[小矢部３丁目]" c="小矢部３丁目"/>
              <i n="[町丁目].[町丁目].&amp;[小矢部４丁目]" c="小矢部４丁目"/>
              <i n="[町丁目].[町丁目].&amp;[湘南国際村１丁目]" c="湘南国際村１丁目"/>
              <i n="[町丁目].[町丁目].&amp;[湘南国際村２丁目]" c="湘南国際村２丁目"/>
              <i n="[町丁目].[町丁目].&amp;[湘南鷹取１丁目]" c="湘南鷹取１丁目"/>
              <i n="[町丁目].[町丁目].&amp;[湘南鷹取２丁目]" c="湘南鷹取２丁目"/>
              <i n="[町丁目].[町丁目].&amp;[湘南鷹取３丁目]" c="湘南鷹取３丁目"/>
              <i n="[町丁目].[町丁目].&amp;[湘南鷹取４丁目]" c="湘南鷹取４丁目"/>
              <i n="[町丁目].[町丁目].&amp;[湘南鷹取５丁目]" c="湘南鷹取５丁目"/>
              <i n="[町丁目].[町丁目].&amp;[湘南鷹取６丁目]" c="湘南鷹取６丁目"/>
              <i n="[町丁目].[町丁目].&amp;[上町１丁目]" c="上町１丁目"/>
              <i n="[町丁目].[町丁目].&amp;[上町２丁目]" c="上町２丁目"/>
              <i n="[町丁目].[町丁目].&amp;[上町３丁目]" c="上町３丁目"/>
              <i n="[町丁目].[町丁目].&amp;[上町４丁目]" c="上町４丁目"/>
              <i n="[町丁目].[町丁目].&amp;[新港町]" c="新港町"/>
              <i n="[町丁目].[町丁目].&amp;[森崎１丁目]" c="森崎１丁目"/>
              <i n="[町丁目].[町丁目].&amp;[森崎２丁目]" c="森崎２丁目"/>
              <i n="[町丁目].[町丁目].&amp;[森崎３丁目]" c="森崎３丁目"/>
              <i n="[町丁目].[町丁目].&amp;[森崎４丁目]" c="森崎４丁目"/>
              <i n="[町丁目].[町丁目].&amp;[森崎５丁目]" c="森崎５丁目"/>
              <i n="[町丁目].[町丁目].&amp;[森崎６丁目]" c="森崎６丁目"/>
              <i n="[町丁目].[町丁目].&amp;[深田台]" c="深田台"/>
              <i n="[町丁目].[町丁目].&amp;[神明町]" c="神明町"/>
              <i n="[町丁目].[町丁目].&amp;[須軽谷]" c="須軽谷"/>
              <i n="[町丁目].[町丁目].&amp;[西逸見町１丁目]" c="西逸見町１丁目"/>
              <i n="[町丁目].[町丁目].&amp;[西逸見町２丁目]" c="西逸見町２丁目"/>
              <i n="[町丁目].[町丁目].&amp;[西逸見町３丁目]" c="西逸見町３丁目"/>
              <i n="[町丁目].[町丁目].&amp;[西浦賀１丁目]" c="西浦賀１丁目"/>
              <i n="[町丁目].[町丁目].&amp;[西浦賀２丁目]" c="西浦賀２丁目"/>
              <i n="[町丁目].[町丁目].&amp;[西浦賀３丁目]" c="西浦賀３丁目"/>
              <i n="[町丁目].[町丁目].&amp;[西浦賀４丁目]" c="西浦賀４丁目"/>
              <i n="[町丁目].[町丁目].&amp;[西浦賀５丁目]" c="西浦賀５丁目"/>
              <i n="[町丁目].[町丁目].&amp;[西浦賀６丁目]" c="西浦賀６丁目"/>
              <i n="[町丁目].[町丁目].&amp;[船越町１丁目]" c="船越町１丁目"/>
              <i n="[町丁目].[町丁目].&amp;[船越町２丁目]" c="船越町２丁目"/>
              <i n="[町丁目].[町丁目].&amp;[船越町３丁目]" c="船越町３丁目"/>
              <i n="[町丁目].[町丁目].&amp;[船越町４丁目]" c="船越町４丁目"/>
              <i n="[町丁目].[町丁目].&amp;[船越町５丁目]" c="船越町５丁目"/>
              <i n="[町丁目].[町丁目].&amp;[船越町６丁目]" c="船越町６丁目"/>
              <i n="[町丁目].[町丁目].&amp;[船越町７丁目]" c="船越町７丁目"/>
              <i n="[町丁目].[町丁目].&amp;[船越町８丁目]" c="船越町８丁目"/>
              <i n="[町丁目].[町丁目].&amp;[走水１丁目]" c="走水１丁目"/>
              <i n="[町丁目].[町丁目].&amp;[走水２丁目]" c="走水２丁目"/>
              <i n="[町丁目].[町丁目].&amp;[太田和１丁目]" c="太田和１丁目"/>
              <i n="[町丁目].[町丁目].&amp;[太田和２丁目]" c="太田和２丁目"/>
              <i n="[町丁目].[町丁目].&amp;[太田和３丁目]" c="太田和３丁目"/>
              <i n="[町丁目].[町丁目].&amp;[太田和４丁目]" c="太田和４丁目"/>
              <i n="[町丁目].[町丁目].&amp;[太田和５丁目]" c="太田和５丁目"/>
              <i n="[町丁目].[町丁目].&amp;[大滝町１丁目]" c="大滝町１丁目"/>
              <i n="[町丁目].[町丁目].&amp;[大滝町２丁目]" c="大滝町２丁目"/>
              <i n="[町丁目].[町丁目].&amp;[大津町１丁目]" c="大津町１丁目"/>
              <i n="[町丁目].[町丁目].&amp;[大津町２丁目]" c="大津町２丁目"/>
              <i n="[町丁目].[町丁目].&amp;[大津町３丁目]" c="大津町３丁目"/>
              <i n="[町丁目].[町丁目].&amp;[大津町４丁目]" c="大津町４丁目"/>
              <i n="[町丁目].[町丁目].&amp;[大津町５丁目]" c="大津町５丁目"/>
              <i n="[町丁目].[町丁目].&amp;[大矢部１丁目]" c="大矢部１丁目"/>
              <i n="[町丁目].[町丁目].&amp;[大矢部２丁目]" c="大矢部２丁目"/>
              <i n="[町丁目].[町丁目].&amp;[大矢部３丁目]" c="大矢部３丁目"/>
              <i n="[町丁目].[町丁目].&amp;[大矢部４丁目]" c="大矢部４丁目"/>
              <i n="[町丁目].[町丁目].&amp;[大矢部５丁目]" c="大矢部５丁目"/>
              <i n="[町丁目].[町丁目].&amp;[鷹取１丁目]" c="鷹取１丁目"/>
              <i n="[町丁目].[町丁目].&amp;[鷹取２丁目]" c="鷹取２丁目"/>
              <i n="[町丁目].[町丁目].&amp;[池上１丁目]" c="池上１丁目"/>
              <i n="[町丁目].[町丁目].&amp;[池上２丁目]" c="池上２丁目"/>
              <i n="[町丁目].[町丁目].&amp;[池上３丁目]" c="池上３丁目"/>
              <i n="[町丁目].[町丁目].&amp;[池上４丁目]" c="池上４丁目"/>
              <i n="[町丁目].[町丁目].&amp;[池上５丁目]" c="池上５丁目"/>
              <i n="[町丁目].[町丁目].&amp;[池上６丁目]" c="池上６丁目"/>
              <i n="[町丁目].[町丁目].&amp;[池上７丁目]" c="池上７丁目"/>
              <i n="[町丁目].[町丁目].&amp;[池田町１丁目]" c="池田町１丁目"/>
              <i n="[町丁目].[町丁目].&amp;[池田町２丁目]" c="池田町２丁目"/>
              <i n="[町丁目].[町丁目].&amp;[池田町３丁目]" c="池田町３丁目"/>
              <i n="[町丁目].[町丁目].&amp;[池田町４丁目]" c="池田町４丁目"/>
              <i n="[町丁目].[町丁目].&amp;[池田町５丁目]" c="池田町５丁目"/>
              <i n="[町丁目].[町丁目].&amp;[池田町６丁目]" c="池田町６丁目"/>
              <i n="[町丁目].[町丁目].&amp;[長井１丁目]" c="長井１丁目"/>
              <i n="[町丁目].[町丁目].&amp;[長井２丁目]" c="長井２丁目"/>
              <i n="[町丁目].[町丁目].&amp;[長井３丁目]" c="長井３丁目"/>
              <i n="[町丁目].[町丁目].&amp;[長井４丁目]" c="長井４丁目"/>
              <i n="[町丁目].[町丁目].&amp;[長井５丁目]" c="長井５丁目"/>
              <i n="[町丁目].[町丁目].&amp;[長井６丁目]" c="長井６丁目"/>
              <i n="[町丁目].[町丁目].&amp;[長浦町１丁目]" c="長浦町１丁目"/>
              <i n="[町丁目].[町丁目].&amp;[長浦町２丁目]" c="長浦町２丁目"/>
              <i n="[町丁目].[町丁目].&amp;[長浦町３丁目]" c="長浦町３丁目"/>
              <i n="[町丁目].[町丁目].&amp;[長浦町４丁目]" c="長浦町４丁目"/>
              <i n="[町丁目].[町丁目].&amp;[長浦町５丁目]" c="長浦町５丁目"/>
              <i n="[町丁目].[町丁目].&amp;[長坂１丁目]" c="長坂１丁目"/>
              <i n="[町丁目].[町丁目].&amp;[長坂２丁目]" c="長坂２丁目"/>
              <i n="[町丁目].[町丁目].&amp;[長坂３丁目]" c="長坂３丁目"/>
              <i n="[町丁目].[町丁目].&amp;[長坂４丁目]" c="長坂４丁目"/>
              <i n="[町丁目].[町丁目].&amp;[長瀬１丁目]" c="長瀬１丁目"/>
              <i n="[町丁目].[町丁目].&amp;[長瀬２丁目]" c="長瀬２丁目"/>
              <i n="[町丁目].[町丁目].&amp;[長瀬３丁目]" c="長瀬３丁目"/>
              <i n="[町丁目].[町丁目].&amp;[長沢１丁目]" c="長沢１丁目"/>
              <i n="[町丁目].[町丁目].&amp;[長沢２丁目]" c="長沢２丁目"/>
              <i n="[町丁目].[町丁目].&amp;[長沢３丁目]" c="長沢３丁目"/>
              <i n="[町丁目].[町丁目].&amp;[長沢４丁目]" c="長沢４丁目"/>
              <i n="[町丁目].[町丁目].&amp;[長沢５丁目]" c="長沢５丁目"/>
              <i n="[町丁目].[町丁目].&amp;[長沢６丁目]" c="長沢６丁目"/>
              <i n="[町丁目].[町丁目].&amp;[津久井１丁目]" c="津久井１丁目"/>
              <i n="[町丁目].[町丁目].&amp;[津久井２丁目]" c="津久井２丁目"/>
              <i n="[町丁目].[町丁目].&amp;[津久井３丁目]" c="津久井３丁目"/>
              <i n="[町丁目].[町丁目].&amp;[津久井４丁目]" c="津久井４丁目"/>
              <i n="[町丁目].[町丁目].&amp;[津久井５丁目]" c="津久井５丁目"/>
              <i n="[町丁目].[町丁目].&amp;[追浜町１丁目]" c="追浜町１丁目"/>
              <i n="[町丁目].[町丁目].&amp;[追浜町２丁目]" c="追浜町２丁目"/>
              <i n="[町丁目].[町丁目].&amp;[追浜町３丁目]" c="追浜町３丁目"/>
              <i n="[町丁目].[町丁目].&amp;[追浜東町１丁目]" c="追浜東町１丁目"/>
              <i n="[町丁目].[町丁目].&amp;[追浜東町２丁目]" c="追浜東町２丁目"/>
              <i n="[町丁目].[町丁目].&amp;[追浜東町３丁目]" c="追浜東町３丁目"/>
              <i n="[町丁目].[町丁目].&amp;[追浜南町１丁目]" c="追浜南町１丁目"/>
              <i n="[町丁目].[町丁目].&amp;[追浜南町２丁目]" c="追浜南町２丁目"/>
              <i n="[町丁目].[町丁目].&amp;[追浜南町３丁目]" c="追浜南町３丁目"/>
              <i n="[町丁目].[町丁目].&amp;[追浜本町１丁目]" c="追浜本町１丁目"/>
              <i n="[町丁目].[町丁目].&amp;[追浜本町２丁目]" c="追浜本町２丁目"/>
              <i n="[町丁目].[町丁目].&amp;[鶴が丘１丁目]" c="鶴が丘１丁目"/>
              <i n="[町丁目].[町丁目].&amp;[鶴が丘２丁目]" c="鶴が丘２丁目"/>
              <i n="[町丁目].[町丁目].&amp;[田浦港町]" c="田浦港町"/>
              <i n="[町丁目].[町丁目].&amp;[田浦泉町]" c="田浦泉町"/>
              <i n="[町丁目].[町丁目].&amp;[田浦大作町]" c="田浦大作町"/>
              <i n="[町丁目].[町丁目].&amp;[田浦町１丁目]" c="田浦町１丁目"/>
              <i n="[町丁目].[町丁目].&amp;[田浦町２丁目]" c="田浦町２丁目"/>
              <i n="[町丁目].[町丁目].&amp;[田浦町３丁目]" c="田浦町３丁目"/>
              <i n="[町丁目].[町丁目].&amp;[田浦町４丁目]" c="田浦町４丁目"/>
              <i n="[町丁目].[町丁目].&amp;[田浦町５丁目]" c="田浦町５丁目"/>
              <i n="[町丁目].[町丁目].&amp;[田浦町６丁目]" c="田浦町６丁目"/>
              <i n="[町丁目].[町丁目].&amp;[田戸台]" c="田戸台"/>
              <i n="[町丁目].[町丁目].&amp;[東逸見町１丁目]" c="東逸見町１丁目"/>
              <i n="[町丁目].[町丁目].&amp;[東逸見町２丁目]" c="東逸見町２丁目"/>
              <i n="[町丁目].[町丁目].&amp;[東逸見町３丁目]" c="東逸見町３丁目"/>
              <i n="[町丁目].[町丁目].&amp;[東逸見町４丁目]" c="東逸見町４丁目"/>
              <i n="[町丁目].[町丁目].&amp;[東浦賀１丁目]" c="東浦賀１丁目"/>
              <i n="[町丁目].[町丁目].&amp;[東浦賀２丁目]" c="東浦賀２丁目"/>
              <i n="[町丁目].[町丁目].&amp;[内川１丁目]" c="内川１丁目"/>
              <i n="[町丁目].[町丁目].&amp;[内川２丁目]" c="内川２丁目"/>
              <i n="[町丁目].[町丁目].&amp;[内川新田]" c="内川新田"/>
              <i n="[町丁目].[町丁目].&amp;[南浦賀]" c="南浦賀"/>
              <i n="[町丁目].[町丁目].&amp;[二葉１丁目]" c="二葉１丁目"/>
              <i n="[町丁目].[町丁目].&amp;[二葉２丁目]" c="二葉２丁目"/>
              <i n="[町丁目].[町丁目].&amp;[日の出町１丁目]" c="日の出町１丁目"/>
              <i n="[町丁目].[町丁目].&amp;[日の出町２丁目]" c="日の出町２丁目"/>
              <i n="[町丁目].[町丁目].&amp;[日の出町３丁目]" c="日の出町３丁目"/>
              <i n="[町丁目].[町丁目].&amp;[馬堀海岸１丁目]" c="馬堀海岸１丁目"/>
              <i n="[町丁目].[町丁目].&amp;[馬堀海岸２丁目]" c="馬堀海岸２丁目"/>
              <i n="[町丁目].[町丁目].&amp;[馬堀海岸３丁目]" c="馬堀海岸３丁目"/>
              <i n="[町丁目].[町丁目].&amp;[馬堀海岸４丁目]" c="馬堀海岸４丁目"/>
              <i n="[町丁目].[町丁目].&amp;[馬堀町１丁目]" c="馬堀町１丁目"/>
              <i n="[町丁目].[町丁目].&amp;[馬堀町２丁目]" c="馬堀町２丁目"/>
              <i n="[町丁目].[町丁目].&amp;[馬堀町３丁目]" c="馬堀町３丁目"/>
              <i n="[町丁目].[町丁目].&amp;[馬堀町４丁目]" c="馬堀町４丁目"/>
              <i n="[町丁目].[町丁目].&amp;[泊町]" c="泊町"/>
              <i n="[町丁目].[町丁目].&amp;[浜見台１丁目]" c="浜見台１丁目"/>
              <i n="[町丁目].[町丁目].&amp;[浜見台２丁目]" c="浜見台２丁目"/>
              <i n="[町丁目].[町丁目].&amp;[不入斗町１丁目]" c="不入斗町１丁目"/>
              <i n="[町丁目].[町丁目].&amp;[不入斗町２丁目]" c="不入斗町２丁目"/>
              <i n="[町丁目].[町丁目].&amp;[不入斗町３丁目]" c="不入斗町３丁目"/>
              <i n="[町丁目].[町丁目].&amp;[不入斗町４丁目]" c="不入斗町４丁目"/>
              <i n="[町丁目].[町丁目].&amp;[富士見町１丁目]" c="富士見町１丁目"/>
              <i n="[町丁目].[町丁目].&amp;[富士見町２丁目]" c="富士見町２丁目"/>
              <i n="[町丁目].[町丁目].&amp;[富士見町３丁目]" c="富士見町３丁目"/>
              <i n="[町丁目].[町丁目].&amp;[武１丁目]" c="武１丁目"/>
              <i n="[町丁目].[町丁目].&amp;[武２丁目]" c="武２丁目"/>
              <i n="[町丁目].[町丁目].&amp;[武３丁目]" c="武３丁目"/>
              <i n="[町丁目].[町丁目].&amp;[武４丁目]" c="武４丁目"/>
              <i n="[町丁目].[町丁目].&amp;[武５丁目]" c="武５丁目"/>
              <i n="[町丁目].[町丁目].&amp;[平作１丁目]" c="平作１丁目"/>
              <i n="[町丁目].[町丁目].&amp;[平作２丁目]" c="平作２丁目"/>
              <i n="[町丁目].[町丁目].&amp;[平作３丁目]" c="平作３丁目"/>
              <i n="[町丁目].[町丁目].&amp;[平作４丁目]" c="平作４丁目"/>
              <i n="[町丁目].[町丁目].&amp;[平作５丁目]" c="平作５丁目"/>
              <i n="[町丁目].[町丁目].&amp;[平作６丁目]" c="平作６丁目"/>
              <i n="[町丁目].[町丁目].&amp;[平作７丁目]" c="平作７丁目"/>
              <i n="[町丁目].[町丁目].&amp;[平作８丁目]" c="平作８丁目"/>
              <i n="[町丁目].[町丁目].&amp;[平成町１丁目]" c="平成町１丁目"/>
              <i n="[町丁目].[町丁目].&amp;[平成町２丁目]" c="平成町２丁目"/>
              <i n="[町丁目].[町丁目].&amp;[平成町３丁目]" c="平成町３丁目"/>
              <i n="[町丁目].[町丁目].&amp;[平和台]" c="平和台"/>
              <i n="[町丁目].[町丁目].&amp;[米が浜通１丁目]" c="米が浜通１丁目"/>
              <i n="[町丁目].[町丁目].&amp;[米が浜通２丁目]" c="米が浜通２丁目"/>
              <i n="[町丁目].[町丁目].&amp;[望洋台]" c="望洋台"/>
              <i n="[町丁目].[町丁目].&amp;[本町１丁目]" c="本町１丁目"/>
              <i n="[町丁目].[町丁目].&amp;[本町２丁目]" c="本町２丁目"/>
              <i n="[町丁目].[町丁目].&amp;[本町３丁目]" c="本町３丁目"/>
              <i n="[町丁目].[町丁目].&amp;[野比１丁目]" c="野比１丁目"/>
              <i n="[町丁目].[町丁目].&amp;[野比２丁目]" c="野比２丁目"/>
              <i n="[町丁目].[町丁目].&amp;[野比３丁目]" c="野比３丁目"/>
              <i n="[町丁目].[町丁目].&amp;[野比４丁目]" c="野比４丁目"/>
              <i n="[町丁目].[町丁目].&amp;[野比５丁目]" c="野比５丁目"/>
              <i n="[町丁目].[町丁目].&amp;[緑が丘]" c="緑が丘"/>
              <i n="[町丁目].[町丁目].&amp;[林１丁目]" c="林１丁目"/>
              <i n="[町丁目].[町丁目].&amp;[林２丁目]" c="林２丁目"/>
              <i n="[町丁目].[町丁目].&amp;[林３丁目]" c="林３丁目"/>
              <i n="[町丁目].[町丁目].&amp;[林４丁目]" c="林４丁目"/>
              <i n="[町丁目].[町丁目].&amp;[林５丁目]" c="林５丁目"/>
              <i n="[町丁目].[町丁目].&amp;[阿部倉町]" c="阿部倉町" nd="1"/>
              <i n="[町丁目].[町丁目].&amp;[芦名]" c="芦名" nd="1"/>
              <i n="[町丁目].[町丁目].&amp;[芦名３丁目]" c="芦名３丁目" nd="1"/>
              <i n="[町丁目].[町丁目].&amp;[浦賀町１丁目]" c="浦賀町１丁目" nd="1"/>
              <i n="[町丁目].[町丁目].&amp;[浦賀町２丁目]" c="浦賀町２丁目" nd="1"/>
              <i n="[町丁目].[町丁目].&amp;[浦賀町３丁目]" c="浦賀町３丁目" nd="1"/>
              <i n="[町丁目].[町丁目].&amp;[浦賀町４丁目]" c="浦賀町４丁目" nd="1"/>
              <i n="[町丁目].[町丁目].&amp;[浦賀町５丁目]" c="浦賀町５丁目" nd="1"/>
              <i n="[町丁目].[町丁目].&amp;[浦賀町６丁目]" c="浦賀町６丁目" nd="1"/>
              <i n="[町丁目].[町丁目].&amp;[浦賀町７丁目]" c="浦賀町７丁目" nd="1"/>
              <i n="[町丁目].[町丁目].&amp;[浦郷町５丁目]" c="浦郷町５丁目" nd="1"/>
              <i n="[町丁目].[町丁目].&amp;[猿島]" c="猿島" nd="1"/>
              <i n="[町丁目].[町丁目].&amp;[吉井]" c="吉井" nd="1"/>
              <i n="[町丁目].[町丁目].&amp;[久里浜９丁目]" c="久里浜９丁目" nd="1"/>
              <i n="[町丁目].[町丁目].&amp;[佐原]" c="佐原" nd="1"/>
              <i n="[町丁目].[町丁目].&amp;[佐島]" c="佐島" nd="1"/>
              <i n="[町丁目].[町丁目].&amp;[秋谷４丁目]" c="秋谷４丁目" nd="1"/>
              <i n="[町丁目].[町丁目].&amp;[舟倉町]" c="舟倉町" nd="1"/>
              <i n="[町丁目].[町丁目].&amp;[湘南国際村３丁目]" c="湘南国際村３丁目" nd="1"/>
              <i n="[町丁目].[町丁目].&amp;[西浦賀町１丁目]" c="西浦賀町１丁目" nd="1"/>
              <i n="[町丁目].[町丁目].&amp;[西浦賀町２丁目]" c="西浦賀町２丁目" nd="1"/>
              <i n="[町丁目].[町丁目].&amp;[西浦賀町３丁目]" c="西浦賀町３丁目" nd="1"/>
              <i n="[町丁目].[町丁目].&amp;[西浦賀町４丁目]" c="西浦賀町４丁目" nd="1"/>
              <i n="[町丁目].[町丁目].&amp;[西浦賀町５丁目]" c="西浦賀町５丁目" nd="1"/>
              <i n="[町丁目].[町丁目].&amp;[西浦賀町６丁目]" c="西浦賀町６丁目" nd="1"/>
              <i n="[町丁目].[町丁目].&amp;[大矢部６丁目]" c="大矢部６丁目" nd="1"/>
              <i n="[町丁目].[町丁目].&amp;[大矢部町]" c="大矢部町" nd="1"/>
              <i n="[町丁目].[町丁目].&amp;[鷹取町１丁目]" c="鷹取町１丁目" nd="1"/>
              <i n="[町丁目].[町丁目].&amp;[鷹取町２丁目]" c="鷹取町２丁目" nd="1"/>
              <i n="[町丁目].[町丁目].&amp;[長井町]" c="長井町" nd="1"/>
              <i n="[町丁目].[町丁目].&amp;[長坂]" c="長坂" nd="1"/>
              <i n="[町丁目].[町丁目].&amp;[長坂５丁目]" c="長坂５丁目" nd="1"/>
              <i n="[町丁目].[町丁目].&amp;[長沢]" c="長沢" nd="1"/>
              <i n="[町丁目].[町丁目].&amp;[津久井]" c="津久井" nd="1"/>
              <i n="[町丁目].[町丁目].&amp;[東浦賀町１丁目]" c="東浦賀町１丁目" nd="1"/>
              <i n="[町丁目].[町丁目].&amp;[東浦賀町２丁目]" c="東浦賀町２丁目" nd="1"/>
              <i n="[町丁目].[町丁目].&amp;[楠ケ浦町]" c="楠ケ浦町" nd="1"/>
              <i n="[町丁目].[町丁目].&amp;[箱崎町]" c="箱崎町" nd="1"/>
              <i n="[町丁目].[町丁目].&amp;[野比]" c="野比" nd="1"/>
            </range>
          </ranges>
        </level>
      </levels>
      <selections count="1">
        <selection n="[町丁目].[町丁目].[All]"/>
      </selections>
    </olap>
  </data>
  <extLst>
    <x:ext xmlns:x15="http://schemas.microsoft.com/office/spreadsheetml/2010/11/main" uri="{470722E0-AACD-4C17-9CDC-17EF765DBC7E}">
      <x15:slicerCacheHideItemsWithNoData count="1">
        <x15:slicerCacheOlapLevelName uniqueName="[町丁目].[町丁目].[町丁目]" count="39"/>
      </x15:slicerCacheHideItemsWithNoData>
    </x:ext>
  </extLst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スライサー_行政センター1" xr10:uid="{DDD14929-8CC6-467D-918A-639726BA751F}" sourceName="[行政センター_時系列].[行政センター]">
  <pivotTables>
    <pivotTable tabId="11" name="各歳別人口③"/>
  </pivotTables>
  <data>
    <olap pivotCacheId="1247399166">
      <levels count="2">
        <level uniqueName="[行政センター_時系列].[行政センター].[(All)]" sourceCaption="(All)" count="0"/>
        <level uniqueName="[行政センター_時系列].[行政センター].[行政センター]" sourceCaption="行政センター" count="10" sortOrder="descending">
          <ranges>
            <range startItem="0">
              <i n="[行政センター_時系列].[行政センター].&amp;[本庁]" c="本庁"/>
              <i n="[行政センター_時系列].[行政センター].&amp;[北下浦]" c="北下浦"/>
              <i n="[行政センター_時系列].[行政センター].&amp;[田浦]" c="田浦"/>
              <i n="[行政センター_時系列].[行政センター].&amp;[追浜]" c="追浜"/>
              <i n="[行政センター_時系列].[行政センター].&amp;[大津]" c="大津"/>
              <i n="[行政センター_時系列].[行政センター].&amp;[西]" c="西"/>
              <i n="[行政センター_時系列].[行政センター].&amp;[久里浜]" c="久里浜"/>
              <i n="[行政センター_時系列].[行政センター].&amp;[浦賀]" c="浦賀"/>
              <i n="[行政センター_時系列].[行政センター].&amp;[逸見]" c="逸見"/>
              <i n="[行政センター_時系列].[行政センター].&amp;[衣笠]" c="衣笠"/>
            </range>
          </ranges>
        </level>
      </levels>
      <selections count="1">
        <selection n="[行政センター_時系列].[行政センター].[All]"/>
      </selections>
    </olap>
  </data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スライサー_町丁目1" xr10:uid="{CEF73977-7A4D-4A33-8F51-855521E27BAA}" sourceName="[町丁目_時系列].[町丁目]">
  <pivotTables>
    <pivotTable tabId="11" name="各歳別人口③"/>
  </pivotTables>
  <data>
    <olap pivotCacheId="1247399166">
      <levels count="2">
        <level uniqueName="[町丁目_時系列].[町丁目].[(All)]" sourceCaption="(All)" count="0"/>
        <level uniqueName="[町丁目_時系列].[町丁目].[町丁目]" sourceCaption="町丁目" count="377">
          <ranges>
            <range startItem="0">
              <i n="[町丁目_時系列].[町丁目].&amp;[グリーンハイツ]" c="グリーンハイツ"/>
              <i n="[町丁目_時系列].[町丁目].&amp;[ハイランド１丁目]" c="ハイランド１丁目"/>
              <i n="[町丁目_時系列].[町丁目].&amp;[ハイランド２丁目]" c="ハイランド２丁目"/>
              <i n="[町丁目_時系列].[町丁目].&amp;[ハイランド３丁目]" c="ハイランド３丁目"/>
              <i n="[町丁目_時系列].[町丁目].&amp;[ハイランド４丁目]" c="ハイランド４丁目"/>
              <i n="[町丁目_時系列].[町丁目].&amp;[ハイランド５丁目]" c="ハイランド５丁目"/>
              <i n="[町丁目_時系列].[町丁目].&amp;[阿部倉]" c="阿部倉"/>
              <i n="[町丁目_時系列].[町丁目].&amp;[芦名１丁目]" c="芦名１丁目"/>
              <i n="[町丁目_時系列].[町丁目].&amp;[芦名２丁目]" c="芦名２丁目"/>
              <i n="[町丁目_時系列].[町丁目].&amp;[粟田１丁目]" c="粟田１丁目"/>
              <i n="[町丁目_時系列].[町丁目].&amp;[粟田２丁目]" c="粟田２丁目"/>
              <i n="[町丁目_時系列].[町丁目].&amp;[安浦町１丁目]" c="安浦町１丁目"/>
              <i n="[町丁目_時系列].[町丁目].&amp;[安浦町２丁目]" c="安浦町２丁目"/>
              <i n="[町丁目_時系列].[町丁目].&amp;[安浦町３丁目]" c="安浦町３丁目"/>
              <i n="[町丁目_時系列].[町丁目].&amp;[安針台]" c="安針台"/>
              <i n="[町丁目_時系列].[町丁目].&amp;[衣笠栄町１丁目]" c="衣笠栄町１丁目"/>
              <i n="[町丁目_時系列].[町丁目].&amp;[衣笠栄町２丁目]" c="衣笠栄町２丁目"/>
              <i n="[町丁目_時系列].[町丁目].&amp;[衣笠栄町３丁目]" c="衣笠栄町３丁目"/>
              <i n="[町丁目_時系列].[町丁目].&amp;[衣笠栄町４丁目]" c="衣笠栄町４丁目"/>
              <i n="[町丁目_時系列].[町丁目].&amp;[衣笠町]" c="衣笠町"/>
              <i n="[町丁目_時系列].[町丁目].&amp;[逸見が丘]" c="逸見が丘"/>
              <i n="[町丁目_時系列].[町丁目].&amp;[稲岡町]" c="稲岡町"/>
              <i n="[町丁目_時系列].[町丁目].&amp;[浦賀１丁目]" c="浦賀１丁目"/>
              <i n="[町丁目_時系列].[町丁目].&amp;[浦賀２丁目]" c="浦賀２丁目"/>
              <i n="[町丁目_時系列].[町丁目].&amp;[浦賀３丁目]" c="浦賀３丁目"/>
              <i n="[町丁目_時系列].[町丁目].&amp;[浦賀４丁目]" c="浦賀４丁目"/>
              <i n="[町丁目_時系列].[町丁目].&amp;[浦賀５丁目]" c="浦賀５丁目"/>
              <i n="[町丁目_時系列].[町丁目].&amp;[浦賀６丁目]" c="浦賀６丁目"/>
              <i n="[町丁目_時系列].[町丁目].&amp;[浦賀７丁目]" c="浦賀７丁目"/>
              <i n="[町丁目_時系列].[町丁目].&amp;[浦賀丘１丁目]" c="浦賀丘１丁目"/>
              <i n="[町丁目_時系列].[町丁目].&amp;[浦賀丘２丁目]" c="浦賀丘２丁目"/>
              <i n="[町丁目_時系列].[町丁目].&amp;[浦賀丘３丁目]" c="浦賀丘３丁目"/>
              <i n="[町丁目_時系列].[町丁目].&amp;[浦賀町５丁目]" c="浦賀町５丁目"/>
              <i n="[町丁目_時系列].[町丁目].&amp;[浦郷町１丁目]" c="浦郷町１丁目"/>
              <i n="[町丁目_時系列].[町丁目].&amp;[浦郷町２丁目]" c="浦郷町２丁目"/>
              <i n="[町丁目_時系列].[町丁目].&amp;[浦郷町３丁目]" c="浦郷町３丁目"/>
              <i n="[町丁目_時系列].[町丁目].&amp;[浦郷町４丁目]" c="浦郷町４丁目"/>
              <i n="[町丁目_時系列].[町丁目].&amp;[浦郷町５丁目]" c="浦郷町５丁目"/>
              <i n="[町丁目_時系列].[町丁目].&amp;[浦上台１丁目]" c="浦上台１丁目"/>
              <i n="[町丁目_時系列].[町丁目].&amp;[浦上台２丁目]" c="浦上台２丁目"/>
              <i n="[町丁目_時系列].[町丁目].&amp;[浦上台３丁目]" c="浦上台３丁目"/>
              <i n="[町丁目_時系列].[町丁目].&amp;[浦上台４丁目]" c="浦上台４丁目"/>
              <i n="[町丁目_時系列].[町丁目].&amp;[荻野]" c="荻野"/>
              <i n="[町丁目_時系列].[町丁目].&amp;[夏島町]" c="夏島町"/>
              <i n="[町丁目_時系列].[町丁目].&amp;[鴨居１丁目]" c="鴨居１丁目"/>
              <i n="[町丁目_時系列].[町丁目].&amp;[鴨居２丁目]" c="鴨居２丁目"/>
              <i n="[町丁目_時系列].[町丁目].&amp;[鴨居３丁目]" c="鴨居３丁目"/>
              <i n="[町丁目_時系列].[町丁目].&amp;[鴨居４丁目]" c="鴨居４丁目"/>
              <i n="[町丁目_時系列].[町丁目].&amp;[岩戸１丁目]" c="岩戸１丁目"/>
              <i n="[町丁目_時系列].[町丁目].&amp;[岩戸２丁目]" c="岩戸２丁目"/>
              <i n="[町丁目_時系列].[町丁目].&amp;[岩戸３丁目]" c="岩戸３丁目"/>
              <i n="[町丁目_時系列].[町丁目].&amp;[岩戸４丁目]" c="岩戸４丁目"/>
              <i n="[町丁目_時系列].[町丁目].&amp;[岩戸５丁目]" c="岩戸５丁目"/>
              <i n="[町丁目_時系列].[町丁目].&amp;[吉井１丁目]" c="吉井１丁目"/>
              <i n="[町丁目_時系列].[町丁目].&amp;[吉井２丁目]" c="吉井２丁目"/>
              <i n="[町丁目_時系列].[町丁目].&amp;[吉井３丁目]" c="吉井３丁目"/>
              <i n="[町丁目_時系列].[町丁目].&amp;[吉井４丁目]" c="吉井４丁目"/>
              <i n="[町丁目_時系列].[町丁目].&amp;[吉倉町１丁目]" c="吉倉町１丁目"/>
              <i n="[町丁目_時系列].[町丁目].&amp;[吉倉町２丁目]" c="吉倉町２丁目"/>
              <i n="[町丁目_時系列].[町丁目].&amp;[久村]" c="久村"/>
              <i n="[町丁目_時系列].[町丁目].&amp;[久比里１丁目]" c="久比里１丁目"/>
              <i n="[町丁目_時系列].[町丁目].&amp;[久比里２丁目]" c="久比里２丁目"/>
              <i n="[町丁目_時系列].[町丁目].&amp;[久里浜１丁目]" c="久里浜１丁目"/>
              <i n="[町丁目_時系列].[町丁目].&amp;[久里浜２丁目]" c="久里浜２丁目"/>
              <i n="[町丁目_時系列].[町丁目].&amp;[久里浜３丁目]" c="久里浜３丁目"/>
              <i n="[町丁目_時系列].[町丁目].&amp;[久里浜４丁目]" c="久里浜４丁目"/>
              <i n="[町丁目_時系列].[町丁目].&amp;[久里浜５丁目]" c="久里浜５丁目"/>
              <i n="[町丁目_時系列].[町丁目].&amp;[久里浜６丁目]" c="久里浜６丁目"/>
              <i n="[町丁目_時系列].[町丁目].&amp;[久里浜７丁目]" c="久里浜７丁目"/>
              <i n="[町丁目_時系列].[町丁目].&amp;[久里浜８丁目]" c="久里浜８丁目"/>
              <i n="[町丁目_時系列].[町丁目].&amp;[久里浜台１丁目]" c="久里浜台１丁目"/>
              <i n="[町丁目_時系列].[町丁目].&amp;[久里浜台２丁目]" c="久里浜台２丁目"/>
              <i n="[町丁目_時系列].[町丁目].&amp;[金谷１丁目]" c="金谷１丁目"/>
              <i n="[町丁目_時系列].[町丁目].&amp;[金谷２丁目]" c="金谷２丁目"/>
              <i n="[町丁目_時系列].[町丁目].&amp;[金谷３丁目]" c="金谷３丁目"/>
              <i n="[町丁目_時系列].[町丁目].&amp;[御幸浜]" c="御幸浜"/>
              <i n="[町丁目_時系列].[町丁目].&amp;[光の丘]" c="光の丘"/>
              <i n="[町丁目_時系列].[町丁目].&amp;[光風台]" c="光風台"/>
              <i n="[町丁目_時系列].[町丁目].&amp;[公郷町１丁目]" c="公郷町１丁目"/>
              <i n="[町丁目_時系列].[町丁目].&amp;[公郷町２丁目]" c="公郷町２丁目"/>
              <i n="[町丁目_時系列].[町丁目].&amp;[公郷町３丁目]" c="公郷町３丁目"/>
              <i n="[町丁目_時系列].[町丁目].&amp;[公郷町４丁目]" c="公郷町４丁目"/>
              <i n="[町丁目_時系列].[町丁目].&amp;[公郷町５丁目]" c="公郷町５丁目"/>
              <i n="[町丁目_時系列].[町丁目].&amp;[公郷町６丁目]" c="公郷町６丁目"/>
              <i n="[町丁目_時系列].[町丁目].&amp;[港が丘１丁目]" c="港が丘１丁目"/>
              <i n="[町丁目_時系列].[町丁目].&amp;[港が丘２丁目]" c="港が丘２丁目"/>
              <i n="[町丁目_時系列].[町丁目].&amp;[根岸町１丁目]" c="根岸町１丁目"/>
              <i n="[町丁目_時系列].[町丁目].&amp;[根岸町２丁目]" c="根岸町２丁目"/>
              <i n="[町丁目_時系列].[町丁目].&amp;[根岸町３丁目]" c="根岸町３丁目"/>
              <i n="[町丁目_時系列].[町丁目].&amp;[根岸町４丁目]" c="根岸町４丁目"/>
              <i n="[町丁目_時系列].[町丁目].&amp;[根岸町５丁目]" c="根岸町５丁目"/>
              <i n="[町丁目_時系列].[町丁目].&amp;[佐原１丁目]" c="佐原１丁目"/>
              <i n="[町丁目_時系列].[町丁目].&amp;[佐原２丁目]" c="佐原２丁目"/>
              <i n="[町丁目_時系列].[町丁目].&amp;[佐原３丁目]" c="佐原３丁目"/>
              <i n="[町丁目_時系列].[町丁目].&amp;[佐原４丁目]" c="佐原４丁目"/>
              <i n="[町丁目_時系列].[町丁目].&amp;[佐原５丁目]" c="佐原５丁目"/>
              <i n="[町丁目_時系列].[町丁目].&amp;[佐島１丁目]" c="佐島１丁目"/>
              <i n="[町丁目_時系列].[町丁目].&amp;[佐島２丁目]" c="佐島２丁目"/>
              <i n="[町丁目_時系列].[町丁目].&amp;[佐島３丁目]" c="佐島３丁目"/>
              <i n="[町丁目_時系列].[町丁目].&amp;[佐島の丘１丁目]" c="佐島の丘１丁目"/>
              <i n="[町丁目_時系列].[町丁目].&amp;[佐島の丘２丁目]" c="佐島の丘２丁目"/>
              <i n="[町丁目_時系列].[町丁目].&amp;[佐野町１丁目]" c="佐野町１丁目"/>
              <i n="[町丁目_時系列].[町丁目].&amp;[佐野町２丁目]" c="佐野町２丁目"/>
              <i n="[町丁目_時系列].[町丁目].&amp;[佐野町３丁目]" c="佐野町３丁目"/>
              <i n="[町丁目_時系列].[町丁目].&amp;[佐野町４丁目]" c="佐野町４丁目"/>
              <i n="[町丁目_時系列].[町丁目].&amp;[佐野町５丁目]" c="佐野町５丁目"/>
              <i n="[町丁目_時系列].[町丁目].&amp;[佐野町６丁目]" c="佐野町６丁目"/>
              <i n="[町丁目_時系列].[町丁目].&amp;[坂本町１丁目]" c="坂本町１丁目"/>
              <i n="[町丁目_時系列].[町丁目].&amp;[坂本町２丁目]" c="坂本町２丁目"/>
              <i n="[町丁目_時系列].[町丁目].&amp;[坂本町３丁目]" c="坂本町３丁目"/>
              <i n="[町丁目_時系列].[町丁目].&amp;[坂本町４丁目]" c="坂本町４丁目"/>
              <i n="[町丁目_時系列].[町丁目].&amp;[坂本町５丁目]" c="坂本町５丁目"/>
              <i n="[町丁目_時系列].[町丁目].&amp;[坂本町６丁目]" c="坂本町６丁目"/>
              <i n="[町丁目_時系列].[町丁目].&amp;[桜が丘１丁目]" c="桜が丘１丁目"/>
              <i n="[町丁目_時系列].[町丁目].&amp;[桜が丘２丁目]" c="桜が丘２丁目"/>
              <i n="[町丁目_時系列].[町丁目].&amp;[三春町１丁目]" c="三春町１丁目"/>
              <i n="[町丁目_時系列].[町丁目].&amp;[三春町２丁目]" c="三春町２丁目"/>
              <i n="[町丁目_時系列].[町丁目].&amp;[三春町３丁目]" c="三春町３丁目"/>
              <i n="[町丁目_時系列].[町丁目].&amp;[三春町４丁目]" c="三春町４丁目"/>
              <i n="[町丁目_時系列].[町丁目].&amp;[三春町５丁目]" c="三春町５丁目"/>
              <i n="[町丁目_時系列].[町丁目].&amp;[三春町６丁目]" c="三春町６丁目"/>
              <i n="[町丁目_時系列].[町丁目].&amp;[山科台]" c="山科台"/>
              <i n="[町丁目_時系列].[町丁目].&amp;[山中町]" c="山中町"/>
              <i n="[町丁目_時系列].[町丁目].&amp;[子安]" c="子安"/>
              <i n="[町丁目_時系列].[町丁目].&amp;[汐見台１丁目]" c="汐見台１丁目"/>
              <i n="[町丁目_時系列].[町丁目].&amp;[汐見台２丁目]" c="汐見台２丁目"/>
              <i n="[町丁目_時系列].[町丁目].&amp;[汐見台３丁目]" c="汐見台３丁目"/>
              <i n="[町丁目_時系列].[町丁目].&amp;[汐入町１丁目]" c="汐入町１丁目"/>
              <i n="[町丁目_時系列].[町丁目].&amp;[汐入町２丁目]" c="汐入町２丁目"/>
              <i n="[町丁目_時系列].[町丁目].&amp;[汐入町３丁目]" c="汐入町３丁目"/>
              <i n="[町丁目_時系列].[町丁目].&amp;[汐入町４丁目]" c="汐入町４丁目"/>
              <i n="[町丁目_時系列].[町丁目].&amp;[汐入町５丁目]" c="汐入町５丁目"/>
              <i n="[町丁目_時系列].[町丁目].&amp;[若宮台]" c="若宮台"/>
              <i n="[町丁目_時系列].[町丁目].&amp;[若松町１丁目]" c="若松町１丁目"/>
              <i n="[町丁目_時系列].[町丁目].&amp;[若松町２丁目]" c="若松町２丁目"/>
              <i n="[町丁目_時系列].[町丁目].&amp;[若松町３丁目]" c="若松町３丁目"/>
              <i n="[町丁目_時系列].[町丁目].&amp;[秋谷]" c="秋谷"/>
              <i n="[町丁目_時系列].[町丁目].&amp;[秋谷１丁目]" c="秋谷１丁目"/>
              <i n="[町丁目_時系列].[町丁目].&amp;[秋谷２丁目]" c="秋谷２丁目"/>
              <i n="[町丁目_時系列].[町丁目].&amp;[秋谷３丁目]" c="秋谷３丁目"/>
              <i n="[町丁目_時系列].[町丁目].&amp;[舟倉１丁目]" c="舟倉１丁目"/>
              <i n="[町丁目_時系列].[町丁目].&amp;[舟倉２丁目]" c="舟倉２丁目"/>
              <i n="[町丁目_時系列].[町丁目].&amp;[小原台]" c="小原台"/>
              <i n="[町丁目_時系列].[町丁目].&amp;[小川町]" c="小川町"/>
              <i n="[町丁目_時系列].[町丁目].&amp;[小矢部１丁目]" c="小矢部１丁目"/>
              <i n="[町丁目_時系列].[町丁目].&amp;[小矢部２丁目]" c="小矢部２丁目"/>
              <i n="[町丁目_時系列].[町丁目].&amp;[小矢部３丁目]" c="小矢部３丁目"/>
              <i n="[町丁目_時系列].[町丁目].&amp;[小矢部４丁目]" c="小矢部４丁目"/>
              <i n="[町丁目_時系列].[町丁目].&amp;[湘南国際村１丁目]" c="湘南国際村１丁目"/>
              <i n="[町丁目_時系列].[町丁目].&amp;[湘南国際村２丁目]" c="湘南国際村２丁目"/>
              <i n="[町丁目_時系列].[町丁目].&amp;[湘南鷹取１丁目]" c="湘南鷹取１丁目"/>
              <i n="[町丁目_時系列].[町丁目].&amp;[湘南鷹取２丁目]" c="湘南鷹取２丁目"/>
              <i n="[町丁目_時系列].[町丁目].&amp;[湘南鷹取３丁目]" c="湘南鷹取３丁目"/>
              <i n="[町丁目_時系列].[町丁目].&amp;[湘南鷹取４丁目]" c="湘南鷹取４丁目"/>
              <i n="[町丁目_時系列].[町丁目].&amp;[湘南鷹取５丁目]" c="湘南鷹取５丁目"/>
              <i n="[町丁目_時系列].[町丁目].&amp;[湘南鷹取６丁目]" c="湘南鷹取６丁目"/>
              <i n="[町丁目_時系列].[町丁目].&amp;[上町１丁目]" c="上町１丁目"/>
              <i n="[町丁目_時系列].[町丁目].&amp;[上町２丁目]" c="上町２丁目"/>
              <i n="[町丁目_時系列].[町丁目].&amp;[上町３丁目]" c="上町３丁目"/>
              <i n="[町丁目_時系列].[町丁目].&amp;[上町４丁目]" c="上町４丁目"/>
              <i n="[町丁目_時系列].[町丁目].&amp;[新港町]" c="新港町"/>
              <i n="[町丁目_時系列].[町丁目].&amp;[森崎１丁目]" c="森崎１丁目"/>
              <i n="[町丁目_時系列].[町丁目].&amp;[森崎２丁目]" c="森崎２丁目"/>
              <i n="[町丁目_時系列].[町丁目].&amp;[森崎３丁目]" c="森崎３丁目"/>
              <i n="[町丁目_時系列].[町丁目].&amp;[森崎４丁目]" c="森崎４丁目"/>
              <i n="[町丁目_時系列].[町丁目].&amp;[森崎５丁目]" c="森崎５丁目"/>
              <i n="[町丁目_時系列].[町丁目].&amp;[森崎６丁目]" c="森崎６丁目"/>
              <i n="[町丁目_時系列].[町丁目].&amp;[深田台]" c="深田台"/>
              <i n="[町丁目_時系列].[町丁目].&amp;[神明町]" c="神明町"/>
              <i n="[町丁目_時系列].[町丁目].&amp;[須軽谷]" c="須軽谷"/>
              <i n="[町丁目_時系列].[町丁目].&amp;[西逸見町１丁目]" c="西逸見町１丁目"/>
              <i n="[町丁目_時系列].[町丁目].&amp;[西逸見町２丁目]" c="西逸見町２丁目"/>
              <i n="[町丁目_時系列].[町丁目].&amp;[西逸見町３丁目]" c="西逸見町３丁目"/>
              <i n="[町丁目_時系列].[町丁目].&amp;[西浦賀１丁目]" c="西浦賀１丁目"/>
              <i n="[町丁目_時系列].[町丁目].&amp;[西浦賀２丁目]" c="西浦賀２丁目"/>
              <i n="[町丁目_時系列].[町丁目].&amp;[西浦賀３丁目]" c="西浦賀３丁目"/>
              <i n="[町丁目_時系列].[町丁目].&amp;[西浦賀４丁目]" c="西浦賀４丁目"/>
              <i n="[町丁目_時系列].[町丁目].&amp;[西浦賀５丁目]" c="西浦賀５丁目"/>
              <i n="[町丁目_時系列].[町丁目].&amp;[西浦賀６丁目]" c="西浦賀６丁目"/>
              <i n="[町丁目_時系列].[町丁目].&amp;[船越町１丁目]" c="船越町１丁目"/>
              <i n="[町丁目_時系列].[町丁目].&amp;[船越町２丁目]" c="船越町２丁目"/>
              <i n="[町丁目_時系列].[町丁目].&amp;[船越町３丁目]" c="船越町３丁目"/>
              <i n="[町丁目_時系列].[町丁目].&amp;[船越町４丁目]" c="船越町４丁目"/>
              <i n="[町丁目_時系列].[町丁目].&amp;[船越町５丁目]" c="船越町５丁目"/>
              <i n="[町丁目_時系列].[町丁目].&amp;[船越町６丁目]" c="船越町６丁目"/>
              <i n="[町丁目_時系列].[町丁目].&amp;[船越町７丁目]" c="船越町７丁目"/>
              <i n="[町丁目_時系列].[町丁目].&amp;[船越町８丁目]" c="船越町８丁目"/>
              <i n="[町丁目_時系列].[町丁目].&amp;[走水１丁目]" c="走水１丁目"/>
              <i n="[町丁目_時系列].[町丁目].&amp;[走水２丁目]" c="走水２丁目"/>
              <i n="[町丁目_時系列].[町丁目].&amp;[太田和１丁目]" c="太田和１丁目"/>
              <i n="[町丁目_時系列].[町丁目].&amp;[太田和２丁目]" c="太田和２丁目"/>
              <i n="[町丁目_時系列].[町丁目].&amp;[太田和３丁目]" c="太田和３丁目"/>
              <i n="[町丁目_時系列].[町丁目].&amp;[太田和４丁目]" c="太田和４丁目"/>
              <i n="[町丁目_時系列].[町丁目].&amp;[太田和５丁目]" c="太田和５丁目"/>
              <i n="[町丁目_時系列].[町丁目].&amp;[大滝町１丁目]" c="大滝町１丁目"/>
              <i n="[町丁目_時系列].[町丁目].&amp;[大滝町２丁目]" c="大滝町２丁目"/>
              <i n="[町丁目_時系列].[町丁目].&amp;[大津町１丁目]" c="大津町１丁目"/>
              <i n="[町丁目_時系列].[町丁目].&amp;[大津町２丁目]" c="大津町２丁目"/>
              <i n="[町丁目_時系列].[町丁目].&amp;[大津町３丁目]" c="大津町３丁目"/>
              <i n="[町丁目_時系列].[町丁目].&amp;[大津町４丁目]" c="大津町４丁目"/>
              <i n="[町丁目_時系列].[町丁目].&amp;[大津町５丁目]" c="大津町５丁目"/>
              <i n="[町丁目_時系列].[町丁目].&amp;[大矢部１丁目]" c="大矢部１丁目"/>
              <i n="[町丁目_時系列].[町丁目].&amp;[大矢部２丁目]" c="大矢部２丁目"/>
              <i n="[町丁目_時系列].[町丁目].&amp;[大矢部３丁目]" c="大矢部３丁目"/>
              <i n="[町丁目_時系列].[町丁目].&amp;[大矢部４丁目]" c="大矢部４丁目"/>
              <i n="[町丁目_時系列].[町丁目].&amp;[大矢部５丁目]" c="大矢部５丁目"/>
              <i n="[町丁目_時系列].[町丁目].&amp;[鷹取１丁目]" c="鷹取１丁目"/>
              <i n="[町丁目_時系列].[町丁目].&amp;[鷹取２丁目]" c="鷹取２丁目"/>
              <i n="[町丁目_時系列].[町丁目].&amp;[池上１丁目]" c="池上１丁目"/>
              <i n="[町丁目_時系列].[町丁目].&amp;[池上２丁目]" c="池上２丁目"/>
              <i n="[町丁目_時系列].[町丁目].&amp;[池上３丁目]" c="池上３丁目"/>
              <i n="[町丁目_時系列].[町丁目].&amp;[池上４丁目]" c="池上４丁目"/>
              <i n="[町丁目_時系列].[町丁目].&amp;[池上５丁目]" c="池上５丁目"/>
              <i n="[町丁目_時系列].[町丁目].&amp;[池上６丁目]" c="池上６丁目"/>
              <i n="[町丁目_時系列].[町丁目].&amp;[池上７丁目]" c="池上７丁目"/>
              <i n="[町丁目_時系列].[町丁目].&amp;[池田町１丁目]" c="池田町１丁目"/>
              <i n="[町丁目_時系列].[町丁目].&amp;[池田町２丁目]" c="池田町２丁目"/>
              <i n="[町丁目_時系列].[町丁目].&amp;[池田町３丁目]" c="池田町３丁目"/>
              <i n="[町丁目_時系列].[町丁目].&amp;[池田町４丁目]" c="池田町４丁目"/>
              <i n="[町丁目_時系列].[町丁目].&amp;[池田町５丁目]" c="池田町５丁目"/>
              <i n="[町丁目_時系列].[町丁目].&amp;[池田町６丁目]" c="池田町６丁目"/>
              <i n="[町丁目_時系列].[町丁目].&amp;[長井１丁目]" c="長井１丁目"/>
              <i n="[町丁目_時系列].[町丁目].&amp;[長井２丁目]" c="長井２丁目"/>
              <i n="[町丁目_時系列].[町丁目].&amp;[長井３丁目]" c="長井３丁目"/>
              <i n="[町丁目_時系列].[町丁目].&amp;[長井４丁目]" c="長井４丁目"/>
              <i n="[町丁目_時系列].[町丁目].&amp;[長井５丁目]" c="長井５丁目"/>
              <i n="[町丁目_時系列].[町丁目].&amp;[長井６丁目]" c="長井６丁目"/>
              <i n="[町丁目_時系列].[町丁目].&amp;[長浦町１丁目]" c="長浦町１丁目"/>
              <i n="[町丁目_時系列].[町丁目].&amp;[長浦町２丁目]" c="長浦町２丁目"/>
              <i n="[町丁目_時系列].[町丁目].&amp;[長浦町３丁目]" c="長浦町３丁目"/>
              <i n="[町丁目_時系列].[町丁目].&amp;[長浦町４丁目]" c="長浦町４丁目"/>
              <i n="[町丁目_時系列].[町丁目].&amp;[長浦町５丁目]" c="長浦町５丁目"/>
              <i n="[町丁目_時系列].[町丁目].&amp;[長坂１丁目]" c="長坂１丁目"/>
              <i n="[町丁目_時系列].[町丁目].&amp;[長坂２丁目]" c="長坂２丁目"/>
              <i n="[町丁目_時系列].[町丁目].&amp;[長坂３丁目]" c="長坂３丁目"/>
              <i n="[町丁目_時系列].[町丁目].&amp;[長坂４丁目]" c="長坂４丁目"/>
              <i n="[町丁目_時系列].[町丁目].&amp;[長瀬１丁目]" c="長瀬１丁目"/>
              <i n="[町丁目_時系列].[町丁目].&amp;[長瀬２丁目]" c="長瀬２丁目"/>
              <i n="[町丁目_時系列].[町丁目].&amp;[長瀬３丁目]" c="長瀬３丁目"/>
              <i n="[町丁目_時系列].[町丁目].&amp;[長沢１丁目]" c="長沢１丁目"/>
              <i n="[町丁目_時系列].[町丁目].&amp;[長沢２丁目]" c="長沢２丁目"/>
              <i n="[町丁目_時系列].[町丁目].&amp;[長沢３丁目]" c="長沢３丁目"/>
              <i n="[町丁目_時系列].[町丁目].&amp;[長沢４丁目]" c="長沢４丁目"/>
              <i n="[町丁目_時系列].[町丁目].&amp;[長沢５丁目]" c="長沢５丁目"/>
              <i n="[町丁目_時系列].[町丁目].&amp;[長沢６丁目]" c="長沢６丁目"/>
              <i n="[町丁目_時系列].[町丁目].&amp;[津久井１丁目]" c="津久井１丁目"/>
              <i n="[町丁目_時系列].[町丁目].&amp;[津久井２丁目]" c="津久井２丁目"/>
              <i n="[町丁目_時系列].[町丁目].&amp;[津久井３丁目]" c="津久井３丁目"/>
              <i n="[町丁目_時系列].[町丁目].&amp;[津久井４丁目]" c="津久井４丁目"/>
              <i n="[町丁目_時系列].[町丁目].&amp;[津久井５丁目]" c="津久井５丁目"/>
              <i n="[町丁目_時系列].[町丁目].&amp;[追浜町１丁目]" c="追浜町１丁目"/>
              <i n="[町丁目_時系列].[町丁目].&amp;[追浜町２丁目]" c="追浜町２丁目"/>
              <i n="[町丁目_時系列].[町丁目].&amp;[追浜町３丁目]" c="追浜町３丁目"/>
              <i n="[町丁目_時系列].[町丁目].&amp;[追浜東町１丁目]" c="追浜東町１丁目"/>
              <i n="[町丁目_時系列].[町丁目].&amp;[追浜東町２丁目]" c="追浜東町２丁目"/>
              <i n="[町丁目_時系列].[町丁目].&amp;[追浜東町３丁目]" c="追浜東町３丁目"/>
              <i n="[町丁目_時系列].[町丁目].&amp;[追浜南町１丁目]" c="追浜南町１丁目"/>
              <i n="[町丁目_時系列].[町丁目].&amp;[追浜南町２丁目]" c="追浜南町２丁目"/>
              <i n="[町丁目_時系列].[町丁目].&amp;[追浜南町３丁目]" c="追浜南町３丁目"/>
              <i n="[町丁目_時系列].[町丁目].&amp;[追浜本町１丁目]" c="追浜本町１丁目"/>
              <i n="[町丁目_時系列].[町丁目].&amp;[追浜本町２丁目]" c="追浜本町２丁目"/>
              <i n="[町丁目_時系列].[町丁目].&amp;[鶴が丘１丁目]" c="鶴が丘１丁目"/>
              <i n="[町丁目_時系列].[町丁目].&amp;[鶴が丘２丁目]" c="鶴が丘２丁目"/>
              <i n="[町丁目_時系列].[町丁目].&amp;[田浦港町]" c="田浦港町"/>
              <i n="[町丁目_時系列].[町丁目].&amp;[田浦泉町]" c="田浦泉町"/>
              <i n="[町丁目_時系列].[町丁目].&amp;[田浦大作町]" c="田浦大作町"/>
              <i n="[町丁目_時系列].[町丁目].&amp;[田浦町１丁目]" c="田浦町１丁目"/>
              <i n="[町丁目_時系列].[町丁目].&amp;[田浦町２丁目]" c="田浦町２丁目"/>
              <i n="[町丁目_時系列].[町丁目].&amp;[田浦町３丁目]" c="田浦町３丁目"/>
              <i n="[町丁目_時系列].[町丁目].&amp;[田浦町４丁目]" c="田浦町４丁目"/>
              <i n="[町丁目_時系列].[町丁目].&amp;[田浦町５丁目]" c="田浦町５丁目"/>
              <i n="[町丁目_時系列].[町丁目].&amp;[田浦町６丁目]" c="田浦町６丁目"/>
              <i n="[町丁目_時系列].[町丁目].&amp;[田戸台]" c="田戸台"/>
              <i n="[町丁目_時系列].[町丁目].&amp;[東逸見町１丁目]" c="東逸見町１丁目"/>
              <i n="[町丁目_時系列].[町丁目].&amp;[東逸見町２丁目]" c="東逸見町２丁目"/>
              <i n="[町丁目_時系列].[町丁目].&amp;[東逸見町３丁目]" c="東逸見町３丁目"/>
              <i n="[町丁目_時系列].[町丁目].&amp;[東逸見町４丁目]" c="東逸見町４丁目"/>
              <i n="[町丁目_時系列].[町丁目].&amp;[東浦賀１丁目]" c="東浦賀１丁目"/>
              <i n="[町丁目_時系列].[町丁目].&amp;[東浦賀２丁目]" c="東浦賀２丁目"/>
              <i n="[町丁目_時系列].[町丁目].&amp;[内川１丁目]" c="内川１丁目"/>
              <i n="[町丁目_時系列].[町丁目].&amp;[内川２丁目]" c="内川２丁目"/>
              <i n="[町丁目_時系列].[町丁目].&amp;[内川新田]" c="内川新田"/>
              <i n="[町丁目_時系列].[町丁目].&amp;[南浦賀]" c="南浦賀"/>
              <i n="[町丁目_時系列].[町丁目].&amp;[二葉１丁目]" c="二葉１丁目"/>
              <i n="[町丁目_時系列].[町丁目].&amp;[二葉２丁目]" c="二葉２丁目"/>
              <i n="[町丁目_時系列].[町丁目].&amp;[日の出町１丁目]" c="日の出町１丁目"/>
              <i n="[町丁目_時系列].[町丁目].&amp;[日の出町２丁目]" c="日の出町２丁目"/>
              <i n="[町丁目_時系列].[町丁目].&amp;[日の出町３丁目]" c="日の出町３丁目"/>
              <i n="[町丁目_時系列].[町丁目].&amp;[馬堀海岸１丁目]" c="馬堀海岸１丁目"/>
              <i n="[町丁目_時系列].[町丁目].&amp;[馬堀海岸２丁目]" c="馬堀海岸２丁目"/>
              <i n="[町丁目_時系列].[町丁目].&amp;[馬堀海岸３丁目]" c="馬堀海岸３丁目"/>
              <i n="[町丁目_時系列].[町丁目].&amp;[馬堀海岸４丁目]" c="馬堀海岸４丁目"/>
              <i n="[町丁目_時系列].[町丁目].&amp;[馬堀町１丁目]" c="馬堀町１丁目"/>
              <i n="[町丁目_時系列].[町丁目].&amp;[馬堀町２丁目]" c="馬堀町２丁目"/>
              <i n="[町丁目_時系列].[町丁目].&amp;[馬堀町３丁目]" c="馬堀町３丁目"/>
              <i n="[町丁目_時系列].[町丁目].&amp;[馬堀町４丁目]" c="馬堀町４丁目"/>
              <i n="[町丁目_時系列].[町丁目].&amp;[泊町]" c="泊町"/>
              <i n="[町丁目_時系列].[町丁目].&amp;[浜見台１丁目]" c="浜見台１丁目"/>
              <i n="[町丁目_時系列].[町丁目].&amp;[浜見台２丁目]" c="浜見台２丁目"/>
              <i n="[町丁目_時系列].[町丁目].&amp;[不入斗町１丁目]" c="不入斗町１丁目"/>
              <i n="[町丁目_時系列].[町丁目].&amp;[不入斗町２丁目]" c="不入斗町２丁目"/>
              <i n="[町丁目_時系列].[町丁目].&amp;[不入斗町３丁目]" c="不入斗町３丁目"/>
              <i n="[町丁目_時系列].[町丁目].&amp;[不入斗町４丁目]" c="不入斗町４丁目"/>
              <i n="[町丁目_時系列].[町丁目].&amp;[富士見町１丁目]" c="富士見町１丁目"/>
              <i n="[町丁目_時系列].[町丁目].&amp;[富士見町２丁目]" c="富士見町２丁目"/>
              <i n="[町丁目_時系列].[町丁目].&amp;[富士見町３丁目]" c="富士見町３丁目"/>
              <i n="[町丁目_時系列].[町丁目].&amp;[武１丁目]" c="武１丁目"/>
              <i n="[町丁目_時系列].[町丁目].&amp;[武２丁目]" c="武２丁目"/>
              <i n="[町丁目_時系列].[町丁目].&amp;[武３丁目]" c="武３丁目"/>
              <i n="[町丁目_時系列].[町丁目].&amp;[武４丁目]" c="武４丁目"/>
              <i n="[町丁目_時系列].[町丁目].&amp;[武５丁目]" c="武５丁目"/>
              <i n="[町丁目_時系列].[町丁目].&amp;[平作１丁目]" c="平作１丁目"/>
              <i n="[町丁目_時系列].[町丁目].&amp;[平作２丁目]" c="平作２丁目"/>
              <i n="[町丁目_時系列].[町丁目].&amp;[平作３丁目]" c="平作３丁目"/>
              <i n="[町丁目_時系列].[町丁目].&amp;[平作４丁目]" c="平作４丁目"/>
              <i n="[町丁目_時系列].[町丁目].&amp;[平作５丁目]" c="平作５丁目"/>
              <i n="[町丁目_時系列].[町丁目].&amp;[平作６丁目]" c="平作６丁目"/>
              <i n="[町丁目_時系列].[町丁目].&amp;[平作７丁目]" c="平作７丁目"/>
              <i n="[町丁目_時系列].[町丁目].&amp;[平作８丁目]" c="平作８丁目"/>
              <i n="[町丁目_時系列].[町丁目].&amp;[平成町１丁目]" c="平成町１丁目"/>
              <i n="[町丁目_時系列].[町丁目].&amp;[平成町２丁目]" c="平成町２丁目"/>
              <i n="[町丁目_時系列].[町丁目].&amp;[平成町３丁目]" c="平成町３丁目"/>
              <i n="[町丁目_時系列].[町丁目].&amp;[平和台]" c="平和台"/>
              <i n="[町丁目_時系列].[町丁目].&amp;[米が浜通１丁目]" c="米が浜通１丁目"/>
              <i n="[町丁目_時系列].[町丁目].&amp;[米が浜通２丁目]" c="米が浜通２丁目"/>
              <i n="[町丁目_時系列].[町丁目].&amp;[望洋台]" c="望洋台"/>
              <i n="[町丁目_時系列].[町丁目].&amp;[本町１丁目]" c="本町１丁目"/>
              <i n="[町丁目_時系列].[町丁目].&amp;[本町２丁目]" c="本町２丁目"/>
              <i n="[町丁目_時系列].[町丁目].&amp;[本町３丁目]" c="本町３丁目"/>
              <i n="[町丁目_時系列].[町丁目].&amp;[野比１丁目]" c="野比１丁目"/>
              <i n="[町丁目_時系列].[町丁目].&amp;[野比２丁目]" c="野比２丁目"/>
              <i n="[町丁目_時系列].[町丁目].&amp;[野比３丁目]" c="野比３丁目"/>
              <i n="[町丁目_時系列].[町丁目].&amp;[野比４丁目]" c="野比４丁目"/>
              <i n="[町丁目_時系列].[町丁目].&amp;[野比５丁目]" c="野比５丁目"/>
              <i n="[町丁目_時系列].[町丁目].&amp;[緑が丘]" c="緑が丘"/>
              <i n="[町丁目_時系列].[町丁目].&amp;[林１丁目]" c="林１丁目"/>
              <i n="[町丁目_時系列].[町丁目].&amp;[林２丁目]" c="林２丁目"/>
              <i n="[町丁目_時系列].[町丁目].&amp;[林３丁目]" c="林３丁目"/>
              <i n="[町丁目_時系列].[町丁目].&amp;[林４丁目]" c="林４丁目"/>
              <i n="[町丁目_時系列].[町丁目].&amp;[林５丁目]" c="林５丁目"/>
              <i n="[町丁目_時系列].[町丁目].&amp;[阿部倉町]" c="阿部倉町" nd="1"/>
              <i n="[町丁目_時系列].[町丁目].&amp;[芦名]" c="芦名" nd="1"/>
              <i n="[町丁目_時系列].[町丁目].&amp;[芦名３丁目]" c="芦名３丁目" nd="1"/>
              <i n="[町丁目_時系列].[町丁目].&amp;[浦賀町１丁目]" c="浦賀町１丁目" nd="1"/>
              <i n="[町丁目_時系列].[町丁目].&amp;[浦賀町２丁目]" c="浦賀町２丁目" nd="1"/>
              <i n="[町丁目_時系列].[町丁目].&amp;[浦賀町３丁目]" c="浦賀町３丁目" nd="1"/>
              <i n="[町丁目_時系列].[町丁目].&amp;[浦賀町４丁目]" c="浦賀町４丁目" nd="1"/>
              <i n="[町丁目_時系列].[町丁目].&amp;[浦賀町６丁目]" c="浦賀町６丁目" nd="1"/>
              <i n="[町丁目_時系列].[町丁目].&amp;[浦賀町７丁目]" c="浦賀町７丁目" nd="1"/>
              <i n="[町丁目_時系列].[町丁目].&amp;[猿島]" c="猿島" nd="1"/>
              <i n="[町丁目_時系列].[町丁目].&amp;[吉井]" c="吉井" nd="1"/>
              <i n="[町丁目_時系列].[町丁目].&amp;[久里浜９丁目]" c="久里浜９丁目" nd="1"/>
              <i n="[町丁目_時系列].[町丁目].&amp;[佐原]" c="佐原" nd="1"/>
              <i n="[町丁目_時系列].[町丁目].&amp;[佐島]" c="佐島" nd="1"/>
              <i n="[町丁目_時系列].[町丁目].&amp;[秋谷４丁目]" c="秋谷４丁目" nd="1"/>
              <i n="[町丁目_時系列].[町丁目].&amp;[舟倉町]" c="舟倉町" nd="1"/>
              <i n="[町丁目_時系列].[町丁目].&amp;[湘南国際村３丁目]" c="湘南国際村３丁目" nd="1"/>
              <i n="[町丁目_時系列].[町丁目].&amp;[西浦賀町１丁目]" c="西浦賀町１丁目" nd="1"/>
              <i n="[町丁目_時系列].[町丁目].&amp;[西浦賀町２丁目]" c="西浦賀町２丁目" nd="1"/>
              <i n="[町丁目_時系列].[町丁目].&amp;[西浦賀町３丁目]" c="西浦賀町３丁目" nd="1"/>
              <i n="[町丁目_時系列].[町丁目].&amp;[西浦賀町４丁目]" c="西浦賀町４丁目" nd="1"/>
              <i n="[町丁目_時系列].[町丁目].&amp;[西浦賀町５丁目]" c="西浦賀町５丁目" nd="1"/>
              <i n="[町丁目_時系列].[町丁目].&amp;[西浦賀町６丁目]" c="西浦賀町６丁目" nd="1"/>
              <i n="[町丁目_時系列].[町丁目].&amp;[大矢部６丁目]" c="大矢部６丁目" nd="1"/>
              <i n="[町丁目_時系列].[町丁目].&amp;[大矢部町]" c="大矢部町" nd="1"/>
              <i n="[町丁目_時系列].[町丁目].&amp;[鷹取町１丁目]" c="鷹取町１丁目" nd="1"/>
              <i n="[町丁目_時系列].[町丁目].&amp;[鷹取町２丁目]" c="鷹取町２丁目" nd="1"/>
              <i n="[町丁目_時系列].[町丁目].&amp;[長井町]" c="長井町" nd="1"/>
              <i n="[町丁目_時系列].[町丁目].&amp;[長坂]" c="長坂" nd="1"/>
              <i n="[町丁目_時系列].[町丁目].&amp;[長坂５丁目]" c="長坂５丁目" nd="1"/>
              <i n="[町丁目_時系列].[町丁目].&amp;[長沢]" c="長沢" nd="1"/>
              <i n="[町丁目_時系列].[町丁目].&amp;[津久井]" c="津久井" nd="1"/>
              <i n="[町丁目_時系列].[町丁目].&amp;[東浦賀町１丁目]" c="東浦賀町１丁目" nd="1"/>
              <i n="[町丁目_時系列].[町丁目].&amp;[東浦賀町２丁目]" c="東浦賀町２丁目" nd="1"/>
              <i n="[町丁目_時系列].[町丁目].&amp;[楠ケ浦町]" c="楠ケ浦町" nd="1"/>
              <i n="[町丁目_時系列].[町丁目].&amp;[箱崎町]" c="箱崎町" nd="1"/>
              <i n="[町丁目_時系列].[町丁目].&amp;[野比]" c="野比" nd="1"/>
            </range>
          </ranges>
        </level>
      </levels>
      <selections count="1">
        <selection n="[町丁目_時系列].[町丁目].[All]"/>
      </selections>
    </olap>
  </data>
  <extLst>
    <x:ext xmlns:x15="http://schemas.microsoft.com/office/spreadsheetml/2010/11/main" uri="{470722E0-AACD-4C17-9CDC-17EF765DBC7E}">
      <x15:slicerCacheHideItemsWithNoData count="1">
        <x15:slicerCacheOlapLevelName uniqueName="[町丁目_時系列].[町丁目].[町丁目]" count="37"/>
      </x15:slicerCacheHideItemsWithNoData>
    </x:ext>
  </extLst>
</slicerCacheDefinition>
</file>

<file path=xl/slicerCaches/slicerCache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スライサー_月" xr10:uid="{929DCFAE-2CB4-497A-ABAE-E291289B8C85}" sourceName="[カレンダー].[月]">
  <pivotTables>
    <pivotTable tabId="1" name="各歳別人口①"/>
    <pivotTable tabId="7" name="各歳別人口②"/>
  </pivotTables>
  <data>
    <olap pivotCacheId="55897650">
      <levels count="2">
        <level uniqueName="[カレンダー].[月].[(All)]" sourceCaption="(All)" count="0"/>
        <level uniqueName="[カレンダー].[月].[月]" sourceCaption="月" count="12" sortOrder="ascending" crossFilter="showItemsWithNoData">
          <ranges>
            <range startItem="0">
              <i n="[カレンダー].[月].&amp;[1]" c="1"/>
              <i n="[カレンダー].[月].&amp;[2]" c="2"/>
              <i n="[カレンダー].[月].&amp;[3]" c="3"/>
              <i n="[カレンダー].[月].&amp;[4]" c="4"/>
              <i n="[カレンダー].[月].&amp;[5]" c="5" nd="1"/>
              <i n="[カレンダー].[月].&amp;[6]" c="6" nd="1"/>
              <i n="[カレンダー].[月].&amp;[7]" c="7" nd="1"/>
              <i n="[カレンダー].[月].&amp;[8]" c="8" nd="1"/>
              <i n="[カレンダー].[月].&amp;[9]" c="9" nd="1"/>
              <i n="[カレンダー].[月].&amp;[10]" c="10" nd="1"/>
              <i n="[カレンダー].[月].&amp;[11]" c="11" nd="1"/>
              <i n="[カレンダー].[月].&amp;[12]" c="12" nd="1"/>
            </range>
          </ranges>
        </level>
      </levels>
      <selections count="1">
        <selection n="[カレンダー].[月].&amp;[4]"/>
      </selections>
    </olap>
  </data>
</slicerCacheDefinition>
</file>

<file path=xl/slicerCaches/slicerCache6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スライサー_年" xr10:uid="{0FD3F271-1E0C-44E6-8606-1276B07712A2}" sourceName="[カレンダー].[年]">
  <pivotTables>
    <pivotTable tabId="1" name="各歳別人口①"/>
    <pivotTable tabId="7" name="各歳別人口②"/>
  </pivotTables>
  <data>
    <olap pivotCacheId="55897650">
      <levels count="2">
        <level uniqueName="[カレンダー].[年].[(All)]" sourceCaption="(All)" count="0"/>
        <level uniqueName="[カレンダー].[年].[年]" sourceCaption="年" count="8" sortOrder="ascending">
          <ranges>
            <range startItem="0">
              <i n="[カレンダー].[年].&amp;[2019]" c="2019"/>
              <i n="[カレンダー].[年].&amp;[2020]" c="2020"/>
              <i n="[カレンダー].[年].&amp;[2021]" c="2021"/>
              <i n="[カレンダー].[年].&amp;[2022]" c="2022"/>
              <i n="[カレンダー].[年].&amp;[2023]" c="2023"/>
              <i n="[カレンダー].[年].&amp;[2024]" c="2024"/>
              <i n="[カレンダー].[年].&amp;[2025]" c="2025"/>
              <i n="[カレンダー].[年].&amp;[2018]" c="2018" nd="1"/>
            </range>
          </ranges>
        </level>
      </levels>
      <selections count="1">
        <selection n="[カレンダー].[年].&amp;[2025]"/>
      </selections>
    </olap>
  </data>
  <extLst>
    <x:ext xmlns:x15="http://schemas.microsoft.com/office/spreadsheetml/2010/11/main" uri="{470722E0-AACD-4C17-9CDC-17EF765DBC7E}">
      <x15:slicerCacheHideItemsWithNoData count="1">
        <x15:slicerCacheOlapLevelName uniqueName="[カレンダー].[年].[年]" count="1"/>
      </x15:slicerCacheHideItemsWithNoData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行政センター" xr10:uid="{195D739E-517F-42C8-994A-63B81E1270D6}" cache="スライサー_行政センター" caption="行政センター" columnCount="2" level="1" style="スライサー" rowHeight="396000"/>
  <slicer name="町丁目" xr10:uid="{179ADC3C-D43D-41BC-AF11-2CFD69885EF7}" cache="スライサー_町丁目" caption="町丁目" columnCount="2" level="1" style="スライサー 2" rowHeight="396000"/>
  <slicer name="月" xr10:uid="{1355B559-0305-4EFD-A2D7-5106B354617D}" cache="スライサー_月" caption="月" columnCount="2" level="1" style="スライサー" rowHeight="360000"/>
  <slicer name="年" xr10:uid="{C137446C-43F9-4289-A924-B2E4554E9323}" cache="スライサー_年" caption="年" startItem="1" level="1" style="スライサー" rowHeight="36000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行政センター 1" xr10:uid="{02488966-9E4C-42A1-BE62-82DBE2B55479}" cache="スライサー_行政センター1" caption="行政センター" columnCount="2" level="1" style="スライサー" rowHeight="396000"/>
  <slicer name="町丁目 1" xr10:uid="{AA64E23B-DCB4-4697-916A-846566F708FA}" cache="スライサー_町丁目1" caption="町丁目" columnCount="2" level="1" style="スライサー 2" rowHeight="396000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4B17187-6892-4CD9-928A-FF184BD09CF5}" name="カレンダー" displayName="カレンダー" ref="A1:C2742" totalsRowShown="0" headerRowDxfId="7">
  <autoFilter ref="A1:C2742" xr:uid="{F6BD1786-183D-42C4-AF37-36163560233E}"/>
  <tableColumns count="3">
    <tableColumn id="1" xr3:uid="{00B38A2E-4E57-4356-8BC4-5313270BC523}" name="日付" dataDxfId="6"/>
    <tableColumn id="2" xr3:uid="{0336077A-28F6-47E0-BB8C-7957376B8E92}" name="年">
      <calculatedColumnFormula>YEAR(カレンダー[[#This Row],[日付]])</calculatedColumnFormula>
    </tableColumn>
    <tableColumn id="3" xr3:uid="{9BC58ACE-CB5A-4079-AE66-F38662B9B29F}" name="月">
      <calculatedColumnFormula>MONTH(カレンダー[[#This Row],[日付]])</calculatedColumnFormula>
    </tableColumn>
  </tableColumns>
  <tableStyleInfo name="TableStyleLight10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6C2715A9-5E67-4578-B42D-3DF639FFA341}" name="年齢" displayName="年齢" ref="A1:A132" totalsRowShown="0" headerRowDxfId="5">
  <autoFilter ref="A1:A132" xr:uid="{DDAFCFDE-6803-4113-94CA-CCEDC6E3AE8D}"/>
  <tableColumns count="1">
    <tableColumn id="1" xr3:uid="{AA21CB32-4B2B-4918-BFF2-B04671B158AA}" name="年齢"/>
  </tableColumns>
  <tableStyleInfo name="TableStyleLight10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2E3524CF-59E8-42B8-BB47-DC551ED36F6D}" name="性別" displayName="性別" ref="A1:A3" totalsRowShown="0" headerRowDxfId="4">
  <autoFilter ref="A1:A3" xr:uid="{9CF472AD-FF77-4E6D-88C0-5A066DC273D2}"/>
  <tableColumns count="1">
    <tableColumn id="1" xr3:uid="{58B444F1-B2DF-4446-8918-701A7A64F6AC}" name="性別"/>
  </tableColumns>
  <tableStyleInfo name="TableStyleLight10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963076B-087B-4298-8E16-D415B77EAB7F}" name="行政センター" displayName="行政センター" ref="A1:A11" totalsRowShown="0" headerRowDxfId="3">
  <autoFilter ref="A1:A11" xr:uid="{2572F036-56A0-4981-863D-51FD63D63620}"/>
  <tableColumns count="1">
    <tableColumn id="1" xr3:uid="{82CB49BD-B776-4DC7-BC92-AA2A11BA4BFA}" name="行政センター"/>
  </tableColumns>
  <tableStyleInfo name="TableStyleLight10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4D72055D-F777-4AA3-90B4-74D06A662F38}" name="行政センター_時系列" displayName="行政センター_時系列" ref="A1:A11" totalsRowShown="0" headerRowDxfId="2">
  <autoFilter ref="A1:A11" xr:uid="{5D31014B-9962-4B3A-85A3-1933DA965396}"/>
  <tableColumns count="1">
    <tableColumn id="1" xr3:uid="{347C8A00-B7F9-44B7-9B67-04BA68EBC567}" name="行政センター"/>
  </tableColumns>
  <tableStyleInfo name="TableStyleLight10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72F621FE-149E-48E1-8D9E-911D2DD5F93A}" name="町丁目" displayName="町丁目" ref="A1:A378" totalsRowShown="0" headerRowDxfId="1">
  <autoFilter ref="A1:A378" xr:uid="{45EB5E06-A40F-47AB-BD7C-0211FAAC9DDA}"/>
  <tableColumns count="1">
    <tableColumn id="1" xr3:uid="{D1E083A9-2668-437B-B84A-A006545FD9F3}" name="町丁目"/>
  </tableColumns>
  <tableStyleInfo name="TableStyleLight10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39CFE973-18BA-44FC-9416-87EAC5A56080}" name="町丁目_時系列" displayName="町丁目_時系列" ref="A1:A378" totalsRowShown="0" headerRowDxfId="0">
  <autoFilter ref="A1:A378" xr:uid="{7FD4ED64-49A5-4350-BDA3-7FCF0A82C39D}"/>
  <tableColumns count="1">
    <tableColumn id="1" xr3:uid="{862AA01E-930F-4034-A4C3-2BCDC028AF46}" name="町丁目"/>
  </tableColumns>
  <tableStyleInfo name="TableStyleLight10" showFirstColumn="0" showLastColumn="0" showRowStripes="1" showColumnStripes="0"/>
</table>
</file>

<file path=xl/theme/theme1.xml><?xml version="1.0" encoding="utf-8"?>
<a:theme xmlns:a="http://schemas.openxmlformats.org/drawingml/2006/main" name="Office テーマ">
  <a:themeElements>
    <a:clrScheme name="黄">
      <a:dk1>
        <a:sysClr val="windowText" lastClr="000000"/>
      </a:dk1>
      <a:lt1>
        <a:sysClr val="window" lastClr="FFFFFF"/>
      </a:lt1>
      <a:dk2>
        <a:srgbClr val="39302A"/>
      </a:dk2>
      <a:lt2>
        <a:srgbClr val="E5DEDB"/>
      </a:lt2>
      <a:accent1>
        <a:srgbClr val="FFCA08"/>
      </a:accent1>
      <a:accent2>
        <a:srgbClr val="F8931D"/>
      </a:accent2>
      <a:accent3>
        <a:srgbClr val="CE8D3E"/>
      </a:accent3>
      <a:accent4>
        <a:srgbClr val="EC7016"/>
      </a:accent4>
      <a:accent5>
        <a:srgbClr val="E64823"/>
      </a:accent5>
      <a:accent6>
        <a:srgbClr val="9C6A6A"/>
      </a:accent6>
      <a:hlink>
        <a:srgbClr val="2998E3"/>
      </a:hlink>
      <a:folHlink>
        <a:srgbClr val="7F723D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microsoft.com/office/2007/relationships/slicer" Target="../slicers/slicer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6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7.xml"/></Relationships>
</file>

<file path=xl/worksheets/_rels/sheet2.xml.rels><?xml version="1.0" encoding="UTF-8" standalone="yes"?>
<Relationships xmlns="http://schemas.openxmlformats.org/package/2006/relationships"><Relationship Id="rId3" Type="http://schemas.microsoft.com/office/2007/relationships/slicer" Target="../slicers/slicer2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230A9D-904D-47C5-82D8-1EED43EA95BC}">
  <sheetPr>
    <tabColor theme="8"/>
    <pageSetUpPr fitToPage="1"/>
  </sheetPr>
  <dimension ref="N11:AE165"/>
  <sheetViews>
    <sheetView showGridLines="0" tabSelected="1" zoomScale="60" zoomScaleNormal="60" zoomScaleSheetLayoutView="65" workbookViewId="0"/>
  </sheetViews>
  <sheetFormatPr defaultColWidth="8.75" defaultRowHeight="18.75" x14ac:dyDescent="0.4"/>
  <cols>
    <col min="1" max="1" width="3.625" style="18" customWidth="1"/>
    <col min="2" max="16384" width="8.75" style="18"/>
  </cols>
  <sheetData>
    <row r="11" spans="14:31" x14ac:dyDescent="0.4">
      <c r="N11" s="34" t="s">
        <v>153</v>
      </c>
      <c r="O11" s="34"/>
      <c r="V11" s="34" t="s">
        <v>153</v>
      </c>
      <c r="W11" s="34"/>
      <c r="AD11" s="34" t="s">
        <v>153</v>
      </c>
      <c r="AE11" s="34"/>
    </row>
    <row r="12" spans="14:31" x14ac:dyDescent="0.4">
      <c r="N12" s="34"/>
      <c r="O12" s="34"/>
      <c r="V12" s="34"/>
      <c r="W12" s="34"/>
      <c r="AD12" s="34"/>
      <c r="AE12" s="34"/>
    </row>
    <row r="15" spans="14:31" x14ac:dyDescent="0.4">
      <c r="O15" s="19"/>
      <c r="P15" s="19"/>
      <c r="AB15" s="19"/>
      <c r="AC15" s="19"/>
    </row>
    <row r="16" spans="14:31" x14ac:dyDescent="0.4">
      <c r="O16" s="19"/>
      <c r="P16" s="19"/>
      <c r="AB16" s="19"/>
      <c r="AC16" s="19"/>
    </row>
    <row r="34" spans="14:31" x14ac:dyDescent="0.4">
      <c r="N34" s="34" t="s">
        <v>153</v>
      </c>
      <c r="O34" s="34"/>
      <c r="V34" s="34" t="s">
        <v>153</v>
      </c>
      <c r="W34" s="34"/>
      <c r="AD34" s="34" t="s">
        <v>153</v>
      </c>
      <c r="AE34" s="34"/>
    </row>
    <row r="35" spans="14:31" x14ac:dyDescent="0.4">
      <c r="N35" s="34"/>
      <c r="O35" s="34"/>
      <c r="V35" s="34"/>
      <c r="W35" s="34"/>
      <c r="AD35" s="34"/>
      <c r="AE35" s="34"/>
    </row>
    <row r="42" spans="14:31" x14ac:dyDescent="0.4">
      <c r="O42" s="19"/>
      <c r="P42" s="19"/>
    </row>
    <row r="43" spans="14:31" x14ac:dyDescent="0.4">
      <c r="O43" s="19"/>
      <c r="P43" s="19"/>
    </row>
    <row r="60" spans="14:15" x14ac:dyDescent="0.4">
      <c r="N60" s="33" t="s">
        <v>153</v>
      </c>
      <c r="O60" s="33"/>
    </row>
    <row r="61" spans="14:15" x14ac:dyDescent="0.4">
      <c r="N61" s="33"/>
      <c r="O61" s="33"/>
    </row>
    <row r="81" spans="14:16" x14ac:dyDescent="0.4">
      <c r="O81" s="19"/>
      <c r="P81" s="19"/>
    </row>
    <row r="82" spans="14:16" x14ac:dyDescent="0.4">
      <c r="N82" s="33" t="s">
        <v>153</v>
      </c>
      <c r="O82" s="33"/>
      <c r="P82" s="19"/>
    </row>
    <row r="83" spans="14:16" x14ac:dyDescent="0.4">
      <c r="N83" s="33"/>
      <c r="O83" s="33"/>
    </row>
    <row r="107" spans="17:31" x14ac:dyDescent="0.4">
      <c r="Q107" s="33" t="s">
        <v>153</v>
      </c>
      <c r="R107" s="33"/>
      <c r="AD107" s="33" t="s">
        <v>153</v>
      </c>
      <c r="AE107" s="33"/>
    </row>
    <row r="108" spans="17:31" x14ac:dyDescent="0.4">
      <c r="Q108" s="33"/>
      <c r="R108" s="33"/>
      <c r="AD108" s="33"/>
      <c r="AE108" s="33"/>
    </row>
    <row r="125" spans="15:16" x14ac:dyDescent="0.4">
      <c r="O125" s="19"/>
      <c r="P125" s="19"/>
    </row>
    <row r="126" spans="15:16" x14ac:dyDescent="0.4">
      <c r="O126" s="19"/>
      <c r="P126" s="19"/>
    </row>
    <row r="164" spans="15:16" x14ac:dyDescent="0.4">
      <c r="O164" s="19"/>
      <c r="P164" s="19"/>
    </row>
    <row r="165" spans="15:16" x14ac:dyDescent="0.4">
      <c r="O165" s="19"/>
      <c r="P165" s="19"/>
    </row>
  </sheetData>
  <mergeCells count="10">
    <mergeCell ref="N60:O61"/>
    <mergeCell ref="N82:O83"/>
    <mergeCell ref="Q107:R108"/>
    <mergeCell ref="AD107:AE108"/>
    <mergeCell ref="N11:O12"/>
    <mergeCell ref="V11:W12"/>
    <mergeCell ref="AD11:AE12"/>
    <mergeCell ref="N34:O35"/>
    <mergeCell ref="V34:W35"/>
    <mergeCell ref="AD34:AE35"/>
  </mergeCells>
  <phoneticPr fontId="2"/>
  <hyperlinks>
    <hyperlink ref="N11:O12" location="'データ（特定年月）'!A5" display="データへ" xr:uid="{B3E2D0EE-4FB6-456C-B096-BE63E10CAD24}"/>
    <hyperlink ref="V11:W12" location="'データ（特定年月）'!E5" display="データへ" xr:uid="{DDB2CB01-D822-4148-83FF-8E5AECF3559B}"/>
    <hyperlink ref="AD11:AE12" location="'データ（特定年月）'!I5" display="データへ" xr:uid="{1652AA73-E3A4-4641-9B26-92F7BEAD0ABB}"/>
    <hyperlink ref="N34:O35" location="'データ（特定年月）'!A13" display="データへ" xr:uid="{87BB492C-966E-45CA-B8DF-5A0CEC715707}"/>
    <hyperlink ref="V34:W35" location="'データ（特定年月）'!E13" display="データへ" xr:uid="{2FF1D886-688B-42AC-8750-E5293909661A}"/>
    <hyperlink ref="AD34:AE35" location="'データ（特定年月）'!I13" display="データへ" xr:uid="{EB1D83C0-62F4-4144-A209-B0095B49FCC7}"/>
    <hyperlink ref="N60:O61" location="'データ（特定年月）'!A23" display="データへ" xr:uid="{64B14CCC-B653-40A1-B540-2C66324139D9}"/>
    <hyperlink ref="N82:O83" location="'データ（特定年月）'!A28" display="データへ" xr:uid="{2039D715-B41B-4D4D-82A0-3B40C3F3A7FD}"/>
    <hyperlink ref="Q107:R108" location="'データ（特定年月）'!A36" display="データへ" xr:uid="{A24536A2-7A03-4F57-A525-BA798ADE944A}"/>
    <hyperlink ref="AD107:AE108" location="'データ（特定年月）'!E36" display="データへ" xr:uid="{A1A97B80-795A-413F-9C1D-03508FE5148B}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24" orientation="portrait" r:id="rId1"/>
  <headerFooter>
    <oddHeader>&amp;C&amp;"メイリオ,レギュラー"&amp;28住民基本台帳「見える化システム」</oddHeader>
  </headerFooter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1AE93D-064D-495E-9BD1-5944AB5CA903}">
  <dimension ref="A1:A132"/>
  <sheetViews>
    <sheetView workbookViewId="0"/>
  </sheetViews>
  <sheetFormatPr defaultRowHeight="18.75" x14ac:dyDescent="0.4"/>
  <cols>
    <col min="1" max="1" width="9.5" bestFit="1" customWidth="1"/>
  </cols>
  <sheetData>
    <row r="1" spans="1:1" x14ac:dyDescent="0.4">
      <c r="A1" s="2" t="s">
        <v>6</v>
      </c>
    </row>
    <row r="2" spans="1:1" x14ac:dyDescent="0.4">
      <c r="A2">
        <v>0</v>
      </c>
    </row>
    <row r="3" spans="1:1" x14ac:dyDescent="0.4">
      <c r="A3">
        <v>1</v>
      </c>
    </row>
    <row r="4" spans="1:1" x14ac:dyDescent="0.4">
      <c r="A4">
        <v>2</v>
      </c>
    </row>
    <row r="5" spans="1:1" x14ac:dyDescent="0.4">
      <c r="A5">
        <v>3</v>
      </c>
    </row>
    <row r="6" spans="1:1" x14ac:dyDescent="0.4">
      <c r="A6">
        <v>4</v>
      </c>
    </row>
    <row r="7" spans="1:1" x14ac:dyDescent="0.4">
      <c r="A7">
        <v>5</v>
      </c>
    </row>
    <row r="8" spans="1:1" x14ac:dyDescent="0.4">
      <c r="A8">
        <v>6</v>
      </c>
    </row>
    <row r="9" spans="1:1" x14ac:dyDescent="0.4">
      <c r="A9">
        <v>7</v>
      </c>
    </row>
    <row r="10" spans="1:1" x14ac:dyDescent="0.4">
      <c r="A10">
        <v>8</v>
      </c>
    </row>
    <row r="11" spans="1:1" x14ac:dyDescent="0.4">
      <c r="A11">
        <v>9</v>
      </c>
    </row>
    <row r="12" spans="1:1" x14ac:dyDescent="0.4">
      <c r="A12">
        <v>10</v>
      </c>
    </row>
    <row r="13" spans="1:1" x14ac:dyDescent="0.4">
      <c r="A13">
        <v>11</v>
      </c>
    </row>
    <row r="14" spans="1:1" x14ac:dyDescent="0.4">
      <c r="A14">
        <v>12</v>
      </c>
    </row>
    <row r="15" spans="1:1" x14ac:dyDescent="0.4">
      <c r="A15">
        <v>13</v>
      </c>
    </row>
    <row r="16" spans="1:1" x14ac:dyDescent="0.4">
      <c r="A16">
        <v>14</v>
      </c>
    </row>
    <row r="17" spans="1:1" x14ac:dyDescent="0.4">
      <c r="A17">
        <v>15</v>
      </c>
    </row>
    <row r="18" spans="1:1" x14ac:dyDescent="0.4">
      <c r="A18">
        <v>16</v>
      </c>
    </row>
    <row r="19" spans="1:1" x14ac:dyDescent="0.4">
      <c r="A19">
        <v>17</v>
      </c>
    </row>
    <row r="20" spans="1:1" x14ac:dyDescent="0.4">
      <c r="A20">
        <v>18</v>
      </c>
    </row>
    <row r="21" spans="1:1" x14ac:dyDescent="0.4">
      <c r="A21">
        <v>19</v>
      </c>
    </row>
    <row r="22" spans="1:1" x14ac:dyDescent="0.4">
      <c r="A22">
        <v>20</v>
      </c>
    </row>
    <row r="23" spans="1:1" x14ac:dyDescent="0.4">
      <c r="A23">
        <v>21</v>
      </c>
    </row>
    <row r="24" spans="1:1" x14ac:dyDescent="0.4">
      <c r="A24">
        <v>22</v>
      </c>
    </row>
    <row r="25" spans="1:1" x14ac:dyDescent="0.4">
      <c r="A25">
        <v>23</v>
      </c>
    </row>
    <row r="26" spans="1:1" x14ac:dyDescent="0.4">
      <c r="A26">
        <v>24</v>
      </c>
    </row>
    <row r="27" spans="1:1" x14ac:dyDescent="0.4">
      <c r="A27">
        <v>25</v>
      </c>
    </row>
    <row r="28" spans="1:1" x14ac:dyDescent="0.4">
      <c r="A28">
        <v>26</v>
      </c>
    </row>
    <row r="29" spans="1:1" x14ac:dyDescent="0.4">
      <c r="A29">
        <v>27</v>
      </c>
    </row>
    <row r="30" spans="1:1" x14ac:dyDescent="0.4">
      <c r="A30">
        <v>28</v>
      </c>
    </row>
    <row r="31" spans="1:1" x14ac:dyDescent="0.4">
      <c r="A31">
        <v>29</v>
      </c>
    </row>
    <row r="32" spans="1:1" x14ac:dyDescent="0.4">
      <c r="A32">
        <v>30</v>
      </c>
    </row>
    <row r="33" spans="1:1" x14ac:dyDescent="0.4">
      <c r="A33">
        <v>31</v>
      </c>
    </row>
    <row r="34" spans="1:1" x14ac:dyDescent="0.4">
      <c r="A34">
        <v>32</v>
      </c>
    </row>
    <row r="35" spans="1:1" x14ac:dyDescent="0.4">
      <c r="A35">
        <v>33</v>
      </c>
    </row>
    <row r="36" spans="1:1" x14ac:dyDescent="0.4">
      <c r="A36">
        <v>34</v>
      </c>
    </row>
    <row r="37" spans="1:1" x14ac:dyDescent="0.4">
      <c r="A37">
        <v>35</v>
      </c>
    </row>
    <row r="38" spans="1:1" x14ac:dyDescent="0.4">
      <c r="A38">
        <v>36</v>
      </c>
    </row>
    <row r="39" spans="1:1" x14ac:dyDescent="0.4">
      <c r="A39">
        <v>37</v>
      </c>
    </row>
    <row r="40" spans="1:1" x14ac:dyDescent="0.4">
      <c r="A40">
        <v>38</v>
      </c>
    </row>
    <row r="41" spans="1:1" x14ac:dyDescent="0.4">
      <c r="A41">
        <v>39</v>
      </c>
    </row>
    <row r="42" spans="1:1" x14ac:dyDescent="0.4">
      <c r="A42">
        <v>40</v>
      </c>
    </row>
    <row r="43" spans="1:1" x14ac:dyDescent="0.4">
      <c r="A43">
        <v>41</v>
      </c>
    </row>
    <row r="44" spans="1:1" x14ac:dyDescent="0.4">
      <c r="A44">
        <v>42</v>
      </c>
    </row>
    <row r="45" spans="1:1" x14ac:dyDescent="0.4">
      <c r="A45">
        <v>43</v>
      </c>
    </row>
    <row r="46" spans="1:1" x14ac:dyDescent="0.4">
      <c r="A46">
        <v>44</v>
      </c>
    </row>
    <row r="47" spans="1:1" x14ac:dyDescent="0.4">
      <c r="A47">
        <v>45</v>
      </c>
    </row>
    <row r="48" spans="1:1" x14ac:dyDescent="0.4">
      <c r="A48">
        <v>46</v>
      </c>
    </row>
    <row r="49" spans="1:1" x14ac:dyDescent="0.4">
      <c r="A49">
        <v>47</v>
      </c>
    </row>
    <row r="50" spans="1:1" x14ac:dyDescent="0.4">
      <c r="A50">
        <v>48</v>
      </c>
    </row>
    <row r="51" spans="1:1" x14ac:dyDescent="0.4">
      <c r="A51">
        <v>49</v>
      </c>
    </row>
    <row r="52" spans="1:1" x14ac:dyDescent="0.4">
      <c r="A52">
        <v>50</v>
      </c>
    </row>
    <row r="53" spans="1:1" x14ac:dyDescent="0.4">
      <c r="A53">
        <v>51</v>
      </c>
    </row>
    <row r="54" spans="1:1" x14ac:dyDescent="0.4">
      <c r="A54">
        <v>52</v>
      </c>
    </row>
    <row r="55" spans="1:1" x14ac:dyDescent="0.4">
      <c r="A55">
        <v>53</v>
      </c>
    </row>
    <row r="56" spans="1:1" x14ac:dyDescent="0.4">
      <c r="A56">
        <v>54</v>
      </c>
    </row>
    <row r="57" spans="1:1" x14ac:dyDescent="0.4">
      <c r="A57">
        <v>55</v>
      </c>
    </row>
    <row r="58" spans="1:1" x14ac:dyDescent="0.4">
      <c r="A58">
        <v>56</v>
      </c>
    </row>
    <row r="59" spans="1:1" x14ac:dyDescent="0.4">
      <c r="A59">
        <v>57</v>
      </c>
    </row>
    <row r="60" spans="1:1" x14ac:dyDescent="0.4">
      <c r="A60">
        <v>58</v>
      </c>
    </row>
    <row r="61" spans="1:1" x14ac:dyDescent="0.4">
      <c r="A61">
        <v>59</v>
      </c>
    </row>
    <row r="62" spans="1:1" x14ac:dyDescent="0.4">
      <c r="A62">
        <v>60</v>
      </c>
    </row>
    <row r="63" spans="1:1" x14ac:dyDescent="0.4">
      <c r="A63">
        <v>61</v>
      </c>
    </row>
    <row r="64" spans="1:1" x14ac:dyDescent="0.4">
      <c r="A64">
        <v>62</v>
      </c>
    </row>
    <row r="65" spans="1:1" x14ac:dyDescent="0.4">
      <c r="A65">
        <v>63</v>
      </c>
    </row>
    <row r="66" spans="1:1" x14ac:dyDescent="0.4">
      <c r="A66">
        <v>64</v>
      </c>
    </row>
    <row r="67" spans="1:1" x14ac:dyDescent="0.4">
      <c r="A67">
        <v>65</v>
      </c>
    </row>
    <row r="68" spans="1:1" x14ac:dyDescent="0.4">
      <c r="A68">
        <v>66</v>
      </c>
    </row>
    <row r="69" spans="1:1" x14ac:dyDescent="0.4">
      <c r="A69">
        <v>67</v>
      </c>
    </row>
    <row r="70" spans="1:1" x14ac:dyDescent="0.4">
      <c r="A70">
        <v>68</v>
      </c>
    </row>
    <row r="71" spans="1:1" x14ac:dyDescent="0.4">
      <c r="A71">
        <v>69</v>
      </c>
    </row>
    <row r="72" spans="1:1" x14ac:dyDescent="0.4">
      <c r="A72">
        <v>70</v>
      </c>
    </row>
    <row r="73" spans="1:1" x14ac:dyDescent="0.4">
      <c r="A73">
        <v>71</v>
      </c>
    </row>
    <row r="74" spans="1:1" x14ac:dyDescent="0.4">
      <c r="A74">
        <v>72</v>
      </c>
    </row>
    <row r="75" spans="1:1" x14ac:dyDescent="0.4">
      <c r="A75">
        <v>73</v>
      </c>
    </row>
    <row r="76" spans="1:1" x14ac:dyDescent="0.4">
      <c r="A76">
        <v>74</v>
      </c>
    </row>
    <row r="77" spans="1:1" x14ac:dyDescent="0.4">
      <c r="A77">
        <v>75</v>
      </c>
    </row>
    <row r="78" spans="1:1" x14ac:dyDescent="0.4">
      <c r="A78">
        <v>76</v>
      </c>
    </row>
    <row r="79" spans="1:1" x14ac:dyDescent="0.4">
      <c r="A79">
        <v>77</v>
      </c>
    </row>
    <row r="80" spans="1:1" x14ac:dyDescent="0.4">
      <c r="A80">
        <v>78</v>
      </c>
    </row>
    <row r="81" spans="1:1" x14ac:dyDescent="0.4">
      <c r="A81">
        <v>79</v>
      </c>
    </row>
    <row r="82" spans="1:1" x14ac:dyDescent="0.4">
      <c r="A82">
        <v>80</v>
      </c>
    </row>
    <row r="83" spans="1:1" x14ac:dyDescent="0.4">
      <c r="A83">
        <v>81</v>
      </c>
    </row>
    <row r="84" spans="1:1" x14ac:dyDescent="0.4">
      <c r="A84">
        <v>82</v>
      </c>
    </row>
    <row r="85" spans="1:1" x14ac:dyDescent="0.4">
      <c r="A85">
        <v>83</v>
      </c>
    </row>
    <row r="86" spans="1:1" x14ac:dyDescent="0.4">
      <c r="A86">
        <v>84</v>
      </c>
    </row>
    <row r="87" spans="1:1" x14ac:dyDescent="0.4">
      <c r="A87">
        <v>85</v>
      </c>
    </row>
    <row r="88" spans="1:1" x14ac:dyDescent="0.4">
      <c r="A88">
        <v>86</v>
      </c>
    </row>
    <row r="89" spans="1:1" x14ac:dyDescent="0.4">
      <c r="A89">
        <v>87</v>
      </c>
    </row>
    <row r="90" spans="1:1" x14ac:dyDescent="0.4">
      <c r="A90">
        <v>88</v>
      </c>
    </row>
    <row r="91" spans="1:1" x14ac:dyDescent="0.4">
      <c r="A91">
        <v>89</v>
      </c>
    </row>
    <row r="92" spans="1:1" x14ac:dyDescent="0.4">
      <c r="A92">
        <v>90</v>
      </c>
    </row>
    <row r="93" spans="1:1" x14ac:dyDescent="0.4">
      <c r="A93">
        <v>91</v>
      </c>
    </row>
    <row r="94" spans="1:1" x14ac:dyDescent="0.4">
      <c r="A94">
        <v>92</v>
      </c>
    </row>
    <row r="95" spans="1:1" x14ac:dyDescent="0.4">
      <c r="A95">
        <v>93</v>
      </c>
    </row>
    <row r="96" spans="1:1" x14ac:dyDescent="0.4">
      <c r="A96">
        <v>94</v>
      </c>
    </row>
    <row r="97" spans="1:1" x14ac:dyDescent="0.4">
      <c r="A97">
        <v>95</v>
      </c>
    </row>
    <row r="98" spans="1:1" x14ac:dyDescent="0.4">
      <c r="A98">
        <v>96</v>
      </c>
    </row>
    <row r="99" spans="1:1" x14ac:dyDescent="0.4">
      <c r="A99">
        <v>97</v>
      </c>
    </row>
    <row r="100" spans="1:1" x14ac:dyDescent="0.4">
      <c r="A100">
        <v>98</v>
      </c>
    </row>
    <row r="101" spans="1:1" x14ac:dyDescent="0.4">
      <c r="A101">
        <v>99</v>
      </c>
    </row>
    <row r="102" spans="1:1" x14ac:dyDescent="0.4">
      <c r="A102">
        <v>100</v>
      </c>
    </row>
    <row r="103" spans="1:1" x14ac:dyDescent="0.4">
      <c r="A103">
        <v>101</v>
      </c>
    </row>
    <row r="104" spans="1:1" x14ac:dyDescent="0.4">
      <c r="A104">
        <v>102</v>
      </c>
    </row>
    <row r="105" spans="1:1" x14ac:dyDescent="0.4">
      <c r="A105">
        <v>103</v>
      </c>
    </row>
    <row r="106" spans="1:1" x14ac:dyDescent="0.4">
      <c r="A106">
        <v>104</v>
      </c>
    </row>
    <row r="107" spans="1:1" x14ac:dyDescent="0.4">
      <c r="A107">
        <v>105</v>
      </c>
    </row>
    <row r="108" spans="1:1" x14ac:dyDescent="0.4">
      <c r="A108">
        <v>106</v>
      </c>
    </row>
    <row r="109" spans="1:1" x14ac:dyDescent="0.4">
      <c r="A109">
        <v>107</v>
      </c>
    </row>
    <row r="110" spans="1:1" x14ac:dyDescent="0.4">
      <c r="A110">
        <v>108</v>
      </c>
    </row>
    <row r="111" spans="1:1" x14ac:dyDescent="0.4">
      <c r="A111">
        <v>109</v>
      </c>
    </row>
    <row r="112" spans="1:1" x14ac:dyDescent="0.4">
      <c r="A112">
        <v>110</v>
      </c>
    </row>
    <row r="113" spans="1:1" x14ac:dyDescent="0.4">
      <c r="A113">
        <v>111</v>
      </c>
    </row>
    <row r="114" spans="1:1" x14ac:dyDescent="0.4">
      <c r="A114">
        <v>112</v>
      </c>
    </row>
    <row r="115" spans="1:1" x14ac:dyDescent="0.4">
      <c r="A115">
        <v>113</v>
      </c>
    </row>
    <row r="116" spans="1:1" x14ac:dyDescent="0.4">
      <c r="A116">
        <v>114</v>
      </c>
    </row>
    <row r="117" spans="1:1" x14ac:dyDescent="0.4">
      <c r="A117">
        <v>115</v>
      </c>
    </row>
    <row r="118" spans="1:1" x14ac:dyDescent="0.4">
      <c r="A118">
        <v>116</v>
      </c>
    </row>
    <row r="119" spans="1:1" x14ac:dyDescent="0.4">
      <c r="A119">
        <v>117</v>
      </c>
    </row>
    <row r="120" spans="1:1" x14ac:dyDescent="0.4">
      <c r="A120">
        <v>118</v>
      </c>
    </row>
    <row r="121" spans="1:1" x14ac:dyDescent="0.4">
      <c r="A121">
        <v>119</v>
      </c>
    </row>
    <row r="122" spans="1:1" x14ac:dyDescent="0.4">
      <c r="A122">
        <v>120</v>
      </c>
    </row>
    <row r="123" spans="1:1" x14ac:dyDescent="0.4">
      <c r="A123">
        <v>121</v>
      </c>
    </row>
    <row r="124" spans="1:1" x14ac:dyDescent="0.4">
      <c r="A124">
        <v>122</v>
      </c>
    </row>
    <row r="125" spans="1:1" x14ac:dyDescent="0.4">
      <c r="A125">
        <v>123</v>
      </c>
    </row>
    <row r="126" spans="1:1" x14ac:dyDescent="0.4">
      <c r="A126">
        <v>124</v>
      </c>
    </row>
    <row r="127" spans="1:1" x14ac:dyDescent="0.4">
      <c r="A127">
        <v>125</v>
      </c>
    </row>
    <row r="128" spans="1:1" x14ac:dyDescent="0.4">
      <c r="A128">
        <v>126</v>
      </c>
    </row>
    <row r="129" spans="1:1" x14ac:dyDescent="0.4">
      <c r="A129">
        <v>127</v>
      </c>
    </row>
    <row r="130" spans="1:1" x14ac:dyDescent="0.4">
      <c r="A130">
        <v>128</v>
      </c>
    </row>
    <row r="131" spans="1:1" x14ac:dyDescent="0.4">
      <c r="A131">
        <v>129</v>
      </c>
    </row>
    <row r="132" spans="1:1" x14ac:dyDescent="0.4">
      <c r="A132">
        <v>130</v>
      </c>
    </row>
  </sheetData>
  <phoneticPr fontId="2"/>
  <pageMargins left="0.7" right="0.7" top="0.75" bottom="0.75" header="0.3" footer="0.3"/>
  <pageSetup paperSize="9" orientation="portrait" r:id="rId1"/>
  <tableParts count="1">
    <tablePart r:id="rId2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06B5DF-D8B7-4FFA-99CA-0E8B1CE0D2F1}">
  <dimension ref="A1:A3"/>
  <sheetViews>
    <sheetView workbookViewId="0"/>
  </sheetViews>
  <sheetFormatPr defaultRowHeight="18.75" x14ac:dyDescent="0.4"/>
  <cols>
    <col min="1" max="1" width="9.5" bestFit="1" customWidth="1"/>
  </cols>
  <sheetData>
    <row r="1" spans="1:1" x14ac:dyDescent="0.4">
      <c r="A1" s="2" t="s">
        <v>3</v>
      </c>
    </row>
    <row r="2" spans="1:1" x14ac:dyDescent="0.4">
      <c r="A2" t="s">
        <v>4</v>
      </c>
    </row>
    <row r="3" spans="1:1" x14ac:dyDescent="0.4">
      <c r="A3" t="s">
        <v>5</v>
      </c>
    </row>
  </sheetData>
  <phoneticPr fontId="2"/>
  <pageMargins left="0.7" right="0.7" top="0.75" bottom="0.75" header="0.3" footer="0.3"/>
  <tableParts count="1">
    <tablePart r:id="rId1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B86B63-11B5-417C-AAF0-27811DFAB9CE}">
  <dimension ref="A1:A11"/>
  <sheetViews>
    <sheetView workbookViewId="0"/>
  </sheetViews>
  <sheetFormatPr defaultRowHeight="18.75" x14ac:dyDescent="0.4"/>
  <cols>
    <col min="1" max="1" width="17.25" bestFit="1" customWidth="1"/>
  </cols>
  <sheetData>
    <row r="1" spans="1:1" x14ac:dyDescent="0.4">
      <c r="A1" s="2" t="s">
        <v>547</v>
      </c>
    </row>
    <row r="2" spans="1:1" x14ac:dyDescent="0.4">
      <c r="A2" t="s">
        <v>548</v>
      </c>
    </row>
    <row r="3" spans="1:1" x14ac:dyDescent="0.4">
      <c r="A3" t="s">
        <v>549</v>
      </c>
    </row>
    <row r="4" spans="1:1" x14ac:dyDescent="0.4">
      <c r="A4" t="s">
        <v>550</v>
      </c>
    </row>
    <row r="5" spans="1:1" x14ac:dyDescent="0.4">
      <c r="A5" t="s">
        <v>551</v>
      </c>
    </row>
    <row r="6" spans="1:1" x14ac:dyDescent="0.4">
      <c r="A6" t="s">
        <v>552</v>
      </c>
    </row>
    <row r="7" spans="1:1" x14ac:dyDescent="0.4">
      <c r="A7" t="s">
        <v>553</v>
      </c>
    </row>
    <row r="8" spans="1:1" x14ac:dyDescent="0.4">
      <c r="A8" t="s">
        <v>554</v>
      </c>
    </row>
    <row r="9" spans="1:1" x14ac:dyDescent="0.4">
      <c r="A9" t="s">
        <v>555</v>
      </c>
    </row>
    <row r="10" spans="1:1" x14ac:dyDescent="0.4">
      <c r="A10" t="s">
        <v>556</v>
      </c>
    </row>
    <row r="11" spans="1:1" x14ac:dyDescent="0.4">
      <c r="A11" t="s">
        <v>557</v>
      </c>
    </row>
  </sheetData>
  <phoneticPr fontId="2"/>
  <pageMargins left="0.7" right="0.7" top="0.75" bottom="0.75" header="0.3" footer="0.3"/>
  <tableParts count="1">
    <tablePart r:id="rId1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8A8AE1-3F6E-4B4C-955F-4244D13D2678}">
  <dimension ref="A1:A11"/>
  <sheetViews>
    <sheetView workbookViewId="0"/>
  </sheetViews>
  <sheetFormatPr defaultRowHeight="18.75" x14ac:dyDescent="0.4"/>
  <cols>
    <col min="1" max="1" width="17.25" bestFit="1" customWidth="1"/>
  </cols>
  <sheetData>
    <row r="1" spans="1:1" x14ac:dyDescent="0.4">
      <c r="A1" s="2" t="s">
        <v>547</v>
      </c>
    </row>
    <row r="2" spans="1:1" x14ac:dyDescent="0.4">
      <c r="A2" t="s">
        <v>548</v>
      </c>
    </row>
    <row r="3" spans="1:1" x14ac:dyDescent="0.4">
      <c r="A3" t="s">
        <v>549</v>
      </c>
    </row>
    <row r="4" spans="1:1" x14ac:dyDescent="0.4">
      <c r="A4" t="s">
        <v>550</v>
      </c>
    </row>
    <row r="5" spans="1:1" x14ac:dyDescent="0.4">
      <c r="A5" t="s">
        <v>551</v>
      </c>
    </row>
    <row r="6" spans="1:1" x14ac:dyDescent="0.4">
      <c r="A6" t="s">
        <v>552</v>
      </c>
    </row>
    <row r="7" spans="1:1" x14ac:dyDescent="0.4">
      <c r="A7" t="s">
        <v>553</v>
      </c>
    </row>
    <row r="8" spans="1:1" x14ac:dyDescent="0.4">
      <c r="A8" t="s">
        <v>554</v>
      </c>
    </row>
    <row r="9" spans="1:1" x14ac:dyDescent="0.4">
      <c r="A9" t="s">
        <v>555</v>
      </c>
    </row>
    <row r="10" spans="1:1" x14ac:dyDescent="0.4">
      <c r="A10" t="s">
        <v>556</v>
      </c>
    </row>
    <row r="11" spans="1:1" x14ac:dyDescent="0.4">
      <c r="A11" t="s">
        <v>557</v>
      </c>
    </row>
  </sheetData>
  <phoneticPr fontId="2"/>
  <pageMargins left="0.7" right="0.7" top="0.75" bottom="0.75" header="0.3" footer="0.3"/>
  <tableParts count="1">
    <tablePart r:id="rId1"/>
  </tablePart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DA1F69-5938-460A-978F-C33B782112BA}">
  <dimension ref="A1:A378"/>
  <sheetViews>
    <sheetView workbookViewId="0"/>
  </sheetViews>
  <sheetFormatPr defaultRowHeight="18.75" x14ac:dyDescent="0.4"/>
  <cols>
    <col min="1" max="1" width="17.25" bestFit="1" customWidth="1"/>
  </cols>
  <sheetData>
    <row r="1" spans="1:1" x14ac:dyDescent="0.4">
      <c r="A1" s="2" t="s">
        <v>169</v>
      </c>
    </row>
    <row r="2" spans="1:1" x14ac:dyDescent="0.4">
      <c r="A2" t="s">
        <v>170</v>
      </c>
    </row>
    <row r="3" spans="1:1" x14ac:dyDescent="0.4">
      <c r="A3" t="s">
        <v>171</v>
      </c>
    </row>
    <row r="4" spans="1:1" x14ac:dyDescent="0.4">
      <c r="A4" t="s">
        <v>172</v>
      </c>
    </row>
    <row r="5" spans="1:1" x14ac:dyDescent="0.4">
      <c r="A5" t="s">
        <v>173</v>
      </c>
    </row>
    <row r="6" spans="1:1" x14ac:dyDescent="0.4">
      <c r="A6" t="s">
        <v>174</v>
      </c>
    </row>
    <row r="7" spans="1:1" x14ac:dyDescent="0.4">
      <c r="A7" t="s">
        <v>175</v>
      </c>
    </row>
    <row r="8" spans="1:1" x14ac:dyDescent="0.4">
      <c r="A8" t="s">
        <v>176</v>
      </c>
    </row>
    <row r="9" spans="1:1" x14ac:dyDescent="0.4">
      <c r="A9" t="s">
        <v>177</v>
      </c>
    </row>
    <row r="10" spans="1:1" x14ac:dyDescent="0.4">
      <c r="A10" t="s">
        <v>178</v>
      </c>
    </row>
    <row r="11" spans="1:1" x14ac:dyDescent="0.4">
      <c r="A11" t="s">
        <v>179</v>
      </c>
    </row>
    <row r="12" spans="1:1" x14ac:dyDescent="0.4">
      <c r="A12" t="s">
        <v>180</v>
      </c>
    </row>
    <row r="13" spans="1:1" x14ac:dyDescent="0.4">
      <c r="A13" t="s">
        <v>181</v>
      </c>
    </row>
    <row r="14" spans="1:1" x14ac:dyDescent="0.4">
      <c r="A14" t="s">
        <v>182</v>
      </c>
    </row>
    <row r="15" spans="1:1" x14ac:dyDescent="0.4">
      <c r="A15" t="s">
        <v>183</v>
      </c>
    </row>
    <row r="16" spans="1:1" x14ac:dyDescent="0.4">
      <c r="A16" t="s">
        <v>184</v>
      </c>
    </row>
    <row r="17" spans="1:1" x14ac:dyDescent="0.4">
      <c r="A17" t="s">
        <v>185</v>
      </c>
    </row>
    <row r="18" spans="1:1" x14ac:dyDescent="0.4">
      <c r="A18" t="s">
        <v>186</v>
      </c>
    </row>
    <row r="19" spans="1:1" x14ac:dyDescent="0.4">
      <c r="A19" t="s">
        <v>187</v>
      </c>
    </row>
    <row r="20" spans="1:1" x14ac:dyDescent="0.4">
      <c r="A20" t="s">
        <v>188</v>
      </c>
    </row>
    <row r="21" spans="1:1" x14ac:dyDescent="0.4">
      <c r="A21" t="s">
        <v>189</v>
      </c>
    </row>
    <row r="22" spans="1:1" x14ac:dyDescent="0.4">
      <c r="A22" t="s">
        <v>190</v>
      </c>
    </row>
    <row r="23" spans="1:1" x14ac:dyDescent="0.4">
      <c r="A23" t="s">
        <v>191</v>
      </c>
    </row>
    <row r="24" spans="1:1" x14ac:dyDescent="0.4">
      <c r="A24" t="s">
        <v>192</v>
      </c>
    </row>
    <row r="25" spans="1:1" x14ac:dyDescent="0.4">
      <c r="A25" t="s">
        <v>193</v>
      </c>
    </row>
    <row r="26" spans="1:1" x14ac:dyDescent="0.4">
      <c r="A26" t="s">
        <v>194</v>
      </c>
    </row>
    <row r="27" spans="1:1" x14ac:dyDescent="0.4">
      <c r="A27" t="s">
        <v>195</v>
      </c>
    </row>
    <row r="28" spans="1:1" x14ac:dyDescent="0.4">
      <c r="A28" t="s">
        <v>196</v>
      </c>
    </row>
    <row r="29" spans="1:1" x14ac:dyDescent="0.4">
      <c r="A29" t="s">
        <v>197</v>
      </c>
    </row>
    <row r="30" spans="1:1" x14ac:dyDescent="0.4">
      <c r="A30" t="s">
        <v>198</v>
      </c>
    </row>
    <row r="31" spans="1:1" x14ac:dyDescent="0.4">
      <c r="A31" t="s">
        <v>199</v>
      </c>
    </row>
    <row r="32" spans="1:1" x14ac:dyDescent="0.4">
      <c r="A32" t="s">
        <v>200</v>
      </c>
    </row>
    <row r="33" spans="1:1" x14ac:dyDescent="0.4">
      <c r="A33" t="s">
        <v>201</v>
      </c>
    </row>
    <row r="34" spans="1:1" x14ac:dyDescent="0.4">
      <c r="A34" t="s">
        <v>202</v>
      </c>
    </row>
    <row r="35" spans="1:1" x14ac:dyDescent="0.4">
      <c r="A35" t="s">
        <v>203</v>
      </c>
    </row>
    <row r="36" spans="1:1" x14ac:dyDescent="0.4">
      <c r="A36" t="s">
        <v>204</v>
      </c>
    </row>
    <row r="37" spans="1:1" x14ac:dyDescent="0.4">
      <c r="A37" t="s">
        <v>205</v>
      </c>
    </row>
    <row r="38" spans="1:1" x14ac:dyDescent="0.4">
      <c r="A38" t="s">
        <v>206</v>
      </c>
    </row>
    <row r="39" spans="1:1" x14ac:dyDescent="0.4">
      <c r="A39" t="s">
        <v>207</v>
      </c>
    </row>
    <row r="40" spans="1:1" x14ac:dyDescent="0.4">
      <c r="A40" t="s">
        <v>208</v>
      </c>
    </row>
    <row r="41" spans="1:1" x14ac:dyDescent="0.4">
      <c r="A41" t="s">
        <v>209</v>
      </c>
    </row>
    <row r="42" spans="1:1" x14ac:dyDescent="0.4">
      <c r="A42" t="s">
        <v>210</v>
      </c>
    </row>
    <row r="43" spans="1:1" x14ac:dyDescent="0.4">
      <c r="A43" t="s">
        <v>211</v>
      </c>
    </row>
    <row r="44" spans="1:1" x14ac:dyDescent="0.4">
      <c r="A44" t="s">
        <v>212</v>
      </c>
    </row>
    <row r="45" spans="1:1" x14ac:dyDescent="0.4">
      <c r="A45" t="s">
        <v>213</v>
      </c>
    </row>
    <row r="46" spans="1:1" x14ac:dyDescent="0.4">
      <c r="A46" t="s">
        <v>214</v>
      </c>
    </row>
    <row r="47" spans="1:1" x14ac:dyDescent="0.4">
      <c r="A47" t="s">
        <v>215</v>
      </c>
    </row>
    <row r="48" spans="1:1" x14ac:dyDescent="0.4">
      <c r="A48" t="s">
        <v>216</v>
      </c>
    </row>
    <row r="49" spans="1:1" x14ac:dyDescent="0.4">
      <c r="A49" t="s">
        <v>217</v>
      </c>
    </row>
    <row r="50" spans="1:1" x14ac:dyDescent="0.4">
      <c r="A50" t="s">
        <v>218</v>
      </c>
    </row>
    <row r="51" spans="1:1" x14ac:dyDescent="0.4">
      <c r="A51" t="s">
        <v>219</v>
      </c>
    </row>
    <row r="52" spans="1:1" x14ac:dyDescent="0.4">
      <c r="A52" t="s">
        <v>220</v>
      </c>
    </row>
    <row r="53" spans="1:1" x14ac:dyDescent="0.4">
      <c r="A53" t="s">
        <v>221</v>
      </c>
    </row>
    <row r="54" spans="1:1" x14ac:dyDescent="0.4">
      <c r="A54" t="s">
        <v>222</v>
      </c>
    </row>
    <row r="55" spans="1:1" x14ac:dyDescent="0.4">
      <c r="A55" t="s">
        <v>223</v>
      </c>
    </row>
    <row r="56" spans="1:1" x14ac:dyDescent="0.4">
      <c r="A56" t="s">
        <v>224</v>
      </c>
    </row>
    <row r="57" spans="1:1" x14ac:dyDescent="0.4">
      <c r="A57" t="s">
        <v>225</v>
      </c>
    </row>
    <row r="58" spans="1:1" x14ac:dyDescent="0.4">
      <c r="A58" t="s">
        <v>226</v>
      </c>
    </row>
    <row r="59" spans="1:1" x14ac:dyDescent="0.4">
      <c r="A59" t="s">
        <v>227</v>
      </c>
    </row>
    <row r="60" spans="1:1" x14ac:dyDescent="0.4">
      <c r="A60" t="s">
        <v>228</v>
      </c>
    </row>
    <row r="61" spans="1:1" x14ac:dyDescent="0.4">
      <c r="A61" t="s">
        <v>229</v>
      </c>
    </row>
    <row r="62" spans="1:1" x14ac:dyDescent="0.4">
      <c r="A62" t="s">
        <v>230</v>
      </c>
    </row>
    <row r="63" spans="1:1" x14ac:dyDescent="0.4">
      <c r="A63" t="s">
        <v>231</v>
      </c>
    </row>
    <row r="64" spans="1:1" x14ac:dyDescent="0.4">
      <c r="A64" t="s">
        <v>232</v>
      </c>
    </row>
    <row r="65" spans="1:1" x14ac:dyDescent="0.4">
      <c r="A65" t="s">
        <v>233</v>
      </c>
    </row>
    <row r="66" spans="1:1" x14ac:dyDescent="0.4">
      <c r="A66" t="s">
        <v>234</v>
      </c>
    </row>
    <row r="67" spans="1:1" x14ac:dyDescent="0.4">
      <c r="A67" t="s">
        <v>235</v>
      </c>
    </row>
    <row r="68" spans="1:1" x14ac:dyDescent="0.4">
      <c r="A68" t="s">
        <v>236</v>
      </c>
    </row>
    <row r="69" spans="1:1" x14ac:dyDescent="0.4">
      <c r="A69" t="s">
        <v>237</v>
      </c>
    </row>
    <row r="70" spans="1:1" x14ac:dyDescent="0.4">
      <c r="A70" t="s">
        <v>238</v>
      </c>
    </row>
    <row r="71" spans="1:1" x14ac:dyDescent="0.4">
      <c r="A71" t="s">
        <v>239</v>
      </c>
    </row>
    <row r="72" spans="1:1" x14ac:dyDescent="0.4">
      <c r="A72" t="s">
        <v>240</v>
      </c>
    </row>
    <row r="73" spans="1:1" x14ac:dyDescent="0.4">
      <c r="A73" t="s">
        <v>241</v>
      </c>
    </row>
    <row r="74" spans="1:1" x14ac:dyDescent="0.4">
      <c r="A74" t="s">
        <v>242</v>
      </c>
    </row>
    <row r="75" spans="1:1" x14ac:dyDescent="0.4">
      <c r="A75" t="s">
        <v>243</v>
      </c>
    </row>
    <row r="76" spans="1:1" x14ac:dyDescent="0.4">
      <c r="A76" t="s">
        <v>244</v>
      </c>
    </row>
    <row r="77" spans="1:1" x14ac:dyDescent="0.4">
      <c r="A77" t="s">
        <v>245</v>
      </c>
    </row>
    <row r="78" spans="1:1" x14ac:dyDescent="0.4">
      <c r="A78" t="s">
        <v>246</v>
      </c>
    </row>
    <row r="79" spans="1:1" x14ac:dyDescent="0.4">
      <c r="A79" t="s">
        <v>247</v>
      </c>
    </row>
    <row r="80" spans="1:1" x14ac:dyDescent="0.4">
      <c r="A80" t="s">
        <v>248</v>
      </c>
    </row>
    <row r="81" spans="1:1" x14ac:dyDescent="0.4">
      <c r="A81" t="s">
        <v>249</v>
      </c>
    </row>
    <row r="82" spans="1:1" x14ac:dyDescent="0.4">
      <c r="A82" t="s">
        <v>250</v>
      </c>
    </row>
    <row r="83" spans="1:1" x14ac:dyDescent="0.4">
      <c r="A83" t="s">
        <v>251</v>
      </c>
    </row>
    <row r="84" spans="1:1" x14ac:dyDescent="0.4">
      <c r="A84" t="s">
        <v>252</v>
      </c>
    </row>
    <row r="85" spans="1:1" x14ac:dyDescent="0.4">
      <c r="A85" t="s">
        <v>253</v>
      </c>
    </row>
    <row r="86" spans="1:1" x14ac:dyDescent="0.4">
      <c r="A86" t="s">
        <v>254</v>
      </c>
    </row>
    <row r="87" spans="1:1" x14ac:dyDescent="0.4">
      <c r="A87" t="s">
        <v>255</v>
      </c>
    </row>
    <row r="88" spans="1:1" x14ac:dyDescent="0.4">
      <c r="A88" t="s">
        <v>256</v>
      </c>
    </row>
    <row r="89" spans="1:1" x14ac:dyDescent="0.4">
      <c r="A89" t="s">
        <v>257</v>
      </c>
    </row>
    <row r="90" spans="1:1" x14ac:dyDescent="0.4">
      <c r="A90" t="s">
        <v>258</v>
      </c>
    </row>
    <row r="91" spans="1:1" x14ac:dyDescent="0.4">
      <c r="A91" t="s">
        <v>259</v>
      </c>
    </row>
    <row r="92" spans="1:1" x14ac:dyDescent="0.4">
      <c r="A92" t="s">
        <v>260</v>
      </c>
    </row>
    <row r="93" spans="1:1" x14ac:dyDescent="0.4">
      <c r="A93" t="s">
        <v>261</v>
      </c>
    </row>
    <row r="94" spans="1:1" x14ac:dyDescent="0.4">
      <c r="A94" t="s">
        <v>262</v>
      </c>
    </row>
    <row r="95" spans="1:1" x14ac:dyDescent="0.4">
      <c r="A95" t="s">
        <v>263</v>
      </c>
    </row>
    <row r="96" spans="1:1" x14ac:dyDescent="0.4">
      <c r="A96" t="s">
        <v>264</v>
      </c>
    </row>
    <row r="97" spans="1:1" x14ac:dyDescent="0.4">
      <c r="A97" t="s">
        <v>265</v>
      </c>
    </row>
    <row r="98" spans="1:1" x14ac:dyDescent="0.4">
      <c r="A98" t="s">
        <v>266</v>
      </c>
    </row>
    <row r="99" spans="1:1" x14ac:dyDescent="0.4">
      <c r="A99" t="s">
        <v>267</v>
      </c>
    </row>
    <row r="100" spans="1:1" x14ac:dyDescent="0.4">
      <c r="A100" t="s">
        <v>268</v>
      </c>
    </row>
    <row r="101" spans="1:1" x14ac:dyDescent="0.4">
      <c r="A101" t="s">
        <v>269</v>
      </c>
    </row>
    <row r="102" spans="1:1" x14ac:dyDescent="0.4">
      <c r="A102" t="s">
        <v>270</v>
      </c>
    </row>
    <row r="103" spans="1:1" x14ac:dyDescent="0.4">
      <c r="A103" t="s">
        <v>271</v>
      </c>
    </row>
    <row r="104" spans="1:1" x14ac:dyDescent="0.4">
      <c r="A104" t="s">
        <v>272</v>
      </c>
    </row>
    <row r="105" spans="1:1" x14ac:dyDescent="0.4">
      <c r="A105" t="s">
        <v>273</v>
      </c>
    </row>
    <row r="106" spans="1:1" x14ac:dyDescent="0.4">
      <c r="A106" t="s">
        <v>274</v>
      </c>
    </row>
    <row r="107" spans="1:1" x14ac:dyDescent="0.4">
      <c r="A107" t="s">
        <v>275</v>
      </c>
    </row>
    <row r="108" spans="1:1" x14ac:dyDescent="0.4">
      <c r="A108" t="s">
        <v>276</v>
      </c>
    </row>
    <row r="109" spans="1:1" x14ac:dyDescent="0.4">
      <c r="A109" t="s">
        <v>277</v>
      </c>
    </row>
    <row r="110" spans="1:1" x14ac:dyDescent="0.4">
      <c r="A110" t="s">
        <v>278</v>
      </c>
    </row>
    <row r="111" spans="1:1" x14ac:dyDescent="0.4">
      <c r="A111" t="s">
        <v>279</v>
      </c>
    </row>
    <row r="112" spans="1:1" x14ac:dyDescent="0.4">
      <c r="A112" t="s">
        <v>280</v>
      </c>
    </row>
    <row r="113" spans="1:1" x14ac:dyDescent="0.4">
      <c r="A113" t="s">
        <v>281</v>
      </c>
    </row>
    <row r="114" spans="1:1" x14ac:dyDescent="0.4">
      <c r="A114" t="s">
        <v>282</v>
      </c>
    </row>
    <row r="115" spans="1:1" x14ac:dyDescent="0.4">
      <c r="A115" t="s">
        <v>283</v>
      </c>
    </row>
    <row r="116" spans="1:1" x14ac:dyDescent="0.4">
      <c r="A116" t="s">
        <v>284</v>
      </c>
    </row>
    <row r="117" spans="1:1" x14ac:dyDescent="0.4">
      <c r="A117" t="s">
        <v>285</v>
      </c>
    </row>
    <row r="118" spans="1:1" x14ac:dyDescent="0.4">
      <c r="A118" t="s">
        <v>286</v>
      </c>
    </row>
    <row r="119" spans="1:1" x14ac:dyDescent="0.4">
      <c r="A119" t="s">
        <v>287</v>
      </c>
    </row>
    <row r="120" spans="1:1" x14ac:dyDescent="0.4">
      <c r="A120" t="s">
        <v>288</v>
      </c>
    </row>
    <row r="121" spans="1:1" x14ac:dyDescent="0.4">
      <c r="A121" t="s">
        <v>289</v>
      </c>
    </row>
    <row r="122" spans="1:1" x14ac:dyDescent="0.4">
      <c r="A122" t="s">
        <v>290</v>
      </c>
    </row>
    <row r="123" spans="1:1" x14ac:dyDescent="0.4">
      <c r="A123" t="s">
        <v>291</v>
      </c>
    </row>
    <row r="124" spans="1:1" x14ac:dyDescent="0.4">
      <c r="A124" t="s">
        <v>292</v>
      </c>
    </row>
    <row r="125" spans="1:1" x14ac:dyDescent="0.4">
      <c r="A125" t="s">
        <v>293</v>
      </c>
    </row>
    <row r="126" spans="1:1" x14ac:dyDescent="0.4">
      <c r="A126" t="s">
        <v>294</v>
      </c>
    </row>
    <row r="127" spans="1:1" x14ac:dyDescent="0.4">
      <c r="A127" t="s">
        <v>295</v>
      </c>
    </row>
    <row r="128" spans="1:1" x14ac:dyDescent="0.4">
      <c r="A128" t="s">
        <v>296</v>
      </c>
    </row>
    <row r="129" spans="1:1" x14ac:dyDescent="0.4">
      <c r="A129" t="s">
        <v>297</v>
      </c>
    </row>
    <row r="130" spans="1:1" x14ac:dyDescent="0.4">
      <c r="A130" t="s">
        <v>298</v>
      </c>
    </row>
    <row r="131" spans="1:1" x14ac:dyDescent="0.4">
      <c r="A131" t="s">
        <v>299</v>
      </c>
    </row>
    <row r="132" spans="1:1" x14ac:dyDescent="0.4">
      <c r="A132" t="s">
        <v>300</v>
      </c>
    </row>
    <row r="133" spans="1:1" x14ac:dyDescent="0.4">
      <c r="A133" t="s">
        <v>301</v>
      </c>
    </row>
    <row r="134" spans="1:1" x14ac:dyDescent="0.4">
      <c r="A134" t="s">
        <v>302</v>
      </c>
    </row>
    <row r="135" spans="1:1" x14ac:dyDescent="0.4">
      <c r="A135" t="s">
        <v>303</v>
      </c>
    </row>
    <row r="136" spans="1:1" x14ac:dyDescent="0.4">
      <c r="A136" t="s">
        <v>304</v>
      </c>
    </row>
    <row r="137" spans="1:1" x14ac:dyDescent="0.4">
      <c r="A137" t="s">
        <v>305</v>
      </c>
    </row>
    <row r="138" spans="1:1" x14ac:dyDescent="0.4">
      <c r="A138" t="s">
        <v>306</v>
      </c>
    </row>
    <row r="139" spans="1:1" x14ac:dyDescent="0.4">
      <c r="A139" t="s">
        <v>307</v>
      </c>
    </row>
    <row r="140" spans="1:1" x14ac:dyDescent="0.4">
      <c r="A140" t="s">
        <v>308</v>
      </c>
    </row>
    <row r="141" spans="1:1" x14ac:dyDescent="0.4">
      <c r="A141" t="s">
        <v>309</v>
      </c>
    </row>
    <row r="142" spans="1:1" x14ac:dyDescent="0.4">
      <c r="A142" t="s">
        <v>310</v>
      </c>
    </row>
    <row r="143" spans="1:1" x14ac:dyDescent="0.4">
      <c r="A143" t="s">
        <v>311</v>
      </c>
    </row>
    <row r="144" spans="1:1" x14ac:dyDescent="0.4">
      <c r="A144" t="s">
        <v>312</v>
      </c>
    </row>
    <row r="145" spans="1:1" x14ac:dyDescent="0.4">
      <c r="A145" t="s">
        <v>313</v>
      </c>
    </row>
    <row r="146" spans="1:1" x14ac:dyDescent="0.4">
      <c r="A146" t="s">
        <v>314</v>
      </c>
    </row>
    <row r="147" spans="1:1" x14ac:dyDescent="0.4">
      <c r="A147" t="s">
        <v>315</v>
      </c>
    </row>
    <row r="148" spans="1:1" x14ac:dyDescent="0.4">
      <c r="A148" t="s">
        <v>316</v>
      </c>
    </row>
    <row r="149" spans="1:1" x14ac:dyDescent="0.4">
      <c r="A149" t="s">
        <v>317</v>
      </c>
    </row>
    <row r="150" spans="1:1" x14ac:dyDescent="0.4">
      <c r="A150" t="s">
        <v>318</v>
      </c>
    </row>
    <row r="151" spans="1:1" x14ac:dyDescent="0.4">
      <c r="A151" t="s">
        <v>319</v>
      </c>
    </row>
    <row r="152" spans="1:1" x14ac:dyDescent="0.4">
      <c r="A152" t="s">
        <v>320</v>
      </c>
    </row>
    <row r="153" spans="1:1" x14ac:dyDescent="0.4">
      <c r="A153" t="s">
        <v>321</v>
      </c>
    </row>
    <row r="154" spans="1:1" x14ac:dyDescent="0.4">
      <c r="A154" t="s">
        <v>322</v>
      </c>
    </row>
    <row r="155" spans="1:1" x14ac:dyDescent="0.4">
      <c r="A155" t="s">
        <v>323</v>
      </c>
    </row>
    <row r="156" spans="1:1" x14ac:dyDescent="0.4">
      <c r="A156" t="s">
        <v>324</v>
      </c>
    </row>
    <row r="157" spans="1:1" x14ac:dyDescent="0.4">
      <c r="A157" t="s">
        <v>325</v>
      </c>
    </row>
    <row r="158" spans="1:1" x14ac:dyDescent="0.4">
      <c r="A158" t="s">
        <v>326</v>
      </c>
    </row>
    <row r="159" spans="1:1" x14ac:dyDescent="0.4">
      <c r="A159" t="s">
        <v>327</v>
      </c>
    </row>
    <row r="160" spans="1:1" x14ac:dyDescent="0.4">
      <c r="A160" t="s">
        <v>328</v>
      </c>
    </row>
    <row r="161" spans="1:1" x14ac:dyDescent="0.4">
      <c r="A161" t="s">
        <v>329</v>
      </c>
    </row>
    <row r="162" spans="1:1" x14ac:dyDescent="0.4">
      <c r="A162" t="s">
        <v>330</v>
      </c>
    </row>
    <row r="163" spans="1:1" x14ac:dyDescent="0.4">
      <c r="A163" t="s">
        <v>331</v>
      </c>
    </row>
    <row r="164" spans="1:1" x14ac:dyDescent="0.4">
      <c r="A164" t="s">
        <v>332</v>
      </c>
    </row>
    <row r="165" spans="1:1" x14ac:dyDescent="0.4">
      <c r="A165" t="s">
        <v>333</v>
      </c>
    </row>
    <row r="166" spans="1:1" x14ac:dyDescent="0.4">
      <c r="A166" t="s">
        <v>334</v>
      </c>
    </row>
    <row r="167" spans="1:1" x14ac:dyDescent="0.4">
      <c r="A167" t="s">
        <v>335</v>
      </c>
    </row>
    <row r="168" spans="1:1" x14ac:dyDescent="0.4">
      <c r="A168" t="s">
        <v>336</v>
      </c>
    </row>
    <row r="169" spans="1:1" x14ac:dyDescent="0.4">
      <c r="A169" t="s">
        <v>337</v>
      </c>
    </row>
    <row r="170" spans="1:1" x14ac:dyDescent="0.4">
      <c r="A170" t="s">
        <v>338</v>
      </c>
    </row>
    <row r="171" spans="1:1" x14ac:dyDescent="0.4">
      <c r="A171" t="s">
        <v>339</v>
      </c>
    </row>
    <row r="172" spans="1:1" x14ac:dyDescent="0.4">
      <c r="A172" t="s">
        <v>340</v>
      </c>
    </row>
    <row r="173" spans="1:1" x14ac:dyDescent="0.4">
      <c r="A173" t="s">
        <v>341</v>
      </c>
    </row>
    <row r="174" spans="1:1" x14ac:dyDescent="0.4">
      <c r="A174" t="s">
        <v>342</v>
      </c>
    </row>
    <row r="175" spans="1:1" x14ac:dyDescent="0.4">
      <c r="A175" t="s">
        <v>343</v>
      </c>
    </row>
    <row r="176" spans="1:1" x14ac:dyDescent="0.4">
      <c r="A176" t="s">
        <v>344</v>
      </c>
    </row>
    <row r="177" spans="1:1" x14ac:dyDescent="0.4">
      <c r="A177" t="s">
        <v>345</v>
      </c>
    </row>
    <row r="178" spans="1:1" x14ac:dyDescent="0.4">
      <c r="A178" t="s">
        <v>346</v>
      </c>
    </row>
    <row r="179" spans="1:1" x14ac:dyDescent="0.4">
      <c r="A179" t="s">
        <v>347</v>
      </c>
    </row>
    <row r="180" spans="1:1" x14ac:dyDescent="0.4">
      <c r="A180" t="s">
        <v>348</v>
      </c>
    </row>
    <row r="181" spans="1:1" x14ac:dyDescent="0.4">
      <c r="A181" t="s">
        <v>349</v>
      </c>
    </row>
    <row r="182" spans="1:1" x14ac:dyDescent="0.4">
      <c r="A182" t="s">
        <v>350</v>
      </c>
    </row>
    <row r="183" spans="1:1" x14ac:dyDescent="0.4">
      <c r="A183" t="s">
        <v>351</v>
      </c>
    </row>
    <row r="184" spans="1:1" x14ac:dyDescent="0.4">
      <c r="A184" t="s">
        <v>352</v>
      </c>
    </row>
    <row r="185" spans="1:1" x14ac:dyDescent="0.4">
      <c r="A185" t="s">
        <v>353</v>
      </c>
    </row>
    <row r="186" spans="1:1" x14ac:dyDescent="0.4">
      <c r="A186" t="s">
        <v>354</v>
      </c>
    </row>
    <row r="187" spans="1:1" x14ac:dyDescent="0.4">
      <c r="A187" t="s">
        <v>355</v>
      </c>
    </row>
    <row r="188" spans="1:1" x14ac:dyDescent="0.4">
      <c r="A188" t="s">
        <v>356</v>
      </c>
    </row>
    <row r="189" spans="1:1" x14ac:dyDescent="0.4">
      <c r="A189" t="s">
        <v>357</v>
      </c>
    </row>
    <row r="190" spans="1:1" x14ac:dyDescent="0.4">
      <c r="A190" t="s">
        <v>358</v>
      </c>
    </row>
    <row r="191" spans="1:1" x14ac:dyDescent="0.4">
      <c r="A191" t="s">
        <v>359</v>
      </c>
    </row>
    <row r="192" spans="1:1" x14ac:dyDescent="0.4">
      <c r="A192" t="s">
        <v>360</v>
      </c>
    </row>
    <row r="193" spans="1:1" x14ac:dyDescent="0.4">
      <c r="A193" t="s">
        <v>361</v>
      </c>
    </row>
    <row r="194" spans="1:1" x14ac:dyDescent="0.4">
      <c r="A194" t="s">
        <v>362</v>
      </c>
    </row>
    <row r="195" spans="1:1" x14ac:dyDescent="0.4">
      <c r="A195" t="s">
        <v>363</v>
      </c>
    </row>
    <row r="196" spans="1:1" x14ac:dyDescent="0.4">
      <c r="A196" t="s">
        <v>364</v>
      </c>
    </row>
    <row r="197" spans="1:1" x14ac:dyDescent="0.4">
      <c r="A197" t="s">
        <v>365</v>
      </c>
    </row>
    <row r="198" spans="1:1" x14ac:dyDescent="0.4">
      <c r="A198" t="s">
        <v>366</v>
      </c>
    </row>
    <row r="199" spans="1:1" x14ac:dyDescent="0.4">
      <c r="A199" t="s">
        <v>367</v>
      </c>
    </row>
    <row r="200" spans="1:1" x14ac:dyDescent="0.4">
      <c r="A200" t="s">
        <v>368</v>
      </c>
    </row>
    <row r="201" spans="1:1" x14ac:dyDescent="0.4">
      <c r="A201" t="s">
        <v>369</v>
      </c>
    </row>
    <row r="202" spans="1:1" x14ac:dyDescent="0.4">
      <c r="A202" t="s">
        <v>370</v>
      </c>
    </row>
    <row r="203" spans="1:1" x14ac:dyDescent="0.4">
      <c r="A203" t="s">
        <v>371</v>
      </c>
    </row>
    <row r="204" spans="1:1" x14ac:dyDescent="0.4">
      <c r="A204" t="s">
        <v>372</v>
      </c>
    </row>
    <row r="205" spans="1:1" x14ac:dyDescent="0.4">
      <c r="A205" t="s">
        <v>373</v>
      </c>
    </row>
    <row r="206" spans="1:1" x14ac:dyDescent="0.4">
      <c r="A206" t="s">
        <v>374</v>
      </c>
    </row>
    <row r="207" spans="1:1" x14ac:dyDescent="0.4">
      <c r="A207" t="s">
        <v>375</v>
      </c>
    </row>
    <row r="208" spans="1:1" x14ac:dyDescent="0.4">
      <c r="A208" t="s">
        <v>376</v>
      </c>
    </row>
    <row r="209" spans="1:1" x14ac:dyDescent="0.4">
      <c r="A209" t="s">
        <v>377</v>
      </c>
    </row>
    <row r="210" spans="1:1" x14ac:dyDescent="0.4">
      <c r="A210" t="s">
        <v>378</v>
      </c>
    </row>
    <row r="211" spans="1:1" x14ac:dyDescent="0.4">
      <c r="A211" t="s">
        <v>379</v>
      </c>
    </row>
    <row r="212" spans="1:1" x14ac:dyDescent="0.4">
      <c r="A212" t="s">
        <v>380</v>
      </c>
    </row>
    <row r="213" spans="1:1" x14ac:dyDescent="0.4">
      <c r="A213" t="s">
        <v>381</v>
      </c>
    </row>
    <row r="214" spans="1:1" x14ac:dyDescent="0.4">
      <c r="A214" t="s">
        <v>382</v>
      </c>
    </row>
    <row r="215" spans="1:1" x14ac:dyDescent="0.4">
      <c r="A215" t="s">
        <v>383</v>
      </c>
    </row>
    <row r="216" spans="1:1" x14ac:dyDescent="0.4">
      <c r="A216" t="s">
        <v>384</v>
      </c>
    </row>
    <row r="217" spans="1:1" x14ac:dyDescent="0.4">
      <c r="A217" t="s">
        <v>385</v>
      </c>
    </row>
    <row r="218" spans="1:1" x14ac:dyDescent="0.4">
      <c r="A218" t="s">
        <v>386</v>
      </c>
    </row>
    <row r="219" spans="1:1" x14ac:dyDescent="0.4">
      <c r="A219" t="s">
        <v>387</v>
      </c>
    </row>
    <row r="220" spans="1:1" x14ac:dyDescent="0.4">
      <c r="A220" t="s">
        <v>388</v>
      </c>
    </row>
    <row r="221" spans="1:1" x14ac:dyDescent="0.4">
      <c r="A221" t="s">
        <v>389</v>
      </c>
    </row>
    <row r="222" spans="1:1" x14ac:dyDescent="0.4">
      <c r="A222" t="s">
        <v>390</v>
      </c>
    </row>
    <row r="223" spans="1:1" x14ac:dyDescent="0.4">
      <c r="A223" t="s">
        <v>391</v>
      </c>
    </row>
    <row r="224" spans="1:1" x14ac:dyDescent="0.4">
      <c r="A224" t="s">
        <v>392</v>
      </c>
    </row>
    <row r="225" spans="1:1" x14ac:dyDescent="0.4">
      <c r="A225" t="s">
        <v>393</v>
      </c>
    </row>
    <row r="226" spans="1:1" x14ac:dyDescent="0.4">
      <c r="A226" t="s">
        <v>394</v>
      </c>
    </row>
    <row r="227" spans="1:1" x14ac:dyDescent="0.4">
      <c r="A227" t="s">
        <v>395</v>
      </c>
    </row>
    <row r="228" spans="1:1" x14ac:dyDescent="0.4">
      <c r="A228" t="s">
        <v>396</v>
      </c>
    </row>
    <row r="229" spans="1:1" x14ac:dyDescent="0.4">
      <c r="A229" t="s">
        <v>397</v>
      </c>
    </row>
    <row r="230" spans="1:1" x14ac:dyDescent="0.4">
      <c r="A230" t="s">
        <v>398</v>
      </c>
    </row>
    <row r="231" spans="1:1" x14ac:dyDescent="0.4">
      <c r="A231" t="s">
        <v>399</v>
      </c>
    </row>
    <row r="232" spans="1:1" x14ac:dyDescent="0.4">
      <c r="A232" t="s">
        <v>400</v>
      </c>
    </row>
    <row r="233" spans="1:1" x14ac:dyDescent="0.4">
      <c r="A233" t="s">
        <v>401</v>
      </c>
    </row>
    <row r="234" spans="1:1" x14ac:dyDescent="0.4">
      <c r="A234" t="s">
        <v>402</v>
      </c>
    </row>
    <row r="235" spans="1:1" x14ac:dyDescent="0.4">
      <c r="A235" t="s">
        <v>403</v>
      </c>
    </row>
    <row r="236" spans="1:1" x14ac:dyDescent="0.4">
      <c r="A236" t="s">
        <v>404</v>
      </c>
    </row>
    <row r="237" spans="1:1" x14ac:dyDescent="0.4">
      <c r="A237" t="s">
        <v>405</v>
      </c>
    </row>
    <row r="238" spans="1:1" x14ac:dyDescent="0.4">
      <c r="A238" t="s">
        <v>406</v>
      </c>
    </row>
    <row r="239" spans="1:1" x14ac:dyDescent="0.4">
      <c r="A239" t="s">
        <v>407</v>
      </c>
    </row>
    <row r="240" spans="1:1" x14ac:dyDescent="0.4">
      <c r="A240" t="s">
        <v>408</v>
      </c>
    </row>
    <row r="241" spans="1:1" x14ac:dyDescent="0.4">
      <c r="A241" t="s">
        <v>409</v>
      </c>
    </row>
    <row r="242" spans="1:1" x14ac:dyDescent="0.4">
      <c r="A242" t="s">
        <v>410</v>
      </c>
    </row>
    <row r="243" spans="1:1" x14ac:dyDescent="0.4">
      <c r="A243" t="s">
        <v>411</v>
      </c>
    </row>
    <row r="244" spans="1:1" x14ac:dyDescent="0.4">
      <c r="A244" t="s">
        <v>412</v>
      </c>
    </row>
    <row r="245" spans="1:1" x14ac:dyDescent="0.4">
      <c r="A245" t="s">
        <v>413</v>
      </c>
    </row>
    <row r="246" spans="1:1" x14ac:dyDescent="0.4">
      <c r="A246" t="s">
        <v>414</v>
      </c>
    </row>
    <row r="247" spans="1:1" x14ac:dyDescent="0.4">
      <c r="A247" t="s">
        <v>415</v>
      </c>
    </row>
    <row r="248" spans="1:1" x14ac:dyDescent="0.4">
      <c r="A248" t="s">
        <v>416</v>
      </c>
    </row>
    <row r="249" spans="1:1" x14ac:dyDescent="0.4">
      <c r="A249" t="s">
        <v>417</v>
      </c>
    </row>
    <row r="250" spans="1:1" x14ac:dyDescent="0.4">
      <c r="A250" t="s">
        <v>418</v>
      </c>
    </row>
    <row r="251" spans="1:1" x14ac:dyDescent="0.4">
      <c r="A251" t="s">
        <v>419</v>
      </c>
    </row>
    <row r="252" spans="1:1" x14ac:dyDescent="0.4">
      <c r="A252" t="s">
        <v>420</v>
      </c>
    </row>
    <row r="253" spans="1:1" x14ac:dyDescent="0.4">
      <c r="A253" t="s">
        <v>421</v>
      </c>
    </row>
    <row r="254" spans="1:1" x14ac:dyDescent="0.4">
      <c r="A254" t="s">
        <v>422</v>
      </c>
    </row>
    <row r="255" spans="1:1" x14ac:dyDescent="0.4">
      <c r="A255" t="s">
        <v>423</v>
      </c>
    </row>
    <row r="256" spans="1:1" x14ac:dyDescent="0.4">
      <c r="A256" t="s">
        <v>424</v>
      </c>
    </row>
    <row r="257" spans="1:1" x14ac:dyDescent="0.4">
      <c r="A257" t="s">
        <v>425</v>
      </c>
    </row>
    <row r="258" spans="1:1" x14ac:dyDescent="0.4">
      <c r="A258" t="s">
        <v>426</v>
      </c>
    </row>
    <row r="259" spans="1:1" x14ac:dyDescent="0.4">
      <c r="A259" t="s">
        <v>427</v>
      </c>
    </row>
    <row r="260" spans="1:1" x14ac:dyDescent="0.4">
      <c r="A260" t="s">
        <v>428</v>
      </c>
    </row>
    <row r="261" spans="1:1" x14ac:dyDescent="0.4">
      <c r="A261" t="s">
        <v>429</v>
      </c>
    </row>
    <row r="262" spans="1:1" x14ac:dyDescent="0.4">
      <c r="A262" t="s">
        <v>430</v>
      </c>
    </row>
    <row r="263" spans="1:1" x14ac:dyDescent="0.4">
      <c r="A263" t="s">
        <v>431</v>
      </c>
    </row>
    <row r="264" spans="1:1" x14ac:dyDescent="0.4">
      <c r="A264" t="s">
        <v>432</v>
      </c>
    </row>
    <row r="265" spans="1:1" x14ac:dyDescent="0.4">
      <c r="A265" t="s">
        <v>433</v>
      </c>
    </row>
    <row r="266" spans="1:1" x14ac:dyDescent="0.4">
      <c r="A266" t="s">
        <v>434</v>
      </c>
    </row>
    <row r="267" spans="1:1" x14ac:dyDescent="0.4">
      <c r="A267" t="s">
        <v>435</v>
      </c>
    </row>
    <row r="268" spans="1:1" x14ac:dyDescent="0.4">
      <c r="A268" t="s">
        <v>436</v>
      </c>
    </row>
    <row r="269" spans="1:1" x14ac:dyDescent="0.4">
      <c r="A269" t="s">
        <v>437</v>
      </c>
    </row>
    <row r="270" spans="1:1" x14ac:dyDescent="0.4">
      <c r="A270" t="s">
        <v>438</v>
      </c>
    </row>
    <row r="271" spans="1:1" x14ac:dyDescent="0.4">
      <c r="A271" t="s">
        <v>439</v>
      </c>
    </row>
    <row r="272" spans="1:1" x14ac:dyDescent="0.4">
      <c r="A272" t="s">
        <v>440</v>
      </c>
    </row>
    <row r="273" spans="1:1" x14ac:dyDescent="0.4">
      <c r="A273" t="s">
        <v>441</v>
      </c>
    </row>
    <row r="274" spans="1:1" x14ac:dyDescent="0.4">
      <c r="A274" t="s">
        <v>442</v>
      </c>
    </row>
    <row r="275" spans="1:1" x14ac:dyDescent="0.4">
      <c r="A275" t="s">
        <v>443</v>
      </c>
    </row>
    <row r="276" spans="1:1" x14ac:dyDescent="0.4">
      <c r="A276" t="s">
        <v>444</v>
      </c>
    </row>
    <row r="277" spans="1:1" x14ac:dyDescent="0.4">
      <c r="A277" t="s">
        <v>445</v>
      </c>
    </row>
    <row r="278" spans="1:1" x14ac:dyDescent="0.4">
      <c r="A278" t="s">
        <v>446</v>
      </c>
    </row>
    <row r="279" spans="1:1" x14ac:dyDescent="0.4">
      <c r="A279" t="s">
        <v>447</v>
      </c>
    </row>
    <row r="280" spans="1:1" x14ac:dyDescent="0.4">
      <c r="A280" t="s">
        <v>448</v>
      </c>
    </row>
    <row r="281" spans="1:1" x14ac:dyDescent="0.4">
      <c r="A281" t="s">
        <v>449</v>
      </c>
    </row>
    <row r="282" spans="1:1" x14ac:dyDescent="0.4">
      <c r="A282" t="s">
        <v>450</v>
      </c>
    </row>
    <row r="283" spans="1:1" x14ac:dyDescent="0.4">
      <c r="A283" t="s">
        <v>451</v>
      </c>
    </row>
    <row r="284" spans="1:1" x14ac:dyDescent="0.4">
      <c r="A284" t="s">
        <v>452</v>
      </c>
    </row>
    <row r="285" spans="1:1" x14ac:dyDescent="0.4">
      <c r="A285" t="s">
        <v>453</v>
      </c>
    </row>
    <row r="286" spans="1:1" x14ac:dyDescent="0.4">
      <c r="A286" t="s">
        <v>454</v>
      </c>
    </row>
    <row r="287" spans="1:1" x14ac:dyDescent="0.4">
      <c r="A287" t="s">
        <v>455</v>
      </c>
    </row>
    <row r="288" spans="1:1" x14ac:dyDescent="0.4">
      <c r="A288" t="s">
        <v>456</v>
      </c>
    </row>
    <row r="289" spans="1:1" x14ac:dyDescent="0.4">
      <c r="A289" t="s">
        <v>457</v>
      </c>
    </row>
    <row r="290" spans="1:1" x14ac:dyDescent="0.4">
      <c r="A290" t="s">
        <v>458</v>
      </c>
    </row>
    <row r="291" spans="1:1" x14ac:dyDescent="0.4">
      <c r="A291" t="s">
        <v>459</v>
      </c>
    </row>
    <row r="292" spans="1:1" x14ac:dyDescent="0.4">
      <c r="A292" t="s">
        <v>460</v>
      </c>
    </row>
    <row r="293" spans="1:1" x14ac:dyDescent="0.4">
      <c r="A293" t="s">
        <v>461</v>
      </c>
    </row>
    <row r="294" spans="1:1" x14ac:dyDescent="0.4">
      <c r="A294" t="s">
        <v>462</v>
      </c>
    </row>
    <row r="295" spans="1:1" x14ac:dyDescent="0.4">
      <c r="A295" t="s">
        <v>463</v>
      </c>
    </row>
    <row r="296" spans="1:1" x14ac:dyDescent="0.4">
      <c r="A296" t="s">
        <v>464</v>
      </c>
    </row>
    <row r="297" spans="1:1" x14ac:dyDescent="0.4">
      <c r="A297" t="s">
        <v>465</v>
      </c>
    </row>
    <row r="298" spans="1:1" x14ac:dyDescent="0.4">
      <c r="A298" t="s">
        <v>466</v>
      </c>
    </row>
    <row r="299" spans="1:1" x14ac:dyDescent="0.4">
      <c r="A299" t="s">
        <v>467</v>
      </c>
    </row>
    <row r="300" spans="1:1" x14ac:dyDescent="0.4">
      <c r="A300" t="s">
        <v>468</v>
      </c>
    </row>
    <row r="301" spans="1:1" x14ac:dyDescent="0.4">
      <c r="A301" t="s">
        <v>469</v>
      </c>
    </row>
    <row r="302" spans="1:1" x14ac:dyDescent="0.4">
      <c r="A302" t="s">
        <v>470</v>
      </c>
    </row>
    <row r="303" spans="1:1" x14ac:dyDescent="0.4">
      <c r="A303" t="s">
        <v>471</v>
      </c>
    </row>
    <row r="304" spans="1:1" x14ac:dyDescent="0.4">
      <c r="A304" t="s">
        <v>472</v>
      </c>
    </row>
    <row r="305" spans="1:1" x14ac:dyDescent="0.4">
      <c r="A305" t="s">
        <v>473</v>
      </c>
    </row>
    <row r="306" spans="1:1" x14ac:dyDescent="0.4">
      <c r="A306" t="s">
        <v>474</v>
      </c>
    </row>
    <row r="307" spans="1:1" x14ac:dyDescent="0.4">
      <c r="A307" t="s">
        <v>475</v>
      </c>
    </row>
    <row r="308" spans="1:1" x14ac:dyDescent="0.4">
      <c r="A308" t="s">
        <v>476</v>
      </c>
    </row>
    <row r="309" spans="1:1" x14ac:dyDescent="0.4">
      <c r="A309" t="s">
        <v>477</v>
      </c>
    </row>
    <row r="310" spans="1:1" x14ac:dyDescent="0.4">
      <c r="A310" t="s">
        <v>478</v>
      </c>
    </row>
    <row r="311" spans="1:1" x14ac:dyDescent="0.4">
      <c r="A311" t="s">
        <v>479</v>
      </c>
    </row>
    <row r="312" spans="1:1" x14ac:dyDescent="0.4">
      <c r="A312" t="s">
        <v>480</v>
      </c>
    </row>
    <row r="313" spans="1:1" x14ac:dyDescent="0.4">
      <c r="A313" t="s">
        <v>481</v>
      </c>
    </row>
    <row r="314" spans="1:1" x14ac:dyDescent="0.4">
      <c r="A314" t="s">
        <v>482</v>
      </c>
    </row>
    <row r="315" spans="1:1" x14ac:dyDescent="0.4">
      <c r="A315" t="s">
        <v>483</v>
      </c>
    </row>
    <row r="316" spans="1:1" x14ac:dyDescent="0.4">
      <c r="A316" t="s">
        <v>484</v>
      </c>
    </row>
    <row r="317" spans="1:1" x14ac:dyDescent="0.4">
      <c r="A317" t="s">
        <v>485</v>
      </c>
    </row>
    <row r="318" spans="1:1" x14ac:dyDescent="0.4">
      <c r="A318" t="s">
        <v>486</v>
      </c>
    </row>
    <row r="319" spans="1:1" x14ac:dyDescent="0.4">
      <c r="A319" t="s">
        <v>487</v>
      </c>
    </row>
    <row r="320" spans="1:1" x14ac:dyDescent="0.4">
      <c r="A320" t="s">
        <v>488</v>
      </c>
    </row>
    <row r="321" spans="1:1" x14ac:dyDescent="0.4">
      <c r="A321" t="s">
        <v>489</v>
      </c>
    </row>
    <row r="322" spans="1:1" x14ac:dyDescent="0.4">
      <c r="A322" t="s">
        <v>490</v>
      </c>
    </row>
    <row r="323" spans="1:1" x14ac:dyDescent="0.4">
      <c r="A323" t="s">
        <v>491</v>
      </c>
    </row>
    <row r="324" spans="1:1" x14ac:dyDescent="0.4">
      <c r="A324" t="s">
        <v>492</v>
      </c>
    </row>
    <row r="325" spans="1:1" x14ac:dyDescent="0.4">
      <c r="A325" t="s">
        <v>493</v>
      </c>
    </row>
    <row r="326" spans="1:1" x14ac:dyDescent="0.4">
      <c r="A326" t="s">
        <v>494</v>
      </c>
    </row>
    <row r="327" spans="1:1" x14ac:dyDescent="0.4">
      <c r="A327" t="s">
        <v>495</v>
      </c>
    </row>
    <row r="328" spans="1:1" x14ac:dyDescent="0.4">
      <c r="A328" t="s">
        <v>496</v>
      </c>
    </row>
    <row r="329" spans="1:1" x14ac:dyDescent="0.4">
      <c r="A329" t="s">
        <v>497</v>
      </c>
    </row>
    <row r="330" spans="1:1" x14ac:dyDescent="0.4">
      <c r="A330" t="s">
        <v>498</v>
      </c>
    </row>
    <row r="331" spans="1:1" x14ac:dyDescent="0.4">
      <c r="A331" t="s">
        <v>499</v>
      </c>
    </row>
    <row r="332" spans="1:1" x14ac:dyDescent="0.4">
      <c r="A332" t="s">
        <v>500</v>
      </c>
    </row>
    <row r="333" spans="1:1" x14ac:dyDescent="0.4">
      <c r="A333" t="s">
        <v>501</v>
      </c>
    </row>
    <row r="334" spans="1:1" x14ac:dyDescent="0.4">
      <c r="A334" t="s">
        <v>502</v>
      </c>
    </row>
    <row r="335" spans="1:1" x14ac:dyDescent="0.4">
      <c r="A335" t="s">
        <v>503</v>
      </c>
    </row>
    <row r="336" spans="1:1" x14ac:dyDescent="0.4">
      <c r="A336" t="s">
        <v>504</v>
      </c>
    </row>
    <row r="337" spans="1:1" x14ac:dyDescent="0.4">
      <c r="A337" t="s">
        <v>505</v>
      </c>
    </row>
    <row r="338" spans="1:1" x14ac:dyDescent="0.4">
      <c r="A338" t="s">
        <v>506</v>
      </c>
    </row>
    <row r="339" spans="1:1" x14ac:dyDescent="0.4">
      <c r="A339" t="s">
        <v>507</v>
      </c>
    </row>
    <row r="340" spans="1:1" x14ac:dyDescent="0.4">
      <c r="A340" t="s">
        <v>508</v>
      </c>
    </row>
    <row r="341" spans="1:1" x14ac:dyDescent="0.4">
      <c r="A341" t="s">
        <v>509</v>
      </c>
    </row>
    <row r="342" spans="1:1" x14ac:dyDescent="0.4">
      <c r="A342" t="s">
        <v>510</v>
      </c>
    </row>
    <row r="343" spans="1:1" x14ac:dyDescent="0.4">
      <c r="A343" t="s">
        <v>511</v>
      </c>
    </row>
    <row r="344" spans="1:1" x14ac:dyDescent="0.4">
      <c r="A344" t="s">
        <v>512</v>
      </c>
    </row>
    <row r="345" spans="1:1" x14ac:dyDescent="0.4">
      <c r="A345" t="s">
        <v>513</v>
      </c>
    </row>
    <row r="346" spans="1:1" x14ac:dyDescent="0.4">
      <c r="A346" t="s">
        <v>514</v>
      </c>
    </row>
    <row r="347" spans="1:1" x14ac:dyDescent="0.4">
      <c r="A347" t="s">
        <v>515</v>
      </c>
    </row>
    <row r="348" spans="1:1" x14ac:dyDescent="0.4">
      <c r="A348" t="s">
        <v>516</v>
      </c>
    </row>
    <row r="349" spans="1:1" x14ac:dyDescent="0.4">
      <c r="A349" t="s">
        <v>517</v>
      </c>
    </row>
    <row r="350" spans="1:1" x14ac:dyDescent="0.4">
      <c r="A350" t="s">
        <v>518</v>
      </c>
    </row>
    <row r="351" spans="1:1" x14ac:dyDescent="0.4">
      <c r="A351" t="s">
        <v>519</v>
      </c>
    </row>
    <row r="352" spans="1:1" x14ac:dyDescent="0.4">
      <c r="A352" t="s">
        <v>520</v>
      </c>
    </row>
    <row r="353" spans="1:1" x14ac:dyDescent="0.4">
      <c r="A353" t="s">
        <v>521</v>
      </c>
    </row>
    <row r="354" spans="1:1" x14ac:dyDescent="0.4">
      <c r="A354" t="s">
        <v>522</v>
      </c>
    </row>
    <row r="355" spans="1:1" x14ac:dyDescent="0.4">
      <c r="A355" t="s">
        <v>523</v>
      </c>
    </row>
    <row r="356" spans="1:1" x14ac:dyDescent="0.4">
      <c r="A356" t="s">
        <v>524</v>
      </c>
    </row>
    <row r="357" spans="1:1" x14ac:dyDescent="0.4">
      <c r="A357" t="s">
        <v>525</v>
      </c>
    </row>
    <row r="358" spans="1:1" x14ac:dyDescent="0.4">
      <c r="A358" t="s">
        <v>526</v>
      </c>
    </row>
    <row r="359" spans="1:1" x14ac:dyDescent="0.4">
      <c r="A359" t="s">
        <v>527</v>
      </c>
    </row>
    <row r="360" spans="1:1" x14ac:dyDescent="0.4">
      <c r="A360" t="s">
        <v>528</v>
      </c>
    </row>
    <row r="361" spans="1:1" x14ac:dyDescent="0.4">
      <c r="A361" t="s">
        <v>529</v>
      </c>
    </row>
    <row r="362" spans="1:1" x14ac:dyDescent="0.4">
      <c r="A362" t="s">
        <v>530</v>
      </c>
    </row>
    <row r="363" spans="1:1" x14ac:dyDescent="0.4">
      <c r="A363" t="s">
        <v>531</v>
      </c>
    </row>
    <row r="364" spans="1:1" x14ac:dyDescent="0.4">
      <c r="A364" t="s">
        <v>532</v>
      </c>
    </row>
    <row r="365" spans="1:1" x14ac:dyDescent="0.4">
      <c r="A365" t="s">
        <v>533</v>
      </c>
    </row>
    <row r="366" spans="1:1" x14ac:dyDescent="0.4">
      <c r="A366" t="s">
        <v>534</v>
      </c>
    </row>
    <row r="367" spans="1:1" x14ac:dyDescent="0.4">
      <c r="A367" t="s">
        <v>535</v>
      </c>
    </row>
    <row r="368" spans="1:1" x14ac:dyDescent="0.4">
      <c r="A368" t="s">
        <v>536</v>
      </c>
    </row>
    <row r="369" spans="1:1" x14ac:dyDescent="0.4">
      <c r="A369" t="s">
        <v>537</v>
      </c>
    </row>
    <row r="370" spans="1:1" x14ac:dyDescent="0.4">
      <c r="A370" t="s">
        <v>538</v>
      </c>
    </row>
    <row r="371" spans="1:1" x14ac:dyDescent="0.4">
      <c r="A371" t="s">
        <v>539</v>
      </c>
    </row>
    <row r="372" spans="1:1" x14ac:dyDescent="0.4">
      <c r="A372" t="s">
        <v>540</v>
      </c>
    </row>
    <row r="373" spans="1:1" x14ac:dyDescent="0.4">
      <c r="A373" t="s">
        <v>541</v>
      </c>
    </row>
    <row r="374" spans="1:1" x14ac:dyDescent="0.4">
      <c r="A374" t="s">
        <v>542</v>
      </c>
    </row>
    <row r="375" spans="1:1" x14ac:dyDescent="0.4">
      <c r="A375" t="s">
        <v>543</v>
      </c>
    </row>
    <row r="376" spans="1:1" x14ac:dyDescent="0.4">
      <c r="A376" t="s">
        <v>544</v>
      </c>
    </row>
    <row r="377" spans="1:1" x14ac:dyDescent="0.4">
      <c r="A377" t="s">
        <v>545</v>
      </c>
    </row>
    <row r="378" spans="1:1" x14ac:dyDescent="0.4">
      <c r="A378" t="s">
        <v>546</v>
      </c>
    </row>
  </sheetData>
  <phoneticPr fontId="2"/>
  <pageMargins left="0.7" right="0.7" top="0.75" bottom="0.75" header="0.3" footer="0.3"/>
  <tableParts count="1">
    <tablePart r:id="rId1"/>
  </tablePart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E943EE-3546-4956-8303-D647D91061F0}">
  <dimension ref="A1:A378"/>
  <sheetViews>
    <sheetView workbookViewId="0"/>
  </sheetViews>
  <sheetFormatPr defaultRowHeight="18.75" x14ac:dyDescent="0.4"/>
  <cols>
    <col min="1" max="1" width="17.25" bestFit="1" customWidth="1"/>
  </cols>
  <sheetData>
    <row r="1" spans="1:1" x14ac:dyDescent="0.4">
      <c r="A1" s="2" t="s">
        <v>169</v>
      </c>
    </row>
    <row r="2" spans="1:1" x14ac:dyDescent="0.4">
      <c r="A2" t="s">
        <v>170</v>
      </c>
    </row>
    <row r="3" spans="1:1" x14ac:dyDescent="0.4">
      <c r="A3" t="s">
        <v>171</v>
      </c>
    </row>
    <row r="4" spans="1:1" x14ac:dyDescent="0.4">
      <c r="A4" t="s">
        <v>172</v>
      </c>
    </row>
    <row r="5" spans="1:1" x14ac:dyDescent="0.4">
      <c r="A5" t="s">
        <v>173</v>
      </c>
    </row>
    <row r="6" spans="1:1" x14ac:dyDescent="0.4">
      <c r="A6" t="s">
        <v>174</v>
      </c>
    </row>
    <row r="7" spans="1:1" x14ac:dyDescent="0.4">
      <c r="A7" t="s">
        <v>175</v>
      </c>
    </row>
    <row r="8" spans="1:1" x14ac:dyDescent="0.4">
      <c r="A8" t="s">
        <v>176</v>
      </c>
    </row>
    <row r="9" spans="1:1" x14ac:dyDescent="0.4">
      <c r="A9" t="s">
        <v>177</v>
      </c>
    </row>
    <row r="10" spans="1:1" x14ac:dyDescent="0.4">
      <c r="A10" t="s">
        <v>178</v>
      </c>
    </row>
    <row r="11" spans="1:1" x14ac:dyDescent="0.4">
      <c r="A11" t="s">
        <v>179</v>
      </c>
    </row>
    <row r="12" spans="1:1" x14ac:dyDescent="0.4">
      <c r="A12" t="s">
        <v>180</v>
      </c>
    </row>
    <row r="13" spans="1:1" x14ac:dyDescent="0.4">
      <c r="A13" t="s">
        <v>181</v>
      </c>
    </row>
    <row r="14" spans="1:1" x14ac:dyDescent="0.4">
      <c r="A14" t="s">
        <v>182</v>
      </c>
    </row>
    <row r="15" spans="1:1" x14ac:dyDescent="0.4">
      <c r="A15" t="s">
        <v>183</v>
      </c>
    </row>
    <row r="16" spans="1:1" x14ac:dyDescent="0.4">
      <c r="A16" t="s">
        <v>184</v>
      </c>
    </row>
    <row r="17" spans="1:1" x14ac:dyDescent="0.4">
      <c r="A17" t="s">
        <v>185</v>
      </c>
    </row>
    <row r="18" spans="1:1" x14ac:dyDescent="0.4">
      <c r="A18" t="s">
        <v>186</v>
      </c>
    </row>
    <row r="19" spans="1:1" x14ac:dyDescent="0.4">
      <c r="A19" t="s">
        <v>187</v>
      </c>
    </row>
    <row r="20" spans="1:1" x14ac:dyDescent="0.4">
      <c r="A20" t="s">
        <v>188</v>
      </c>
    </row>
    <row r="21" spans="1:1" x14ac:dyDescent="0.4">
      <c r="A21" t="s">
        <v>189</v>
      </c>
    </row>
    <row r="22" spans="1:1" x14ac:dyDescent="0.4">
      <c r="A22" t="s">
        <v>190</v>
      </c>
    </row>
    <row r="23" spans="1:1" x14ac:dyDescent="0.4">
      <c r="A23" t="s">
        <v>191</v>
      </c>
    </row>
    <row r="24" spans="1:1" x14ac:dyDescent="0.4">
      <c r="A24" t="s">
        <v>192</v>
      </c>
    </row>
    <row r="25" spans="1:1" x14ac:dyDescent="0.4">
      <c r="A25" t="s">
        <v>193</v>
      </c>
    </row>
    <row r="26" spans="1:1" x14ac:dyDescent="0.4">
      <c r="A26" t="s">
        <v>194</v>
      </c>
    </row>
    <row r="27" spans="1:1" x14ac:dyDescent="0.4">
      <c r="A27" t="s">
        <v>195</v>
      </c>
    </row>
    <row r="28" spans="1:1" x14ac:dyDescent="0.4">
      <c r="A28" t="s">
        <v>196</v>
      </c>
    </row>
    <row r="29" spans="1:1" x14ac:dyDescent="0.4">
      <c r="A29" t="s">
        <v>197</v>
      </c>
    </row>
    <row r="30" spans="1:1" x14ac:dyDescent="0.4">
      <c r="A30" t="s">
        <v>198</v>
      </c>
    </row>
    <row r="31" spans="1:1" x14ac:dyDescent="0.4">
      <c r="A31" t="s">
        <v>199</v>
      </c>
    </row>
    <row r="32" spans="1:1" x14ac:dyDescent="0.4">
      <c r="A32" t="s">
        <v>200</v>
      </c>
    </row>
    <row r="33" spans="1:1" x14ac:dyDescent="0.4">
      <c r="A33" t="s">
        <v>201</v>
      </c>
    </row>
    <row r="34" spans="1:1" x14ac:dyDescent="0.4">
      <c r="A34" t="s">
        <v>202</v>
      </c>
    </row>
    <row r="35" spans="1:1" x14ac:dyDescent="0.4">
      <c r="A35" t="s">
        <v>203</v>
      </c>
    </row>
    <row r="36" spans="1:1" x14ac:dyDescent="0.4">
      <c r="A36" t="s">
        <v>204</v>
      </c>
    </row>
    <row r="37" spans="1:1" x14ac:dyDescent="0.4">
      <c r="A37" t="s">
        <v>205</v>
      </c>
    </row>
    <row r="38" spans="1:1" x14ac:dyDescent="0.4">
      <c r="A38" t="s">
        <v>206</v>
      </c>
    </row>
    <row r="39" spans="1:1" x14ac:dyDescent="0.4">
      <c r="A39" t="s">
        <v>207</v>
      </c>
    </row>
    <row r="40" spans="1:1" x14ac:dyDescent="0.4">
      <c r="A40" t="s">
        <v>208</v>
      </c>
    </row>
    <row r="41" spans="1:1" x14ac:dyDescent="0.4">
      <c r="A41" t="s">
        <v>209</v>
      </c>
    </row>
    <row r="42" spans="1:1" x14ac:dyDescent="0.4">
      <c r="A42" t="s">
        <v>210</v>
      </c>
    </row>
    <row r="43" spans="1:1" x14ac:dyDescent="0.4">
      <c r="A43" t="s">
        <v>211</v>
      </c>
    </row>
    <row r="44" spans="1:1" x14ac:dyDescent="0.4">
      <c r="A44" t="s">
        <v>212</v>
      </c>
    </row>
    <row r="45" spans="1:1" x14ac:dyDescent="0.4">
      <c r="A45" t="s">
        <v>213</v>
      </c>
    </row>
    <row r="46" spans="1:1" x14ac:dyDescent="0.4">
      <c r="A46" t="s">
        <v>214</v>
      </c>
    </row>
    <row r="47" spans="1:1" x14ac:dyDescent="0.4">
      <c r="A47" t="s">
        <v>215</v>
      </c>
    </row>
    <row r="48" spans="1:1" x14ac:dyDescent="0.4">
      <c r="A48" t="s">
        <v>216</v>
      </c>
    </row>
    <row r="49" spans="1:1" x14ac:dyDescent="0.4">
      <c r="A49" t="s">
        <v>217</v>
      </c>
    </row>
    <row r="50" spans="1:1" x14ac:dyDescent="0.4">
      <c r="A50" t="s">
        <v>218</v>
      </c>
    </row>
    <row r="51" spans="1:1" x14ac:dyDescent="0.4">
      <c r="A51" t="s">
        <v>219</v>
      </c>
    </row>
    <row r="52" spans="1:1" x14ac:dyDescent="0.4">
      <c r="A52" t="s">
        <v>220</v>
      </c>
    </row>
    <row r="53" spans="1:1" x14ac:dyDescent="0.4">
      <c r="A53" t="s">
        <v>221</v>
      </c>
    </row>
    <row r="54" spans="1:1" x14ac:dyDescent="0.4">
      <c r="A54" t="s">
        <v>222</v>
      </c>
    </row>
    <row r="55" spans="1:1" x14ac:dyDescent="0.4">
      <c r="A55" t="s">
        <v>223</v>
      </c>
    </row>
    <row r="56" spans="1:1" x14ac:dyDescent="0.4">
      <c r="A56" t="s">
        <v>224</v>
      </c>
    </row>
    <row r="57" spans="1:1" x14ac:dyDescent="0.4">
      <c r="A57" t="s">
        <v>225</v>
      </c>
    </row>
    <row r="58" spans="1:1" x14ac:dyDescent="0.4">
      <c r="A58" t="s">
        <v>226</v>
      </c>
    </row>
    <row r="59" spans="1:1" x14ac:dyDescent="0.4">
      <c r="A59" t="s">
        <v>227</v>
      </c>
    </row>
    <row r="60" spans="1:1" x14ac:dyDescent="0.4">
      <c r="A60" t="s">
        <v>228</v>
      </c>
    </row>
    <row r="61" spans="1:1" x14ac:dyDescent="0.4">
      <c r="A61" t="s">
        <v>229</v>
      </c>
    </row>
    <row r="62" spans="1:1" x14ac:dyDescent="0.4">
      <c r="A62" t="s">
        <v>230</v>
      </c>
    </row>
    <row r="63" spans="1:1" x14ac:dyDescent="0.4">
      <c r="A63" t="s">
        <v>231</v>
      </c>
    </row>
    <row r="64" spans="1:1" x14ac:dyDescent="0.4">
      <c r="A64" t="s">
        <v>232</v>
      </c>
    </row>
    <row r="65" spans="1:1" x14ac:dyDescent="0.4">
      <c r="A65" t="s">
        <v>233</v>
      </c>
    </row>
    <row r="66" spans="1:1" x14ac:dyDescent="0.4">
      <c r="A66" t="s">
        <v>234</v>
      </c>
    </row>
    <row r="67" spans="1:1" x14ac:dyDescent="0.4">
      <c r="A67" t="s">
        <v>235</v>
      </c>
    </row>
    <row r="68" spans="1:1" x14ac:dyDescent="0.4">
      <c r="A68" t="s">
        <v>236</v>
      </c>
    </row>
    <row r="69" spans="1:1" x14ac:dyDescent="0.4">
      <c r="A69" t="s">
        <v>237</v>
      </c>
    </row>
    <row r="70" spans="1:1" x14ac:dyDescent="0.4">
      <c r="A70" t="s">
        <v>238</v>
      </c>
    </row>
    <row r="71" spans="1:1" x14ac:dyDescent="0.4">
      <c r="A71" t="s">
        <v>239</v>
      </c>
    </row>
    <row r="72" spans="1:1" x14ac:dyDescent="0.4">
      <c r="A72" t="s">
        <v>240</v>
      </c>
    </row>
    <row r="73" spans="1:1" x14ac:dyDescent="0.4">
      <c r="A73" t="s">
        <v>241</v>
      </c>
    </row>
    <row r="74" spans="1:1" x14ac:dyDescent="0.4">
      <c r="A74" t="s">
        <v>242</v>
      </c>
    </row>
    <row r="75" spans="1:1" x14ac:dyDescent="0.4">
      <c r="A75" t="s">
        <v>243</v>
      </c>
    </row>
    <row r="76" spans="1:1" x14ac:dyDescent="0.4">
      <c r="A76" t="s">
        <v>244</v>
      </c>
    </row>
    <row r="77" spans="1:1" x14ac:dyDescent="0.4">
      <c r="A77" t="s">
        <v>245</v>
      </c>
    </row>
    <row r="78" spans="1:1" x14ac:dyDescent="0.4">
      <c r="A78" t="s">
        <v>246</v>
      </c>
    </row>
    <row r="79" spans="1:1" x14ac:dyDescent="0.4">
      <c r="A79" t="s">
        <v>247</v>
      </c>
    </row>
    <row r="80" spans="1:1" x14ac:dyDescent="0.4">
      <c r="A80" t="s">
        <v>248</v>
      </c>
    </row>
    <row r="81" spans="1:1" x14ac:dyDescent="0.4">
      <c r="A81" t="s">
        <v>249</v>
      </c>
    </row>
    <row r="82" spans="1:1" x14ac:dyDescent="0.4">
      <c r="A82" t="s">
        <v>250</v>
      </c>
    </row>
    <row r="83" spans="1:1" x14ac:dyDescent="0.4">
      <c r="A83" t="s">
        <v>251</v>
      </c>
    </row>
    <row r="84" spans="1:1" x14ac:dyDescent="0.4">
      <c r="A84" t="s">
        <v>252</v>
      </c>
    </row>
    <row r="85" spans="1:1" x14ac:dyDescent="0.4">
      <c r="A85" t="s">
        <v>253</v>
      </c>
    </row>
    <row r="86" spans="1:1" x14ac:dyDescent="0.4">
      <c r="A86" t="s">
        <v>254</v>
      </c>
    </row>
    <row r="87" spans="1:1" x14ac:dyDescent="0.4">
      <c r="A87" t="s">
        <v>255</v>
      </c>
    </row>
    <row r="88" spans="1:1" x14ac:dyDescent="0.4">
      <c r="A88" t="s">
        <v>256</v>
      </c>
    </row>
    <row r="89" spans="1:1" x14ac:dyDescent="0.4">
      <c r="A89" t="s">
        <v>257</v>
      </c>
    </row>
    <row r="90" spans="1:1" x14ac:dyDescent="0.4">
      <c r="A90" t="s">
        <v>258</v>
      </c>
    </row>
    <row r="91" spans="1:1" x14ac:dyDescent="0.4">
      <c r="A91" t="s">
        <v>259</v>
      </c>
    </row>
    <row r="92" spans="1:1" x14ac:dyDescent="0.4">
      <c r="A92" t="s">
        <v>260</v>
      </c>
    </row>
    <row r="93" spans="1:1" x14ac:dyDescent="0.4">
      <c r="A93" t="s">
        <v>261</v>
      </c>
    </row>
    <row r="94" spans="1:1" x14ac:dyDescent="0.4">
      <c r="A94" t="s">
        <v>262</v>
      </c>
    </row>
    <row r="95" spans="1:1" x14ac:dyDescent="0.4">
      <c r="A95" t="s">
        <v>263</v>
      </c>
    </row>
    <row r="96" spans="1:1" x14ac:dyDescent="0.4">
      <c r="A96" t="s">
        <v>264</v>
      </c>
    </row>
    <row r="97" spans="1:1" x14ac:dyDescent="0.4">
      <c r="A97" t="s">
        <v>265</v>
      </c>
    </row>
    <row r="98" spans="1:1" x14ac:dyDescent="0.4">
      <c r="A98" t="s">
        <v>266</v>
      </c>
    </row>
    <row r="99" spans="1:1" x14ac:dyDescent="0.4">
      <c r="A99" t="s">
        <v>267</v>
      </c>
    </row>
    <row r="100" spans="1:1" x14ac:dyDescent="0.4">
      <c r="A100" t="s">
        <v>268</v>
      </c>
    </row>
    <row r="101" spans="1:1" x14ac:dyDescent="0.4">
      <c r="A101" t="s">
        <v>269</v>
      </c>
    </row>
    <row r="102" spans="1:1" x14ac:dyDescent="0.4">
      <c r="A102" t="s">
        <v>270</v>
      </c>
    </row>
    <row r="103" spans="1:1" x14ac:dyDescent="0.4">
      <c r="A103" t="s">
        <v>271</v>
      </c>
    </row>
    <row r="104" spans="1:1" x14ac:dyDescent="0.4">
      <c r="A104" t="s">
        <v>272</v>
      </c>
    </row>
    <row r="105" spans="1:1" x14ac:dyDescent="0.4">
      <c r="A105" t="s">
        <v>273</v>
      </c>
    </row>
    <row r="106" spans="1:1" x14ac:dyDescent="0.4">
      <c r="A106" t="s">
        <v>274</v>
      </c>
    </row>
    <row r="107" spans="1:1" x14ac:dyDescent="0.4">
      <c r="A107" t="s">
        <v>275</v>
      </c>
    </row>
    <row r="108" spans="1:1" x14ac:dyDescent="0.4">
      <c r="A108" t="s">
        <v>276</v>
      </c>
    </row>
    <row r="109" spans="1:1" x14ac:dyDescent="0.4">
      <c r="A109" t="s">
        <v>277</v>
      </c>
    </row>
    <row r="110" spans="1:1" x14ac:dyDescent="0.4">
      <c r="A110" t="s">
        <v>278</v>
      </c>
    </row>
    <row r="111" spans="1:1" x14ac:dyDescent="0.4">
      <c r="A111" t="s">
        <v>279</v>
      </c>
    </row>
    <row r="112" spans="1:1" x14ac:dyDescent="0.4">
      <c r="A112" t="s">
        <v>280</v>
      </c>
    </row>
    <row r="113" spans="1:1" x14ac:dyDescent="0.4">
      <c r="A113" t="s">
        <v>281</v>
      </c>
    </row>
    <row r="114" spans="1:1" x14ac:dyDescent="0.4">
      <c r="A114" t="s">
        <v>282</v>
      </c>
    </row>
    <row r="115" spans="1:1" x14ac:dyDescent="0.4">
      <c r="A115" t="s">
        <v>283</v>
      </c>
    </row>
    <row r="116" spans="1:1" x14ac:dyDescent="0.4">
      <c r="A116" t="s">
        <v>284</v>
      </c>
    </row>
    <row r="117" spans="1:1" x14ac:dyDescent="0.4">
      <c r="A117" t="s">
        <v>285</v>
      </c>
    </row>
    <row r="118" spans="1:1" x14ac:dyDescent="0.4">
      <c r="A118" t="s">
        <v>286</v>
      </c>
    </row>
    <row r="119" spans="1:1" x14ac:dyDescent="0.4">
      <c r="A119" t="s">
        <v>287</v>
      </c>
    </row>
    <row r="120" spans="1:1" x14ac:dyDescent="0.4">
      <c r="A120" t="s">
        <v>288</v>
      </c>
    </row>
    <row r="121" spans="1:1" x14ac:dyDescent="0.4">
      <c r="A121" t="s">
        <v>289</v>
      </c>
    </row>
    <row r="122" spans="1:1" x14ac:dyDescent="0.4">
      <c r="A122" t="s">
        <v>290</v>
      </c>
    </row>
    <row r="123" spans="1:1" x14ac:dyDescent="0.4">
      <c r="A123" t="s">
        <v>291</v>
      </c>
    </row>
    <row r="124" spans="1:1" x14ac:dyDescent="0.4">
      <c r="A124" t="s">
        <v>292</v>
      </c>
    </row>
    <row r="125" spans="1:1" x14ac:dyDescent="0.4">
      <c r="A125" t="s">
        <v>293</v>
      </c>
    </row>
    <row r="126" spans="1:1" x14ac:dyDescent="0.4">
      <c r="A126" t="s">
        <v>294</v>
      </c>
    </row>
    <row r="127" spans="1:1" x14ac:dyDescent="0.4">
      <c r="A127" t="s">
        <v>295</v>
      </c>
    </row>
    <row r="128" spans="1:1" x14ac:dyDescent="0.4">
      <c r="A128" t="s">
        <v>296</v>
      </c>
    </row>
    <row r="129" spans="1:1" x14ac:dyDescent="0.4">
      <c r="A129" t="s">
        <v>297</v>
      </c>
    </row>
    <row r="130" spans="1:1" x14ac:dyDescent="0.4">
      <c r="A130" t="s">
        <v>298</v>
      </c>
    </row>
    <row r="131" spans="1:1" x14ac:dyDescent="0.4">
      <c r="A131" t="s">
        <v>299</v>
      </c>
    </row>
    <row r="132" spans="1:1" x14ac:dyDescent="0.4">
      <c r="A132" t="s">
        <v>300</v>
      </c>
    </row>
    <row r="133" spans="1:1" x14ac:dyDescent="0.4">
      <c r="A133" t="s">
        <v>301</v>
      </c>
    </row>
    <row r="134" spans="1:1" x14ac:dyDescent="0.4">
      <c r="A134" t="s">
        <v>302</v>
      </c>
    </row>
    <row r="135" spans="1:1" x14ac:dyDescent="0.4">
      <c r="A135" t="s">
        <v>303</v>
      </c>
    </row>
    <row r="136" spans="1:1" x14ac:dyDescent="0.4">
      <c r="A136" t="s">
        <v>304</v>
      </c>
    </row>
    <row r="137" spans="1:1" x14ac:dyDescent="0.4">
      <c r="A137" t="s">
        <v>305</v>
      </c>
    </row>
    <row r="138" spans="1:1" x14ac:dyDescent="0.4">
      <c r="A138" t="s">
        <v>306</v>
      </c>
    </row>
    <row r="139" spans="1:1" x14ac:dyDescent="0.4">
      <c r="A139" t="s">
        <v>307</v>
      </c>
    </row>
    <row r="140" spans="1:1" x14ac:dyDescent="0.4">
      <c r="A140" t="s">
        <v>308</v>
      </c>
    </row>
    <row r="141" spans="1:1" x14ac:dyDescent="0.4">
      <c r="A141" t="s">
        <v>309</v>
      </c>
    </row>
    <row r="142" spans="1:1" x14ac:dyDescent="0.4">
      <c r="A142" t="s">
        <v>310</v>
      </c>
    </row>
    <row r="143" spans="1:1" x14ac:dyDescent="0.4">
      <c r="A143" t="s">
        <v>311</v>
      </c>
    </row>
    <row r="144" spans="1:1" x14ac:dyDescent="0.4">
      <c r="A144" t="s">
        <v>312</v>
      </c>
    </row>
    <row r="145" spans="1:1" x14ac:dyDescent="0.4">
      <c r="A145" t="s">
        <v>313</v>
      </c>
    </row>
    <row r="146" spans="1:1" x14ac:dyDescent="0.4">
      <c r="A146" t="s">
        <v>314</v>
      </c>
    </row>
    <row r="147" spans="1:1" x14ac:dyDescent="0.4">
      <c r="A147" t="s">
        <v>315</v>
      </c>
    </row>
    <row r="148" spans="1:1" x14ac:dyDescent="0.4">
      <c r="A148" t="s">
        <v>316</v>
      </c>
    </row>
    <row r="149" spans="1:1" x14ac:dyDescent="0.4">
      <c r="A149" t="s">
        <v>317</v>
      </c>
    </row>
    <row r="150" spans="1:1" x14ac:dyDescent="0.4">
      <c r="A150" t="s">
        <v>318</v>
      </c>
    </row>
    <row r="151" spans="1:1" x14ac:dyDescent="0.4">
      <c r="A151" t="s">
        <v>319</v>
      </c>
    </row>
    <row r="152" spans="1:1" x14ac:dyDescent="0.4">
      <c r="A152" t="s">
        <v>320</v>
      </c>
    </row>
    <row r="153" spans="1:1" x14ac:dyDescent="0.4">
      <c r="A153" t="s">
        <v>321</v>
      </c>
    </row>
    <row r="154" spans="1:1" x14ac:dyDescent="0.4">
      <c r="A154" t="s">
        <v>322</v>
      </c>
    </row>
    <row r="155" spans="1:1" x14ac:dyDescent="0.4">
      <c r="A155" t="s">
        <v>323</v>
      </c>
    </row>
    <row r="156" spans="1:1" x14ac:dyDescent="0.4">
      <c r="A156" t="s">
        <v>324</v>
      </c>
    </row>
    <row r="157" spans="1:1" x14ac:dyDescent="0.4">
      <c r="A157" t="s">
        <v>325</v>
      </c>
    </row>
    <row r="158" spans="1:1" x14ac:dyDescent="0.4">
      <c r="A158" t="s">
        <v>326</v>
      </c>
    </row>
    <row r="159" spans="1:1" x14ac:dyDescent="0.4">
      <c r="A159" t="s">
        <v>327</v>
      </c>
    </row>
    <row r="160" spans="1:1" x14ac:dyDescent="0.4">
      <c r="A160" t="s">
        <v>328</v>
      </c>
    </row>
    <row r="161" spans="1:1" x14ac:dyDescent="0.4">
      <c r="A161" t="s">
        <v>329</v>
      </c>
    </row>
    <row r="162" spans="1:1" x14ac:dyDescent="0.4">
      <c r="A162" t="s">
        <v>330</v>
      </c>
    </row>
    <row r="163" spans="1:1" x14ac:dyDescent="0.4">
      <c r="A163" t="s">
        <v>331</v>
      </c>
    </row>
    <row r="164" spans="1:1" x14ac:dyDescent="0.4">
      <c r="A164" t="s">
        <v>332</v>
      </c>
    </row>
    <row r="165" spans="1:1" x14ac:dyDescent="0.4">
      <c r="A165" t="s">
        <v>333</v>
      </c>
    </row>
    <row r="166" spans="1:1" x14ac:dyDescent="0.4">
      <c r="A166" t="s">
        <v>334</v>
      </c>
    </row>
    <row r="167" spans="1:1" x14ac:dyDescent="0.4">
      <c r="A167" t="s">
        <v>335</v>
      </c>
    </row>
    <row r="168" spans="1:1" x14ac:dyDescent="0.4">
      <c r="A168" t="s">
        <v>336</v>
      </c>
    </row>
    <row r="169" spans="1:1" x14ac:dyDescent="0.4">
      <c r="A169" t="s">
        <v>337</v>
      </c>
    </row>
    <row r="170" spans="1:1" x14ac:dyDescent="0.4">
      <c r="A170" t="s">
        <v>338</v>
      </c>
    </row>
    <row r="171" spans="1:1" x14ac:dyDescent="0.4">
      <c r="A171" t="s">
        <v>339</v>
      </c>
    </row>
    <row r="172" spans="1:1" x14ac:dyDescent="0.4">
      <c r="A172" t="s">
        <v>340</v>
      </c>
    </row>
    <row r="173" spans="1:1" x14ac:dyDescent="0.4">
      <c r="A173" t="s">
        <v>341</v>
      </c>
    </row>
    <row r="174" spans="1:1" x14ac:dyDescent="0.4">
      <c r="A174" t="s">
        <v>342</v>
      </c>
    </row>
    <row r="175" spans="1:1" x14ac:dyDescent="0.4">
      <c r="A175" t="s">
        <v>343</v>
      </c>
    </row>
    <row r="176" spans="1:1" x14ac:dyDescent="0.4">
      <c r="A176" t="s">
        <v>344</v>
      </c>
    </row>
    <row r="177" spans="1:1" x14ac:dyDescent="0.4">
      <c r="A177" t="s">
        <v>345</v>
      </c>
    </row>
    <row r="178" spans="1:1" x14ac:dyDescent="0.4">
      <c r="A178" t="s">
        <v>346</v>
      </c>
    </row>
    <row r="179" spans="1:1" x14ac:dyDescent="0.4">
      <c r="A179" t="s">
        <v>347</v>
      </c>
    </row>
    <row r="180" spans="1:1" x14ac:dyDescent="0.4">
      <c r="A180" t="s">
        <v>348</v>
      </c>
    </row>
    <row r="181" spans="1:1" x14ac:dyDescent="0.4">
      <c r="A181" t="s">
        <v>349</v>
      </c>
    </row>
    <row r="182" spans="1:1" x14ac:dyDescent="0.4">
      <c r="A182" t="s">
        <v>350</v>
      </c>
    </row>
    <row r="183" spans="1:1" x14ac:dyDescent="0.4">
      <c r="A183" t="s">
        <v>351</v>
      </c>
    </row>
    <row r="184" spans="1:1" x14ac:dyDescent="0.4">
      <c r="A184" t="s">
        <v>352</v>
      </c>
    </row>
    <row r="185" spans="1:1" x14ac:dyDescent="0.4">
      <c r="A185" t="s">
        <v>353</v>
      </c>
    </row>
    <row r="186" spans="1:1" x14ac:dyDescent="0.4">
      <c r="A186" t="s">
        <v>354</v>
      </c>
    </row>
    <row r="187" spans="1:1" x14ac:dyDescent="0.4">
      <c r="A187" t="s">
        <v>355</v>
      </c>
    </row>
    <row r="188" spans="1:1" x14ac:dyDescent="0.4">
      <c r="A188" t="s">
        <v>356</v>
      </c>
    </row>
    <row r="189" spans="1:1" x14ac:dyDescent="0.4">
      <c r="A189" t="s">
        <v>357</v>
      </c>
    </row>
    <row r="190" spans="1:1" x14ac:dyDescent="0.4">
      <c r="A190" t="s">
        <v>358</v>
      </c>
    </row>
    <row r="191" spans="1:1" x14ac:dyDescent="0.4">
      <c r="A191" t="s">
        <v>359</v>
      </c>
    </row>
    <row r="192" spans="1:1" x14ac:dyDescent="0.4">
      <c r="A192" t="s">
        <v>360</v>
      </c>
    </row>
    <row r="193" spans="1:1" x14ac:dyDescent="0.4">
      <c r="A193" t="s">
        <v>361</v>
      </c>
    </row>
    <row r="194" spans="1:1" x14ac:dyDescent="0.4">
      <c r="A194" t="s">
        <v>362</v>
      </c>
    </row>
    <row r="195" spans="1:1" x14ac:dyDescent="0.4">
      <c r="A195" t="s">
        <v>363</v>
      </c>
    </row>
    <row r="196" spans="1:1" x14ac:dyDescent="0.4">
      <c r="A196" t="s">
        <v>364</v>
      </c>
    </row>
    <row r="197" spans="1:1" x14ac:dyDescent="0.4">
      <c r="A197" t="s">
        <v>365</v>
      </c>
    </row>
    <row r="198" spans="1:1" x14ac:dyDescent="0.4">
      <c r="A198" t="s">
        <v>366</v>
      </c>
    </row>
    <row r="199" spans="1:1" x14ac:dyDescent="0.4">
      <c r="A199" t="s">
        <v>367</v>
      </c>
    </row>
    <row r="200" spans="1:1" x14ac:dyDescent="0.4">
      <c r="A200" t="s">
        <v>368</v>
      </c>
    </row>
    <row r="201" spans="1:1" x14ac:dyDescent="0.4">
      <c r="A201" t="s">
        <v>369</v>
      </c>
    </row>
    <row r="202" spans="1:1" x14ac:dyDescent="0.4">
      <c r="A202" t="s">
        <v>370</v>
      </c>
    </row>
    <row r="203" spans="1:1" x14ac:dyDescent="0.4">
      <c r="A203" t="s">
        <v>371</v>
      </c>
    </row>
    <row r="204" spans="1:1" x14ac:dyDescent="0.4">
      <c r="A204" t="s">
        <v>372</v>
      </c>
    </row>
    <row r="205" spans="1:1" x14ac:dyDescent="0.4">
      <c r="A205" t="s">
        <v>373</v>
      </c>
    </row>
    <row r="206" spans="1:1" x14ac:dyDescent="0.4">
      <c r="A206" t="s">
        <v>374</v>
      </c>
    </row>
    <row r="207" spans="1:1" x14ac:dyDescent="0.4">
      <c r="A207" t="s">
        <v>375</v>
      </c>
    </row>
    <row r="208" spans="1:1" x14ac:dyDescent="0.4">
      <c r="A208" t="s">
        <v>376</v>
      </c>
    </row>
    <row r="209" spans="1:1" x14ac:dyDescent="0.4">
      <c r="A209" t="s">
        <v>377</v>
      </c>
    </row>
    <row r="210" spans="1:1" x14ac:dyDescent="0.4">
      <c r="A210" t="s">
        <v>378</v>
      </c>
    </row>
    <row r="211" spans="1:1" x14ac:dyDescent="0.4">
      <c r="A211" t="s">
        <v>379</v>
      </c>
    </row>
    <row r="212" spans="1:1" x14ac:dyDescent="0.4">
      <c r="A212" t="s">
        <v>380</v>
      </c>
    </row>
    <row r="213" spans="1:1" x14ac:dyDescent="0.4">
      <c r="A213" t="s">
        <v>381</v>
      </c>
    </row>
    <row r="214" spans="1:1" x14ac:dyDescent="0.4">
      <c r="A214" t="s">
        <v>382</v>
      </c>
    </row>
    <row r="215" spans="1:1" x14ac:dyDescent="0.4">
      <c r="A215" t="s">
        <v>383</v>
      </c>
    </row>
    <row r="216" spans="1:1" x14ac:dyDescent="0.4">
      <c r="A216" t="s">
        <v>384</v>
      </c>
    </row>
    <row r="217" spans="1:1" x14ac:dyDescent="0.4">
      <c r="A217" t="s">
        <v>385</v>
      </c>
    </row>
    <row r="218" spans="1:1" x14ac:dyDescent="0.4">
      <c r="A218" t="s">
        <v>386</v>
      </c>
    </row>
    <row r="219" spans="1:1" x14ac:dyDescent="0.4">
      <c r="A219" t="s">
        <v>387</v>
      </c>
    </row>
    <row r="220" spans="1:1" x14ac:dyDescent="0.4">
      <c r="A220" t="s">
        <v>388</v>
      </c>
    </row>
    <row r="221" spans="1:1" x14ac:dyDescent="0.4">
      <c r="A221" t="s">
        <v>389</v>
      </c>
    </row>
    <row r="222" spans="1:1" x14ac:dyDescent="0.4">
      <c r="A222" t="s">
        <v>390</v>
      </c>
    </row>
    <row r="223" spans="1:1" x14ac:dyDescent="0.4">
      <c r="A223" t="s">
        <v>391</v>
      </c>
    </row>
    <row r="224" spans="1:1" x14ac:dyDescent="0.4">
      <c r="A224" t="s">
        <v>392</v>
      </c>
    </row>
    <row r="225" spans="1:1" x14ac:dyDescent="0.4">
      <c r="A225" t="s">
        <v>393</v>
      </c>
    </row>
    <row r="226" spans="1:1" x14ac:dyDescent="0.4">
      <c r="A226" t="s">
        <v>394</v>
      </c>
    </row>
    <row r="227" spans="1:1" x14ac:dyDescent="0.4">
      <c r="A227" t="s">
        <v>395</v>
      </c>
    </row>
    <row r="228" spans="1:1" x14ac:dyDescent="0.4">
      <c r="A228" t="s">
        <v>396</v>
      </c>
    </row>
    <row r="229" spans="1:1" x14ac:dyDescent="0.4">
      <c r="A229" t="s">
        <v>397</v>
      </c>
    </row>
    <row r="230" spans="1:1" x14ac:dyDescent="0.4">
      <c r="A230" t="s">
        <v>398</v>
      </c>
    </row>
    <row r="231" spans="1:1" x14ac:dyDescent="0.4">
      <c r="A231" t="s">
        <v>399</v>
      </c>
    </row>
    <row r="232" spans="1:1" x14ac:dyDescent="0.4">
      <c r="A232" t="s">
        <v>400</v>
      </c>
    </row>
    <row r="233" spans="1:1" x14ac:dyDescent="0.4">
      <c r="A233" t="s">
        <v>401</v>
      </c>
    </row>
    <row r="234" spans="1:1" x14ac:dyDescent="0.4">
      <c r="A234" t="s">
        <v>402</v>
      </c>
    </row>
    <row r="235" spans="1:1" x14ac:dyDescent="0.4">
      <c r="A235" t="s">
        <v>403</v>
      </c>
    </row>
    <row r="236" spans="1:1" x14ac:dyDescent="0.4">
      <c r="A236" t="s">
        <v>404</v>
      </c>
    </row>
    <row r="237" spans="1:1" x14ac:dyDescent="0.4">
      <c r="A237" t="s">
        <v>405</v>
      </c>
    </row>
    <row r="238" spans="1:1" x14ac:dyDescent="0.4">
      <c r="A238" t="s">
        <v>406</v>
      </c>
    </row>
    <row r="239" spans="1:1" x14ac:dyDescent="0.4">
      <c r="A239" t="s">
        <v>407</v>
      </c>
    </row>
    <row r="240" spans="1:1" x14ac:dyDescent="0.4">
      <c r="A240" t="s">
        <v>408</v>
      </c>
    </row>
    <row r="241" spans="1:1" x14ac:dyDescent="0.4">
      <c r="A241" t="s">
        <v>409</v>
      </c>
    </row>
    <row r="242" spans="1:1" x14ac:dyDescent="0.4">
      <c r="A242" t="s">
        <v>410</v>
      </c>
    </row>
    <row r="243" spans="1:1" x14ac:dyDescent="0.4">
      <c r="A243" t="s">
        <v>411</v>
      </c>
    </row>
    <row r="244" spans="1:1" x14ac:dyDescent="0.4">
      <c r="A244" t="s">
        <v>412</v>
      </c>
    </row>
    <row r="245" spans="1:1" x14ac:dyDescent="0.4">
      <c r="A245" t="s">
        <v>413</v>
      </c>
    </row>
    <row r="246" spans="1:1" x14ac:dyDescent="0.4">
      <c r="A246" t="s">
        <v>414</v>
      </c>
    </row>
    <row r="247" spans="1:1" x14ac:dyDescent="0.4">
      <c r="A247" t="s">
        <v>415</v>
      </c>
    </row>
    <row r="248" spans="1:1" x14ac:dyDescent="0.4">
      <c r="A248" t="s">
        <v>416</v>
      </c>
    </row>
    <row r="249" spans="1:1" x14ac:dyDescent="0.4">
      <c r="A249" t="s">
        <v>417</v>
      </c>
    </row>
    <row r="250" spans="1:1" x14ac:dyDescent="0.4">
      <c r="A250" t="s">
        <v>418</v>
      </c>
    </row>
    <row r="251" spans="1:1" x14ac:dyDescent="0.4">
      <c r="A251" t="s">
        <v>419</v>
      </c>
    </row>
    <row r="252" spans="1:1" x14ac:dyDescent="0.4">
      <c r="A252" t="s">
        <v>420</v>
      </c>
    </row>
    <row r="253" spans="1:1" x14ac:dyDescent="0.4">
      <c r="A253" t="s">
        <v>421</v>
      </c>
    </row>
    <row r="254" spans="1:1" x14ac:dyDescent="0.4">
      <c r="A254" t="s">
        <v>422</v>
      </c>
    </row>
    <row r="255" spans="1:1" x14ac:dyDescent="0.4">
      <c r="A255" t="s">
        <v>423</v>
      </c>
    </row>
    <row r="256" spans="1:1" x14ac:dyDescent="0.4">
      <c r="A256" t="s">
        <v>424</v>
      </c>
    </row>
    <row r="257" spans="1:1" x14ac:dyDescent="0.4">
      <c r="A257" t="s">
        <v>425</v>
      </c>
    </row>
    <row r="258" spans="1:1" x14ac:dyDescent="0.4">
      <c r="A258" t="s">
        <v>426</v>
      </c>
    </row>
    <row r="259" spans="1:1" x14ac:dyDescent="0.4">
      <c r="A259" t="s">
        <v>427</v>
      </c>
    </row>
    <row r="260" spans="1:1" x14ac:dyDescent="0.4">
      <c r="A260" t="s">
        <v>428</v>
      </c>
    </row>
    <row r="261" spans="1:1" x14ac:dyDescent="0.4">
      <c r="A261" t="s">
        <v>429</v>
      </c>
    </row>
    <row r="262" spans="1:1" x14ac:dyDescent="0.4">
      <c r="A262" t="s">
        <v>430</v>
      </c>
    </row>
    <row r="263" spans="1:1" x14ac:dyDescent="0.4">
      <c r="A263" t="s">
        <v>431</v>
      </c>
    </row>
    <row r="264" spans="1:1" x14ac:dyDescent="0.4">
      <c r="A264" t="s">
        <v>432</v>
      </c>
    </row>
    <row r="265" spans="1:1" x14ac:dyDescent="0.4">
      <c r="A265" t="s">
        <v>433</v>
      </c>
    </row>
    <row r="266" spans="1:1" x14ac:dyDescent="0.4">
      <c r="A266" t="s">
        <v>434</v>
      </c>
    </row>
    <row r="267" spans="1:1" x14ac:dyDescent="0.4">
      <c r="A267" t="s">
        <v>435</v>
      </c>
    </row>
    <row r="268" spans="1:1" x14ac:dyDescent="0.4">
      <c r="A268" t="s">
        <v>436</v>
      </c>
    </row>
    <row r="269" spans="1:1" x14ac:dyDescent="0.4">
      <c r="A269" t="s">
        <v>437</v>
      </c>
    </row>
    <row r="270" spans="1:1" x14ac:dyDescent="0.4">
      <c r="A270" t="s">
        <v>438</v>
      </c>
    </row>
    <row r="271" spans="1:1" x14ac:dyDescent="0.4">
      <c r="A271" t="s">
        <v>439</v>
      </c>
    </row>
    <row r="272" spans="1:1" x14ac:dyDescent="0.4">
      <c r="A272" t="s">
        <v>440</v>
      </c>
    </row>
    <row r="273" spans="1:1" x14ac:dyDescent="0.4">
      <c r="A273" t="s">
        <v>441</v>
      </c>
    </row>
    <row r="274" spans="1:1" x14ac:dyDescent="0.4">
      <c r="A274" t="s">
        <v>442</v>
      </c>
    </row>
    <row r="275" spans="1:1" x14ac:dyDescent="0.4">
      <c r="A275" t="s">
        <v>443</v>
      </c>
    </row>
    <row r="276" spans="1:1" x14ac:dyDescent="0.4">
      <c r="A276" t="s">
        <v>444</v>
      </c>
    </row>
    <row r="277" spans="1:1" x14ac:dyDescent="0.4">
      <c r="A277" t="s">
        <v>445</v>
      </c>
    </row>
    <row r="278" spans="1:1" x14ac:dyDescent="0.4">
      <c r="A278" t="s">
        <v>446</v>
      </c>
    </row>
    <row r="279" spans="1:1" x14ac:dyDescent="0.4">
      <c r="A279" t="s">
        <v>447</v>
      </c>
    </row>
    <row r="280" spans="1:1" x14ac:dyDescent="0.4">
      <c r="A280" t="s">
        <v>448</v>
      </c>
    </row>
    <row r="281" spans="1:1" x14ac:dyDescent="0.4">
      <c r="A281" t="s">
        <v>449</v>
      </c>
    </row>
    <row r="282" spans="1:1" x14ac:dyDescent="0.4">
      <c r="A282" t="s">
        <v>450</v>
      </c>
    </row>
    <row r="283" spans="1:1" x14ac:dyDescent="0.4">
      <c r="A283" t="s">
        <v>451</v>
      </c>
    </row>
    <row r="284" spans="1:1" x14ac:dyDescent="0.4">
      <c r="A284" t="s">
        <v>452</v>
      </c>
    </row>
    <row r="285" spans="1:1" x14ac:dyDescent="0.4">
      <c r="A285" t="s">
        <v>453</v>
      </c>
    </row>
    <row r="286" spans="1:1" x14ac:dyDescent="0.4">
      <c r="A286" t="s">
        <v>454</v>
      </c>
    </row>
    <row r="287" spans="1:1" x14ac:dyDescent="0.4">
      <c r="A287" t="s">
        <v>455</v>
      </c>
    </row>
    <row r="288" spans="1:1" x14ac:dyDescent="0.4">
      <c r="A288" t="s">
        <v>456</v>
      </c>
    </row>
    <row r="289" spans="1:1" x14ac:dyDescent="0.4">
      <c r="A289" t="s">
        <v>457</v>
      </c>
    </row>
    <row r="290" spans="1:1" x14ac:dyDescent="0.4">
      <c r="A290" t="s">
        <v>458</v>
      </c>
    </row>
    <row r="291" spans="1:1" x14ac:dyDescent="0.4">
      <c r="A291" t="s">
        <v>459</v>
      </c>
    </row>
    <row r="292" spans="1:1" x14ac:dyDescent="0.4">
      <c r="A292" t="s">
        <v>460</v>
      </c>
    </row>
    <row r="293" spans="1:1" x14ac:dyDescent="0.4">
      <c r="A293" t="s">
        <v>461</v>
      </c>
    </row>
    <row r="294" spans="1:1" x14ac:dyDescent="0.4">
      <c r="A294" t="s">
        <v>462</v>
      </c>
    </row>
    <row r="295" spans="1:1" x14ac:dyDescent="0.4">
      <c r="A295" t="s">
        <v>463</v>
      </c>
    </row>
    <row r="296" spans="1:1" x14ac:dyDescent="0.4">
      <c r="A296" t="s">
        <v>464</v>
      </c>
    </row>
    <row r="297" spans="1:1" x14ac:dyDescent="0.4">
      <c r="A297" t="s">
        <v>465</v>
      </c>
    </row>
    <row r="298" spans="1:1" x14ac:dyDescent="0.4">
      <c r="A298" t="s">
        <v>466</v>
      </c>
    </row>
    <row r="299" spans="1:1" x14ac:dyDescent="0.4">
      <c r="A299" t="s">
        <v>467</v>
      </c>
    </row>
    <row r="300" spans="1:1" x14ac:dyDescent="0.4">
      <c r="A300" t="s">
        <v>468</v>
      </c>
    </row>
    <row r="301" spans="1:1" x14ac:dyDescent="0.4">
      <c r="A301" t="s">
        <v>469</v>
      </c>
    </row>
    <row r="302" spans="1:1" x14ac:dyDescent="0.4">
      <c r="A302" t="s">
        <v>470</v>
      </c>
    </row>
    <row r="303" spans="1:1" x14ac:dyDescent="0.4">
      <c r="A303" t="s">
        <v>471</v>
      </c>
    </row>
    <row r="304" spans="1:1" x14ac:dyDescent="0.4">
      <c r="A304" t="s">
        <v>472</v>
      </c>
    </row>
    <row r="305" spans="1:1" x14ac:dyDescent="0.4">
      <c r="A305" t="s">
        <v>473</v>
      </c>
    </row>
    <row r="306" spans="1:1" x14ac:dyDescent="0.4">
      <c r="A306" t="s">
        <v>474</v>
      </c>
    </row>
    <row r="307" spans="1:1" x14ac:dyDescent="0.4">
      <c r="A307" t="s">
        <v>475</v>
      </c>
    </row>
    <row r="308" spans="1:1" x14ac:dyDescent="0.4">
      <c r="A308" t="s">
        <v>476</v>
      </c>
    </row>
    <row r="309" spans="1:1" x14ac:dyDescent="0.4">
      <c r="A309" t="s">
        <v>477</v>
      </c>
    </row>
    <row r="310" spans="1:1" x14ac:dyDescent="0.4">
      <c r="A310" t="s">
        <v>478</v>
      </c>
    </row>
    <row r="311" spans="1:1" x14ac:dyDescent="0.4">
      <c r="A311" t="s">
        <v>479</v>
      </c>
    </row>
    <row r="312" spans="1:1" x14ac:dyDescent="0.4">
      <c r="A312" t="s">
        <v>480</v>
      </c>
    </row>
    <row r="313" spans="1:1" x14ac:dyDescent="0.4">
      <c r="A313" t="s">
        <v>481</v>
      </c>
    </row>
    <row r="314" spans="1:1" x14ac:dyDescent="0.4">
      <c r="A314" t="s">
        <v>482</v>
      </c>
    </row>
    <row r="315" spans="1:1" x14ac:dyDescent="0.4">
      <c r="A315" t="s">
        <v>483</v>
      </c>
    </row>
    <row r="316" spans="1:1" x14ac:dyDescent="0.4">
      <c r="A316" t="s">
        <v>484</v>
      </c>
    </row>
    <row r="317" spans="1:1" x14ac:dyDescent="0.4">
      <c r="A317" t="s">
        <v>485</v>
      </c>
    </row>
    <row r="318" spans="1:1" x14ac:dyDescent="0.4">
      <c r="A318" t="s">
        <v>486</v>
      </c>
    </row>
    <row r="319" spans="1:1" x14ac:dyDescent="0.4">
      <c r="A319" t="s">
        <v>487</v>
      </c>
    </row>
    <row r="320" spans="1:1" x14ac:dyDescent="0.4">
      <c r="A320" t="s">
        <v>488</v>
      </c>
    </row>
    <row r="321" spans="1:1" x14ac:dyDescent="0.4">
      <c r="A321" t="s">
        <v>489</v>
      </c>
    </row>
    <row r="322" spans="1:1" x14ac:dyDescent="0.4">
      <c r="A322" t="s">
        <v>490</v>
      </c>
    </row>
    <row r="323" spans="1:1" x14ac:dyDescent="0.4">
      <c r="A323" t="s">
        <v>491</v>
      </c>
    </row>
    <row r="324" spans="1:1" x14ac:dyDescent="0.4">
      <c r="A324" t="s">
        <v>492</v>
      </c>
    </row>
    <row r="325" spans="1:1" x14ac:dyDescent="0.4">
      <c r="A325" t="s">
        <v>493</v>
      </c>
    </row>
    <row r="326" spans="1:1" x14ac:dyDescent="0.4">
      <c r="A326" t="s">
        <v>494</v>
      </c>
    </row>
    <row r="327" spans="1:1" x14ac:dyDescent="0.4">
      <c r="A327" t="s">
        <v>495</v>
      </c>
    </row>
    <row r="328" spans="1:1" x14ac:dyDescent="0.4">
      <c r="A328" t="s">
        <v>496</v>
      </c>
    </row>
    <row r="329" spans="1:1" x14ac:dyDescent="0.4">
      <c r="A329" t="s">
        <v>497</v>
      </c>
    </row>
    <row r="330" spans="1:1" x14ac:dyDescent="0.4">
      <c r="A330" t="s">
        <v>498</v>
      </c>
    </row>
    <row r="331" spans="1:1" x14ac:dyDescent="0.4">
      <c r="A331" t="s">
        <v>499</v>
      </c>
    </row>
    <row r="332" spans="1:1" x14ac:dyDescent="0.4">
      <c r="A332" t="s">
        <v>500</v>
      </c>
    </row>
    <row r="333" spans="1:1" x14ac:dyDescent="0.4">
      <c r="A333" t="s">
        <v>501</v>
      </c>
    </row>
    <row r="334" spans="1:1" x14ac:dyDescent="0.4">
      <c r="A334" t="s">
        <v>502</v>
      </c>
    </row>
    <row r="335" spans="1:1" x14ac:dyDescent="0.4">
      <c r="A335" t="s">
        <v>503</v>
      </c>
    </row>
    <row r="336" spans="1:1" x14ac:dyDescent="0.4">
      <c r="A336" t="s">
        <v>504</v>
      </c>
    </row>
    <row r="337" spans="1:1" x14ac:dyDescent="0.4">
      <c r="A337" t="s">
        <v>505</v>
      </c>
    </row>
    <row r="338" spans="1:1" x14ac:dyDescent="0.4">
      <c r="A338" t="s">
        <v>506</v>
      </c>
    </row>
    <row r="339" spans="1:1" x14ac:dyDescent="0.4">
      <c r="A339" t="s">
        <v>507</v>
      </c>
    </row>
    <row r="340" spans="1:1" x14ac:dyDescent="0.4">
      <c r="A340" t="s">
        <v>508</v>
      </c>
    </row>
    <row r="341" spans="1:1" x14ac:dyDescent="0.4">
      <c r="A341" t="s">
        <v>509</v>
      </c>
    </row>
    <row r="342" spans="1:1" x14ac:dyDescent="0.4">
      <c r="A342" t="s">
        <v>510</v>
      </c>
    </row>
    <row r="343" spans="1:1" x14ac:dyDescent="0.4">
      <c r="A343" t="s">
        <v>511</v>
      </c>
    </row>
    <row r="344" spans="1:1" x14ac:dyDescent="0.4">
      <c r="A344" t="s">
        <v>512</v>
      </c>
    </row>
    <row r="345" spans="1:1" x14ac:dyDescent="0.4">
      <c r="A345" t="s">
        <v>513</v>
      </c>
    </row>
    <row r="346" spans="1:1" x14ac:dyDescent="0.4">
      <c r="A346" t="s">
        <v>514</v>
      </c>
    </row>
    <row r="347" spans="1:1" x14ac:dyDescent="0.4">
      <c r="A347" t="s">
        <v>515</v>
      </c>
    </row>
    <row r="348" spans="1:1" x14ac:dyDescent="0.4">
      <c r="A348" t="s">
        <v>516</v>
      </c>
    </row>
    <row r="349" spans="1:1" x14ac:dyDescent="0.4">
      <c r="A349" t="s">
        <v>517</v>
      </c>
    </row>
    <row r="350" spans="1:1" x14ac:dyDescent="0.4">
      <c r="A350" t="s">
        <v>518</v>
      </c>
    </row>
    <row r="351" spans="1:1" x14ac:dyDescent="0.4">
      <c r="A351" t="s">
        <v>519</v>
      </c>
    </row>
    <row r="352" spans="1:1" x14ac:dyDescent="0.4">
      <c r="A352" t="s">
        <v>520</v>
      </c>
    </row>
    <row r="353" spans="1:1" x14ac:dyDescent="0.4">
      <c r="A353" t="s">
        <v>521</v>
      </c>
    </row>
    <row r="354" spans="1:1" x14ac:dyDescent="0.4">
      <c r="A354" t="s">
        <v>522</v>
      </c>
    </row>
    <row r="355" spans="1:1" x14ac:dyDescent="0.4">
      <c r="A355" t="s">
        <v>523</v>
      </c>
    </row>
    <row r="356" spans="1:1" x14ac:dyDescent="0.4">
      <c r="A356" t="s">
        <v>524</v>
      </c>
    </row>
    <row r="357" spans="1:1" x14ac:dyDescent="0.4">
      <c r="A357" t="s">
        <v>525</v>
      </c>
    </row>
    <row r="358" spans="1:1" x14ac:dyDescent="0.4">
      <c r="A358" t="s">
        <v>526</v>
      </c>
    </row>
    <row r="359" spans="1:1" x14ac:dyDescent="0.4">
      <c r="A359" t="s">
        <v>527</v>
      </c>
    </row>
    <row r="360" spans="1:1" x14ac:dyDescent="0.4">
      <c r="A360" t="s">
        <v>528</v>
      </c>
    </row>
    <row r="361" spans="1:1" x14ac:dyDescent="0.4">
      <c r="A361" t="s">
        <v>529</v>
      </c>
    </row>
    <row r="362" spans="1:1" x14ac:dyDescent="0.4">
      <c r="A362" t="s">
        <v>530</v>
      </c>
    </row>
    <row r="363" spans="1:1" x14ac:dyDescent="0.4">
      <c r="A363" t="s">
        <v>531</v>
      </c>
    </row>
    <row r="364" spans="1:1" x14ac:dyDescent="0.4">
      <c r="A364" t="s">
        <v>532</v>
      </c>
    </row>
    <row r="365" spans="1:1" x14ac:dyDescent="0.4">
      <c r="A365" t="s">
        <v>533</v>
      </c>
    </row>
    <row r="366" spans="1:1" x14ac:dyDescent="0.4">
      <c r="A366" t="s">
        <v>534</v>
      </c>
    </row>
    <row r="367" spans="1:1" x14ac:dyDescent="0.4">
      <c r="A367" t="s">
        <v>535</v>
      </c>
    </row>
    <row r="368" spans="1:1" x14ac:dyDescent="0.4">
      <c r="A368" t="s">
        <v>536</v>
      </c>
    </row>
    <row r="369" spans="1:1" x14ac:dyDescent="0.4">
      <c r="A369" t="s">
        <v>537</v>
      </c>
    </row>
    <row r="370" spans="1:1" x14ac:dyDescent="0.4">
      <c r="A370" t="s">
        <v>538</v>
      </c>
    </row>
    <row r="371" spans="1:1" x14ac:dyDescent="0.4">
      <c r="A371" t="s">
        <v>539</v>
      </c>
    </row>
    <row r="372" spans="1:1" x14ac:dyDescent="0.4">
      <c r="A372" t="s">
        <v>540</v>
      </c>
    </row>
    <row r="373" spans="1:1" x14ac:dyDescent="0.4">
      <c r="A373" t="s">
        <v>541</v>
      </c>
    </row>
    <row r="374" spans="1:1" x14ac:dyDescent="0.4">
      <c r="A374" t="s">
        <v>542</v>
      </c>
    </row>
    <row r="375" spans="1:1" x14ac:dyDescent="0.4">
      <c r="A375" t="s">
        <v>543</v>
      </c>
    </row>
    <row r="376" spans="1:1" x14ac:dyDescent="0.4">
      <c r="A376" t="s">
        <v>544</v>
      </c>
    </row>
    <row r="377" spans="1:1" x14ac:dyDescent="0.4">
      <c r="A377" t="s">
        <v>545</v>
      </c>
    </row>
    <row r="378" spans="1:1" x14ac:dyDescent="0.4">
      <c r="A378" t="s">
        <v>546</v>
      </c>
    </row>
  </sheetData>
  <phoneticPr fontId="2"/>
  <pageMargins left="0.7" right="0.7" top="0.75" bottom="0.75" header="0.3" footer="0.3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F3ACA6-2D03-4151-AE90-C0204BD52C00}">
  <sheetPr>
    <tabColor theme="8"/>
    <pageSetUpPr fitToPage="1"/>
  </sheetPr>
  <dimension ref="B11:AK264"/>
  <sheetViews>
    <sheetView showGridLines="0" zoomScale="60" zoomScaleNormal="60" zoomScaleSheetLayoutView="65" workbookViewId="0">
      <selection activeCell="E20" sqref="E20"/>
    </sheetView>
  </sheetViews>
  <sheetFormatPr defaultColWidth="8.75" defaultRowHeight="18.75" x14ac:dyDescent="0.4"/>
  <cols>
    <col min="1" max="1" width="3.625" style="18" customWidth="1"/>
    <col min="2" max="34" width="8.75" style="18"/>
    <col min="35" max="35" width="5.625" style="18" customWidth="1"/>
    <col min="36" max="16384" width="8.75" style="18"/>
  </cols>
  <sheetData>
    <row r="11" spans="2:37" ht="18.75" customHeight="1" x14ac:dyDescent="0.85">
      <c r="B11" s="35" t="s">
        <v>165</v>
      </c>
      <c r="C11" s="35"/>
      <c r="D11" s="35"/>
      <c r="E11" s="35" t="s">
        <v>166</v>
      </c>
      <c r="F11" s="35"/>
      <c r="G11" s="35"/>
      <c r="V11" s="30"/>
      <c r="W11" s="30"/>
      <c r="AD11" s="30"/>
      <c r="AE11" s="30"/>
      <c r="AJ11" s="34" t="s">
        <v>153</v>
      </c>
      <c r="AK11" s="34"/>
    </row>
    <row r="12" spans="2:37" ht="18.75" customHeight="1" x14ac:dyDescent="0.85">
      <c r="B12" s="35"/>
      <c r="C12" s="35"/>
      <c r="D12" s="35"/>
      <c r="E12" s="35"/>
      <c r="F12" s="35"/>
      <c r="G12" s="35"/>
      <c r="V12" s="30"/>
      <c r="W12" s="30"/>
      <c r="AD12" s="30"/>
      <c r="AE12" s="30"/>
      <c r="AJ12" s="34"/>
      <c r="AK12" s="34"/>
    </row>
    <row r="13" spans="2:37" ht="18.75" customHeight="1" thickBot="1" x14ac:dyDescent="0.45">
      <c r="B13" s="35"/>
      <c r="C13" s="35"/>
      <c r="D13" s="35"/>
      <c r="E13" s="35"/>
      <c r="F13" s="35"/>
      <c r="G13" s="35"/>
    </row>
    <row r="14" spans="2:37" ht="18.75" customHeight="1" x14ac:dyDescent="0.4">
      <c r="B14" s="36">
        <v>2024</v>
      </c>
      <c r="C14" s="37"/>
      <c r="D14" s="42" t="s">
        <v>167</v>
      </c>
      <c r="E14" s="36">
        <v>2025</v>
      </c>
      <c r="F14" s="37"/>
      <c r="G14" s="43" t="s">
        <v>167</v>
      </c>
    </row>
    <row r="15" spans="2:37" ht="18.75" customHeight="1" x14ac:dyDescent="0.4">
      <c r="B15" s="38"/>
      <c r="C15" s="39"/>
      <c r="D15" s="42"/>
      <c r="E15" s="38"/>
      <c r="F15" s="39"/>
      <c r="G15" s="43"/>
      <c r="O15" s="19"/>
      <c r="P15" s="19"/>
      <c r="AB15" s="19"/>
      <c r="AC15" s="19"/>
    </row>
    <row r="16" spans="2:37" ht="18.75" customHeight="1" thickBot="1" x14ac:dyDescent="0.45">
      <c r="B16" s="40"/>
      <c r="C16" s="41"/>
      <c r="D16" s="42"/>
      <c r="E16" s="40"/>
      <c r="F16" s="41"/>
      <c r="G16" s="43"/>
      <c r="O16" s="19"/>
      <c r="P16" s="19"/>
      <c r="AB16" s="19"/>
      <c r="AC16" s="19"/>
    </row>
    <row r="17" spans="2:7" ht="18.75" customHeight="1" x14ac:dyDescent="0.4">
      <c r="B17" s="44">
        <v>5</v>
      </c>
      <c r="C17" s="45"/>
      <c r="D17" s="42" t="s">
        <v>168</v>
      </c>
      <c r="E17" s="44">
        <v>4</v>
      </c>
      <c r="F17" s="45"/>
      <c r="G17" s="43" t="s">
        <v>168</v>
      </c>
    </row>
    <row r="18" spans="2:7" ht="18.75" customHeight="1" x14ac:dyDescent="0.4">
      <c r="B18" s="46"/>
      <c r="C18" s="47"/>
      <c r="D18" s="42"/>
      <c r="E18" s="46"/>
      <c r="F18" s="47"/>
      <c r="G18" s="43"/>
    </row>
    <row r="19" spans="2:7" ht="18.75" customHeight="1" thickBot="1" x14ac:dyDescent="0.45">
      <c r="B19" s="48"/>
      <c r="C19" s="49"/>
      <c r="D19" s="42"/>
      <c r="E19" s="48"/>
      <c r="F19" s="49"/>
      <c r="G19" s="43"/>
    </row>
    <row r="33" spans="14:37" x14ac:dyDescent="0.4">
      <c r="AJ33" s="34" t="s">
        <v>153</v>
      </c>
      <c r="AK33" s="34"/>
    </row>
    <row r="34" spans="14:37" ht="18.75" customHeight="1" x14ac:dyDescent="0.85">
      <c r="N34" s="30"/>
      <c r="O34" s="30"/>
      <c r="V34" s="30"/>
      <c r="W34" s="30"/>
      <c r="AD34" s="30"/>
      <c r="AE34" s="30"/>
      <c r="AJ34" s="34"/>
      <c r="AK34" s="34"/>
    </row>
    <row r="35" spans="14:37" ht="18.75" customHeight="1" x14ac:dyDescent="0.85">
      <c r="N35" s="30"/>
      <c r="O35" s="30"/>
      <c r="V35" s="30"/>
      <c r="W35" s="30"/>
      <c r="AD35" s="30"/>
      <c r="AE35" s="30"/>
    </row>
    <row r="42" spans="14:37" x14ac:dyDescent="0.4">
      <c r="O42" s="19"/>
      <c r="P42" s="19"/>
    </row>
    <row r="43" spans="14:37" x14ac:dyDescent="0.4">
      <c r="O43" s="19"/>
      <c r="P43" s="19"/>
    </row>
    <row r="55" spans="14:37" x14ac:dyDescent="0.4">
      <c r="AJ55" s="34" t="s">
        <v>153</v>
      </c>
      <c r="AK55" s="34"/>
    </row>
    <row r="56" spans="14:37" x14ac:dyDescent="0.4">
      <c r="AJ56" s="34"/>
      <c r="AK56" s="34"/>
    </row>
    <row r="60" spans="14:37" ht="18.75" customHeight="1" x14ac:dyDescent="0.4">
      <c r="N60" s="31"/>
      <c r="O60" s="31"/>
    </row>
    <row r="61" spans="14:37" ht="18.75" customHeight="1" x14ac:dyDescent="0.4">
      <c r="N61" s="31"/>
      <c r="O61" s="31"/>
    </row>
    <row r="81" spans="14:16" x14ac:dyDescent="0.4">
      <c r="O81" s="19"/>
      <c r="P81" s="19"/>
    </row>
    <row r="82" spans="14:16" ht="18.75" customHeight="1" x14ac:dyDescent="0.4">
      <c r="N82" s="31"/>
      <c r="O82" s="31"/>
      <c r="P82" s="19"/>
    </row>
    <row r="83" spans="14:16" ht="18.75" customHeight="1" x14ac:dyDescent="0.4">
      <c r="N83" s="31"/>
      <c r="O83" s="31"/>
    </row>
    <row r="102" spans="17:37" x14ac:dyDescent="0.4">
      <c r="AJ102" s="34" t="s">
        <v>153</v>
      </c>
      <c r="AK102" s="34"/>
    </row>
    <row r="103" spans="17:37" x14ac:dyDescent="0.4">
      <c r="AJ103" s="34"/>
      <c r="AK103" s="34"/>
    </row>
    <row r="107" spans="17:37" ht="18.75" customHeight="1" x14ac:dyDescent="0.4">
      <c r="Q107" s="31"/>
      <c r="R107" s="31"/>
      <c r="AD107" s="31"/>
      <c r="AE107" s="31"/>
    </row>
    <row r="108" spans="17:37" ht="18.75" customHeight="1" x14ac:dyDescent="0.4">
      <c r="Q108" s="31"/>
      <c r="R108" s="31"/>
      <c r="AD108" s="31"/>
      <c r="AE108" s="31"/>
    </row>
    <row r="125" spans="15:37" x14ac:dyDescent="0.4">
      <c r="O125" s="19"/>
      <c r="P125" s="19"/>
      <c r="AJ125" s="34" t="s">
        <v>153</v>
      </c>
      <c r="AK125" s="34"/>
    </row>
    <row r="126" spans="15:37" x14ac:dyDescent="0.4">
      <c r="O126" s="19"/>
      <c r="P126" s="19"/>
      <c r="AJ126" s="34"/>
      <c r="AK126" s="34"/>
    </row>
    <row r="147" spans="36:37" x14ac:dyDescent="0.4">
      <c r="AJ147" s="34" t="s">
        <v>153</v>
      </c>
      <c r="AK147" s="34"/>
    </row>
    <row r="148" spans="36:37" x14ac:dyDescent="0.4">
      <c r="AJ148" s="34"/>
      <c r="AK148" s="34"/>
    </row>
    <row r="164" spans="15:37" x14ac:dyDescent="0.4">
      <c r="O164" s="19"/>
      <c r="P164" s="19"/>
    </row>
    <row r="165" spans="15:37" x14ac:dyDescent="0.4">
      <c r="O165" s="19"/>
      <c r="P165" s="19"/>
    </row>
    <row r="169" spans="15:37" x14ac:dyDescent="0.4">
      <c r="AJ169" s="34" t="s">
        <v>153</v>
      </c>
      <c r="AK169" s="34"/>
    </row>
    <row r="170" spans="15:37" x14ac:dyDescent="0.4">
      <c r="AJ170" s="34"/>
      <c r="AK170" s="34"/>
    </row>
    <row r="263" spans="36:37" x14ac:dyDescent="0.4">
      <c r="AJ263" s="34" t="s">
        <v>153</v>
      </c>
      <c r="AK263" s="34"/>
    </row>
    <row r="264" spans="36:37" x14ac:dyDescent="0.4">
      <c r="AJ264" s="34"/>
      <c r="AK264" s="34"/>
    </row>
  </sheetData>
  <mergeCells count="18">
    <mergeCell ref="AJ102:AK103"/>
    <mergeCell ref="AJ125:AK126"/>
    <mergeCell ref="AJ147:AK148"/>
    <mergeCell ref="AJ169:AK170"/>
    <mergeCell ref="AJ263:AK264"/>
    <mergeCell ref="AJ55:AK56"/>
    <mergeCell ref="B11:D13"/>
    <mergeCell ref="E11:G13"/>
    <mergeCell ref="AJ11:AK12"/>
    <mergeCell ref="B14:C16"/>
    <mergeCell ref="D14:D16"/>
    <mergeCell ref="E14:F16"/>
    <mergeCell ref="G14:G16"/>
    <mergeCell ref="B17:C19"/>
    <mergeCell ref="D17:D19"/>
    <mergeCell ref="E17:F19"/>
    <mergeCell ref="G17:G19"/>
    <mergeCell ref="AJ33:AK34"/>
  </mergeCells>
  <phoneticPr fontId="2"/>
  <hyperlinks>
    <hyperlink ref="AJ11:AK12" location="'データ（時系列）'!A5" display="データへ" xr:uid="{E9423D10-5068-4871-8EC0-02BAB9AF93CA}"/>
    <hyperlink ref="AJ33:AK34" location="'データ（時系列）'!D5" display="データへ" xr:uid="{DB898D43-B986-4DCC-8177-C55CEC6C205D}"/>
    <hyperlink ref="AJ55:AK56" location="'データ（時系列）'!H5" display="データへ" xr:uid="{60AEB79F-3841-45D8-AB4C-5F0CEA3998AC}"/>
    <hyperlink ref="AJ102:AK103" location="'データ（時系列）'!R5" display="データへ" xr:uid="{CEF6D578-6C69-40BE-9F32-E133117C8D50}"/>
    <hyperlink ref="AJ125:AK126" location="'データ（時系列）'!U5" display="データへ" xr:uid="{C53DABE3-0A65-4509-81D0-EAC4D3D85635}"/>
    <hyperlink ref="AJ147:AK148" location="'データ（時系列）'!X5" display="データへ" xr:uid="{E51EAD6A-1262-4D7D-BFFC-33C00E6C833B}"/>
    <hyperlink ref="AJ169:AK170" location="'データ（時系列）'!AC5" display="データへ" xr:uid="{9026C5D1-2EB4-48CD-85BB-F75D13E51F45}"/>
    <hyperlink ref="AJ263:AK264" location="'データ（時系列）'!BQ5" display="データへ" xr:uid="{96B3108B-CB62-4CC7-95A1-856CA77D8DEB}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12" orientation="portrait" r:id="rId1"/>
  <headerFooter>
    <oddHeader>&amp;C&amp;"メイリオ,レギュラー"&amp;28住民基本台帳「見える化システム」</oddHeader>
  </headerFooter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AB5D8F-2BF2-4C73-B670-0E430FB907E1}">
  <sheetPr>
    <tabColor theme="8"/>
  </sheetPr>
  <dimension ref="A1:S147"/>
  <sheetViews>
    <sheetView showGridLines="0" zoomScaleNormal="100" workbookViewId="0"/>
  </sheetViews>
  <sheetFormatPr defaultColWidth="9" defaultRowHeight="18.75" x14ac:dyDescent="0.4"/>
  <cols>
    <col min="1" max="19" width="12.625" style="6" customWidth="1"/>
    <col min="20" max="16384" width="9" style="6"/>
  </cols>
  <sheetData>
    <row r="1" spans="1:14" ht="19.5" x14ac:dyDescent="0.4">
      <c r="B1" s="15" t="s">
        <v>12</v>
      </c>
    </row>
    <row r="3" spans="1:14" ht="33" x14ac:dyDescent="0.4">
      <c r="A3" s="21" t="s">
        <v>13</v>
      </c>
    </row>
    <row r="5" spans="1:14" ht="22.5" x14ac:dyDescent="0.4">
      <c r="A5" s="22" t="s">
        <v>14</v>
      </c>
      <c r="E5" s="22" t="s">
        <v>15</v>
      </c>
      <c r="I5" s="22" t="s">
        <v>16</v>
      </c>
    </row>
    <row r="7" spans="1:14" ht="19.5" x14ac:dyDescent="0.4">
      <c r="A7" s="7" t="s">
        <v>14</v>
      </c>
      <c r="B7" s="8">
        <f>SUM(各歳別人口①!B3:C133)</f>
        <v>378637</v>
      </c>
      <c r="E7" s="7" t="s">
        <v>17</v>
      </c>
      <c r="F7" s="8">
        <f>SUM(各歳別人口①!B3:B133)</f>
        <v>188878</v>
      </c>
      <c r="I7" s="7"/>
      <c r="J7" s="9" t="s">
        <v>18</v>
      </c>
      <c r="K7" s="9" t="s">
        <v>19</v>
      </c>
      <c r="L7" s="9" t="s">
        <v>20</v>
      </c>
    </row>
    <row r="8" spans="1:14" ht="19.5" x14ac:dyDescent="0.4">
      <c r="E8" s="7" t="s">
        <v>21</v>
      </c>
      <c r="F8" s="8">
        <f>SUM(各歳別人口①!C3:C133)</f>
        <v>189759</v>
      </c>
      <c r="I8" s="7" t="s">
        <v>17</v>
      </c>
      <c r="J8" s="8">
        <f>SUM(各歳別人口①!B3:B17)</f>
        <v>18318</v>
      </c>
      <c r="K8" s="8">
        <f>SUM(各歳別人口①!B18:B67)</f>
        <v>115828</v>
      </c>
      <c r="L8" s="8">
        <f>SUM(各歳別人口①!B68:B133)</f>
        <v>54732</v>
      </c>
    </row>
    <row r="9" spans="1:14" ht="19.5" x14ac:dyDescent="0.4">
      <c r="I9" s="7" t="s">
        <v>21</v>
      </c>
      <c r="J9" s="8">
        <f>SUM(各歳別人口①!C3:C17)</f>
        <v>17563</v>
      </c>
      <c r="K9" s="8">
        <f>SUM(各歳別人口①!C18:C67)</f>
        <v>103168</v>
      </c>
      <c r="L9" s="8">
        <f>SUM(各歳別人口①!C68:C133)</f>
        <v>69028</v>
      </c>
      <c r="N9" s="15" t="s">
        <v>12</v>
      </c>
    </row>
    <row r="13" spans="1:14" ht="22.5" x14ac:dyDescent="0.4">
      <c r="A13" s="22" t="s">
        <v>22</v>
      </c>
      <c r="E13" s="22" t="s">
        <v>23</v>
      </c>
      <c r="I13" s="22" t="s">
        <v>24</v>
      </c>
    </row>
    <row r="15" spans="1:14" ht="19.5" x14ac:dyDescent="0.4">
      <c r="A15" s="7" t="s">
        <v>22</v>
      </c>
      <c r="B15" s="10">
        <f>SUM(各歳別人口①!B68:C133)/SUM(各歳別人口①!B3:C133)</f>
        <v>0.32685659351833024</v>
      </c>
      <c r="E15" s="7" t="s">
        <v>25</v>
      </c>
      <c r="F15" s="10">
        <f>SUM(各歳別人口①!B78:C133)/SUM(各歳別人口①!B3:C133)</f>
        <v>0.20121646854375036</v>
      </c>
      <c r="I15" s="11"/>
      <c r="J15" s="9" t="s">
        <v>18</v>
      </c>
      <c r="K15" s="9" t="s">
        <v>19</v>
      </c>
      <c r="L15" s="9" t="s">
        <v>20</v>
      </c>
    </row>
    <row r="16" spans="1:14" ht="19.5" x14ac:dyDescent="0.4">
      <c r="A16" s="7" t="s">
        <v>26</v>
      </c>
      <c r="B16" s="12">
        <f>1-B15</f>
        <v>0.6731434064816697</v>
      </c>
      <c r="E16" s="7" t="s">
        <v>27</v>
      </c>
      <c r="F16" s="12">
        <f>1-F15</f>
        <v>0.7987835314562497</v>
      </c>
      <c r="I16" s="11" t="s">
        <v>17</v>
      </c>
      <c r="J16" s="10">
        <f>SUM(各歳別人口①!B3:B17)/SUM(各歳別人口①!B3:B133)</f>
        <v>9.6983237857241181E-2</v>
      </c>
      <c r="K16" s="10">
        <f>SUM(各歳別人口①!B18:B67)/SUM(各歳別人口①!B3:B133)</f>
        <v>0.6132424104448374</v>
      </c>
      <c r="L16" s="10">
        <f>SUM(各歳別人口①!B68:B133)/SUM(各歳別人口①!B3:B133)</f>
        <v>0.28977435169792143</v>
      </c>
    </row>
    <row r="17" spans="1:19" ht="19.5" x14ac:dyDescent="0.4">
      <c r="I17" s="11" t="s">
        <v>21</v>
      </c>
      <c r="J17" s="10">
        <f>SUM(各歳別人口①!C3:C17)/SUM(各歳別人口①!C3:C133)</f>
        <v>9.2554239851601244E-2</v>
      </c>
      <c r="K17" s="10">
        <f>SUM(各歳別人口①!C18:C67)/SUM(各歳別人口①!C3:C133)</f>
        <v>0.54367908768490558</v>
      </c>
      <c r="L17" s="10">
        <f>SUM(各歳別人口①!C68:C133)/SUM(各歳別人口①!C3:C133)</f>
        <v>0.36376667246349315</v>
      </c>
      <c r="N17" s="15" t="s">
        <v>12</v>
      </c>
    </row>
    <row r="21" spans="1:19" ht="22.5" x14ac:dyDescent="0.4">
      <c r="A21" s="22" t="s">
        <v>28</v>
      </c>
    </row>
    <row r="22" spans="1:19" ht="19.5" customHeight="1" x14ac:dyDescent="0.4"/>
    <row r="23" spans="1:19" ht="19.5" customHeight="1" x14ac:dyDescent="0.4">
      <c r="A23" s="22" t="s">
        <v>17</v>
      </c>
    </row>
    <row r="24" spans="1:19" ht="19.5" customHeight="1" x14ac:dyDescent="0.4"/>
    <row r="25" spans="1:19" ht="19.5" x14ac:dyDescent="0.4">
      <c r="A25" s="7"/>
      <c r="B25" s="9" t="s">
        <v>29</v>
      </c>
      <c r="C25" s="9" t="s">
        <v>30</v>
      </c>
      <c r="D25" s="9" t="s">
        <v>31</v>
      </c>
      <c r="E25" s="9" t="s">
        <v>32</v>
      </c>
      <c r="F25" s="9" t="s">
        <v>33</v>
      </c>
      <c r="G25" s="9" t="s">
        <v>34</v>
      </c>
      <c r="H25" s="9" t="s">
        <v>35</v>
      </c>
      <c r="I25" s="9" t="s">
        <v>36</v>
      </c>
      <c r="J25" s="9" t="s">
        <v>37</v>
      </c>
      <c r="K25" s="9" t="s">
        <v>38</v>
      </c>
      <c r="L25" s="9" t="s">
        <v>39</v>
      </c>
      <c r="M25" s="9" t="s">
        <v>40</v>
      </c>
      <c r="N25" s="9" t="s">
        <v>41</v>
      </c>
      <c r="O25" s="9" t="s">
        <v>42</v>
      </c>
      <c r="P25" s="9" t="s">
        <v>43</v>
      </c>
      <c r="Q25" s="9" t="s">
        <v>44</v>
      </c>
      <c r="R25" s="9" t="s">
        <v>45</v>
      </c>
      <c r="S25" s="9" t="s">
        <v>46</v>
      </c>
    </row>
    <row r="26" spans="1:19" ht="19.5" x14ac:dyDescent="0.4">
      <c r="A26" s="7" t="s">
        <v>17</v>
      </c>
      <c r="B26" s="8">
        <f>SUM(各歳別人口①!B3:B7)</f>
        <v>4542</v>
      </c>
      <c r="C26" s="8">
        <f>SUM(各歳別人口①!B8:B12)</f>
        <v>6425</v>
      </c>
      <c r="D26" s="8">
        <f>SUM(各歳別人口①!B13:B17)</f>
        <v>7351</v>
      </c>
      <c r="E26" s="8">
        <f>SUM(各歳別人口①!B18:B22)</f>
        <v>10746</v>
      </c>
      <c r="F26" s="8">
        <f>SUM(各歳別人口①!B23:B27)</f>
        <v>11316</v>
      </c>
      <c r="G26" s="8">
        <f>SUM(各歳別人口①!B28:B32)</f>
        <v>9193</v>
      </c>
      <c r="H26" s="8">
        <f>SUM(各歳別人口①!B33:B37)</f>
        <v>8679</v>
      </c>
      <c r="I26" s="8">
        <f>SUM(各歳別人口①!B38:B42)</f>
        <v>9338</v>
      </c>
      <c r="J26" s="8">
        <f>SUM(各歳別人口①!B43:B47)</f>
        <v>10545</v>
      </c>
      <c r="K26" s="8">
        <f>SUM(各歳別人口①!B48:B52)</f>
        <v>12902</v>
      </c>
      <c r="L26" s="8">
        <f>SUM(各歳別人口①!B53:B57)</f>
        <v>16317</v>
      </c>
      <c r="M26" s="8">
        <f>SUM(各歳別人口①!B58:B62)</f>
        <v>14489</v>
      </c>
      <c r="N26" s="8">
        <f>SUM(各歳別人口①!B63:B67)</f>
        <v>12303</v>
      </c>
      <c r="O26" s="8">
        <f>SUM(各歳別人口①!B68:B72)</f>
        <v>11200</v>
      </c>
      <c r="P26" s="8">
        <f>SUM(各歳別人口①!B73:B77)</f>
        <v>12145</v>
      </c>
      <c r="Q26" s="8">
        <f>SUM(各歳別人口①!B78:B82)</f>
        <v>13154</v>
      </c>
      <c r="R26" s="8">
        <f>SUM(各歳別人口①!B83:B87)</f>
        <v>10031</v>
      </c>
      <c r="S26" s="8">
        <f>SUM(各歳別人口①!B88:B133)</f>
        <v>8202</v>
      </c>
    </row>
    <row r="27" spans="1:19" x14ac:dyDescent="0.4">
      <c r="A27" s="13"/>
      <c r="B27" s="14"/>
      <c r="C27" s="14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4"/>
      <c r="O27" s="14"/>
      <c r="P27" s="14"/>
      <c r="Q27" s="14"/>
      <c r="R27" s="14"/>
      <c r="S27" s="14"/>
    </row>
    <row r="28" spans="1:19" ht="22.5" x14ac:dyDescent="0.4">
      <c r="A28" s="32" t="s">
        <v>21</v>
      </c>
      <c r="B28" s="14"/>
      <c r="C28" s="14"/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4"/>
      <c r="R28" s="14"/>
      <c r="S28" s="14"/>
    </row>
    <row r="30" spans="1:19" ht="19.5" x14ac:dyDescent="0.4">
      <c r="A30" s="7"/>
      <c r="B30" s="9" t="s">
        <v>29</v>
      </c>
      <c r="C30" s="9" t="s">
        <v>30</v>
      </c>
      <c r="D30" s="9" t="s">
        <v>31</v>
      </c>
      <c r="E30" s="9" t="s">
        <v>32</v>
      </c>
      <c r="F30" s="9" t="s">
        <v>33</v>
      </c>
      <c r="G30" s="9" t="s">
        <v>34</v>
      </c>
      <c r="H30" s="9" t="s">
        <v>35</v>
      </c>
      <c r="I30" s="9" t="s">
        <v>36</v>
      </c>
      <c r="J30" s="9" t="s">
        <v>37</v>
      </c>
      <c r="K30" s="9" t="s">
        <v>38</v>
      </c>
      <c r="L30" s="9" t="s">
        <v>39</v>
      </c>
      <c r="M30" s="9" t="s">
        <v>40</v>
      </c>
      <c r="N30" s="9" t="s">
        <v>41</v>
      </c>
      <c r="O30" s="9" t="s">
        <v>42</v>
      </c>
      <c r="P30" s="9" t="s">
        <v>43</v>
      </c>
      <c r="Q30" s="9" t="s">
        <v>44</v>
      </c>
      <c r="R30" s="9" t="s">
        <v>45</v>
      </c>
      <c r="S30" s="9" t="s">
        <v>46</v>
      </c>
    </row>
    <row r="31" spans="1:19" ht="19.5" x14ac:dyDescent="0.4">
      <c r="A31" s="7" t="s">
        <v>21</v>
      </c>
      <c r="B31" s="8">
        <f>SUM(各歳別人口①!C3:C7)</f>
        <v>4493</v>
      </c>
      <c r="C31" s="8">
        <f>SUM(各歳別人口①!C8:C12)</f>
        <v>5854</v>
      </c>
      <c r="D31" s="8">
        <f>SUM(各歳別人口①!C13:C17)</f>
        <v>7216</v>
      </c>
      <c r="E31" s="8">
        <f>SUM(各歳別人口①!C18:C22)</f>
        <v>8103</v>
      </c>
      <c r="F31" s="8">
        <f>SUM(各歳別人口①!C23:C27)</f>
        <v>8710</v>
      </c>
      <c r="G31" s="8">
        <f>SUM(各歳別人口①!C28:C32)</f>
        <v>7619</v>
      </c>
      <c r="H31" s="8">
        <f>SUM(各歳別人口①!C33:C37)</f>
        <v>7275</v>
      </c>
      <c r="I31" s="8">
        <f>SUM(各歳別人口①!C38:C42)</f>
        <v>8269</v>
      </c>
      <c r="J31" s="8">
        <f>SUM(各歳別人口①!C43:C47)</f>
        <v>9928</v>
      </c>
      <c r="K31" s="8">
        <f>SUM(各歳別人口①!C48:C52)</f>
        <v>12151</v>
      </c>
      <c r="L31" s="8">
        <f>SUM(各歳別人口①!C53:C57)</f>
        <v>15474</v>
      </c>
      <c r="M31" s="8">
        <f>SUM(各歳別人口①!C58:C62)</f>
        <v>13680</v>
      </c>
      <c r="N31" s="8">
        <f>SUM(各歳別人口①!C63:C67)</f>
        <v>11959</v>
      </c>
      <c r="O31" s="8">
        <f>SUM(各歳別人口①!C68:C72)</f>
        <v>11094</v>
      </c>
      <c r="P31" s="8">
        <f>SUM(各歳別人口①!C73:C77)</f>
        <v>13133</v>
      </c>
      <c r="Q31" s="8">
        <f>SUM(各歳別人口①!C78:C82)</f>
        <v>16111</v>
      </c>
      <c r="R31" s="8">
        <f>SUM(各歳別人口①!C83:C87)</f>
        <v>13449</v>
      </c>
      <c r="S31" s="8">
        <f>SUM(各歳別人口①!C88:C133)</f>
        <v>15241</v>
      </c>
    </row>
    <row r="33" spans="1:18" ht="19.5" x14ac:dyDescent="0.4">
      <c r="Q33" s="15" t="s">
        <v>12</v>
      </c>
    </row>
    <row r="34" spans="1:18" ht="19.5" x14ac:dyDescent="0.4">
      <c r="R34" s="15"/>
    </row>
    <row r="36" spans="1:18" ht="22.5" x14ac:dyDescent="0.4">
      <c r="A36" s="22" t="s">
        <v>47</v>
      </c>
      <c r="E36" s="22" t="s">
        <v>48</v>
      </c>
    </row>
    <row r="38" spans="1:18" ht="19.5" x14ac:dyDescent="0.4">
      <c r="A38" s="7"/>
      <c r="B38" s="9" t="s">
        <v>17</v>
      </c>
      <c r="C38" s="9" t="s">
        <v>21</v>
      </c>
      <c r="E38" s="7"/>
      <c r="F38" s="9" t="s">
        <v>17</v>
      </c>
      <c r="G38" s="9" t="s">
        <v>21</v>
      </c>
    </row>
    <row r="39" spans="1:18" ht="19.5" x14ac:dyDescent="0.4">
      <c r="A39" s="7" t="s">
        <v>49</v>
      </c>
      <c r="B39" s="16">
        <f>-各歳別人口①!B3</f>
        <v>-783</v>
      </c>
      <c r="C39" s="16">
        <f>各歳別人口①!C3</f>
        <v>707</v>
      </c>
      <c r="E39" s="7" t="s">
        <v>49</v>
      </c>
      <c r="F39" s="16">
        <f>-各歳別人口②!B3</f>
        <v>-783</v>
      </c>
      <c r="G39" s="16">
        <f>各歳別人口②!C3</f>
        <v>707</v>
      </c>
    </row>
    <row r="40" spans="1:18" ht="19.5" x14ac:dyDescent="0.4">
      <c r="A40" s="7" t="s">
        <v>50</v>
      </c>
      <c r="B40" s="16">
        <f>-各歳別人口①!B4</f>
        <v>-836</v>
      </c>
      <c r="C40" s="16">
        <f>各歳別人口①!C4</f>
        <v>874</v>
      </c>
      <c r="E40" s="7" t="s">
        <v>50</v>
      </c>
      <c r="F40" s="16">
        <f>-各歳別人口②!B4</f>
        <v>-836</v>
      </c>
      <c r="G40" s="16">
        <f>各歳別人口②!C4</f>
        <v>874</v>
      </c>
    </row>
    <row r="41" spans="1:18" ht="19.5" x14ac:dyDescent="0.4">
      <c r="A41" s="7" t="s">
        <v>51</v>
      </c>
      <c r="B41" s="16">
        <f>-各歳別人口①!B5</f>
        <v>-907</v>
      </c>
      <c r="C41" s="16">
        <f>各歳別人口①!C5</f>
        <v>931</v>
      </c>
      <c r="E41" s="7" t="s">
        <v>51</v>
      </c>
      <c r="F41" s="16">
        <f>-各歳別人口②!B5</f>
        <v>-907</v>
      </c>
      <c r="G41" s="16">
        <f>各歳別人口②!C5</f>
        <v>931</v>
      </c>
    </row>
    <row r="42" spans="1:18" ht="19.5" x14ac:dyDescent="0.4">
      <c r="A42" s="7" t="s">
        <v>52</v>
      </c>
      <c r="B42" s="16">
        <f>-各歳別人口①!B6</f>
        <v>-982</v>
      </c>
      <c r="C42" s="16">
        <f>各歳別人口①!C6</f>
        <v>975</v>
      </c>
      <c r="E42" s="7" t="s">
        <v>52</v>
      </c>
      <c r="F42" s="16">
        <f>-各歳別人口②!B6</f>
        <v>-982</v>
      </c>
      <c r="G42" s="16">
        <f>各歳別人口②!C6</f>
        <v>975</v>
      </c>
    </row>
    <row r="43" spans="1:18" ht="19.5" x14ac:dyDescent="0.4">
      <c r="A43" s="7" t="s">
        <v>53</v>
      </c>
      <c r="B43" s="16">
        <f>-各歳別人口①!B7</f>
        <v>-1034</v>
      </c>
      <c r="C43" s="16">
        <f>各歳別人口①!C7</f>
        <v>1006</v>
      </c>
      <c r="E43" s="7" t="s">
        <v>53</v>
      </c>
      <c r="F43" s="16">
        <f>-各歳別人口②!B7</f>
        <v>-1034</v>
      </c>
      <c r="G43" s="16">
        <f>各歳別人口②!C7</f>
        <v>1006</v>
      </c>
    </row>
    <row r="44" spans="1:18" ht="19.5" x14ac:dyDescent="0.4">
      <c r="A44" s="7" t="s">
        <v>54</v>
      </c>
      <c r="B44" s="16">
        <f>-各歳別人口①!B8</f>
        <v>-1185</v>
      </c>
      <c r="C44" s="16">
        <f>各歳別人口①!C8</f>
        <v>1074</v>
      </c>
      <c r="E44" s="7" t="s">
        <v>54</v>
      </c>
      <c r="F44" s="16">
        <f>-各歳別人口②!B8</f>
        <v>-1185</v>
      </c>
      <c r="G44" s="16">
        <f>各歳別人口②!C8</f>
        <v>1074</v>
      </c>
    </row>
    <row r="45" spans="1:18" ht="19.5" x14ac:dyDescent="0.4">
      <c r="A45" s="7" t="s">
        <v>55</v>
      </c>
      <c r="B45" s="16">
        <f>-各歳別人口①!B9</f>
        <v>-1221</v>
      </c>
      <c r="C45" s="16">
        <f>各歳別人口①!C9</f>
        <v>1054</v>
      </c>
      <c r="E45" s="7" t="s">
        <v>55</v>
      </c>
      <c r="F45" s="16">
        <f>-各歳別人口②!B9</f>
        <v>-1221</v>
      </c>
      <c r="G45" s="16">
        <f>各歳別人口②!C9</f>
        <v>1054</v>
      </c>
    </row>
    <row r="46" spans="1:18" ht="19.5" x14ac:dyDescent="0.4">
      <c r="A46" s="7" t="s">
        <v>56</v>
      </c>
      <c r="B46" s="16">
        <f>-各歳別人口①!B10</f>
        <v>-1279</v>
      </c>
      <c r="C46" s="16">
        <f>各歳別人口①!C10</f>
        <v>1233</v>
      </c>
      <c r="E46" s="7" t="s">
        <v>56</v>
      </c>
      <c r="F46" s="16">
        <f>-各歳別人口②!B10</f>
        <v>-1279</v>
      </c>
      <c r="G46" s="16">
        <f>各歳別人口②!C10</f>
        <v>1233</v>
      </c>
    </row>
    <row r="47" spans="1:18" ht="19.5" x14ac:dyDescent="0.4">
      <c r="A47" s="7" t="s">
        <v>57</v>
      </c>
      <c r="B47" s="16">
        <f>-各歳別人口①!B11</f>
        <v>-1337</v>
      </c>
      <c r="C47" s="16">
        <f>各歳別人口①!C11</f>
        <v>1212</v>
      </c>
      <c r="E47" s="7" t="s">
        <v>57</v>
      </c>
      <c r="F47" s="16">
        <f>-各歳別人口②!B11</f>
        <v>-1337</v>
      </c>
      <c r="G47" s="16">
        <f>各歳別人口②!C11</f>
        <v>1212</v>
      </c>
    </row>
    <row r="48" spans="1:18" ht="19.5" x14ac:dyDescent="0.4">
      <c r="A48" s="7" t="s">
        <v>58</v>
      </c>
      <c r="B48" s="16">
        <f>-各歳別人口①!B12</f>
        <v>-1403</v>
      </c>
      <c r="C48" s="16">
        <f>各歳別人口①!C12</f>
        <v>1281</v>
      </c>
      <c r="E48" s="7" t="s">
        <v>58</v>
      </c>
      <c r="F48" s="16">
        <f>-各歳別人口②!B12</f>
        <v>-1403</v>
      </c>
      <c r="G48" s="16">
        <f>各歳別人口②!C12</f>
        <v>1281</v>
      </c>
    </row>
    <row r="49" spans="1:7" ht="19.5" x14ac:dyDescent="0.4">
      <c r="A49" s="7" t="s">
        <v>59</v>
      </c>
      <c r="B49" s="16">
        <f>-各歳別人口①!B13</f>
        <v>-1417</v>
      </c>
      <c r="C49" s="16">
        <f>各歳別人口①!C13</f>
        <v>1405</v>
      </c>
      <c r="E49" s="7" t="s">
        <v>59</v>
      </c>
      <c r="F49" s="16">
        <f>-各歳別人口②!B13</f>
        <v>-1417</v>
      </c>
      <c r="G49" s="16">
        <f>各歳別人口②!C13</f>
        <v>1405</v>
      </c>
    </row>
    <row r="50" spans="1:7" ht="19.5" x14ac:dyDescent="0.4">
      <c r="A50" s="7" t="s">
        <v>60</v>
      </c>
      <c r="B50" s="16">
        <f>-各歳別人口①!B14</f>
        <v>-1390</v>
      </c>
      <c r="C50" s="16">
        <f>各歳別人口①!C14</f>
        <v>1377</v>
      </c>
      <c r="E50" s="7" t="s">
        <v>60</v>
      </c>
      <c r="F50" s="16">
        <f>-各歳別人口②!B14</f>
        <v>-1390</v>
      </c>
      <c r="G50" s="16">
        <f>各歳別人口②!C14</f>
        <v>1377</v>
      </c>
    </row>
    <row r="51" spans="1:7" ht="19.5" x14ac:dyDescent="0.4">
      <c r="A51" s="7" t="s">
        <v>61</v>
      </c>
      <c r="B51" s="16">
        <f>-各歳別人口①!B15</f>
        <v>-1474</v>
      </c>
      <c r="C51" s="16">
        <f>各歳別人口①!C15</f>
        <v>1412</v>
      </c>
      <c r="E51" s="7" t="s">
        <v>61</v>
      </c>
      <c r="F51" s="16">
        <f>-各歳別人口②!B15</f>
        <v>-1474</v>
      </c>
      <c r="G51" s="16">
        <f>各歳別人口②!C15</f>
        <v>1412</v>
      </c>
    </row>
    <row r="52" spans="1:7" ht="19.5" x14ac:dyDescent="0.4">
      <c r="A52" s="7" t="s">
        <v>62</v>
      </c>
      <c r="B52" s="16">
        <f>-各歳別人口①!B16</f>
        <v>-1466</v>
      </c>
      <c r="C52" s="16">
        <f>各歳別人口①!C16</f>
        <v>1510</v>
      </c>
      <c r="E52" s="7" t="s">
        <v>62</v>
      </c>
      <c r="F52" s="16">
        <f>-各歳別人口②!B16</f>
        <v>-1466</v>
      </c>
      <c r="G52" s="16">
        <f>各歳別人口②!C16</f>
        <v>1510</v>
      </c>
    </row>
    <row r="53" spans="1:7" ht="19.5" x14ac:dyDescent="0.4">
      <c r="A53" s="7" t="s">
        <v>63</v>
      </c>
      <c r="B53" s="16">
        <f>-各歳別人口①!B17</f>
        <v>-1604</v>
      </c>
      <c r="C53" s="16">
        <f>各歳別人口①!C17</f>
        <v>1512</v>
      </c>
      <c r="E53" s="7" t="s">
        <v>63</v>
      </c>
      <c r="F53" s="16">
        <f>-各歳別人口②!B17</f>
        <v>-1604</v>
      </c>
      <c r="G53" s="16">
        <f>各歳別人口②!C17</f>
        <v>1512</v>
      </c>
    </row>
    <row r="54" spans="1:7" ht="19.5" x14ac:dyDescent="0.4">
      <c r="A54" s="7" t="s">
        <v>64</v>
      </c>
      <c r="B54" s="16">
        <f>-各歳別人口①!B18</f>
        <v>-1884</v>
      </c>
      <c r="C54" s="16">
        <f>各歳別人口①!C18</f>
        <v>1488</v>
      </c>
      <c r="E54" s="7" t="s">
        <v>64</v>
      </c>
      <c r="F54" s="16">
        <f>-各歳別人口②!B18</f>
        <v>-1884</v>
      </c>
      <c r="G54" s="16">
        <f>各歳別人口②!C18</f>
        <v>1488</v>
      </c>
    </row>
    <row r="55" spans="1:7" ht="19.5" x14ac:dyDescent="0.4">
      <c r="A55" s="7" t="s">
        <v>65</v>
      </c>
      <c r="B55" s="16">
        <f>-各歳別人口①!B19</f>
        <v>-1898</v>
      </c>
      <c r="C55" s="16">
        <f>各歳別人口①!C19</f>
        <v>1497</v>
      </c>
      <c r="E55" s="7" t="s">
        <v>65</v>
      </c>
      <c r="F55" s="16">
        <f>-各歳別人口②!B19</f>
        <v>-1898</v>
      </c>
      <c r="G55" s="16">
        <f>各歳別人口②!C19</f>
        <v>1497</v>
      </c>
    </row>
    <row r="56" spans="1:7" ht="19.5" x14ac:dyDescent="0.4">
      <c r="A56" s="7" t="s">
        <v>66</v>
      </c>
      <c r="B56" s="16">
        <f>-各歳別人口①!B20</f>
        <v>-2018</v>
      </c>
      <c r="C56" s="16">
        <f>各歳別人口①!C20</f>
        <v>1608</v>
      </c>
      <c r="E56" s="7" t="s">
        <v>66</v>
      </c>
      <c r="F56" s="16">
        <f>-各歳別人口②!B20</f>
        <v>-2018</v>
      </c>
      <c r="G56" s="16">
        <f>各歳別人口②!C20</f>
        <v>1608</v>
      </c>
    </row>
    <row r="57" spans="1:7" ht="19.5" x14ac:dyDescent="0.4">
      <c r="A57" s="7" t="s">
        <v>67</v>
      </c>
      <c r="B57" s="16">
        <f>-各歳別人口①!B21</f>
        <v>-2616</v>
      </c>
      <c r="C57" s="16">
        <f>各歳別人口①!C21</f>
        <v>1791</v>
      </c>
      <c r="E57" s="7" t="s">
        <v>67</v>
      </c>
      <c r="F57" s="16">
        <f>-各歳別人口②!B21</f>
        <v>-2616</v>
      </c>
      <c r="G57" s="16">
        <f>各歳別人口②!C21</f>
        <v>1791</v>
      </c>
    </row>
    <row r="58" spans="1:7" ht="19.5" x14ac:dyDescent="0.4">
      <c r="A58" s="7" t="s">
        <v>68</v>
      </c>
      <c r="B58" s="16">
        <f>-各歳別人口①!B22</f>
        <v>-2330</v>
      </c>
      <c r="C58" s="16">
        <f>各歳別人口①!C22</f>
        <v>1719</v>
      </c>
      <c r="E58" s="7" t="s">
        <v>68</v>
      </c>
      <c r="F58" s="16">
        <f>-各歳別人口②!B22</f>
        <v>-2330</v>
      </c>
      <c r="G58" s="16">
        <f>各歳別人口②!C22</f>
        <v>1719</v>
      </c>
    </row>
    <row r="59" spans="1:7" ht="19.5" x14ac:dyDescent="0.4">
      <c r="A59" s="7" t="s">
        <v>69</v>
      </c>
      <c r="B59" s="16">
        <f>-各歳別人口①!B23</f>
        <v>-2443</v>
      </c>
      <c r="C59" s="16">
        <f>各歳別人口①!C23</f>
        <v>1831</v>
      </c>
      <c r="E59" s="7" t="s">
        <v>69</v>
      </c>
      <c r="F59" s="16">
        <f>-各歳別人口②!B23</f>
        <v>-2443</v>
      </c>
      <c r="G59" s="16">
        <f>各歳別人口②!C23</f>
        <v>1831</v>
      </c>
    </row>
    <row r="60" spans="1:7" ht="19.5" x14ac:dyDescent="0.4">
      <c r="A60" s="7" t="s">
        <v>70</v>
      </c>
      <c r="B60" s="16">
        <f>-各歳別人口①!B24</f>
        <v>-2497</v>
      </c>
      <c r="C60" s="16">
        <f>各歳別人口①!C24</f>
        <v>1834</v>
      </c>
      <c r="E60" s="7" t="s">
        <v>70</v>
      </c>
      <c r="F60" s="16">
        <f>-各歳別人口②!B24</f>
        <v>-2497</v>
      </c>
      <c r="G60" s="16">
        <f>各歳別人口②!C24</f>
        <v>1834</v>
      </c>
    </row>
    <row r="61" spans="1:7" ht="19.5" x14ac:dyDescent="0.4">
      <c r="A61" s="7" t="s">
        <v>71</v>
      </c>
      <c r="B61" s="16">
        <f>-各歳別人口①!B25</f>
        <v>-2239</v>
      </c>
      <c r="C61" s="16">
        <f>各歳別人口①!C25</f>
        <v>1742</v>
      </c>
      <c r="E61" s="7" t="s">
        <v>71</v>
      </c>
      <c r="F61" s="16">
        <f>-各歳別人口②!B25</f>
        <v>-2239</v>
      </c>
      <c r="G61" s="16">
        <f>各歳別人口②!C25</f>
        <v>1742</v>
      </c>
    </row>
    <row r="62" spans="1:7" ht="19.5" x14ac:dyDescent="0.4">
      <c r="A62" s="7" t="s">
        <v>72</v>
      </c>
      <c r="B62" s="16">
        <f>-各歳別人口①!B26</f>
        <v>-2146</v>
      </c>
      <c r="C62" s="16">
        <f>各歳別人口①!C26</f>
        <v>1669</v>
      </c>
      <c r="E62" s="7" t="s">
        <v>72</v>
      </c>
      <c r="F62" s="16">
        <f>-各歳別人口②!B26</f>
        <v>-2146</v>
      </c>
      <c r="G62" s="16">
        <f>各歳別人口②!C26</f>
        <v>1669</v>
      </c>
    </row>
    <row r="63" spans="1:7" ht="19.5" x14ac:dyDescent="0.4">
      <c r="A63" s="7" t="s">
        <v>73</v>
      </c>
      <c r="B63" s="16">
        <f>-各歳別人口①!B27</f>
        <v>-1991</v>
      </c>
      <c r="C63" s="16">
        <f>各歳別人口①!C27</f>
        <v>1634</v>
      </c>
      <c r="E63" s="7" t="s">
        <v>73</v>
      </c>
      <c r="F63" s="16">
        <f>-各歳別人口②!B27</f>
        <v>-1991</v>
      </c>
      <c r="G63" s="16">
        <f>各歳別人口②!C27</f>
        <v>1634</v>
      </c>
    </row>
    <row r="64" spans="1:7" ht="19.5" x14ac:dyDescent="0.4">
      <c r="A64" s="7" t="s">
        <v>74</v>
      </c>
      <c r="B64" s="16">
        <f>-各歳別人口①!B28</f>
        <v>-1919</v>
      </c>
      <c r="C64" s="16">
        <f>各歳別人口①!C28</f>
        <v>1612</v>
      </c>
      <c r="E64" s="7" t="s">
        <v>74</v>
      </c>
      <c r="F64" s="16">
        <f>-各歳別人口②!B28</f>
        <v>-1919</v>
      </c>
      <c r="G64" s="16">
        <f>各歳別人口②!C28</f>
        <v>1612</v>
      </c>
    </row>
    <row r="65" spans="1:7" ht="19.5" x14ac:dyDescent="0.4">
      <c r="A65" s="7" t="s">
        <v>75</v>
      </c>
      <c r="B65" s="16">
        <f>-各歳別人口①!B29</f>
        <v>-1852</v>
      </c>
      <c r="C65" s="16">
        <f>各歳別人口①!C29</f>
        <v>1561</v>
      </c>
      <c r="E65" s="7" t="s">
        <v>75</v>
      </c>
      <c r="F65" s="16">
        <f>-各歳別人口②!B29</f>
        <v>-1852</v>
      </c>
      <c r="G65" s="16">
        <f>各歳別人口②!C29</f>
        <v>1561</v>
      </c>
    </row>
    <row r="66" spans="1:7" ht="19.5" x14ac:dyDescent="0.4">
      <c r="A66" s="7" t="s">
        <v>76</v>
      </c>
      <c r="B66" s="16">
        <f>-各歳別人口①!B30</f>
        <v>-1785</v>
      </c>
      <c r="C66" s="16">
        <f>各歳別人口①!C30</f>
        <v>1531</v>
      </c>
      <c r="E66" s="7" t="s">
        <v>76</v>
      </c>
      <c r="F66" s="16">
        <f>-各歳別人口②!B30</f>
        <v>-1785</v>
      </c>
      <c r="G66" s="16">
        <f>各歳別人口②!C30</f>
        <v>1531</v>
      </c>
    </row>
    <row r="67" spans="1:7" ht="19.5" x14ac:dyDescent="0.4">
      <c r="A67" s="7" t="s">
        <v>77</v>
      </c>
      <c r="B67" s="16">
        <f>-各歳別人口①!B31</f>
        <v>-1849</v>
      </c>
      <c r="C67" s="16">
        <f>各歳別人口①!C31</f>
        <v>1489</v>
      </c>
      <c r="E67" s="7" t="s">
        <v>77</v>
      </c>
      <c r="F67" s="16">
        <f>-各歳別人口②!B31</f>
        <v>-1849</v>
      </c>
      <c r="G67" s="16">
        <f>各歳別人口②!C31</f>
        <v>1489</v>
      </c>
    </row>
    <row r="68" spans="1:7" ht="19.5" x14ac:dyDescent="0.4">
      <c r="A68" s="7" t="s">
        <v>78</v>
      </c>
      <c r="B68" s="16">
        <f>-各歳別人口①!B32</f>
        <v>-1788</v>
      </c>
      <c r="C68" s="16">
        <f>各歳別人口①!C32</f>
        <v>1426</v>
      </c>
      <c r="E68" s="7" t="s">
        <v>78</v>
      </c>
      <c r="F68" s="16">
        <f>-各歳別人口②!B32</f>
        <v>-1788</v>
      </c>
      <c r="G68" s="16">
        <f>各歳別人口②!C32</f>
        <v>1426</v>
      </c>
    </row>
    <row r="69" spans="1:7" ht="19.5" x14ac:dyDescent="0.4">
      <c r="A69" s="7" t="s">
        <v>79</v>
      </c>
      <c r="B69" s="16">
        <f>-各歳別人口①!B33</f>
        <v>-1784</v>
      </c>
      <c r="C69" s="16">
        <f>各歳別人口①!C33</f>
        <v>1531</v>
      </c>
      <c r="E69" s="7" t="s">
        <v>79</v>
      </c>
      <c r="F69" s="16">
        <f>-各歳別人口②!B33</f>
        <v>-1784</v>
      </c>
      <c r="G69" s="16">
        <f>各歳別人口②!C33</f>
        <v>1531</v>
      </c>
    </row>
    <row r="70" spans="1:7" ht="19.5" x14ac:dyDescent="0.4">
      <c r="A70" s="7" t="s">
        <v>80</v>
      </c>
      <c r="B70" s="16">
        <f>-各歳別人口①!B34</f>
        <v>-1718</v>
      </c>
      <c r="C70" s="16">
        <f>各歳別人口①!C34</f>
        <v>1376</v>
      </c>
      <c r="E70" s="7" t="s">
        <v>80</v>
      </c>
      <c r="F70" s="16">
        <f>-各歳別人口②!B34</f>
        <v>-1718</v>
      </c>
      <c r="G70" s="16">
        <f>各歳別人口②!C34</f>
        <v>1376</v>
      </c>
    </row>
    <row r="71" spans="1:7" ht="19.5" x14ac:dyDescent="0.4">
      <c r="A71" s="7" t="s">
        <v>81</v>
      </c>
      <c r="B71" s="16">
        <f>-各歳別人口①!B35</f>
        <v>-1722</v>
      </c>
      <c r="C71" s="16">
        <f>各歳別人口①!C35</f>
        <v>1401</v>
      </c>
      <c r="E71" s="7" t="s">
        <v>81</v>
      </c>
      <c r="F71" s="16">
        <f>-各歳別人口②!B35</f>
        <v>-1722</v>
      </c>
      <c r="G71" s="16">
        <f>各歳別人口②!C35</f>
        <v>1401</v>
      </c>
    </row>
    <row r="72" spans="1:7" ht="19.5" x14ac:dyDescent="0.4">
      <c r="A72" s="7" t="s">
        <v>82</v>
      </c>
      <c r="B72" s="16">
        <f>-各歳別人口①!B36</f>
        <v>-1718</v>
      </c>
      <c r="C72" s="16">
        <f>各歳別人口①!C36</f>
        <v>1433</v>
      </c>
      <c r="E72" s="7" t="s">
        <v>82</v>
      </c>
      <c r="F72" s="16">
        <f>-各歳別人口②!B36</f>
        <v>-1718</v>
      </c>
      <c r="G72" s="16">
        <f>各歳別人口②!C36</f>
        <v>1433</v>
      </c>
    </row>
    <row r="73" spans="1:7" ht="19.5" x14ac:dyDescent="0.4">
      <c r="A73" s="7" t="s">
        <v>83</v>
      </c>
      <c r="B73" s="16">
        <f>-各歳別人口①!B37</f>
        <v>-1737</v>
      </c>
      <c r="C73" s="16">
        <f>各歳別人口①!C37</f>
        <v>1534</v>
      </c>
      <c r="E73" s="7" t="s">
        <v>83</v>
      </c>
      <c r="F73" s="16">
        <f>-各歳別人口②!B37</f>
        <v>-1737</v>
      </c>
      <c r="G73" s="16">
        <f>各歳別人口②!C37</f>
        <v>1534</v>
      </c>
    </row>
    <row r="74" spans="1:7" ht="19.5" x14ac:dyDescent="0.4">
      <c r="A74" s="7" t="s">
        <v>84</v>
      </c>
      <c r="B74" s="16">
        <f>-各歳別人口①!B38</f>
        <v>-1715</v>
      </c>
      <c r="C74" s="16">
        <f>各歳別人口①!C38</f>
        <v>1586</v>
      </c>
      <c r="E74" s="7" t="s">
        <v>84</v>
      </c>
      <c r="F74" s="16">
        <f>-各歳別人口②!B38</f>
        <v>-1715</v>
      </c>
      <c r="G74" s="16">
        <f>各歳別人口②!C38</f>
        <v>1586</v>
      </c>
    </row>
    <row r="75" spans="1:7" ht="19.5" x14ac:dyDescent="0.4">
      <c r="A75" s="7" t="s">
        <v>85</v>
      </c>
      <c r="B75" s="16">
        <f>-各歳別人口①!B39</f>
        <v>-1871</v>
      </c>
      <c r="C75" s="16">
        <f>各歳別人口①!C39</f>
        <v>1628</v>
      </c>
      <c r="E75" s="7" t="s">
        <v>85</v>
      </c>
      <c r="F75" s="16">
        <f>-各歳別人口②!B39</f>
        <v>-1871</v>
      </c>
      <c r="G75" s="16">
        <f>各歳別人口②!C39</f>
        <v>1628</v>
      </c>
    </row>
    <row r="76" spans="1:7" ht="19.5" x14ac:dyDescent="0.4">
      <c r="A76" s="7" t="s">
        <v>86</v>
      </c>
      <c r="B76" s="16">
        <f>-各歳別人口①!B40</f>
        <v>-1900</v>
      </c>
      <c r="C76" s="16">
        <f>各歳別人口①!C40</f>
        <v>1672</v>
      </c>
      <c r="E76" s="7" t="s">
        <v>86</v>
      </c>
      <c r="F76" s="16">
        <f>-各歳別人口②!B40</f>
        <v>-1900</v>
      </c>
      <c r="G76" s="16">
        <f>各歳別人口②!C40</f>
        <v>1672</v>
      </c>
    </row>
    <row r="77" spans="1:7" ht="19.5" x14ac:dyDescent="0.4">
      <c r="A77" s="7" t="s">
        <v>87</v>
      </c>
      <c r="B77" s="16">
        <f>-各歳別人口①!B41</f>
        <v>-1920</v>
      </c>
      <c r="C77" s="16">
        <f>各歳別人口①!C41</f>
        <v>1656</v>
      </c>
      <c r="E77" s="7" t="s">
        <v>87</v>
      </c>
      <c r="F77" s="16">
        <f>-各歳別人口②!B41</f>
        <v>-1920</v>
      </c>
      <c r="G77" s="16">
        <f>各歳別人口②!C41</f>
        <v>1656</v>
      </c>
    </row>
    <row r="78" spans="1:7" ht="19.5" x14ac:dyDescent="0.4">
      <c r="A78" s="7" t="s">
        <v>88</v>
      </c>
      <c r="B78" s="16">
        <f>-各歳別人口①!B42</f>
        <v>-1932</v>
      </c>
      <c r="C78" s="16">
        <f>各歳別人口①!C42</f>
        <v>1727</v>
      </c>
      <c r="E78" s="7" t="s">
        <v>88</v>
      </c>
      <c r="F78" s="16">
        <f>-各歳別人口②!B42</f>
        <v>-1932</v>
      </c>
      <c r="G78" s="16">
        <f>各歳別人口②!C42</f>
        <v>1727</v>
      </c>
    </row>
    <row r="79" spans="1:7" ht="19.5" x14ac:dyDescent="0.4">
      <c r="A79" s="7" t="s">
        <v>89</v>
      </c>
      <c r="B79" s="16">
        <f>-各歳別人口①!B43</f>
        <v>-2064</v>
      </c>
      <c r="C79" s="16">
        <f>各歳別人口①!C43</f>
        <v>1929</v>
      </c>
      <c r="E79" s="7" t="s">
        <v>89</v>
      </c>
      <c r="F79" s="16">
        <f>-各歳別人口②!B43</f>
        <v>-2064</v>
      </c>
      <c r="G79" s="16">
        <f>各歳別人口②!C43</f>
        <v>1929</v>
      </c>
    </row>
    <row r="80" spans="1:7" ht="19.5" x14ac:dyDescent="0.4">
      <c r="A80" s="7" t="s">
        <v>90</v>
      </c>
      <c r="B80" s="16">
        <f>-各歳別人口①!B44</f>
        <v>-2038</v>
      </c>
      <c r="C80" s="16">
        <f>各歳別人口①!C44</f>
        <v>1946</v>
      </c>
      <c r="E80" s="7" t="s">
        <v>90</v>
      </c>
      <c r="F80" s="16">
        <f>-各歳別人口②!B44</f>
        <v>-2038</v>
      </c>
      <c r="G80" s="16">
        <f>各歳別人口②!C44</f>
        <v>1946</v>
      </c>
    </row>
    <row r="81" spans="1:7" ht="19.5" x14ac:dyDescent="0.4">
      <c r="A81" s="7" t="s">
        <v>91</v>
      </c>
      <c r="B81" s="16">
        <f>-各歳別人口①!B45</f>
        <v>-2120</v>
      </c>
      <c r="C81" s="16">
        <f>各歳別人口①!C45</f>
        <v>1965</v>
      </c>
      <c r="E81" s="7" t="s">
        <v>91</v>
      </c>
      <c r="F81" s="16">
        <f>-各歳別人口②!B45</f>
        <v>-2120</v>
      </c>
      <c r="G81" s="16">
        <f>各歳別人口②!C45</f>
        <v>1965</v>
      </c>
    </row>
    <row r="82" spans="1:7" ht="19.5" x14ac:dyDescent="0.4">
      <c r="A82" s="7" t="s">
        <v>92</v>
      </c>
      <c r="B82" s="16">
        <f>-各歳別人口①!B46</f>
        <v>-2114</v>
      </c>
      <c r="C82" s="16">
        <f>各歳別人口①!C46</f>
        <v>1992</v>
      </c>
      <c r="E82" s="7" t="s">
        <v>92</v>
      </c>
      <c r="F82" s="16">
        <f>-各歳別人口②!B46</f>
        <v>-2114</v>
      </c>
      <c r="G82" s="16">
        <f>各歳別人口②!C46</f>
        <v>1992</v>
      </c>
    </row>
    <row r="83" spans="1:7" ht="19.5" x14ac:dyDescent="0.4">
      <c r="A83" s="7" t="s">
        <v>93</v>
      </c>
      <c r="B83" s="16">
        <f>-各歳別人口①!B47</f>
        <v>-2209</v>
      </c>
      <c r="C83" s="16">
        <f>各歳別人口①!C47</f>
        <v>2096</v>
      </c>
      <c r="E83" s="7" t="s">
        <v>93</v>
      </c>
      <c r="F83" s="16">
        <f>-各歳別人口②!B47</f>
        <v>-2209</v>
      </c>
      <c r="G83" s="16">
        <f>各歳別人口②!C47</f>
        <v>2096</v>
      </c>
    </row>
    <row r="84" spans="1:7" ht="19.5" x14ac:dyDescent="0.4">
      <c r="A84" s="7" t="s">
        <v>94</v>
      </c>
      <c r="B84" s="16">
        <f>-各歳別人口①!B48</f>
        <v>-2304</v>
      </c>
      <c r="C84" s="16">
        <f>各歳別人口①!C48</f>
        <v>2219</v>
      </c>
      <c r="E84" s="7" t="s">
        <v>94</v>
      </c>
      <c r="F84" s="16">
        <f>-各歳別人口②!B48</f>
        <v>-2304</v>
      </c>
      <c r="G84" s="16">
        <f>各歳別人口②!C48</f>
        <v>2219</v>
      </c>
    </row>
    <row r="85" spans="1:7" ht="19.5" x14ac:dyDescent="0.4">
      <c r="A85" s="7" t="s">
        <v>95</v>
      </c>
      <c r="B85" s="16">
        <f>-各歳別人口①!B49</f>
        <v>-2493</v>
      </c>
      <c r="C85" s="16">
        <f>各歳別人口①!C49</f>
        <v>2301</v>
      </c>
      <c r="E85" s="7" t="s">
        <v>95</v>
      </c>
      <c r="F85" s="16">
        <f>-各歳別人口②!B49</f>
        <v>-2493</v>
      </c>
      <c r="G85" s="16">
        <f>各歳別人口②!C49</f>
        <v>2301</v>
      </c>
    </row>
    <row r="86" spans="1:7" ht="19.5" x14ac:dyDescent="0.4">
      <c r="A86" s="7" t="s">
        <v>96</v>
      </c>
      <c r="B86" s="16">
        <f>-各歳別人口①!B50</f>
        <v>-2493</v>
      </c>
      <c r="C86" s="16">
        <f>各歳別人口①!C50</f>
        <v>2404</v>
      </c>
      <c r="E86" s="7" t="s">
        <v>96</v>
      </c>
      <c r="F86" s="16">
        <f>-各歳別人口②!B50</f>
        <v>-2493</v>
      </c>
      <c r="G86" s="16">
        <f>各歳別人口②!C50</f>
        <v>2404</v>
      </c>
    </row>
    <row r="87" spans="1:7" ht="19.5" x14ac:dyDescent="0.4">
      <c r="A87" s="7" t="s">
        <v>97</v>
      </c>
      <c r="B87" s="16">
        <f>-各歳別人口①!B51</f>
        <v>-2700</v>
      </c>
      <c r="C87" s="16">
        <f>各歳別人口①!C51</f>
        <v>2539</v>
      </c>
      <c r="E87" s="7" t="s">
        <v>97</v>
      </c>
      <c r="F87" s="16">
        <f>-各歳別人口②!B51</f>
        <v>-2700</v>
      </c>
      <c r="G87" s="16">
        <f>各歳別人口②!C51</f>
        <v>2539</v>
      </c>
    </row>
    <row r="88" spans="1:7" ht="19.5" x14ac:dyDescent="0.4">
      <c r="A88" s="7" t="s">
        <v>98</v>
      </c>
      <c r="B88" s="16">
        <f>-各歳別人口①!B52</f>
        <v>-2912</v>
      </c>
      <c r="C88" s="16">
        <f>各歳別人口①!C52</f>
        <v>2688</v>
      </c>
      <c r="E88" s="7" t="s">
        <v>98</v>
      </c>
      <c r="F88" s="16">
        <f>-各歳別人口②!B52</f>
        <v>-2912</v>
      </c>
      <c r="G88" s="16">
        <f>各歳別人口②!C52</f>
        <v>2688</v>
      </c>
    </row>
    <row r="89" spans="1:7" ht="19.5" x14ac:dyDescent="0.4">
      <c r="A89" s="7" t="s">
        <v>99</v>
      </c>
      <c r="B89" s="16">
        <f>-各歳別人口①!B53</f>
        <v>-3032</v>
      </c>
      <c r="C89" s="16">
        <f>各歳別人口①!C53</f>
        <v>3010</v>
      </c>
      <c r="E89" s="7" t="s">
        <v>99</v>
      </c>
      <c r="F89" s="16">
        <f>-各歳別人口②!B53</f>
        <v>-3032</v>
      </c>
      <c r="G89" s="16">
        <f>各歳別人口②!C53</f>
        <v>3010</v>
      </c>
    </row>
    <row r="90" spans="1:7" ht="19.5" x14ac:dyDescent="0.4">
      <c r="A90" s="7" t="s">
        <v>100</v>
      </c>
      <c r="B90" s="16">
        <f>-各歳別人口①!B54</f>
        <v>-3312</v>
      </c>
      <c r="C90" s="16">
        <f>各歳別人口①!C54</f>
        <v>3096</v>
      </c>
      <c r="E90" s="7" t="s">
        <v>100</v>
      </c>
      <c r="F90" s="16">
        <f>-各歳別人口②!B54</f>
        <v>-3312</v>
      </c>
      <c r="G90" s="16">
        <f>各歳別人口②!C54</f>
        <v>3096</v>
      </c>
    </row>
    <row r="91" spans="1:7" ht="19.5" x14ac:dyDescent="0.4">
      <c r="A91" s="7" t="s">
        <v>101</v>
      </c>
      <c r="B91" s="16">
        <f>-各歳別人口①!B55</f>
        <v>-3354</v>
      </c>
      <c r="C91" s="16">
        <f>各歳別人口①!C55</f>
        <v>3096</v>
      </c>
      <c r="E91" s="7" t="s">
        <v>101</v>
      </c>
      <c r="F91" s="16">
        <f>-各歳別人口②!B55</f>
        <v>-3354</v>
      </c>
      <c r="G91" s="16">
        <f>各歳別人口②!C55</f>
        <v>3096</v>
      </c>
    </row>
    <row r="92" spans="1:7" ht="19.5" x14ac:dyDescent="0.4">
      <c r="A92" s="7" t="s">
        <v>102</v>
      </c>
      <c r="B92" s="16">
        <f>-各歳別人口①!B56</f>
        <v>-3397</v>
      </c>
      <c r="C92" s="16">
        <f>各歳別人口①!C56</f>
        <v>3170</v>
      </c>
      <c r="E92" s="7" t="s">
        <v>102</v>
      </c>
      <c r="F92" s="16">
        <f>-各歳別人口②!B56</f>
        <v>-3397</v>
      </c>
      <c r="G92" s="16">
        <f>各歳別人口②!C56</f>
        <v>3170</v>
      </c>
    </row>
    <row r="93" spans="1:7" ht="19.5" x14ac:dyDescent="0.4">
      <c r="A93" s="7" t="s">
        <v>103</v>
      </c>
      <c r="B93" s="16">
        <f>-各歳別人口①!B57</f>
        <v>-3222</v>
      </c>
      <c r="C93" s="16">
        <f>各歳別人口①!C57</f>
        <v>3102</v>
      </c>
      <c r="E93" s="7" t="s">
        <v>103</v>
      </c>
      <c r="F93" s="16">
        <f>-各歳別人口②!B57</f>
        <v>-3222</v>
      </c>
      <c r="G93" s="16">
        <f>各歳別人口②!C57</f>
        <v>3102</v>
      </c>
    </row>
    <row r="94" spans="1:7" ht="19.5" x14ac:dyDescent="0.4">
      <c r="A94" s="7" t="s">
        <v>104</v>
      </c>
      <c r="B94" s="16">
        <f>-各歳別人口①!B58</f>
        <v>-3140</v>
      </c>
      <c r="C94" s="16">
        <f>各歳別人口①!C58</f>
        <v>2887</v>
      </c>
      <c r="E94" s="7" t="s">
        <v>104</v>
      </c>
      <c r="F94" s="16">
        <f>-各歳別人口②!B58</f>
        <v>-3140</v>
      </c>
      <c r="G94" s="16">
        <f>各歳別人口②!C58</f>
        <v>2887</v>
      </c>
    </row>
    <row r="95" spans="1:7" ht="19.5" x14ac:dyDescent="0.4">
      <c r="A95" s="7" t="s">
        <v>105</v>
      </c>
      <c r="B95" s="16">
        <f>-各歳別人口①!B59</f>
        <v>-3163</v>
      </c>
      <c r="C95" s="16">
        <f>各歳別人口①!C59</f>
        <v>2884</v>
      </c>
      <c r="E95" s="7" t="s">
        <v>105</v>
      </c>
      <c r="F95" s="16">
        <f>-各歳別人口②!B59</f>
        <v>-3163</v>
      </c>
      <c r="G95" s="16">
        <f>各歳別人口②!C59</f>
        <v>2884</v>
      </c>
    </row>
    <row r="96" spans="1:7" ht="19.5" x14ac:dyDescent="0.4">
      <c r="A96" s="7" t="s">
        <v>106</v>
      </c>
      <c r="B96" s="16">
        <f>-各歳別人口①!B60</f>
        <v>-3017</v>
      </c>
      <c r="C96" s="16">
        <f>各歳別人口①!C60</f>
        <v>2889</v>
      </c>
      <c r="E96" s="7" t="s">
        <v>106</v>
      </c>
      <c r="F96" s="16">
        <f>-各歳別人口②!B60</f>
        <v>-3017</v>
      </c>
      <c r="G96" s="16">
        <f>各歳別人口②!C60</f>
        <v>2889</v>
      </c>
    </row>
    <row r="97" spans="1:7" ht="19.5" x14ac:dyDescent="0.4">
      <c r="A97" s="7" t="s">
        <v>107</v>
      </c>
      <c r="B97" s="16">
        <f>-各歳別人口①!B61</f>
        <v>-2609</v>
      </c>
      <c r="C97" s="16">
        <f>各歳別人口①!C61</f>
        <v>2498</v>
      </c>
      <c r="E97" s="7" t="s">
        <v>107</v>
      </c>
      <c r="F97" s="16">
        <f>-各歳別人口②!B61</f>
        <v>-2609</v>
      </c>
      <c r="G97" s="16">
        <f>各歳別人口②!C61</f>
        <v>2498</v>
      </c>
    </row>
    <row r="98" spans="1:7" ht="19.5" x14ac:dyDescent="0.4">
      <c r="A98" s="7" t="s">
        <v>108</v>
      </c>
      <c r="B98" s="16">
        <f>-各歳別人口①!B62</f>
        <v>-2560</v>
      </c>
      <c r="C98" s="16">
        <f>各歳別人口①!C62</f>
        <v>2522</v>
      </c>
      <c r="E98" s="7" t="s">
        <v>108</v>
      </c>
      <c r="F98" s="16">
        <f>-各歳別人口②!B62</f>
        <v>-2560</v>
      </c>
      <c r="G98" s="16">
        <f>各歳別人口②!C62</f>
        <v>2522</v>
      </c>
    </row>
    <row r="99" spans="1:7" ht="19.5" x14ac:dyDescent="0.4">
      <c r="A99" s="7" t="s">
        <v>109</v>
      </c>
      <c r="B99" s="16">
        <f>-各歳別人口①!B63</f>
        <v>-2611</v>
      </c>
      <c r="C99" s="16">
        <f>各歳別人口①!C63</f>
        <v>2625</v>
      </c>
      <c r="E99" s="7" t="s">
        <v>109</v>
      </c>
      <c r="F99" s="16">
        <f>-各歳別人口②!B63</f>
        <v>-2611</v>
      </c>
      <c r="G99" s="16">
        <f>各歳別人口②!C63</f>
        <v>2625</v>
      </c>
    </row>
    <row r="100" spans="1:7" ht="19.5" x14ac:dyDescent="0.4">
      <c r="A100" s="7" t="s">
        <v>110</v>
      </c>
      <c r="B100" s="16">
        <f>-各歳別人口①!B64</f>
        <v>-2554</v>
      </c>
      <c r="C100" s="16">
        <f>各歳別人口①!C64</f>
        <v>2387</v>
      </c>
      <c r="E100" s="7" t="s">
        <v>110</v>
      </c>
      <c r="F100" s="16">
        <f>-各歳別人口②!B64</f>
        <v>-2554</v>
      </c>
      <c r="G100" s="16">
        <f>各歳別人口②!C64</f>
        <v>2387</v>
      </c>
    </row>
    <row r="101" spans="1:7" ht="19.5" x14ac:dyDescent="0.4">
      <c r="A101" s="7" t="s">
        <v>111</v>
      </c>
      <c r="B101" s="16">
        <f>-各歳別人口①!B65</f>
        <v>-2492</v>
      </c>
      <c r="C101" s="16">
        <f>各歳別人口①!C65</f>
        <v>2367</v>
      </c>
      <c r="E101" s="7" t="s">
        <v>111</v>
      </c>
      <c r="F101" s="16">
        <f>-各歳別人口②!B65</f>
        <v>-2492</v>
      </c>
      <c r="G101" s="16">
        <f>各歳別人口②!C65</f>
        <v>2367</v>
      </c>
    </row>
    <row r="102" spans="1:7" ht="19.5" x14ac:dyDescent="0.4">
      <c r="A102" s="7" t="s">
        <v>112</v>
      </c>
      <c r="B102" s="16">
        <f>-各歳別人口①!B66</f>
        <v>-2421</v>
      </c>
      <c r="C102" s="16">
        <f>各歳別人口①!C66</f>
        <v>2351</v>
      </c>
      <c r="E102" s="7" t="s">
        <v>112</v>
      </c>
      <c r="F102" s="16">
        <f>-各歳別人口②!B66</f>
        <v>-2421</v>
      </c>
      <c r="G102" s="16">
        <f>各歳別人口②!C66</f>
        <v>2351</v>
      </c>
    </row>
    <row r="103" spans="1:7" ht="19.5" x14ac:dyDescent="0.4">
      <c r="A103" s="7" t="s">
        <v>113</v>
      </c>
      <c r="B103" s="16">
        <f>-各歳別人口①!B67</f>
        <v>-2225</v>
      </c>
      <c r="C103" s="16">
        <f>各歳別人口①!C67</f>
        <v>2229</v>
      </c>
      <c r="E103" s="7" t="s">
        <v>113</v>
      </c>
      <c r="F103" s="16">
        <f>-各歳別人口②!B67</f>
        <v>-2225</v>
      </c>
      <c r="G103" s="16">
        <f>各歳別人口②!C67</f>
        <v>2229</v>
      </c>
    </row>
    <row r="104" spans="1:7" ht="19.5" x14ac:dyDescent="0.4">
      <c r="A104" s="7" t="s">
        <v>114</v>
      </c>
      <c r="B104" s="16">
        <f>-各歳別人口①!B68</f>
        <v>-2368</v>
      </c>
      <c r="C104" s="16">
        <f>各歳別人口①!C68</f>
        <v>2217</v>
      </c>
      <c r="E104" s="7" t="s">
        <v>114</v>
      </c>
      <c r="F104" s="16">
        <f>-各歳別人口②!B68</f>
        <v>-2368</v>
      </c>
      <c r="G104" s="16">
        <f>各歳別人口②!C68</f>
        <v>2217</v>
      </c>
    </row>
    <row r="105" spans="1:7" ht="19.5" x14ac:dyDescent="0.4">
      <c r="A105" s="7" t="s">
        <v>115</v>
      </c>
      <c r="B105" s="16">
        <f>-各歳別人口①!B69</f>
        <v>-2324</v>
      </c>
      <c r="C105" s="16">
        <f>各歳別人口①!C69</f>
        <v>2282</v>
      </c>
      <c r="E105" s="7" t="s">
        <v>115</v>
      </c>
      <c r="F105" s="16">
        <f>-各歳別人口②!B69</f>
        <v>-2324</v>
      </c>
      <c r="G105" s="16">
        <f>各歳別人口②!C69</f>
        <v>2282</v>
      </c>
    </row>
    <row r="106" spans="1:7" ht="19.5" x14ac:dyDescent="0.4">
      <c r="A106" s="7" t="s">
        <v>116</v>
      </c>
      <c r="B106" s="16">
        <f>-各歳別人口①!B70</f>
        <v>-2152</v>
      </c>
      <c r="C106" s="16">
        <f>各歳別人口①!C70</f>
        <v>2162</v>
      </c>
      <c r="E106" s="7" t="s">
        <v>116</v>
      </c>
      <c r="F106" s="16">
        <f>-各歳別人口②!B70</f>
        <v>-2152</v>
      </c>
      <c r="G106" s="16">
        <f>各歳別人口②!C70</f>
        <v>2162</v>
      </c>
    </row>
    <row r="107" spans="1:7" ht="19.5" x14ac:dyDescent="0.4">
      <c r="A107" s="7" t="s">
        <v>117</v>
      </c>
      <c r="B107" s="16">
        <f>-各歳別人口①!B71</f>
        <v>-2201</v>
      </c>
      <c r="C107" s="16">
        <f>各歳別人口①!C71</f>
        <v>2185</v>
      </c>
      <c r="E107" s="7" t="s">
        <v>117</v>
      </c>
      <c r="F107" s="16">
        <f>-各歳別人口②!B71</f>
        <v>-2201</v>
      </c>
      <c r="G107" s="16">
        <f>各歳別人口②!C71</f>
        <v>2185</v>
      </c>
    </row>
    <row r="108" spans="1:7" ht="19.5" x14ac:dyDescent="0.4">
      <c r="A108" s="7" t="s">
        <v>118</v>
      </c>
      <c r="B108" s="16">
        <f>-各歳別人口①!B72</f>
        <v>-2155</v>
      </c>
      <c r="C108" s="16">
        <f>各歳別人口①!C72</f>
        <v>2248</v>
      </c>
      <c r="E108" s="7" t="s">
        <v>118</v>
      </c>
      <c r="F108" s="16">
        <f>-各歳別人口②!B72</f>
        <v>-2155</v>
      </c>
      <c r="G108" s="16">
        <f>各歳別人口②!C72</f>
        <v>2248</v>
      </c>
    </row>
    <row r="109" spans="1:7" ht="19.5" x14ac:dyDescent="0.4">
      <c r="A109" s="7" t="s">
        <v>119</v>
      </c>
      <c r="B109" s="16">
        <f>-各歳別人口①!B73</f>
        <v>-2218</v>
      </c>
      <c r="C109" s="16">
        <f>各歳別人口①!C73</f>
        <v>2357</v>
      </c>
      <c r="E109" s="7" t="s">
        <v>119</v>
      </c>
      <c r="F109" s="16">
        <f>-各歳別人口②!B73</f>
        <v>-2218</v>
      </c>
      <c r="G109" s="16">
        <f>各歳別人口②!C73</f>
        <v>2357</v>
      </c>
    </row>
    <row r="110" spans="1:7" ht="19.5" x14ac:dyDescent="0.4">
      <c r="A110" s="7" t="s">
        <v>120</v>
      </c>
      <c r="B110" s="16">
        <f>-各歳別人口①!B74</f>
        <v>-2284</v>
      </c>
      <c r="C110" s="16">
        <f>各歳別人口①!C74</f>
        <v>2398</v>
      </c>
      <c r="E110" s="7" t="s">
        <v>120</v>
      </c>
      <c r="F110" s="16">
        <f>-各歳別人口②!B74</f>
        <v>-2284</v>
      </c>
      <c r="G110" s="16">
        <f>各歳別人口②!C74</f>
        <v>2398</v>
      </c>
    </row>
    <row r="111" spans="1:7" ht="19.5" x14ac:dyDescent="0.4">
      <c r="A111" s="7" t="s">
        <v>121</v>
      </c>
      <c r="B111" s="16">
        <f>-各歳別人口①!B75</f>
        <v>-2398</v>
      </c>
      <c r="C111" s="16">
        <f>各歳別人口①!C75</f>
        <v>2575</v>
      </c>
      <c r="E111" s="7" t="s">
        <v>121</v>
      </c>
      <c r="F111" s="16">
        <f>-各歳別人口②!B75</f>
        <v>-2398</v>
      </c>
      <c r="G111" s="16">
        <f>各歳別人口②!C75</f>
        <v>2575</v>
      </c>
    </row>
    <row r="112" spans="1:7" ht="19.5" x14ac:dyDescent="0.4">
      <c r="A112" s="7" t="s">
        <v>122</v>
      </c>
      <c r="B112" s="16">
        <f>-各歳別人口①!B76</f>
        <v>-2515</v>
      </c>
      <c r="C112" s="16">
        <f>各歳別人口①!C76</f>
        <v>2819</v>
      </c>
      <c r="E112" s="7" t="s">
        <v>122</v>
      </c>
      <c r="F112" s="16">
        <f>-各歳別人口②!B76</f>
        <v>-2515</v>
      </c>
      <c r="G112" s="16">
        <f>各歳別人口②!C76</f>
        <v>2819</v>
      </c>
    </row>
    <row r="113" spans="1:7" ht="19.5" x14ac:dyDescent="0.4">
      <c r="A113" s="7" t="s">
        <v>123</v>
      </c>
      <c r="B113" s="16">
        <f>-各歳別人口①!B77</f>
        <v>-2730</v>
      </c>
      <c r="C113" s="16">
        <f>各歳別人口①!C77</f>
        <v>2984</v>
      </c>
      <c r="E113" s="7" t="s">
        <v>123</v>
      </c>
      <c r="F113" s="16">
        <f>-各歳別人口②!B77</f>
        <v>-2730</v>
      </c>
      <c r="G113" s="16">
        <f>各歳別人口②!C77</f>
        <v>2984</v>
      </c>
    </row>
    <row r="114" spans="1:7" ht="19.5" x14ac:dyDescent="0.4">
      <c r="A114" s="7" t="s">
        <v>124</v>
      </c>
      <c r="B114" s="16">
        <f>-各歳別人口①!B78</f>
        <v>-3032</v>
      </c>
      <c r="C114" s="16">
        <f>各歳別人口①!C78</f>
        <v>3544</v>
      </c>
      <c r="E114" s="7" t="s">
        <v>124</v>
      </c>
      <c r="F114" s="16">
        <f>-各歳別人口②!B78</f>
        <v>-3032</v>
      </c>
      <c r="G114" s="16">
        <f>各歳別人口②!C78</f>
        <v>3544</v>
      </c>
    </row>
    <row r="115" spans="1:7" ht="19.5" x14ac:dyDescent="0.4">
      <c r="A115" s="7" t="s">
        <v>125</v>
      </c>
      <c r="B115" s="16">
        <f>-各歳別人口①!B79</f>
        <v>-2950</v>
      </c>
      <c r="C115" s="16">
        <f>各歳別人口①!C79</f>
        <v>3529</v>
      </c>
      <c r="E115" s="7" t="s">
        <v>125</v>
      </c>
      <c r="F115" s="16">
        <f>-各歳別人口②!B79</f>
        <v>-2950</v>
      </c>
      <c r="G115" s="16">
        <f>各歳別人口②!C79</f>
        <v>3529</v>
      </c>
    </row>
    <row r="116" spans="1:7" ht="19.5" x14ac:dyDescent="0.4">
      <c r="A116" s="7" t="s">
        <v>126</v>
      </c>
      <c r="B116" s="16">
        <f>-各歳別人口①!B80</f>
        <v>-3160</v>
      </c>
      <c r="C116" s="16">
        <f>各歳別人口①!C80</f>
        <v>3834</v>
      </c>
      <c r="E116" s="7" t="s">
        <v>126</v>
      </c>
      <c r="F116" s="16">
        <f>-各歳別人口②!B80</f>
        <v>-3160</v>
      </c>
      <c r="G116" s="16">
        <f>各歳別人口②!C80</f>
        <v>3834</v>
      </c>
    </row>
    <row r="117" spans="1:7" ht="19.5" x14ac:dyDescent="0.4">
      <c r="A117" s="7" t="s">
        <v>127</v>
      </c>
      <c r="B117" s="16">
        <f>-各歳別人口①!B81</f>
        <v>-2463</v>
      </c>
      <c r="C117" s="16">
        <f>各歳別人口①!C81</f>
        <v>3132</v>
      </c>
      <c r="E117" s="7" t="s">
        <v>127</v>
      </c>
      <c r="F117" s="16">
        <f>-各歳別人口②!B81</f>
        <v>-2463</v>
      </c>
      <c r="G117" s="16">
        <f>各歳別人口②!C81</f>
        <v>3132</v>
      </c>
    </row>
    <row r="118" spans="1:7" ht="19.5" x14ac:dyDescent="0.4">
      <c r="A118" s="7" t="s">
        <v>128</v>
      </c>
      <c r="B118" s="16">
        <f>-各歳別人口①!B82</f>
        <v>-1549</v>
      </c>
      <c r="C118" s="16">
        <f>各歳別人口①!C82</f>
        <v>2072</v>
      </c>
      <c r="E118" s="7" t="s">
        <v>128</v>
      </c>
      <c r="F118" s="16">
        <f>-各歳別人口②!B82</f>
        <v>-1549</v>
      </c>
      <c r="G118" s="16">
        <f>各歳別人口②!C82</f>
        <v>2072</v>
      </c>
    </row>
    <row r="119" spans="1:7" ht="19.5" x14ac:dyDescent="0.4">
      <c r="A119" s="7" t="s">
        <v>129</v>
      </c>
      <c r="B119" s="16">
        <f>-各歳別人口①!B83</f>
        <v>-1908</v>
      </c>
      <c r="C119" s="16">
        <f>各歳別人口①!C83</f>
        <v>2651</v>
      </c>
      <c r="E119" s="7" t="s">
        <v>129</v>
      </c>
      <c r="F119" s="16">
        <f>-各歳別人口②!B83</f>
        <v>-1908</v>
      </c>
      <c r="G119" s="16">
        <f>各歳別人口②!C83</f>
        <v>2651</v>
      </c>
    </row>
    <row r="120" spans="1:7" ht="19.5" x14ac:dyDescent="0.4">
      <c r="A120" s="7" t="s">
        <v>130</v>
      </c>
      <c r="B120" s="16">
        <f>-各歳別人口①!B84</f>
        <v>-2291</v>
      </c>
      <c r="C120" s="16">
        <f>各歳別人口①!C84</f>
        <v>3014</v>
      </c>
      <c r="E120" s="7" t="s">
        <v>130</v>
      </c>
      <c r="F120" s="16">
        <f>-各歳別人口②!B84</f>
        <v>-2291</v>
      </c>
      <c r="G120" s="16">
        <f>各歳別人口②!C84</f>
        <v>3014</v>
      </c>
    </row>
    <row r="121" spans="1:7" ht="19.5" x14ac:dyDescent="0.4">
      <c r="A121" s="7" t="s">
        <v>131</v>
      </c>
      <c r="B121" s="16">
        <f>-各歳別人口①!B85</f>
        <v>-2103</v>
      </c>
      <c r="C121" s="16">
        <f>各歳別人口①!C85</f>
        <v>2720</v>
      </c>
      <c r="E121" s="7" t="s">
        <v>131</v>
      </c>
      <c r="F121" s="16">
        <f>-各歳別人口②!B85</f>
        <v>-2103</v>
      </c>
      <c r="G121" s="16">
        <f>各歳別人口②!C85</f>
        <v>2720</v>
      </c>
    </row>
    <row r="122" spans="1:7" ht="19.5" x14ac:dyDescent="0.4">
      <c r="A122" s="7" t="s">
        <v>132</v>
      </c>
      <c r="B122" s="16">
        <f>-各歳別人口①!B86</f>
        <v>-2016</v>
      </c>
      <c r="C122" s="16">
        <f>各歳別人口①!C86</f>
        <v>2650</v>
      </c>
      <c r="E122" s="7" t="s">
        <v>132</v>
      </c>
      <c r="F122" s="16">
        <f>-各歳別人口②!B86</f>
        <v>-2016</v>
      </c>
      <c r="G122" s="16">
        <f>各歳別人口②!C86</f>
        <v>2650</v>
      </c>
    </row>
    <row r="123" spans="1:7" ht="19.5" x14ac:dyDescent="0.4">
      <c r="A123" s="7" t="s">
        <v>133</v>
      </c>
      <c r="B123" s="16">
        <f>-各歳別人口①!B87</f>
        <v>-1713</v>
      </c>
      <c r="C123" s="16">
        <f>各歳別人口①!C87</f>
        <v>2414</v>
      </c>
      <c r="E123" s="7" t="s">
        <v>133</v>
      </c>
      <c r="F123" s="16">
        <f>-各歳別人口②!B87</f>
        <v>-1713</v>
      </c>
      <c r="G123" s="16">
        <f>各歳別人口②!C87</f>
        <v>2414</v>
      </c>
    </row>
    <row r="124" spans="1:7" ht="19.5" x14ac:dyDescent="0.4">
      <c r="A124" s="7" t="s">
        <v>134</v>
      </c>
      <c r="B124" s="16">
        <f>-各歳別人口①!B88</f>
        <v>-1456</v>
      </c>
      <c r="C124" s="16">
        <f>各歳別人口①!C88</f>
        <v>2117</v>
      </c>
      <c r="E124" s="7" t="s">
        <v>134</v>
      </c>
      <c r="F124" s="16">
        <f>-各歳別人口②!B88</f>
        <v>-1456</v>
      </c>
      <c r="G124" s="16">
        <f>各歳別人口②!C88</f>
        <v>2117</v>
      </c>
    </row>
    <row r="125" spans="1:7" ht="19.5" x14ac:dyDescent="0.4">
      <c r="A125" s="7" t="s">
        <v>135</v>
      </c>
      <c r="B125" s="16">
        <f>-各歳別人口①!B89</f>
        <v>-1178</v>
      </c>
      <c r="C125" s="16">
        <f>各歳別人口①!C89</f>
        <v>1742</v>
      </c>
      <c r="E125" s="7" t="s">
        <v>135</v>
      </c>
      <c r="F125" s="16">
        <f>-各歳別人口②!B89</f>
        <v>-1178</v>
      </c>
      <c r="G125" s="16">
        <f>各歳別人口②!C89</f>
        <v>1742</v>
      </c>
    </row>
    <row r="126" spans="1:7" ht="19.5" x14ac:dyDescent="0.4">
      <c r="A126" s="7" t="s">
        <v>136</v>
      </c>
      <c r="B126" s="16">
        <f>-各歳別人口①!B90</f>
        <v>-1160</v>
      </c>
      <c r="C126" s="16">
        <f>各歳別人口①!C90</f>
        <v>1821</v>
      </c>
      <c r="E126" s="7" t="s">
        <v>136</v>
      </c>
      <c r="F126" s="16">
        <f>-各歳別人口②!B90</f>
        <v>-1160</v>
      </c>
      <c r="G126" s="16">
        <f>各歳別人口②!C90</f>
        <v>1821</v>
      </c>
    </row>
    <row r="127" spans="1:7" ht="19.5" x14ac:dyDescent="0.4">
      <c r="A127" s="7" t="s">
        <v>137</v>
      </c>
      <c r="B127" s="16">
        <f>-各歳別人口①!B91</f>
        <v>-962</v>
      </c>
      <c r="C127" s="16">
        <f>各歳別人口①!C91</f>
        <v>1562</v>
      </c>
      <c r="E127" s="7" t="s">
        <v>137</v>
      </c>
      <c r="F127" s="16">
        <f>-各歳別人口②!B91</f>
        <v>-962</v>
      </c>
      <c r="G127" s="16">
        <f>各歳別人口②!C91</f>
        <v>1562</v>
      </c>
    </row>
    <row r="128" spans="1:7" ht="19.5" x14ac:dyDescent="0.4">
      <c r="A128" s="7" t="s">
        <v>138</v>
      </c>
      <c r="B128" s="16">
        <f>-各歳別人口①!B92</f>
        <v>-863</v>
      </c>
      <c r="C128" s="16">
        <f>各歳別人口①!C92</f>
        <v>1505</v>
      </c>
      <c r="E128" s="7" t="s">
        <v>138</v>
      </c>
      <c r="F128" s="16">
        <f>-各歳別人口②!B92</f>
        <v>-863</v>
      </c>
      <c r="G128" s="16">
        <f>各歳別人口②!C92</f>
        <v>1505</v>
      </c>
    </row>
    <row r="129" spans="1:7" ht="19.5" x14ac:dyDescent="0.4">
      <c r="A129" s="7" t="s">
        <v>139</v>
      </c>
      <c r="B129" s="16">
        <f>-各歳別人口①!B93</f>
        <v>-741</v>
      </c>
      <c r="C129" s="16">
        <f>各歳別人口①!C93</f>
        <v>1320</v>
      </c>
      <c r="E129" s="7" t="s">
        <v>139</v>
      </c>
      <c r="F129" s="16">
        <f>-各歳別人口②!B93</f>
        <v>-741</v>
      </c>
      <c r="G129" s="16">
        <f>各歳別人口②!C93</f>
        <v>1320</v>
      </c>
    </row>
    <row r="130" spans="1:7" ht="19.5" x14ac:dyDescent="0.4">
      <c r="A130" s="7" t="s">
        <v>140</v>
      </c>
      <c r="B130" s="16">
        <f>-各歳別人口①!B94</f>
        <v>-484</v>
      </c>
      <c r="C130" s="16">
        <f>各歳別人口①!C94</f>
        <v>1075</v>
      </c>
      <c r="E130" s="7" t="s">
        <v>140</v>
      </c>
      <c r="F130" s="16">
        <f>-各歳別人口②!B94</f>
        <v>-484</v>
      </c>
      <c r="G130" s="16">
        <f>各歳別人口②!C94</f>
        <v>1075</v>
      </c>
    </row>
    <row r="131" spans="1:7" ht="19.5" x14ac:dyDescent="0.4">
      <c r="A131" s="7" t="s">
        <v>141</v>
      </c>
      <c r="B131" s="16">
        <f>-各歳別人口①!B95</f>
        <v>-414</v>
      </c>
      <c r="C131" s="16">
        <f>各歳別人口①!C95</f>
        <v>977</v>
      </c>
      <c r="E131" s="7" t="s">
        <v>141</v>
      </c>
      <c r="F131" s="16">
        <f>-各歳別人口②!B95</f>
        <v>-414</v>
      </c>
      <c r="G131" s="16">
        <f>各歳別人口②!C95</f>
        <v>977</v>
      </c>
    </row>
    <row r="132" spans="1:7" ht="19.5" x14ac:dyDescent="0.4">
      <c r="A132" s="7" t="s">
        <v>142</v>
      </c>
      <c r="B132" s="16">
        <f>-各歳別人口①!B96</f>
        <v>-317</v>
      </c>
      <c r="C132" s="16">
        <f>各歳別人口①!C96</f>
        <v>795</v>
      </c>
      <c r="E132" s="7" t="s">
        <v>142</v>
      </c>
      <c r="F132" s="16">
        <f>-各歳別人口②!B96</f>
        <v>-317</v>
      </c>
      <c r="G132" s="16">
        <f>各歳別人口②!C96</f>
        <v>795</v>
      </c>
    </row>
    <row r="133" spans="1:7" ht="19.5" x14ac:dyDescent="0.4">
      <c r="A133" s="7" t="s">
        <v>143</v>
      </c>
      <c r="B133" s="16">
        <f>-各歳別人口①!B97</f>
        <v>-212</v>
      </c>
      <c r="C133" s="16">
        <f>各歳別人口①!C97</f>
        <v>603</v>
      </c>
      <c r="E133" s="7" t="s">
        <v>143</v>
      </c>
      <c r="F133" s="16">
        <f>-各歳別人口②!B97</f>
        <v>-212</v>
      </c>
      <c r="G133" s="16">
        <f>各歳別人口②!C97</f>
        <v>603</v>
      </c>
    </row>
    <row r="134" spans="1:7" ht="19.5" x14ac:dyDescent="0.4">
      <c r="A134" s="7" t="s">
        <v>144</v>
      </c>
      <c r="B134" s="16">
        <f>-各歳別人口①!B98</f>
        <v>-128</v>
      </c>
      <c r="C134" s="16">
        <f>各歳別人口①!C98</f>
        <v>488</v>
      </c>
      <c r="E134" s="7" t="s">
        <v>144</v>
      </c>
      <c r="F134" s="16">
        <f>-各歳別人口②!B98</f>
        <v>-128</v>
      </c>
      <c r="G134" s="16">
        <f>各歳別人口②!C98</f>
        <v>488</v>
      </c>
    </row>
    <row r="135" spans="1:7" ht="19.5" x14ac:dyDescent="0.4">
      <c r="A135" s="7" t="s">
        <v>145</v>
      </c>
      <c r="B135" s="16">
        <f>-各歳別人口①!B99</f>
        <v>-112</v>
      </c>
      <c r="C135" s="16">
        <f>各歳別人口①!C99</f>
        <v>393</v>
      </c>
      <c r="E135" s="7" t="s">
        <v>145</v>
      </c>
      <c r="F135" s="16">
        <f>-各歳別人口②!B99</f>
        <v>-112</v>
      </c>
      <c r="G135" s="16">
        <f>各歳別人口②!C99</f>
        <v>393</v>
      </c>
    </row>
    <row r="136" spans="1:7" ht="19.5" x14ac:dyDescent="0.4">
      <c r="A136" s="7" t="s">
        <v>146</v>
      </c>
      <c r="B136" s="16">
        <f>-各歳別人口①!B100</f>
        <v>-82</v>
      </c>
      <c r="C136" s="16">
        <f>各歳別人口①!C100</f>
        <v>254</v>
      </c>
      <c r="E136" s="7" t="s">
        <v>146</v>
      </c>
      <c r="F136" s="16">
        <f>-各歳別人口②!B100</f>
        <v>-82</v>
      </c>
      <c r="G136" s="16">
        <f>各歳別人口②!C100</f>
        <v>254</v>
      </c>
    </row>
    <row r="137" spans="1:7" ht="19.5" x14ac:dyDescent="0.4">
      <c r="A137" s="7" t="s">
        <v>147</v>
      </c>
      <c r="B137" s="16">
        <f>-各歳別人口①!B101</f>
        <v>-42</v>
      </c>
      <c r="C137" s="16">
        <f>各歳別人口①!C101</f>
        <v>201</v>
      </c>
      <c r="E137" s="7" t="s">
        <v>147</v>
      </c>
      <c r="F137" s="16">
        <f>-各歳別人口②!B101</f>
        <v>-42</v>
      </c>
      <c r="G137" s="16">
        <f>各歳別人口②!C101</f>
        <v>201</v>
      </c>
    </row>
    <row r="138" spans="1:7" ht="19.5" x14ac:dyDescent="0.4">
      <c r="A138" s="7" t="s">
        <v>148</v>
      </c>
      <c r="B138" s="16">
        <f>-各歳別人口①!B102</f>
        <v>-25</v>
      </c>
      <c r="C138" s="16">
        <f>各歳別人口①!C102</f>
        <v>144</v>
      </c>
      <c r="E138" s="7" t="s">
        <v>148</v>
      </c>
      <c r="F138" s="16">
        <f>-各歳別人口②!B102</f>
        <v>-25</v>
      </c>
      <c r="G138" s="16">
        <f>各歳別人口②!C102</f>
        <v>144</v>
      </c>
    </row>
    <row r="139" spans="1:7" ht="19.5" x14ac:dyDescent="0.4">
      <c r="A139" s="7" t="s">
        <v>149</v>
      </c>
      <c r="B139" s="16">
        <f>-SUM(各歳別人口①!B103:B133)</f>
        <v>-26</v>
      </c>
      <c r="C139" s="16">
        <f>SUM(各歳別人口①!C103:C133)</f>
        <v>244</v>
      </c>
      <c r="E139" s="7" t="s">
        <v>149</v>
      </c>
      <c r="F139" s="16">
        <f>-SUM(各歳別人口②!B103:B133)</f>
        <v>-26</v>
      </c>
      <c r="G139" s="16">
        <f>SUM(各歳別人口②!C103:C133)</f>
        <v>244</v>
      </c>
    </row>
    <row r="141" spans="1:7" ht="19.5" x14ac:dyDescent="0.4">
      <c r="A141" s="7" t="s">
        <v>150</v>
      </c>
      <c r="B141" s="16">
        <f>-SUM(B39:B53)+SUM(C39:C53)</f>
        <v>35881</v>
      </c>
      <c r="C141" s="17">
        <f>B141/SUM($B$141:$B$143)*100</f>
        <v>9.4763586231667798</v>
      </c>
      <c r="E141" s="7" t="s">
        <v>150</v>
      </c>
      <c r="F141" s="16">
        <f>-SUM(F39:F53)+SUM(G39:G53)</f>
        <v>35881</v>
      </c>
      <c r="G141" s="17">
        <f>F141/SUM($F$141:$F$143)*100</f>
        <v>9.4763586231667798</v>
      </c>
    </row>
    <row r="142" spans="1:7" ht="19.5" x14ac:dyDescent="0.4">
      <c r="A142" s="7" t="s">
        <v>151</v>
      </c>
      <c r="B142" s="16">
        <f>-SUM(B54:B103)+SUM(C54:C103)</f>
        <v>218996</v>
      </c>
      <c r="C142" s="17">
        <f t="shared" ref="C142:C143" si="0">B142/SUM($B$141:$B$143)*100</f>
        <v>57.837982025000201</v>
      </c>
      <c r="E142" s="7" t="s">
        <v>151</v>
      </c>
      <c r="F142" s="16">
        <f>-SUM(F54:F103)+SUM(G54:G103)</f>
        <v>218996</v>
      </c>
      <c r="G142" s="17">
        <f t="shared" ref="G142:G143" si="1">F142/SUM($F$141:$F$143)*100</f>
        <v>57.837982025000201</v>
      </c>
    </row>
    <row r="143" spans="1:7" ht="19.5" x14ac:dyDescent="0.4">
      <c r="A143" s="7" t="s">
        <v>152</v>
      </c>
      <c r="B143" s="16">
        <f>-SUM(B104:B139)+SUM(C104:C139)</f>
        <v>123760</v>
      </c>
      <c r="C143" s="17">
        <f t="shared" si="0"/>
        <v>32.685659351833024</v>
      </c>
      <c r="E143" s="7" t="s">
        <v>152</v>
      </c>
      <c r="F143" s="16">
        <f>-SUM(F104:F139)+SUM(G104:G139)</f>
        <v>123760</v>
      </c>
      <c r="G143" s="17">
        <f t="shared" si="1"/>
        <v>32.685659351833024</v>
      </c>
    </row>
    <row r="145" spans="1:9" ht="19.5" x14ac:dyDescent="0.4">
      <c r="A145" s="7" t="s">
        <v>150</v>
      </c>
      <c r="B145" s="50" t="str">
        <f>TEXT(B141,"#,###")&amp;"人"&amp;"("&amp;ROUND(C141,1)&amp;"％"&amp;")"</f>
        <v>35,881人(9.5％)</v>
      </c>
      <c r="C145" s="50"/>
      <c r="E145" s="7" t="s">
        <v>150</v>
      </c>
      <c r="F145" s="50" t="str">
        <f>TEXT(F141,"#,###")&amp;"人"&amp;"("&amp;ROUND(G141,1)&amp;"％"&amp;")"</f>
        <v>35,881人(9.5％)</v>
      </c>
      <c r="G145" s="50"/>
    </row>
    <row r="146" spans="1:9" ht="19.5" x14ac:dyDescent="0.4">
      <c r="A146" s="7" t="s">
        <v>151</v>
      </c>
      <c r="B146" s="50" t="str">
        <f t="shared" ref="B146:B147" si="2">TEXT(B142,"#,###")&amp;"人"&amp;"("&amp;ROUND(C142,1)&amp;"％"&amp;")"</f>
        <v>218,996人(57.8％)</v>
      </c>
      <c r="C146" s="50"/>
      <c r="E146" s="7" t="s">
        <v>151</v>
      </c>
      <c r="F146" s="50" t="str">
        <f t="shared" ref="F146:F147" si="3">TEXT(F142,"#,###")&amp;"人"&amp;"("&amp;ROUND(G142,1)&amp;"％"&amp;")"</f>
        <v>218,996人(57.8％)</v>
      </c>
      <c r="G146" s="50"/>
    </row>
    <row r="147" spans="1:9" ht="19.5" x14ac:dyDescent="0.4">
      <c r="A147" s="7" t="s">
        <v>152</v>
      </c>
      <c r="B147" s="50" t="str">
        <f t="shared" si="2"/>
        <v>123,760人(32.7％)</v>
      </c>
      <c r="C147" s="50"/>
      <c r="E147" s="7" t="s">
        <v>152</v>
      </c>
      <c r="F147" s="50" t="str">
        <f t="shared" si="3"/>
        <v>123,760人(32.7％)</v>
      </c>
      <c r="G147" s="50"/>
      <c r="I147" s="15" t="s">
        <v>12</v>
      </c>
    </row>
  </sheetData>
  <mergeCells count="6">
    <mergeCell ref="B145:C145"/>
    <mergeCell ref="F145:G145"/>
    <mergeCell ref="B146:C146"/>
    <mergeCell ref="F146:G146"/>
    <mergeCell ref="B147:C147"/>
    <mergeCell ref="F147:G147"/>
  </mergeCells>
  <phoneticPr fontId="2"/>
  <hyperlinks>
    <hyperlink ref="B1" location="'見える化（特定年月）'!A1" display="「見える化システム」へ" xr:uid="{188AF34B-7B85-4FCB-BFA0-F359DF2A9EA5}"/>
    <hyperlink ref="N9" location="'見える化（特定年月）'!A1" display="「見える化システム」へ" xr:uid="{FD814D37-5835-4F59-9C0F-F62209EAD443}"/>
    <hyperlink ref="N17" location="'見える化（特定年月）'!A1" display="「見える化システム」へ" xr:uid="{6799A8A3-9EB3-4D46-B2A1-14EF7E8CB313}"/>
    <hyperlink ref="Q33" location="'見える化（特定年月）'!A1" display="「見える化システム」へ" xr:uid="{4223F8E4-E059-442F-9EC4-29C5A69DC514}"/>
    <hyperlink ref="I147" location="'見える化（特定年月）'!A1" display="「見える化システム」へ" xr:uid="{9874E2CB-11C4-4BA6-961D-32D2F3095D3D}"/>
  </hyperlink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D925FD-83E4-4B2E-B180-42F053626179}">
  <sheetPr>
    <tabColor theme="8"/>
  </sheetPr>
  <dimension ref="A1:JP99"/>
  <sheetViews>
    <sheetView showGridLines="0" workbookViewId="0"/>
  </sheetViews>
  <sheetFormatPr defaultColWidth="9" defaultRowHeight="18.75" x14ac:dyDescent="0.4"/>
  <cols>
    <col min="1" max="1" width="12.625" style="6" bestFit="1" customWidth="1"/>
    <col min="2" max="3" width="9.25" style="6" bestFit="1" customWidth="1"/>
    <col min="4" max="4" width="12.625" style="6" customWidth="1"/>
    <col min="5" max="7" width="9.25" style="6" bestFit="1" customWidth="1"/>
    <col min="8" max="8" width="12.625" style="6" customWidth="1"/>
    <col min="9" max="11" width="9.25" style="6" customWidth="1"/>
    <col min="12" max="12" width="9.125" style="6" bestFit="1" customWidth="1"/>
    <col min="13" max="13" width="12.625" style="6" customWidth="1"/>
    <col min="14" max="16" width="9.25" style="6" customWidth="1"/>
    <col min="17" max="17" width="9.125" style="6" bestFit="1" customWidth="1"/>
    <col min="18" max="18" width="12.625" style="6" customWidth="1"/>
    <col min="19" max="19" width="9.25" style="6" customWidth="1"/>
    <col min="20" max="20" width="9.125" style="6" bestFit="1" customWidth="1"/>
    <col min="21" max="22" width="12.625" style="6" customWidth="1"/>
    <col min="23" max="23" width="9.125" style="6" bestFit="1" customWidth="1"/>
    <col min="24" max="24" width="12.625" style="6" customWidth="1"/>
    <col min="25" max="27" width="9.25" style="6" customWidth="1"/>
    <col min="28" max="28" width="9" style="6"/>
    <col min="29" max="29" width="12.5" style="6" bestFit="1" customWidth="1"/>
    <col min="30" max="30" width="9.625" style="6" customWidth="1"/>
    <col min="31" max="37" width="9.125" style="6" bestFit="1" customWidth="1"/>
    <col min="38" max="48" width="9.125" style="6" customWidth="1"/>
    <col min="49" max="49" width="12.625" style="6" customWidth="1"/>
    <col min="50" max="68" width="9.125" style="6" customWidth="1"/>
    <col min="69" max="69" width="12.625" style="6" customWidth="1"/>
    <col min="70" max="104" width="9.125" style="6" customWidth="1"/>
    <col min="105" max="169" width="9" style="6"/>
    <col min="170" max="170" width="9.625" style="6" customWidth="1"/>
    <col min="171" max="171" width="9" style="6"/>
    <col min="172" max="172" width="12.625" style="6" customWidth="1"/>
    <col min="173" max="272" width="9" style="6"/>
    <col min="273" max="273" width="9.625" style="6" customWidth="1"/>
    <col min="274" max="274" width="9" style="6"/>
    <col min="275" max="276" width="12.625" style="6" customWidth="1"/>
    <col min="277" max="16384" width="9" style="6"/>
  </cols>
  <sheetData>
    <row r="1" spans="1:276" ht="19.5" x14ac:dyDescent="0.4">
      <c r="B1" s="15" t="s">
        <v>12</v>
      </c>
    </row>
    <row r="3" spans="1:276" ht="33" x14ac:dyDescent="0.4">
      <c r="A3" s="21" t="s">
        <v>13</v>
      </c>
    </row>
    <row r="5" spans="1:276" ht="22.5" x14ac:dyDescent="0.4">
      <c r="A5" s="22" t="s">
        <v>14</v>
      </c>
      <c r="D5" s="22" t="s">
        <v>15</v>
      </c>
      <c r="H5" s="22" t="s">
        <v>158</v>
      </c>
      <c r="R5" s="22" t="s">
        <v>159</v>
      </c>
      <c r="U5" s="22" t="s">
        <v>160</v>
      </c>
      <c r="X5" s="22" t="s">
        <v>161</v>
      </c>
      <c r="AC5" s="22" t="s">
        <v>28</v>
      </c>
      <c r="AM5" s="22"/>
      <c r="BQ5" s="22" t="s">
        <v>162</v>
      </c>
    </row>
    <row r="7" spans="1:276" ht="22.5" x14ac:dyDescent="0.4">
      <c r="A7" s="15" t="s">
        <v>12</v>
      </c>
      <c r="C7" s="15"/>
      <c r="D7" s="15" t="s">
        <v>12</v>
      </c>
      <c r="H7" s="22" t="s">
        <v>17</v>
      </c>
      <c r="I7" s="15" t="s">
        <v>12</v>
      </c>
      <c r="M7" s="22" t="s">
        <v>21</v>
      </c>
      <c r="N7" s="15" t="s">
        <v>12</v>
      </c>
      <c r="P7" s="15"/>
      <c r="R7" s="15" t="s">
        <v>12</v>
      </c>
      <c r="S7" s="22"/>
      <c r="U7" s="15" t="s">
        <v>12</v>
      </c>
      <c r="X7" s="15" t="s">
        <v>12</v>
      </c>
      <c r="Z7" s="15"/>
      <c r="AC7" s="22" t="s">
        <v>17</v>
      </c>
      <c r="AD7" s="15" t="s">
        <v>12</v>
      </c>
      <c r="AJ7" s="15"/>
      <c r="AM7" s="22"/>
      <c r="AT7" s="15"/>
      <c r="AW7" s="22" t="s">
        <v>163</v>
      </c>
      <c r="AX7" s="15" t="s">
        <v>12</v>
      </c>
      <c r="BD7" s="15"/>
      <c r="BQ7" s="22" t="s">
        <v>17</v>
      </c>
      <c r="BR7" s="15" t="s">
        <v>12</v>
      </c>
      <c r="FP7" s="22" t="s">
        <v>21</v>
      </c>
      <c r="FQ7" s="15" t="s">
        <v>12</v>
      </c>
    </row>
    <row r="9" spans="1:276" x14ac:dyDescent="0.4">
      <c r="A9" s="23"/>
      <c r="B9" s="23" t="s">
        <v>14</v>
      </c>
      <c r="D9" s="23"/>
      <c r="E9" s="23" t="s">
        <v>17</v>
      </c>
      <c r="F9" s="23" t="s">
        <v>21</v>
      </c>
      <c r="H9" s="23"/>
      <c r="I9" s="23" t="s">
        <v>18</v>
      </c>
      <c r="J9" s="23" t="s">
        <v>19</v>
      </c>
      <c r="K9" s="23" t="s">
        <v>164</v>
      </c>
      <c r="M9" s="23"/>
      <c r="N9" s="23" t="s">
        <v>18</v>
      </c>
      <c r="O9" s="23" t="s">
        <v>19</v>
      </c>
      <c r="P9" s="23" t="s">
        <v>164</v>
      </c>
      <c r="R9" s="23"/>
      <c r="S9" s="23" t="s">
        <v>22</v>
      </c>
      <c r="U9" s="23"/>
      <c r="V9" s="23" t="s">
        <v>23</v>
      </c>
      <c r="X9" s="23"/>
      <c r="Y9" s="23" t="s">
        <v>18</v>
      </c>
      <c r="Z9" s="23" t="s">
        <v>19</v>
      </c>
      <c r="AA9" s="23" t="s">
        <v>164</v>
      </c>
      <c r="AC9" s="23"/>
      <c r="AD9" s="23" t="s">
        <v>29</v>
      </c>
      <c r="AE9" s="23" t="s">
        <v>30</v>
      </c>
      <c r="AF9" s="23" t="s">
        <v>31</v>
      </c>
      <c r="AG9" s="23" t="s">
        <v>32</v>
      </c>
      <c r="AH9" s="23" t="s">
        <v>33</v>
      </c>
      <c r="AI9" s="23" t="s">
        <v>34</v>
      </c>
      <c r="AJ9" s="23" t="s">
        <v>35</v>
      </c>
      <c r="AK9" s="23" t="s">
        <v>36</v>
      </c>
      <c r="AL9" s="23" t="s">
        <v>37</v>
      </c>
      <c r="AM9" s="23" t="s">
        <v>38</v>
      </c>
      <c r="AN9" s="23" t="s">
        <v>39</v>
      </c>
      <c r="AO9" s="23" t="s">
        <v>40</v>
      </c>
      <c r="AP9" s="23" t="s">
        <v>41</v>
      </c>
      <c r="AQ9" s="23" t="s">
        <v>42</v>
      </c>
      <c r="AR9" s="23" t="s">
        <v>43</v>
      </c>
      <c r="AS9" s="23" t="s">
        <v>44</v>
      </c>
      <c r="AT9" s="23" t="s">
        <v>45</v>
      </c>
      <c r="AU9" s="23" t="s">
        <v>46</v>
      </c>
      <c r="AW9" s="23"/>
      <c r="AX9" s="23" t="s">
        <v>29</v>
      </c>
      <c r="AY9" s="23" t="s">
        <v>30</v>
      </c>
      <c r="AZ9" s="23" t="s">
        <v>31</v>
      </c>
      <c r="BA9" s="23" t="s">
        <v>32</v>
      </c>
      <c r="BB9" s="23" t="s">
        <v>33</v>
      </c>
      <c r="BC9" s="23" t="s">
        <v>34</v>
      </c>
      <c r="BD9" s="23" t="s">
        <v>35</v>
      </c>
      <c r="BE9" s="23" t="s">
        <v>36</v>
      </c>
      <c r="BF9" s="23" t="s">
        <v>37</v>
      </c>
      <c r="BG9" s="23" t="s">
        <v>38</v>
      </c>
      <c r="BH9" s="23" t="s">
        <v>39</v>
      </c>
      <c r="BI9" s="23" t="s">
        <v>40</v>
      </c>
      <c r="BJ9" s="23" t="s">
        <v>41</v>
      </c>
      <c r="BK9" s="23" t="s">
        <v>42</v>
      </c>
      <c r="BL9" s="23" t="s">
        <v>43</v>
      </c>
      <c r="BM9" s="23" t="s">
        <v>44</v>
      </c>
      <c r="BN9" s="23" t="s">
        <v>45</v>
      </c>
      <c r="BO9" s="23" t="s">
        <v>46</v>
      </c>
      <c r="BQ9" s="23"/>
      <c r="BR9" s="23" t="s">
        <v>49</v>
      </c>
      <c r="BS9" s="23" t="s">
        <v>50</v>
      </c>
      <c r="BT9" s="23" t="s">
        <v>51</v>
      </c>
      <c r="BU9" s="23" t="s">
        <v>52</v>
      </c>
      <c r="BV9" s="23" t="s">
        <v>53</v>
      </c>
      <c r="BW9" s="23" t="s">
        <v>54</v>
      </c>
      <c r="BX9" s="23" t="s">
        <v>55</v>
      </c>
      <c r="BY9" s="23" t="s">
        <v>56</v>
      </c>
      <c r="BZ9" s="23" t="s">
        <v>57</v>
      </c>
      <c r="CA9" s="23" t="s">
        <v>58</v>
      </c>
      <c r="CB9" s="23" t="s">
        <v>59</v>
      </c>
      <c r="CC9" s="23" t="s">
        <v>60</v>
      </c>
      <c r="CD9" s="23" t="s">
        <v>61</v>
      </c>
      <c r="CE9" s="23" t="s">
        <v>62</v>
      </c>
      <c r="CF9" s="23" t="s">
        <v>63</v>
      </c>
      <c r="CG9" s="23" t="s">
        <v>64</v>
      </c>
      <c r="CH9" s="23" t="s">
        <v>65</v>
      </c>
      <c r="CI9" s="23" t="s">
        <v>66</v>
      </c>
      <c r="CJ9" s="23" t="s">
        <v>67</v>
      </c>
      <c r="CK9" s="23" t="s">
        <v>68</v>
      </c>
      <c r="CL9" s="23" t="s">
        <v>69</v>
      </c>
      <c r="CM9" s="23" t="s">
        <v>70</v>
      </c>
      <c r="CN9" s="23" t="s">
        <v>71</v>
      </c>
      <c r="CO9" s="23" t="s">
        <v>72</v>
      </c>
      <c r="CP9" s="23" t="s">
        <v>73</v>
      </c>
      <c r="CQ9" s="23" t="s">
        <v>74</v>
      </c>
      <c r="CR9" s="23" t="s">
        <v>75</v>
      </c>
      <c r="CS9" s="23" t="s">
        <v>76</v>
      </c>
      <c r="CT9" s="23" t="s">
        <v>77</v>
      </c>
      <c r="CU9" s="23" t="s">
        <v>78</v>
      </c>
      <c r="CV9" s="23" t="s">
        <v>79</v>
      </c>
      <c r="CW9" s="23" t="s">
        <v>80</v>
      </c>
      <c r="CX9" s="23" t="s">
        <v>81</v>
      </c>
      <c r="CY9" s="23" t="s">
        <v>82</v>
      </c>
      <c r="CZ9" s="23" t="s">
        <v>83</v>
      </c>
      <c r="DA9" s="23" t="s">
        <v>84</v>
      </c>
      <c r="DB9" s="23" t="s">
        <v>85</v>
      </c>
      <c r="DC9" s="23" t="s">
        <v>86</v>
      </c>
      <c r="DD9" s="23" t="s">
        <v>87</v>
      </c>
      <c r="DE9" s="23" t="s">
        <v>88</v>
      </c>
      <c r="DF9" s="23" t="s">
        <v>89</v>
      </c>
      <c r="DG9" s="23" t="s">
        <v>90</v>
      </c>
      <c r="DH9" s="23" t="s">
        <v>91</v>
      </c>
      <c r="DI9" s="23" t="s">
        <v>92</v>
      </c>
      <c r="DJ9" s="23" t="s">
        <v>93</v>
      </c>
      <c r="DK9" s="23" t="s">
        <v>94</v>
      </c>
      <c r="DL9" s="23" t="s">
        <v>95</v>
      </c>
      <c r="DM9" s="23" t="s">
        <v>96</v>
      </c>
      <c r="DN9" s="23" t="s">
        <v>97</v>
      </c>
      <c r="DO9" s="23" t="s">
        <v>98</v>
      </c>
      <c r="DP9" s="23" t="s">
        <v>99</v>
      </c>
      <c r="DQ9" s="23" t="s">
        <v>100</v>
      </c>
      <c r="DR9" s="23" t="s">
        <v>101</v>
      </c>
      <c r="DS9" s="23" t="s">
        <v>102</v>
      </c>
      <c r="DT9" s="23" t="s">
        <v>103</v>
      </c>
      <c r="DU9" s="23" t="s">
        <v>104</v>
      </c>
      <c r="DV9" s="23" t="s">
        <v>105</v>
      </c>
      <c r="DW9" s="23" t="s">
        <v>106</v>
      </c>
      <c r="DX9" s="23" t="s">
        <v>107</v>
      </c>
      <c r="DY9" s="23" t="s">
        <v>108</v>
      </c>
      <c r="DZ9" s="23" t="s">
        <v>109</v>
      </c>
      <c r="EA9" s="23" t="s">
        <v>110</v>
      </c>
      <c r="EB9" s="23" t="s">
        <v>111</v>
      </c>
      <c r="EC9" s="23" t="s">
        <v>112</v>
      </c>
      <c r="ED9" s="23" t="s">
        <v>113</v>
      </c>
      <c r="EE9" s="23" t="s">
        <v>114</v>
      </c>
      <c r="EF9" s="23" t="s">
        <v>115</v>
      </c>
      <c r="EG9" s="23" t="s">
        <v>116</v>
      </c>
      <c r="EH9" s="23" t="s">
        <v>117</v>
      </c>
      <c r="EI9" s="23" t="s">
        <v>118</v>
      </c>
      <c r="EJ9" s="23" t="s">
        <v>119</v>
      </c>
      <c r="EK9" s="23" t="s">
        <v>120</v>
      </c>
      <c r="EL9" s="23" t="s">
        <v>121</v>
      </c>
      <c r="EM9" s="23" t="s">
        <v>122</v>
      </c>
      <c r="EN9" s="23" t="s">
        <v>123</v>
      </c>
      <c r="EO9" s="23" t="s">
        <v>124</v>
      </c>
      <c r="EP9" s="23" t="s">
        <v>125</v>
      </c>
      <c r="EQ9" s="23" t="s">
        <v>126</v>
      </c>
      <c r="ER9" s="23" t="s">
        <v>127</v>
      </c>
      <c r="ES9" s="23" t="s">
        <v>128</v>
      </c>
      <c r="ET9" s="23" t="s">
        <v>129</v>
      </c>
      <c r="EU9" s="23" t="s">
        <v>130</v>
      </c>
      <c r="EV9" s="23" t="s">
        <v>131</v>
      </c>
      <c r="EW9" s="23" t="s">
        <v>132</v>
      </c>
      <c r="EX9" s="23" t="s">
        <v>133</v>
      </c>
      <c r="EY9" s="23" t="s">
        <v>134</v>
      </c>
      <c r="EZ9" s="23" t="s">
        <v>135</v>
      </c>
      <c r="FA9" s="23" t="s">
        <v>136</v>
      </c>
      <c r="FB9" s="23" t="s">
        <v>137</v>
      </c>
      <c r="FC9" s="23" t="s">
        <v>138</v>
      </c>
      <c r="FD9" s="23" t="s">
        <v>139</v>
      </c>
      <c r="FE9" s="23" t="s">
        <v>140</v>
      </c>
      <c r="FF9" s="23" t="s">
        <v>141</v>
      </c>
      <c r="FG9" s="23" t="s">
        <v>142</v>
      </c>
      <c r="FH9" s="23" t="s">
        <v>143</v>
      </c>
      <c r="FI9" s="23" t="s">
        <v>144</v>
      </c>
      <c r="FJ9" s="23" t="s">
        <v>145</v>
      </c>
      <c r="FK9" s="23" t="s">
        <v>146</v>
      </c>
      <c r="FL9" s="23" t="s">
        <v>147</v>
      </c>
      <c r="FM9" s="23" t="s">
        <v>148</v>
      </c>
      <c r="FN9" s="23" t="s">
        <v>149</v>
      </c>
      <c r="FP9" s="23"/>
      <c r="FQ9" s="23" t="s">
        <v>49</v>
      </c>
      <c r="FR9" s="23" t="s">
        <v>50</v>
      </c>
      <c r="FS9" s="23" t="s">
        <v>51</v>
      </c>
      <c r="FT9" s="23" t="s">
        <v>52</v>
      </c>
      <c r="FU9" s="23" t="s">
        <v>53</v>
      </c>
      <c r="FV9" s="23" t="s">
        <v>54</v>
      </c>
      <c r="FW9" s="23" t="s">
        <v>55</v>
      </c>
      <c r="FX9" s="23" t="s">
        <v>56</v>
      </c>
      <c r="FY9" s="23" t="s">
        <v>57</v>
      </c>
      <c r="FZ9" s="23" t="s">
        <v>58</v>
      </c>
      <c r="GA9" s="23" t="s">
        <v>59</v>
      </c>
      <c r="GB9" s="23" t="s">
        <v>60</v>
      </c>
      <c r="GC9" s="23" t="s">
        <v>61</v>
      </c>
      <c r="GD9" s="23" t="s">
        <v>62</v>
      </c>
      <c r="GE9" s="23" t="s">
        <v>63</v>
      </c>
      <c r="GF9" s="23" t="s">
        <v>64</v>
      </c>
      <c r="GG9" s="23" t="s">
        <v>65</v>
      </c>
      <c r="GH9" s="23" t="s">
        <v>66</v>
      </c>
      <c r="GI9" s="23" t="s">
        <v>67</v>
      </c>
      <c r="GJ9" s="23" t="s">
        <v>68</v>
      </c>
      <c r="GK9" s="23" t="s">
        <v>69</v>
      </c>
      <c r="GL9" s="23" t="s">
        <v>70</v>
      </c>
      <c r="GM9" s="23" t="s">
        <v>71</v>
      </c>
      <c r="GN9" s="23" t="s">
        <v>72</v>
      </c>
      <c r="GO9" s="23" t="s">
        <v>73</v>
      </c>
      <c r="GP9" s="23" t="s">
        <v>74</v>
      </c>
      <c r="GQ9" s="23" t="s">
        <v>75</v>
      </c>
      <c r="GR9" s="23" t="s">
        <v>76</v>
      </c>
      <c r="GS9" s="23" t="s">
        <v>77</v>
      </c>
      <c r="GT9" s="23" t="s">
        <v>78</v>
      </c>
      <c r="GU9" s="23" t="s">
        <v>79</v>
      </c>
      <c r="GV9" s="23" t="s">
        <v>80</v>
      </c>
      <c r="GW9" s="23" t="s">
        <v>81</v>
      </c>
      <c r="GX9" s="23" t="s">
        <v>82</v>
      </c>
      <c r="GY9" s="23" t="s">
        <v>83</v>
      </c>
      <c r="GZ9" s="23" t="s">
        <v>84</v>
      </c>
      <c r="HA9" s="23" t="s">
        <v>85</v>
      </c>
      <c r="HB9" s="23" t="s">
        <v>86</v>
      </c>
      <c r="HC9" s="23" t="s">
        <v>87</v>
      </c>
      <c r="HD9" s="23" t="s">
        <v>88</v>
      </c>
      <c r="HE9" s="23" t="s">
        <v>89</v>
      </c>
      <c r="HF9" s="23" t="s">
        <v>90</v>
      </c>
      <c r="HG9" s="23" t="s">
        <v>91</v>
      </c>
      <c r="HH9" s="23" t="s">
        <v>92</v>
      </c>
      <c r="HI9" s="23" t="s">
        <v>93</v>
      </c>
      <c r="HJ9" s="23" t="s">
        <v>94</v>
      </c>
      <c r="HK9" s="23" t="s">
        <v>95</v>
      </c>
      <c r="HL9" s="23" t="s">
        <v>96</v>
      </c>
      <c r="HM9" s="23" t="s">
        <v>97</v>
      </c>
      <c r="HN9" s="23" t="s">
        <v>98</v>
      </c>
      <c r="HO9" s="23" t="s">
        <v>99</v>
      </c>
      <c r="HP9" s="23" t="s">
        <v>100</v>
      </c>
      <c r="HQ9" s="23" t="s">
        <v>101</v>
      </c>
      <c r="HR9" s="23" t="s">
        <v>102</v>
      </c>
      <c r="HS9" s="23" t="s">
        <v>103</v>
      </c>
      <c r="HT9" s="23" t="s">
        <v>104</v>
      </c>
      <c r="HU9" s="23" t="s">
        <v>105</v>
      </c>
      <c r="HV9" s="23" t="s">
        <v>106</v>
      </c>
      <c r="HW9" s="23" t="s">
        <v>107</v>
      </c>
      <c r="HX9" s="23" t="s">
        <v>108</v>
      </c>
      <c r="HY9" s="23" t="s">
        <v>109</v>
      </c>
      <c r="HZ9" s="23" t="s">
        <v>110</v>
      </c>
      <c r="IA9" s="23" t="s">
        <v>111</v>
      </c>
      <c r="IB9" s="23" t="s">
        <v>112</v>
      </c>
      <c r="IC9" s="23" t="s">
        <v>113</v>
      </c>
      <c r="ID9" s="23" t="s">
        <v>114</v>
      </c>
      <c r="IE9" s="23" t="s">
        <v>115</v>
      </c>
      <c r="IF9" s="23" t="s">
        <v>116</v>
      </c>
      <c r="IG9" s="23" t="s">
        <v>117</v>
      </c>
      <c r="IH9" s="23" t="s">
        <v>118</v>
      </c>
      <c r="II9" s="23" t="s">
        <v>119</v>
      </c>
      <c r="IJ9" s="23" t="s">
        <v>120</v>
      </c>
      <c r="IK9" s="23" t="s">
        <v>121</v>
      </c>
      <c r="IL9" s="23" t="s">
        <v>122</v>
      </c>
      <c r="IM9" s="23" t="s">
        <v>123</v>
      </c>
      <c r="IN9" s="23" t="s">
        <v>124</v>
      </c>
      <c r="IO9" s="23" t="s">
        <v>125</v>
      </c>
      <c r="IP9" s="23" t="s">
        <v>126</v>
      </c>
      <c r="IQ9" s="23" t="s">
        <v>127</v>
      </c>
      <c r="IR9" s="23" t="s">
        <v>128</v>
      </c>
      <c r="IS9" s="23" t="s">
        <v>129</v>
      </c>
      <c r="IT9" s="23" t="s">
        <v>130</v>
      </c>
      <c r="IU9" s="23" t="s">
        <v>131</v>
      </c>
      <c r="IV9" s="23" t="s">
        <v>132</v>
      </c>
      <c r="IW9" s="23" t="s">
        <v>133</v>
      </c>
      <c r="IX9" s="23" t="s">
        <v>134</v>
      </c>
      <c r="IY9" s="23" t="s">
        <v>135</v>
      </c>
      <c r="IZ9" s="23" t="s">
        <v>136</v>
      </c>
      <c r="JA9" s="23" t="s">
        <v>137</v>
      </c>
      <c r="JB9" s="23" t="s">
        <v>138</v>
      </c>
      <c r="JC9" s="23" t="s">
        <v>139</v>
      </c>
      <c r="JD9" s="23" t="s">
        <v>140</v>
      </c>
      <c r="JE9" s="23" t="s">
        <v>141</v>
      </c>
      <c r="JF9" s="23" t="s">
        <v>142</v>
      </c>
      <c r="JG9" s="23" t="s">
        <v>143</v>
      </c>
      <c r="JH9" s="23" t="s">
        <v>144</v>
      </c>
      <c r="JI9" s="23" t="s">
        <v>145</v>
      </c>
      <c r="JJ9" s="23" t="s">
        <v>146</v>
      </c>
      <c r="JK9" s="23" t="s">
        <v>147</v>
      </c>
      <c r="JL9" s="23" t="s">
        <v>148</v>
      </c>
      <c r="JM9" s="23" t="s">
        <v>149</v>
      </c>
      <c r="JO9" s="23" t="s">
        <v>165</v>
      </c>
      <c r="JP9" s="23" t="s">
        <v>166</v>
      </c>
    </row>
    <row r="10" spans="1:276" x14ac:dyDescent="0.4">
      <c r="A10" s="24" t="str">
        <f>"2018年"&amp;"7月"</f>
        <v>2018年7月</v>
      </c>
      <c r="B10" s="25">
        <f>SUM(各歳別人口③!D3:E133)</f>
        <v>406752</v>
      </c>
      <c r="D10" s="24" t="str">
        <f>"2018年"&amp;"7月"</f>
        <v>2018年7月</v>
      </c>
      <c r="E10" s="25">
        <f>SUM(各歳別人口③!D3:D133)</f>
        <v>202956</v>
      </c>
      <c r="F10" s="25">
        <f>SUM(各歳別人口③!E3:E133)</f>
        <v>203796</v>
      </c>
      <c r="H10" s="24" t="str">
        <f>"2018年"&amp;"7月"</f>
        <v>2018年7月</v>
      </c>
      <c r="I10" s="25">
        <f>SUM(各歳別人口③!D3:D17)</f>
        <v>23062</v>
      </c>
      <c r="J10" s="25">
        <f>SUM(各歳別人口③!D18:D67)</f>
        <v>123978</v>
      </c>
      <c r="K10" s="25">
        <f>SUM(各歳別人口③!D68:D133)</f>
        <v>55916</v>
      </c>
      <c r="M10" s="24" t="str">
        <f>"2018年"&amp;"7月"</f>
        <v>2018年7月</v>
      </c>
      <c r="N10" s="25">
        <f>SUM(各歳別人口③!E3:E17)</f>
        <v>22019</v>
      </c>
      <c r="O10" s="25">
        <f>SUM(各歳別人口③!E18:E67)</f>
        <v>111900</v>
      </c>
      <c r="P10" s="25">
        <f>SUM(各歳別人口③!E68:E133)</f>
        <v>69877</v>
      </c>
      <c r="R10" s="24" t="str">
        <f>"2018年"&amp;"7月"</f>
        <v>2018年7月</v>
      </c>
      <c r="S10" s="26">
        <f>SUM(各歳別人口③!D68:E133)/SUM(各歳別人口③!D3:E133)</f>
        <v>0.30926215482652819</v>
      </c>
      <c r="U10" s="24" t="str">
        <f>"2018年"&amp;"7月"</f>
        <v>2018年7月</v>
      </c>
      <c r="V10" s="26">
        <f>SUM(各歳別人口③!D78:E133)/SUM(各歳別人口③!D3:E133)</f>
        <v>0.15679087011250098</v>
      </c>
      <c r="X10" s="24" t="str">
        <f>"2018年"&amp;"7月"</f>
        <v>2018年7月</v>
      </c>
      <c r="Y10" s="26">
        <f>SUM(各歳別人口③!D3:E17)/SUM(各歳別人口③!D3:E133)</f>
        <v>0.1108316615529856</v>
      </c>
      <c r="Z10" s="26">
        <f>SUM(各歳別人口③!D18:E67)/SUM(各歳別人口③!D3:E133)</f>
        <v>0.57990618362048618</v>
      </c>
      <c r="AA10" s="26">
        <f>SUM(各歳別人口③!D68:E133)/SUM(各歳別人口③!D3:E133)</f>
        <v>0.30926215482652819</v>
      </c>
      <c r="AC10" s="24" t="str">
        <f>"2018年"&amp;"7月"</f>
        <v>2018年7月</v>
      </c>
      <c r="AD10" s="25">
        <f>SUM(各歳別人口③!D3:D7)</f>
        <v>6738</v>
      </c>
      <c r="AE10" s="25">
        <f>SUM(各歳別人口③!D8:D12)</f>
        <v>7732</v>
      </c>
      <c r="AF10" s="25">
        <f>SUM(各歳別人口③!D13:D17)</f>
        <v>8592</v>
      </c>
      <c r="AG10" s="25">
        <f>SUM(各歳別人口③!D18:D22)</f>
        <v>11560</v>
      </c>
      <c r="AH10" s="25">
        <f>SUM(各歳別人口③!D23:D27)</f>
        <v>11676</v>
      </c>
      <c r="AI10" s="25">
        <f>SUM(各歳別人口③!D28:D32)</f>
        <v>9845</v>
      </c>
      <c r="AJ10" s="25">
        <f>SUM(各歳別人口③!D33:D37)</f>
        <v>10369</v>
      </c>
      <c r="AK10" s="25">
        <f>SUM(各歳別人口③!D38:D42)</f>
        <v>11277</v>
      </c>
      <c r="AL10" s="25">
        <f>SUM(各歳別人口③!D43:D47)</f>
        <v>14549</v>
      </c>
      <c r="AM10" s="25">
        <f>SUM(各歳別人口③!D48:D52)</f>
        <v>16645</v>
      </c>
      <c r="AN10" s="25">
        <f>SUM(各歳別人口③!D53:D57)</f>
        <v>13844</v>
      </c>
      <c r="AO10" s="25">
        <f>SUM(各歳別人口③!D58:D62)</f>
        <v>12383</v>
      </c>
      <c r="AP10" s="25">
        <f>SUM(各歳別人口③!D63:D67)</f>
        <v>11830</v>
      </c>
      <c r="AQ10" s="25">
        <f>SUM(各歳別人口③!D68:D72)</f>
        <v>15318</v>
      </c>
      <c r="AR10" s="25">
        <f>SUM(各歳別人口③!D73:D77)</f>
        <v>14204</v>
      </c>
      <c r="AS10" s="25">
        <f>SUM(各歳別人口③!D78:D82)</f>
        <v>12161</v>
      </c>
      <c r="AT10" s="25">
        <f>SUM(各歳別人口③!D83:D87)</f>
        <v>8294</v>
      </c>
      <c r="AU10" s="25">
        <f>SUM(各歳別人口③!D88:D133)</f>
        <v>5939</v>
      </c>
      <c r="AW10" s="24" t="str">
        <f>"2018年"&amp;"7月"</f>
        <v>2018年7月</v>
      </c>
      <c r="AX10" s="25">
        <f>SUM(各歳別人口③!E3:E7)</f>
        <v>6426</v>
      </c>
      <c r="AY10" s="25">
        <f>SUM(各歳別人口③!E8:E12)</f>
        <v>7437</v>
      </c>
      <c r="AZ10" s="25">
        <f>SUM(各歳別人口③!E13:E17)</f>
        <v>8156</v>
      </c>
      <c r="BA10" s="25">
        <f>SUM(各歳別人口③!E18:E22)</f>
        <v>9387</v>
      </c>
      <c r="BB10" s="25">
        <f>SUM(各歳別人口③!E23:E27)</f>
        <v>9031</v>
      </c>
      <c r="BC10" s="25">
        <f>SUM(各歳別人口③!E28:E32)</f>
        <v>8151</v>
      </c>
      <c r="BD10" s="25">
        <f>SUM(各歳別人口③!E33:E37)</f>
        <v>9064</v>
      </c>
      <c r="BE10" s="25">
        <f>SUM(各歳別人口③!E38:E42)</f>
        <v>10665</v>
      </c>
      <c r="BF10" s="25">
        <f>SUM(各歳別人口③!E43:E47)</f>
        <v>13683</v>
      </c>
      <c r="BG10" s="25">
        <f>SUM(各歳別人口③!E48:E52)</f>
        <v>15403</v>
      </c>
      <c r="BH10" s="25">
        <f>SUM(各歳別人口③!E53:E57)</f>
        <v>13189</v>
      </c>
      <c r="BI10" s="25">
        <f>SUM(各歳別人口③!E58:E62)</f>
        <v>11659</v>
      </c>
      <c r="BJ10" s="25">
        <f>SUM(各歳別人口③!E63:E67)</f>
        <v>11668</v>
      </c>
      <c r="BK10" s="25">
        <f>SUM(各歳別人口③!E68:E72)</f>
        <v>16085</v>
      </c>
      <c r="BL10" s="25">
        <f>SUM(各歳別人口③!E73:E77)</f>
        <v>16411</v>
      </c>
      <c r="BM10" s="25">
        <f>SUM(各歳別人口③!E78:E82)</f>
        <v>14229</v>
      </c>
      <c r="BN10" s="25">
        <f>SUM(各歳別人口③!E83:E87)</f>
        <v>10953</v>
      </c>
      <c r="BO10" s="25">
        <f>SUM(各歳別人口③!E88:E133)</f>
        <v>12199</v>
      </c>
      <c r="BQ10" s="24" t="str">
        <f>"2018年"&amp;"7月"</f>
        <v>2018年7月</v>
      </c>
      <c r="BR10" s="25">
        <f>各歳別人口③!D3</f>
        <v>1227</v>
      </c>
      <c r="BS10" s="25">
        <f t="shared" ref="BS10:CX10" ca="1" si="0">INDIRECT("'各歳別人口③'!D"&amp;(3+COLUMN(A1)))</f>
        <v>1275</v>
      </c>
      <c r="BT10" s="25">
        <f t="shared" ca="1" si="0"/>
        <v>1440</v>
      </c>
      <c r="BU10" s="25">
        <f t="shared" ca="1" si="0"/>
        <v>1377</v>
      </c>
      <c r="BV10" s="25">
        <f t="shared" ca="1" si="0"/>
        <v>1419</v>
      </c>
      <c r="BW10" s="25">
        <f t="shared" ca="1" si="0"/>
        <v>1483</v>
      </c>
      <c r="BX10" s="25">
        <f t="shared" ca="1" si="0"/>
        <v>1466</v>
      </c>
      <c r="BY10" s="25">
        <f t="shared" ca="1" si="0"/>
        <v>1609</v>
      </c>
      <c r="BZ10" s="25">
        <f t="shared" ca="1" si="0"/>
        <v>1573</v>
      </c>
      <c r="CA10" s="25">
        <f t="shared" ca="1" si="0"/>
        <v>1601</v>
      </c>
      <c r="CB10" s="25">
        <f t="shared" ca="1" si="0"/>
        <v>1642</v>
      </c>
      <c r="CC10" s="25">
        <f t="shared" ca="1" si="0"/>
        <v>1686</v>
      </c>
      <c r="CD10" s="25">
        <f t="shared" ca="1" si="0"/>
        <v>1720</v>
      </c>
      <c r="CE10" s="25">
        <f t="shared" ca="1" si="0"/>
        <v>1727</v>
      </c>
      <c r="CF10" s="25">
        <f t="shared" ca="1" si="0"/>
        <v>1817</v>
      </c>
      <c r="CG10" s="25">
        <f t="shared" ca="1" si="0"/>
        <v>2027</v>
      </c>
      <c r="CH10" s="25">
        <f t="shared" ca="1" si="0"/>
        <v>2228</v>
      </c>
      <c r="CI10" s="25">
        <f t="shared" ca="1" si="0"/>
        <v>2245</v>
      </c>
      <c r="CJ10" s="25">
        <f t="shared" ca="1" si="0"/>
        <v>2472</v>
      </c>
      <c r="CK10" s="25">
        <f t="shared" ca="1" si="0"/>
        <v>2588</v>
      </c>
      <c r="CL10" s="25">
        <f t="shared" ca="1" si="0"/>
        <v>2544</v>
      </c>
      <c r="CM10" s="25">
        <f t="shared" ca="1" si="0"/>
        <v>2626</v>
      </c>
      <c r="CN10" s="25">
        <f t="shared" ca="1" si="0"/>
        <v>2326</v>
      </c>
      <c r="CO10" s="25">
        <f t="shared" ca="1" si="0"/>
        <v>2156</v>
      </c>
      <c r="CP10" s="25">
        <f t="shared" ca="1" si="0"/>
        <v>2024</v>
      </c>
      <c r="CQ10" s="25">
        <f t="shared" ca="1" si="0"/>
        <v>2007</v>
      </c>
      <c r="CR10" s="25">
        <f t="shared" ca="1" si="0"/>
        <v>1957</v>
      </c>
      <c r="CS10" s="25">
        <f t="shared" ca="1" si="0"/>
        <v>2014</v>
      </c>
      <c r="CT10" s="25">
        <f t="shared" ca="1" si="0"/>
        <v>1878</v>
      </c>
      <c r="CU10" s="25">
        <f t="shared" ca="1" si="0"/>
        <v>1989</v>
      </c>
      <c r="CV10" s="25">
        <f t="shared" ca="1" si="0"/>
        <v>2014</v>
      </c>
      <c r="CW10" s="25">
        <f t="shared" ca="1" si="0"/>
        <v>2111</v>
      </c>
      <c r="CX10" s="25">
        <f t="shared" ca="1" si="0"/>
        <v>2011</v>
      </c>
      <c r="CY10" s="25">
        <f t="shared" ref="CY10:ED10" ca="1" si="1">INDIRECT("'各歳別人口③'!D"&amp;(3+COLUMN(AG1)))</f>
        <v>2084</v>
      </c>
      <c r="CZ10" s="25">
        <f t="shared" ca="1" si="1"/>
        <v>2149</v>
      </c>
      <c r="DA10" s="25">
        <f t="shared" ca="1" si="1"/>
        <v>2154</v>
      </c>
      <c r="DB10" s="25">
        <f t="shared" ca="1" si="1"/>
        <v>2177</v>
      </c>
      <c r="DC10" s="25">
        <f t="shared" ca="1" si="1"/>
        <v>2177</v>
      </c>
      <c r="DD10" s="25">
        <f t="shared" ca="1" si="1"/>
        <v>2277</v>
      </c>
      <c r="DE10" s="25">
        <f t="shared" ca="1" si="1"/>
        <v>2492</v>
      </c>
      <c r="DF10" s="25">
        <f t="shared" ca="1" si="1"/>
        <v>2548</v>
      </c>
      <c r="DG10" s="25">
        <f t="shared" ca="1" si="1"/>
        <v>2725</v>
      </c>
      <c r="DH10" s="25">
        <f t="shared" ca="1" si="1"/>
        <v>2942</v>
      </c>
      <c r="DI10" s="25">
        <f t="shared" ca="1" si="1"/>
        <v>3050</v>
      </c>
      <c r="DJ10" s="25">
        <f t="shared" ca="1" si="1"/>
        <v>3284</v>
      </c>
      <c r="DK10" s="25">
        <f t="shared" ca="1" si="1"/>
        <v>3397</v>
      </c>
      <c r="DL10" s="25">
        <f t="shared" ca="1" si="1"/>
        <v>3498</v>
      </c>
      <c r="DM10" s="25">
        <f t="shared" ca="1" si="1"/>
        <v>3307</v>
      </c>
      <c r="DN10" s="25">
        <f t="shared" ca="1" si="1"/>
        <v>3209</v>
      </c>
      <c r="DO10" s="25">
        <f t="shared" ca="1" si="1"/>
        <v>3234</v>
      </c>
      <c r="DP10" s="25">
        <f t="shared" ca="1" si="1"/>
        <v>3104</v>
      </c>
      <c r="DQ10" s="25">
        <f t="shared" ca="1" si="1"/>
        <v>2915</v>
      </c>
      <c r="DR10" s="25">
        <f t="shared" ca="1" si="1"/>
        <v>2517</v>
      </c>
      <c r="DS10" s="25">
        <f t="shared" ca="1" si="1"/>
        <v>2748</v>
      </c>
      <c r="DT10" s="25">
        <f t="shared" ca="1" si="1"/>
        <v>2560</v>
      </c>
      <c r="DU10" s="25">
        <f t="shared" ca="1" si="1"/>
        <v>2630</v>
      </c>
      <c r="DV10" s="25">
        <f t="shared" ca="1" si="1"/>
        <v>2483</v>
      </c>
      <c r="DW10" s="25">
        <f t="shared" ca="1" si="1"/>
        <v>2380</v>
      </c>
      <c r="DX10" s="25">
        <f t="shared" ca="1" si="1"/>
        <v>2434</v>
      </c>
      <c r="DY10" s="25">
        <f t="shared" ca="1" si="1"/>
        <v>2456</v>
      </c>
      <c r="DZ10" s="25">
        <f t="shared" ca="1" si="1"/>
        <v>2290</v>
      </c>
      <c r="EA10" s="25">
        <f t="shared" ca="1" si="1"/>
        <v>2317</v>
      </c>
      <c r="EB10" s="25">
        <f t="shared" ca="1" si="1"/>
        <v>2353</v>
      </c>
      <c r="EC10" s="25">
        <f t="shared" ca="1" si="1"/>
        <v>2433</v>
      </c>
      <c r="ED10" s="25">
        <f t="shared" ca="1" si="1"/>
        <v>2437</v>
      </c>
      <c r="EE10" s="25">
        <f t="shared" ref="EE10:FJ10" ca="1" si="2">INDIRECT("'各歳別人口③'!D"&amp;(3+COLUMN(BM1)))</f>
        <v>2614</v>
      </c>
      <c r="EF10" s="25">
        <f t="shared" ca="1" si="2"/>
        <v>2802</v>
      </c>
      <c r="EG10" s="25">
        <f t="shared" ca="1" si="2"/>
        <v>3004</v>
      </c>
      <c r="EH10" s="25">
        <f t="shared" ca="1" si="2"/>
        <v>3328</v>
      </c>
      <c r="EI10" s="25">
        <f t="shared" ca="1" si="2"/>
        <v>3570</v>
      </c>
      <c r="EJ10" s="25">
        <f t="shared" ca="1" si="2"/>
        <v>3585</v>
      </c>
      <c r="EK10" s="25">
        <f t="shared" ca="1" si="2"/>
        <v>3361</v>
      </c>
      <c r="EL10" s="25">
        <f t="shared" ca="1" si="2"/>
        <v>2000</v>
      </c>
      <c r="EM10" s="25">
        <f t="shared" ca="1" si="2"/>
        <v>2317</v>
      </c>
      <c r="EN10" s="25">
        <f t="shared" ca="1" si="2"/>
        <v>2941</v>
      </c>
      <c r="EO10" s="25">
        <f t="shared" ca="1" si="2"/>
        <v>2737</v>
      </c>
      <c r="EP10" s="25">
        <f t="shared" ca="1" si="2"/>
        <v>2800</v>
      </c>
      <c r="EQ10" s="25">
        <f t="shared" ca="1" si="2"/>
        <v>2548</v>
      </c>
      <c r="ER10" s="25">
        <f t="shared" ca="1" si="2"/>
        <v>2199</v>
      </c>
      <c r="ES10" s="25">
        <f t="shared" ca="1" si="2"/>
        <v>1877</v>
      </c>
      <c r="ET10" s="25">
        <f t="shared" ca="1" si="2"/>
        <v>1876</v>
      </c>
      <c r="EU10" s="25">
        <f t="shared" ca="1" si="2"/>
        <v>1800</v>
      </c>
      <c r="EV10" s="25">
        <f t="shared" ca="1" si="2"/>
        <v>1744</v>
      </c>
      <c r="EW10" s="25">
        <f t="shared" ca="1" si="2"/>
        <v>1576</v>
      </c>
      <c r="EX10" s="25">
        <f t="shared" ca="1" si="2"/>
        <v>1298</v>
      </c>
      <c r="EY10" s="25">
        <f t="shared" ca="1" si="2"/>
        <v>1153</v>
      </c>
      <c r="EZ10" s="25">
        <f t="shared" ca="1" si="2"/>
        <v>1041</v>
      </c>
      <c r="FA10" s="25">
        <f t="shared" ca="1" si="2"/>
        <v>855</v>
      </c>
      <c r="FB10" s="25">
        <f t="shared" ca="1" si="2"/>
        <v>658</v>
      </c>
      <c r="FC10" s="25">
        <f t="shared" ca="1" si="2"/>
        <v>546</v>
      </c>
      <c r="FD10" s="25">
        <f t="shared" ca="1" si="2"/>
        <v>447</v>
      </c>
      <c r="FE10" s="25">
        <f t="shared" ca="1" si="2"/>
        <v>344</v>
      </c>
      <c r="FF10" s="25">
        <f t="shared" ca="1" si="2"/>
        <v>276</v>
      </c>
      <c r="FG10" s="25">
        <f t="shared" ca="1" si="2"/>
        <v>194</v>
      </c>
      <c r="FH10" s="25">
        <f t="shared" ca="1" si="2"/>
        <v>136</v>
      </c>
      <c r="FI10" s="25">
        <f t="shared" ca="1" si="2"/>
        <v>93</v>
      </c>
      <c r="FJ10" s="25">
        <f t="shared" ca="1" si="2"/>
        <v>61</v>
      </c>
      <c r="FK10" s="25">
        <f t="shared" ref="FK10:FM10" ca="1" si="3">INDIRECT("'各歳別人口③'!D"&amp;(3+COLUMN(CS1)))</f>
        <v>43</v>
      </c>
      <c r="FL10" s="25">
        <f t="shared" ca="1" si="3"/>
        <v>38</v>
      </c>
      <c r="FM10" s="25">
        <f t="shared" ca="1" si="3"/>
        <v>20</v>
      </c>
      <c r="FN10" s="27">
        <f>SUM(各歳別人口③!D103:D133)</f>
        <v>34</v>
      </c>
      <c r="FP10" s="24" t="str">
        <f>"2018年"&amp;"7月"</f>
        <v>2018年7月</v>
      </c>
      <c r="FQ10" s="25">
        <f>各歳別人口③!E3</f>
        <v>1167</v>
      </c>
      <c r="FR10" s="25">
        <f ca="1">INDIRECT("'各歳別人口③'!E"&amp;(3+COLUMN(A1)))</f>
        <v>1200</v>
      </c>
      <c r="FS10" s="25">
        <f ca="1">INDIRECT("'各歳別人口③'!E"&amp;(3+COLUMN(B1)))</f>
        <v>1294</v>
      </c>
      <c r="FT10" s="25">
        <f ca="1">INDIRECT("'各歳別人口③'!E"&amp;(3+COLUMN(C1)))</f>
        <v>1405</v>
      </c>
      <c r="FU10" s="25">
        <f ca="1">INDIRECT("'各歳別人口③'!E"&amp;(3+COLUMN(E1)))</f>
        <v>1407</v>
      </c>
      <c r="FV10" s="25">
        <f t="shared" ref="FV10:HA10" ca="1" si="4">INDIRECT("'各歳別人口③'!E"&amp;(3+COLUMN(E1)))</f>
        <v>1407</v>
      </c>
      <c r="FW10" s="25">
        <f t="shared" ca="1" si="4"/>
        <v>1466</v>
      </c>
      <c r="FX10" s="25">
        <f t="shared" ca="1" si="4"/>
        <v>1538</v>
      </c>
      <c r="FY10" s="25">
        <f t="shared" ca="1" si="4"/>
        <v>1511</v>
      </c>
      <c r="FZ10" s="25">
        <f t="shared" ca="1" si="4"/>
        <v>1515</v>
      </c>
      <c r="GA10" s="25">
        <f t="shared" ca="1" si="4"/>
        <v>1588</v>
      </c>
      <c r="GB10" s="25">
        <f t="shared" ca="1" si="4"/>
        <v>1617</v>
      </c>
      <c r="GC10" s="25">
        <f t="shared" ca="1" si="4"/>
        <v>1606</v>
      </c>
      <c r="GD10" s="25">
        <f t="shared" ca="1" si="4"/>
        <v>1655</v>
      </c>
      <c r="GE10" s="25">
        <f t="shared" ca="1" si="4"/>
        <v>1690</v>
      </c>
      <c r="GF10" s="25">
        <f t="shared" ca="1" si="4"/>
        <v>1790</v>
      </c>
      <c r="GG10" s="25">
        <f t="shared" ca="1" si="4"/>
        <v>1747</v>
      </c>
      <c r="GH10" s="25">
        <f t="shared" ca="1" si="4"/>
        <v>1802</v>
      </c>
      <c r="GI10" s="25">
        <f t="shared" ca="1" si="4"/>
        <v>2011</v>
      </c>
      <c r="GJ10" s="25">
        <f t="shared" ca="1" si="4"/>
        <v>2037</v>
      </c>
      <c r="GK10" s="25">
        <f t="shared" ca="1" si="4"/>
        <v>1880</v>
      </c>
      <c r="GL10" s="25">
        <f t="shared" ca="1" si="4"/>
        <v>1864</v>
      </c>
      <c r="GM10" s="25">
        <f t="shared" ca="1" si="4"/>
        <v>1777</v>
      </c>
      <c r="GN10" s="25">
        <f t="shared" ca="1" si="4"/>
        <v>1793</v>
      </c>
      <c r="GO10" s="25">
        <f t="shared" ca="1" si="4"/>
        <v>1717</v>
      </c>
      <c r="GP10" s="25">
        <f t="shared" ca="1" si="4"/>
        <v>1598</v>
      </c>
      <c r="GQ10" s="25">
        <f t="shared" ca="1" si="4"/>
        <v>1597</v>
      </c>
      <c r="GR10" s="25">
        <f t="shared" ca="1" si="4"/>
        <v>1588</v>
      </c>
      <c r="GS10" s="25">
        <f t="shared" ca="1" si="4"/>
        <v>1681</v>
      </c>
      <c r="GT10" s="25">
        <f t="shared" ca="1" si="4"/>
        <v>1687</v>
      </c>
      <c r="GU10" s="25">
        <f t="shared" ca="1" si="4"/>
        <v>1745</v>
      </c>
      <c r="GV10" s="25">
        <f t="shared" ca="1" si="4"/>
        <v>1800</v>
      </c>
      <c r="GW10" s="25">
        <f t="shared" ca="1" si="4"/>
        <v>1736</v>
      </c>
      <c r="GX10" s="25">
        <f t="shared" ca="1" si="4"/>
        <v>1902</v>
      </c>
      <c r="GY10" s="25">
        <f t="shared" ca="1" si="4"/>
        <v>1881</v>
      </c>
      <c r="GZ10" s="25">
        <f t="shared" ca="1" si="4"/>
        <v>2053</v>
      </c>
      <c r="HA10" s="25">
        <f t="shared" ca="1" si="4"/>
        <v>2011</v>
      </c>
      <c r="HB10" s="25">
        <f t="shared" ref="HB10:IG10" ca="1" si="5">INDIRECT("'各歳別人口③'!E"&amp;(3+COLUMN(AK1)))</f>
        <v>2088</v>
      </c>
      <c r="HC10" s="25">
        <f t="shared" ca="1" si="5"/>
        <v>2253</v>
      </c>
      <c r="HD10" s="25">
        <f t="shared" ca="1" si="5"/>
        <v>2260</v>
      </c>
      <c r="HE10" s="25">
        <f t="shared" ca="1" si="5"/>
        <v>2387</v>
      </c>
      <c r="HF10" s="25">
        <f t="shared" ca="1" si="5"/>
        <v>2604</v>
      </c>
      <c r="HG10" s="25">
        <f t="shared" ca="1" si="5"/>
        <v>2682</v>
      </c>
      <c r="HH10" s="25">
        <f t="shared" ca="1" si="5"/>
        <v>2974</v>
      </c>
      <c r="HI10" s="25">
        <f t="shared" ca="1" si="5"/>
        <v>3036</v>
      </c>
      <c r="HJ10" s="25">
        <f t="shared" ca="1" si="5"/>
        <v>3168</v>
      </c>
      <c r="HK10" s="25">
        <f t="shared" ca="1" si="5"/>
        <v>3223</v>
      </c>
      <c r="HL10" s="25">
        <f t="shared" ca="1" si="5"/>
        <v>3172</v>
      </c>
      <c r="HM10" s="25">
        <f t="shared" ca="1" si="5"/>
        <v>2954</v>
      </c>
      <c r="HN10" s="25">
        <f t="shared" ca="1" si="5"/>
        <v>2886</v>
      </c>
      <c r="HO10" s="25">
        <f t="shared" ca="1" si="5"/>
        <v>2886</v>
      </c>
      <c r="HP10" s="25">
        <f t="shared" ca="1" si="5"/>
        <v>2776</v>
      </c>
      <c r="HQ10" s="25">
        <f t="shared" ca="1" si="5"/>
        <v>2304</v>
      </c>
      <c r="HR10" s="25">
        <f t="shared" ca="1" si="5"/>
        <v>2715</v>
      </c>
      <c r="HS10" s="25">
        <f t="shared" ca="1" si="5"/>
        <v>2508</v>
      </c>
      <c r="HT10" s="25">
        <f t="shared" ca="1" si="5"/>
        <v>2365</v>
      </c>
      <c r="HU10" s="25">
        <f t="shared" ca="1" si="5"/>
        <v>2401</v>
      </c>
      <c r="HV10" s="25">
        <f t="shared" ca="1" si="5"/>
        <v>2325</v>
      </c>
      <c r="HW10" s="25">
        <f t="shared" ca="1" si="5"/>
        <v>2245</v>
      </c>
      <c r="HX10" s="25">
        <f t="shared" ca="1" si="5"/>
        <v>2323</v>
      </c>
      <c r="HY10" s="25">
        <f t="shared" ca="1" si="5"/>
        <v>2194</v>
      </c>
      <c r="HZ10" s="25">
        <f t="shared" ca="1" si="5"/>
        <v>2231</v>
      </c>
      <c r="IA10" s="25">
        <f t="shared" ca="1" si="5"/>
        <v>2316</v>
      </c>
      <c r="IB10" s="25">
        <f t="shared" ca="1" si="5"/>
        <v>2446</v>
      </c>
      <c r="IC10" s="25">
        <f t="shared" ca="1" si="5"/>
        <v>2481</v>
      </c>
      <c r="ID10" s="25">
        <f t="shared" ca="1" si="5"/>
        <v>2649</v>
      </c>
      <c r="IE10" s="25">
        <f t="shared" ca="1" si="5"/>
        <v>2909</v>
      </c>
      <c r="IF10" s="25">
        <f t="shared" ca="1" si="5"/>
        <v>3154</v>
      </c>
      <c r="IG10" s="25">
        <f t="shared" ca="1" si="5"/>
        <v>3588</v>
      </c>
      <c r="IH10" s="25">
        <f t="shared" ref="IH10:JL10" ca="1" si="6">INDIRECT("'各歳別人口③'!E"&amp;(3+COLUMN(BQ1)))</f>
        <v>3785</v>
      </c>
      <c r="II10" s="25">
        <f t="shared" ca="1" si="6"/>
        <v>4068</v>
      </c>
      <c r="IJ10" s="25">
        <f t="shared" ca="1" si="6"/>
        <v>3789</v>
      </c>
      <c r="IK10" s="25">
        <f t="shared" ca="1" si="6"/>
        <v>2352</v>
      </c>
      <c r="IL10" s="25">
        <f t="shared" ca="1" si="6"/>
        <v>2792</v>
      </c>
      <c r="IM10" s="25">
        <f t="shared" ca="1" si="6"/>
        <v>3410</v>
      </c>
      <c r="IN10" s="25">
        <f t="shared" ca="1" si="6"/>
        <v>3132</v>
      </c>
      <c r="IO10" s="25">
        <f t="shared" ca="1" si="6"/>
        <v>3154</v>
      </c>
      <c r="IP10" s="25">
        <f t="shared" ca="1" si="6"/>
        <v>2997</v>
      </c>
      <c r="IQ10" s="25">
        <f t="shared" ca="1" si="6"/>
        <v>2666</v>
      </c>
      <c r="IR10" s="25">
        <f t="shared" ca="1" si="6"/>
        <v>2280</v>
      </c>
      <c r="IS10" s="25">
        <f t="shared" ca="1" si="6"/>
        <v>2474</v>
      </c>
      <c r="IT10" s="25">
        <f t="shared" ca="1" si="6"/>
        <v>2162</v>
      </c>
      <c r="IU10" s="25">
        <f t="shared" ca="1" si="6"/>
        <v>2304</v>
      </c>
      <c r="IV10" s="25">
        <f t="shared" ca="1" si="6"/>
        <v>2132</v>
      </c>
      <c r="IW10" s="25">
        <f t="shared" ca="1" si="6"/>
        <v>1881</v>
      </c>
      <c r="IX10" s="25">
        <f t="shared" ca="1" si="6"/>
        <v>1851</v>
      </c>
      <c r="IY10" s="25">
        <f t="shared" ca="1" si="6"/>
        <v>1594</v>
      </c>
      <c r="IZ10" s="25">
        <f t="shared" ca="1" si="6"/>
        <v>1452</v>
      </c>
      <c r="JA10" s="25">
        <f t="shared" ca="1" si="6"/>
        <v>1255</v>
      </c>
      <c r="JB10" s="25">
        <f t="shared" ca="1" si="6"/>
        <v>1156</v>
      </c>
      <c r="JC10" s="25">
        <f t="shared" ca="1" si="6"/>
        <v>969</v>
      </c>
      <c r="JD10" s="25">
        <f t="shared" ca="1" si="6"/>
        <v>793</v>
      </c>
      <c r="JE10" s="25">
        <f t="shared" ca="1" si="6"/>
        <v>705</v>
      </c>
      <c r="JF10" s="25">
        <f t="shared" ca="1" si="6"/>
        <v>649</v>
      </c>
      <c r="JG10" s="25">
        <f t="shared" ca="1" si="6"/>
        <v>443</v>
      </c>
      <c r="JH10" s="25">
        <f t="shared" ca="1" si="6"/>
        <v>366</v>
      </c>
      <c r="JI10" s="25">
        <f t="shared" ca="1" si="6"/>
        <v>297</v>
      </c>
      <c r="JJ10" s="25">
        <f t="shared" ca="1" si="6"/>
        <v>203</v>
      </c>
      <c r="JK10" s="25">
        <f t="shared" ca="1" si="6"/>
        <v>151</v>
      </c>
      <c r="JL10" s="25">
        <f t="shared" ca="1" si="6"/>
        <v>88</v>
      </c>
      <c r="JM10" s="27">
        <f>SUM(各歳別人口③!E103:E133)</f>
        <v>227</v>
      </c>
      <c r="JO10" s="23" t="str">
        <f>'見える化（時系列）'!B14&amp;'見える化（時系列）'!D14&amp;'見える化（時系列）'!B17&amp;'見える化（時系列）'!D17</f>
        <v>2024年5月</v>
      </c>
      <c r="JP10" s="23" t="str">
        <f>'見える化（時系列）'!E14&amp;'見える化（時系列）'!G14&amp;'見える化（時系列）'!E17&amp;'見える化（時系列）'!G17</f>
        <v>2025年4月</v>
      </c>
    </row>
    <row r="11" spans="1:276" x14ac:dyDescent="0.4">
      <c r="A11" s="24" t="str">
        <f>"2018年"&amp;"8月"</f>
        <v>2018年8月</v>
      </c>
      <c r="B11" s="25">
        <f ca="1">SUM(INDIRECT("'各歳別人口③'!D"&amp;(3+131*ROW(A1))):INDIRECT("'各歳別人口③'!E"&amp;(133+131*ROW(A1))))</f>
        <v>406339</v>
      </c>
      <c r="D11" s="24" t="str">
        <f>"2018年"&amp;"8月"</f>
        <v>2018年8月</v>
      </c>
      <c r="E11" s="25">
        <f ca="1">SUM(INDIRECT("'各歳別人口③'!D"&amp;(3+131*ROW(A1))):INDIRECT("'各歳別人口③'!D"&amp;(133+131*ROW(A1))))</f>
        <v>202773</v>
      </c>
      <c r="F11" s="25">
        <f ca="1">SUM(INDIRECT("'各歳別人口③'!E"&amp;(3+131*ROW(A1))):INDIRECT("'各歳別人口③'!E"&amp;(133+131*ROW(A1))))</f>
        <v>203566</v>
      </c>
      <c r="H11" s="24" t="str">
        <f>"2018年"&amp;"8月"</f>
        <v>2018年8月</v>
      </c>
      <c r="I11" s="25">
        <f ca="1">SUM(INDIRECT("'各歳別人口③'!D"&amp;(3+131*ROW(A1))):INDIRECT("'各歳別人口③'!D"&amp;(17+131*ROW(A1))))</f>
        <v>22998</v>
      </c>
      <c r="J11" s="25">
        <f ca="1">SUM(INDIRECT("'各歳別人口③'!D"&amp;(18+131*ROW(A1))):INDIRECT("'各歳別人口③'!D"&amp;(67+131*ROW(A1))))</f>
        <v>123820</v>
      </c>
      <c r="K11" s="25">
        <f ca="1">SUM(INDIRECT("'各歳別人口③'!D"&amp;(68+131*ROW(A1))):INDIRECT("'各歳別人口③'!D"&amp;(133+131*ROW(A1))))</f>
        <v>55955</v>
      </c>
      <c r="M11" s="24" t="str">
        <f>"2018年"&amp;"8月"</f>
        <v>2018年8月</v>
      </c>
      <c r="N11" s="25">
        <f ca="1">SUM(INDIRECT("'各歳別人口③'!E"&amp;(3+131*ROW(A1))):INDIRECT("'各歳別人口③'!E"&amp;(17+131*ROW(A1))))</f>
        <v>21954</v>
      </c>
      <c r="O11" s="25">
        <f ca="1">SUM(INDIRECT("'各歳別人口③'!E"&amp;(18+131*ROW(A1))):INDIRECT("'各歳別人口③'!E"&amp;(67+131*ROW(A1))))</f>
        <v>111696</v>
      </c>
      <c r="P11" s="25">
        <f ca="1">SUM(INDIRECT("'各歳別人口③'!E"&amp;(68+131*ROW(A1))):INDIRECT("'各歳別人口③'!E"&amp;(133+131*ROW(A1))))</f>
        <v>69916</v>
      </c>
      <c r="R11" s="24" t="str">
        <f>"2018年"&amp;"8月"</f>
        <v>2018年8月</v>
      </c>
      <c r="S11" s="26">
        <f ca="1">IFERROR(SUM(INDIRECT("'各歳別人口③'!D"&amp;(68+131*ROW(A1))):INDIRECT("'各歳別人口③'!E"&amp;(133+131*ROW(A1))))/SUM(INDIRECT("'各歳別人口③'!D"&amp;(3+131*ROW(A1))):INDIRECT("'各歳別人口③'!E"&amp;(133+131*ROW(A1)))),"")</f>
        <v>0.30976844457460395</v>
      </c>
      <c r="U11" s="24" t="str">
        <f>"2018年"&amp;"8月"</f>
        <v>2018年8月</v>
      </c>
      <c r="V11" s="26">
        <f ca="1">IFERROR(SUM(INDIRECT("'各歳別人口③'!D"&amp;(78+131*ROW(A1))):INDIRECT("'各歳別人口③'!E"&amp;(133+131*ROW(A1))))/SUM(INDIRECT("'各歳別人口③'!D"&amp;(3+131*ROW(A1))):INDIRECT("'各歳別人口③'!E"&amp;(133+131*ROW(A1)))),"")</f>
        <v>0.15757040303785755</v>
      </c>
      <c r="X11" s="24" t="str">
        <f>"2018年"&amp;"8月"</f>
        <v>2018年8月</v>
      </c>
      <c r="Y11" s="26">
        <f ca="1">IFERROR(SUM(INDIRECT("'各歳別人口③'!D"&amp;(3+131*ROW(A1))):INDIRECT("'各歳別人口③'!E"&amp;(17+131*ROW(A1))))/SUM(INDIRECT("'各歳別人口③'!D"&amp;(3+131*ROW(A1))):INDIRECT("'各歳別人口③'!E"&amp;(133+131*ROW(A1)))),"")</f>
        <v>0.11062684113511133</v>
      </c>
      <c r="Z11" s="26">
        <f ca="1">IFERROR(SUM(INDIRECT("'各歳別人口③'!D"&amp;(18+131*ROW(A1))):INDIRECT("'各歳別人口③'!E"&amp;(67+131*ROW(A1))))/SUM(INDIRECT("'各歳別人口③'!D"&amp;(3+131*ROW(A1))):INDIRECT("'各歳別人口③'!E"&amp;(133+131*ROW(A1)))),"")</f>
        <v>0.57960471429028471</v>
      </c>
      <c r="AA11" s="26">
        <f ca="1">IFERROR(SUM(INDIRECT("'各歳別人口③'!D"&amp;(68+131*ROW(A1))):INDIRECT("'各歳別人口③'!E"&amp;(133+131*ROW(A1))))/SUM(INDIRECT("'各歳別人口③'!D"&amp;(3+131*ROW(A1))):INDIRECT("'各歳別人口③'!E"&amp;(133+131*ROW(A1)))),"")</f>
        <v>0.30976844457460395</v>
      </c>
      <c r="AC11" s="24" t="str">
        <f>"2018年"&amp;"8月"</f>
        <v>2018年8月</v>
      </c>
      <c r="AD11" s="25">
        <f ca="1">SUM(INDIRECT("'各歳別人口③'!D"&amp;(3+131*ROW(A1))):INDIRECT("'各歳別人口③'!D"&amp;(7+131*ROW(A1))))</f>
        <v>6738</v>
      </c>
      <c r="AE11" s="25">
        <f ca="1">SUM(INDIRECT("'各歳別人口③'!D"&amp;(8+131*ROW(A1))):INDIRECT("'各歳別人口③'!D"&amp;(12+131*ROW(A1))))</f>
        <v>7726</v>
      </c>
      <c r="AF11" s="25">
        <f ca="1">SUM(INDIRECT("'各歳別人口③'!D"&amp;(13+131*ROW(A1))):INDIRECT("'各歳別人口③'!D"&amp;(17+131*ROW(A1))))</f>
        <v>8534</v>
      </c>
      <c r="AG11" s="25">
        <f ca="1">SUM(INDIRECT("'各歳別人口③'!D"&amp;(18+131*ROW(A1))):INDIRECT("'各歳別人口③'!D"&amp;(22+131*ROW(A1))))</f>
        <v>11385</v>
      </c>
      <c r="AH11" s="25">
        <f ca="1">SUM(INDIRECT("'各歳別人口③'!D"&amp;(23+131*ROW(A1))):INDIRECT("'各歳別人口③'!D"&amp;(27+131*ROW(A1))))</f>
        <v>11711</v>
      </c>
      <c r="AI11" s="25">
        <f ca="1">SUM(INDIRECT("'各歳別人口③'!D"&amp;(28+131*ROW(A1))):INDIRECT("'各歳別人口③'!D"&amp;(32+131*ROW(A1))))</f>
        <v>9818</v>
      </c>
      <c r="AJ11" s="25">
        <f ca="1">SUM(INDIRECT("'各歳別人口③'!D"&amp;(33+131*ROW(A1))):INDIRECT("'各歳別人口③'!D"&amp;(37+131*ROW(A1))))</f>
        <v>10386</v>
      </c>
      <c r="AK11" s="25">
        <f ca="1">SUM(INDIRECT("'各歳別人口③'!D"&amp;(38+131*ROW(A1))):INDIRECT("'各歳別人口③'!D"&amp;(42+131*ROW(A1))))</f>
        <v>11299</v>
      </c>
      <c r="AL11" s="25">
        <f ca="1">SUM(INDIRECT("'各歳別人口③'!D"&amp;(43+131*ROW(A1))):INDIRECT("'各歳別人口③'!D"&amp;(47+131*ROW(A1))))</f>
        <v>14454</v>
      </c>
      <c r="AM11" s="25">
        <f ca="1">SUM(INDIRECT("'各歳別人口③'!D"&amp;(48+131*ROW(A1))):INDIRECT("'各歳別人口③'!D"&amp;(52+131*ROW(A1))))</f>
        <v>16673</v>
      </c>
      <c r="AN11" s="25">
        <f ca="1">SUM(INDIRECT("'各歳別人口③'!D"&amp;(53+131*ROW(A1))):INDIRECT("'各歳別人口③'!D"&amp;(57+131*ROW(A1))))</f>
        <v>13890</v>
      </c>
      <c r="AO11" s="25">
        <f ca="1">SUM(INDIRECT("'各歳別人口③'!D"&amp;(58+131*ROW(A1))):INDIRECT("'各歳別人口③'!D"&amp;(62+131*ROW(A1))))</f>
        <v>12422</v>
      </c>
      <c r="AP11" s="25">
        <f ca="1">SUM(INDIRECT("'各歳別人口③'!D"&amp;(63+131*ROW(A1))):INDIRECT("'各歳別人口③'!D"&amp;(67+131*ROW(A1))))</f>
        <v>11782</v>
      </c>
      <c r="AQ11" s="25">
        <f ca="1">SUM(INDIRECT("'各歳別人口③'!D"&amp;(68+131*ROW(A1))):INDIRECT("'各歳別人口③'!D"&amp;(72+131*ROW(A1))))</f>
        <v>15269</v>
      </c>
      <c r="AR11" s="25">
        <f ca="1">SUM(INDIRECT("'各歳別人口③'!D"&amp;(73+131*ROW(A1))):INDIRECT("'各歳別人口③'!D"&amp;(77+131*ROW(A1))))</f>
        <v>14188</v>
      </c>
      <c r="AS11" s="25">
        <f ca="1">SUM(INDIRECT("'各歳別人口③'!D"&amp;(78+131*ROW(A1))):INDIRECT("'各歳別人口③'!D"&amp;(82+131*ROW(A1))))</f>
        <v>12221</v>
      </c>
      <c r="AT11" s="25">
        <f ca="1">SUM(INDIRECT("'各歳別人口③'!D"&amp;(83+131*ROW(A1))):INDIRECT("'各歳別人口③'!D"&amp;(87+131*ROW(A1))))</f>
        <v>8320</v>
      </c>
      <c r="AU11" s="25">
        <f ca="1">SUM(INDIRECT("'各歳別人口③'!D"&amp;(88+131*ROW(A1))):INDIRECT("'各歳別人口③'!D"&amp;(133+131*ROW(A1))))</f>
        <v>5957</v>
      </c>
      <c r="AW11" s="24" t="str">
        <f>"2018年"&amp;"8月"</f>
        <v>2018年8月</v>
      </c>
      <c r="AX11" s="25">
        <f ca="1">SUM(INDIRECT("'各歳別人口③'!E"&amp;(3+131*ROW(A1))):INDIRECT("'各歳別人口③'!E"&amp;(7+131*ROW(A1))))</f>
        <v>6404</v>
      </c>
      <c r="AY11" s="25">
        <f ca="1">SUM(INDIRECT("'各歳別人口③'!E"&amp;(8+131*ROW(A1))):INDIRECT("'各歳別人口③'!E"&amp;(12+131*ROW(A1))))</f>
        <v>7421</v>
      </c>
      <c r="AZ11" s="25">
        <f ca="1">SUM(INDIRECT("'各歳別人口③'!E"&amp;(13+131*ROW(A1))):INDIRECT("'各歳別人口③'!E"&amp;(17+131*ROW(A1))))</f>
        <v>8129</v>
      </c>
      <c r="BA11" s="25">
        <f ca="1">SUM(INDIRECT("'各歳別人口③'!E"&amp;(18+131*ROW(A1))):INDIRECT("'各歳別人口③'!E"&amp;(22+131*ROW(A1))))</f>
        <v>9253</v>
      </c>
      <c r="BB11" s="25">
        <f ca="1">SUM(INDIRECT("'各歳別人口③'!E"&amp;(23+131*ROW(A1))):INDIRECT("'各歳別人口③'!E"&amp;(27+131*ROW(A1))))</f>
        <v>9043</v>
      </c>
      <c r="BC11" s="25">
        <f ca="1">SUM(INDIRECT("'各歳別人口③'!E"&amp;(28+131*ROW(A1))):INDIRECT("'各歳別人口③'!E"&amp;(32+131*ROW(A1))))</f>
        <v>8136</v>
      </c>
      <c r="BD11" s="25">
        <f ca="1">SUM(INDIRECT("'各歳別人口③'!E"&amp;(33+131*ROW(A1))):INDIRECT("'各歳別人口③'!E"&amp;(37+131*ROW(A1))))</f>
        <v>9008</v>
      </c>
      <c r="BE11" s="25">
        <f ca="1">SUM(INDIRECT("'各歳別人口③'!E"&amp;(38+131*ROW(A1))):INDIRECT("'各歳別人口③'!E"&amp;(42+131*ROW(A1))))</f>
        <v>10651</v>
      </c>
      <c r="BF11" s="25">
        <f ca="1">SUM(INDIRECT("'各歳別人口③'!E"&amp;(43+131*ROW(A1))):INDIRECT("'各歳別人口③'!E"&amp;(47+131*ROW(A1))))</f>
        <v>13596</v>
      </c>
      <c r="BG11" s="25">
        <f ca="1">SUM(INDIRECT("'各歳別人口③'!E"&amp;(48+131*ROW(A1))):INDIRECT("'各歳別人口③'!E"&amp;(52+131*ROW(A1))))</f>
        <v>15432</v>
      </c>
      <c r="BH11" s="25">
        <f ca="1">SUM(INDIRECT("'各歳別人口③'!E"&amp;(53+131*ROW(A1))):INDIRECT("'各歳別人口③'!E"&amp;(57+131*ROW(A1))))</f>
        <v>13211</v>
      </c>
      <c r="BI11" s="25">
        <f ca="1">SUM(INDIRECT("'各歳別人口③'!E"&amp;(58+131*ROW(A1))):INDIRECT("'各歳別人口③'!E"&amp;(62+131*ROW(A1))))</f>
        <v>11683</v>
      </c>
      <c r="BJ11" s="25">
        <f ca="1">SUM(INDIRECT("'各歳別人口③'!E"&amp;(63+131*ROW(A1))):INDIRECT("'各歳別人口③'!E"&amp;(67+131*ROW(A1))))</f>
        <v>11683</v>
      </c>
      <c r="BK11" s="25">
        <f ca="1">SUM(INDIRECT("'各歳別人口③'!E"&amp;(68+131*ROW(A1))):INDIRECT("'各歳別人口③'!E"&amp;(72+131*ROW(A1))))</f>
        <v>15981</v>
      </c>
      <c r="BL11" s="25">
        <f ca="1">SUM(INDIRECT("'各歳別人口③'!E"&amp;(73+131*ROW(A1))):INDIRECT("'各歳別人口③'!E"&amp;(77+131*ROW(A1))))</f>
        <v>16406</v>
      </c>
      <c r="BM11" s="25">
        <f ca="1">SUM(INDIRECT("'各歳別人口③'!E"&amp;(78+131*ROW(A1))):INDIRECT("'各歳別人口③'!E"&amp;(82+131*ROW(A1))))</f>
        <v>14332</v>
      </c>
      <c r="BN11" s="25">
        <f ca="1">SUM(INDIRECT("'各歳別人口③'!E"&amp;(83+131*ROW(A1))):INDIRECT("'各歳別人口③'!E"&amp;(87+131*ROW(A1))))</f>
        <v>10970</v>
      </c>
      <c r="BO11" s="25">
        <f ca="1">SUM(INDIRECT("'各歳別人口③'!E"&amp;(88+131*ROW(A1))):INDIRECT("'各歳別人口③'!E"&amp;(133+131*ROW(A1))))</f>
        <v>12227</v>
      </c>
      <c r="BQ11" s="24" t="str">
        <f>"2018年"&amp;"8月"</f>
        <v>2018年8月</v>
      </c>
      <c r="BR11" s="25">
        <f t="shared" ref="BR11:BR51" ca="1" si="7">INDIRECT("'各歳別人口③'!D"&amp;((2+COLUMN(A$1))+131*ROW($A1)))</f>
        <v>1236</v>
      </c>
      <c r="BS11" s="25">
        <f t="shared" ref="BS11:BS51" ca="1" si="8">INDIRECT("'各歳別人口③'!D"&amp;((2+COLUMN(B$1))+131*ROW($A1)))</f>
        <v>1264</v>
      </c>
      <c r="BT11" s="25">
        <f t="shared" ref="BT11:BT51" ca="1" si="9">INDIRECT("'各歳別人口③'!D"&amp;((2+COLUMN(C$1))+131*ROW($A1)))</f>
        <v>1449</v>
      </c>
      <c r="BU11" s="25">
        <f t="shared" ref="BU11:BU51" ca="1" si="10">INDIRECT("'各歳別人口③'!D"&amp;((2+COLUMN(D$1))+131*ROW($A1)))</f>
        <v>1367</v>
      </c>
      <c r="BV11" s="25">
        <f t="shared" ref="BV11:BV51" ca="1" si="11">INDIRECT("'各歳別人口③'!D"&amp;((2+COLUMN(E$1))+131*ROW($A1)))</f>
        <v>1422</v>
      </c>
      <c r="BW11" s="25">
        <f t="shared" ref="BW11:BW51" ca="1" si="12">INDIRECT("'各歳別人口③'!D"&amp;((2+COLUMN(F$1))+131*ROW($A1)))</f>
        <v>1482</v>
      </c>
      <c r="BX11" s="25">
        <f t="shared" ref="BX11:BX51" ca="1" si="13">INDIRECT("'各歳別人口③'!D"&amp;((2+COLUMN(G$1))+131*ROW($A1)))</f>
        <v>1461</v>
      </c>
      <c r="BY11" s="25">
        <f t="shared" ref="BY11:BY51" ca="1" si="14">INDIRECT("'各歳別人口③'!D"&amp;((2+COLUMN(H$1))+131*ROW($A1)))</f>
        <v>1571</v>
      </c>
      <c r="BZ11" s="25">
        <f t="shared" ref="BZ11:BZ51" ca="1" si="15">INDIRECT("'各歳別人口③'!D"&amp;((2+COLUMN(I$1))+131*ROW($A1)))</f>
        <v>1595</v>
      </c>
      <c r="CA11" s="25">
        <f t="shared" ref="CA11:CA51" ca="1" si="16">INDIRECT("'各歳別人口③'!D"&amp;((2+COLUMN(J$1))+131*ROW($A1)))</f>
        <v>1617</v>
      </c>
      <c r="CB11" s="25">
        <f t="shared" ref="CB11:CB51" ca="1" si="17">INDIRECT("'各歳別人口③'!D"&amp;((2+COLUMN(K$1))+131*ROW($A1)))</f>
        <v>1624</v>
      </c>
      <c r="CC11" s="25">
        <f t="shared" ref="CC11:CC51" ca="1" si="18">INDIRECT("'各歳別人口③'!D"&amp;((2+COLUMN(L$1))+131*ROW($A1)))</f>
        <v>1673</v>
      </c>
      <c r="CD11" s="25">
        <f t="shared" ref="CD11:CD51" ca="1" si="19">INDIRECT("'各歳別人口③'!D"&amp;((2+COLUMN(M$1))+131*ROW($A1)))</f>
        <v>1712</v>
      </c>
      <c r="CE11" s="25">
        <f t="shared" ref="CE11:CE51" ca="1" si="20">INDIRECT("'各歳別人口③'!D"&amp;((2+COLUMN(N$1))+131*ROW($A1)))</f>
        <v>1738</v>
      </c>
      <c r="CF11" s="25">
        <f t="shared" ref="CF11:CF51" ca="1" si="21">INDIRECT("'各歳別人口③'!D"&amp;((2+COLUMN(O$1))+131*ROW($A1)))</f>
        <v>1787</v>
      </c>
      <c r="CG11" s="25">
        <f t="shared" ref="CG11:CG51" ca="1" si="22">INDIRECT("'各歳別人口③'!D"&amp;((2+COLUMN(P$1))+131*ROW($A1)))</f>
        <v>2018</v>
      </c>
      <c r="CH11" s="25">
        <f t="shared" ref="CH11:CH51" ca="1" si="23">INDIRECT("'各歳別人口③'!D"&amp;((2+COLUMN(Q$1))+131*ROW($A1)))</f>
        <v>2228</v>
      </c>
      <c r="CI11" s="25">
        <f t="shared" ref="CI11:CI51" ca="1" si="24">INDIRECT("'各歳別人口③'!D"&amp;((2+COLUMN(R$1))+131*ROW($A1)))</f>
        <v>2225</v>
      </c>
      <c r="CJ11" s="25">
        <f t="shared" ref="CJ11:CJ51" ca="1" si="25">INDIRECT("'各歳別人口③'!D"&amp;((2+COLUMN(S$1))+131*ROW($A1)))</f>
        <v>2382</v>
      </c>
      <c r="CK11" s="25">
        <f t="shared" ref="CK11:CK51" ca="1" si="26">INDIRECT("'各歳別人口③'!D"&amp;((2+COLUMN(T$1))+131*ROW($A1)))</f>
        <v>2532</v>
      </c>
      <c r="CL11" s="25">
        <f t="shared" ref="CL11:CL51" ca="1" si="27">INDIRECT("'各歳別人口③'!D"&amp;((2+COLUMN(U$1))+131*ROW($A1)))</f>
        <v>2567</v>
      </c>
      <c r="CM11" s="25">
        <f t="shared" ref="CM11:CM51" ca="1" si="28">INDIRECT("'各歳別人口③'!D"&amp;((2+COLUMN(V$1))+131*ROW($A1)))</f>
        <v>2582</v>
      </c>
      <c r="CN11" s="25">
        <f t="shared" ref="CN11:CN51" ca="1" si="29">INDIRECT("'各歳別人口③'!D"&amp;((2+COLUMN(W$1))+131*ROW($A1)))</f>
        <v>2357</v>
      </c>
      <c r="CO11" s="25">
        <f t="shared" ref="CO11:CO51" ca="1" si="30">INDIRECT("'各歳別人口③'!D"&amp;((2+COLUMN(X$1))+131*ROW($A1)))</f>
        <v>2197</v>
      </c>
      <c r="CP11" s="25">
        <f t="shared" ref="CP11:CP51" ca="1" si="31">INDIRECT("'各歳別人口③'!D"&amp;((2+COLUMN(Y$1))+131*ROW($A1)))</f>
        <v>2008</v>
      </c>
      <c r="CQ11" s="25">
        <f t="shared" ref="CQ11:CQ51" ca="1" si="32">INDIRECT("'各歳別人口③'!D"&amp;((2+COLUMN(Z$1))+131*ROW($A1)))</f>
        <v>2020</v>
      </c>
      <c r="CR11" s="25">
        <f t="shared" ref="CR11:CR51" ca="1" si="33">INDIRECT("'各歳別人口③'!D"&amp;((2+COLUMN(AA$1))+131*ROW($A1)))</f>
        <v>1942</v>
      </c>
      <c r="CS11" s="25">
        <f t="shared" ref="CS11:CS51" ca="1" si="34">INDIRECT("'各歳別人口③'!D"&amp;((2+COLUMN(AB$1))+131*ROW($A1)))</f>
        <v>1999</v>
      </c>
      <c r="CT11" s="25">
        <f t="shared" ref="CT11:CT51" ca="1" si="35">INDIRECT("'各歳別人口③'!D"&amp;((2+COLUMN(AC$1))+131*ROW($A1)))</f>
        <v>1886</v>
      </c>
      <c r="CU11" s="25">
        <f t="shared" ref="CU11:CU51" ca="1" si="36">INDIRECT("'各歳別人口③'!D"&amp;((2+COLUMN(AD$1))+131*ROW($A1)))</f>
        <v>1971</v>
      </c>
      <c r="CV11" s="25">
        <f t="shared" ref="CV11:CV51" ca="1" si="37">INDIRECT("'各歳別人口③'!D"&amp;((2+COLUMN(AE$1))+131*ROW($A1)))</f>
        <v>2041</v>
      </c>
      <c r="CW11" s="25">
        <f t="shared" ref="CW11:CW51" ca="1" si="38">INDIRECT("'各歳別人口③'!D"&amp;((2+COLUMN(AF$1))+131*ROW($A1)))</f>
        <v>2096</v>
      </c>
      <c r="CX11" s="25">
        <f t="shared" ref="CX11:CX51" ca="1" si="39">INDIRECT("'各歳別人口③'!D"&amp;((2+COLUMN(AG$1))+131*ROW($A1)))</f>
        <v>2012</v>
      </c>
      <c r="CY11" s="25">
        <f t="shared" ref="CY11:CY51" ca="1" si="40">INDIRECT("'各歳別人口③'!D"&amp;((2+COLUMN(AH$1))+131*ROW($A1)))</f>
        <v>2087</v>
      </c>
      <c r="CZ11" s="25">
        <f t="shared" ref="CZ11:CZ51" ca="1" si="41">INDIRECT("'各歳別人口③'!D"&amp;((2+COLUMN(AI$1))+131*ROW($A1)))</f>
        <v>2150</v>
      </c>
      <c r="DA11" s="25">
        <f t="shared" ref="DA11:DA51" ca="1" si="42">INDIRECT("'各歳別人口③'!D"&amp;((2+COLUMN(AJ$1))+131*ROW($A1)))</f>
        <v>2158</v>
      </c>
      <c r="DB11" s="25">
        <f t="shared" ref="DB11:DB51" ca="1" si="43">INDIRECT("'各歳別人口③'!D"&amp;((2+COLUMN(AK$1))+131*ROW($A1)))</f>
        <v>2166</v>
      </c>
      <c r="DC11" s="25">
        <f t="shared" ref="DC11:DC51" ca="1" si="44">INDIRECT("'各歳別人口③'!D"&amp;((2+COLUMN(AL$1))+131*ROW($A1)))</f>
        <v>2192</v>
      </c>
      <c r="DD11" s="25">
        <f t="shared" ref="DD11:DD51" ca="1" si="45">INDIRECT("'各歳別人口③'!D"&amp;((2+COLUMN(AM$1))+131*ROW($A1)))</f>
        <v>2279</v>
      </c>
      <c r="DE11" s="25">
        <f t="shared" ref="DE11:DE51" ca="1" si="46">INDIRECT("'各歳別人口③'!D"&amp;((2+COLUMN(AN$1))+131*ROW($A1)))</f>
        <v>2504</v>
      </c>
      <c r="DF11" s="25">
        <f t="shared" ref="DF11:DF51" ca="1" si="47">INDIRECT("'各歳別人口③'!D"&amp;((2+COLUMN(AO$1))+131*ROW($A1)))</f>
        <v>2537</v>
      </c>
      <c r="DG11" s="25">
        <f t="shared" ref="DG11:DG51" ca="1" si="48">INDIRECT("'各歳別人口③'!D"&amp;((2+COLUMN(AP$1))+131*ROW($A1)))</f>
        <v>2696</v>
      </c>
      <c r="DH11" s="25">
        <f t="shared" ref="DH11:DH51" ca="1" si="49">INDIRECT("'各歳別人口③'!D"&amp;((2+COLUMN(AQ$1))+131*ROW($A1)))</f>
        <v>2923</v>
      </c>
      <c r="DI11" s="25">
        <f t="shared" ref="DI11:DI51" ca="1" si="50">INDIRECT("'各歳別人口③'!D"&amp;((2+COLUMN(AR$1))+131*ROW($A1)))</f>
        <v>3038</v>
      </c>
      <c r="DJ11" s="25">
        <f t="shared" ref="DJ11:DJ51" ca="1" si="51">INDIRECT("'各歳別人口③'!D"&amp;((2+COLUMN(AS$1))+131*ROW($A1)))</f>
        <v>3260</v>
      </c>
      <c r="DK11" s="25">
        <f t="shared" ref="DK11:DK51" ca="1" si="52">INDIRECT("'各歳別人口③'!D"&amp;((2+COLUMN(AT$1))+131*ROW($A1)))</f>
        <v>3375</v>
      </c>
      <c r="DL11" s="25">
        <f t="shared" ref="DL11:DL51" ca="1" si="53">INDIRECT("'各歳別人口③'!D"&amp;((2+COLUMN(AU$1))+131*ROW($A1)))</f>
        <v>3488</v>
      </c>
      <c r="DM11" s="25">
        <f t="shared" ref="DM11:DM51" ca="1" si="54">INDIRECT("'各歳別人口③'!D"&amp;((2+COLUMN(AV$1))+131*ROW($A1)))</f>
        <v>3365</v>
      </c>
      <c r="DN11" s="25">
        <f t="shared" ref="DN11:DN51" ca="1" si="55">INDIRECT("'各歳別人口③'!D"&amp;((2+COLUMN(AW$1))+131*ROW($A1)))</f>
        <v>3190</v>
      </c>
      <c r="DO11" s="25">
        <f t="shared" ref="DO11:DO51" ca="1" si="56">INDIRECT("'各歳別人口③'!D"&amp;((2+COLUMN(AX$1))+131*ROW($A1)))</f>
        <v>3255</v>
      </c>
      <c r="DP11" s="25">
        <f t="shared" ref="DP11:DP51" ca="1" si="57">INDIRECT("'各歳別人口③'!D"&amp;((2+COLUMN(AY$1))+131*ROW($A1)))</f>
        <v>3077</v>
      </c>
      <c r="DQ11" s="25">
        <f t="shared" ref="DQ11:DQ51" ca="1" si="58">INDIRECT("'各歳別人口③'!D"&amp;((2+COLUMN(AZ$1))+131*ROW($A1)))</f>
        <v>3009</v>
      </c>
      <c r="DR11" s="25">
        <f t="shared" ref="DR11:DR51" ca="1" si="59">INDIRECT("'各歳別人口③'!D"&amp;((2+COLUMN(BA$1))+131*ROW($A1)))</f>
        <v>2464</v>
      </c>
      <c r="DS11" s="25">
        <f t="shared" ref="DS11:DS51" ca="1" si="60">INDIRECT("'各歳別人口③'!D"&amp;((2+COLUMN(BB$1))+131*ROW($A1)))</f>
        <v>2762</v>
      </c>
      <c r="DT11" s="25">
        <f t="shared" ref="DT11:DT51" ca="1" si="61">INDIRECT("'各歳別人口③'!D"&amp;((2+COLUMN(BC$1))+131*ROW($A1)))</f>
        <v>2578</v>
      </c>
      <c r="DU11" s="25">
        <f t="shared" ref="DU11:DU51" ca="1" si="62">INDIRECT("'各歳別人口③'!D"&amp;((2+COLUMN(BD$1))+131*ROW($A1)))</f>
        <v>2639</v>
      </c>
      <c r="DV11" s="25">
        <f t="shared" ref="DV11:DV51" ca="1" si="63">INDIRECT("'各歳別人口③'!D"&amp;((2+COLUMN(BE$1))+131*ROW($A1)))</f>
        <v>2472</v>
      </c>
      <c r="DW11" s="25">
        <f t="shared" ref="DW11:DW51" ca="1" si="64">INDIRECT("'各歳別人口③'!D"&amp;((2+COLUMN(BF$1))+131*ROW($A1)))</f>
        <v>2421</v>
      </c>
      <c r="DX11" s="25">
        <f t="shared" ref="DX11:DX51" ca="1" si="65">INDIRECT("'各歳別人口③'!D"&amp;((2+COLUMN(BG$1))+131*ROW($A1)))</f>
        <v>2401</v>
      </c>
      <c r="DY11" s="25">
        <f t="shared" ref="DY11:DY51" ca="1" si="66">INDIRECT("'各歳別人口③'!D"&amp;((2+COLUMN(BH$1))+131*ROW($A1)))</f>
        <v>2489</v>
      </c>
      <c r="DZ11" s="25">
        <f t="shared" ref="DZ11:DZ51" ca="1" si="67">INDIRECT("'各歳別人口③'!D"&amp;((2+COLUMN(BI$1))+131*ROW($A1)))</f>
        <v>2287</v>
      </c>
      <c r="EA11" s="25">
        <f t="shared" ref="EA11:EA51" ca="1" si="68">INDIRECT("'各歳別人口③'!D"&amp;((2+COLUMN(BJ$1))+131*ROW($A1)))</f>
        <v>2297</v>
      </c>
      <c r="EB11" s="25">
        <f t="shared" ref="EB11:EB51" ca="1" si="69">INDIRECT("'各歳別人口③'!D"&amp;((2+COLUMN(BK$1))+131*ROW($A1)))</f>
        <v>2344</v>
      </c>
      <c r="EC11" s="25">
        <f t="shared" ref="EC11:EC51" ca="1" si="70">INDIRECT("'各歳別人口③'!D"&amp;((2+COLUMN(BL$1))+131*ROW($A1)))</f>
        <v>2411</v>
      </c>
      <c r="ED11" s="25">
        <f t="shared" ref="ED11:ED51" ca="1" si="71">INDIRECT("'各歳別人口③'!D"&amp;((2+COLUMN(BM$1))+131*ROW($A1)))</f>
        <v>2443</v>
      </c>
      <c r="EE11" s="25">
        <f t="shared" ref="EE11:EE51" ca="1" si="72">INDIRECT("'各歳別人口③'!D"&amp;((2+COLUMN(BN$1))+131*ROW($A1)))</f>
        <v>2611</v>
      </c>
      <c r="EF11" s="25">
        <f t="shared" ref="EF11:EF51" ca="1" si="73">INDIRECT("'各歳別人口③'!D"&amp;((2+COLUMN(BO$1))+131*ROW($A1)))</f>
        <v>2796</v>
      </c>
      <c r="EG11" s="25">
        <f t="shared" ref="EG11:EG51" ca="1" si="74">INDIRECT("'各歳別人口③'!D"&amp;((2+COLUMN(BP$1))+131*ROW($A1)))</f>
        <v>2979</v>
      </c>
      <c r="EH11" s="25">
        <f t="shared" ref="EH11:EH51" ca="1" si="75">INDIRECT("'各歳別人口③'!D"&amp;((2+COLUMN(BQ$1))+131*ROW($A1)))</f>
        <v>3276</v>
      </c>
      <c r="EI11" s="25">
        <f t="shared" ref="EI11:EI51" ca="1" si="76">INDIRECT("'各歳別人口③'!D"&amp;((2+COLUMN(BR$1))+131*ROW($A1)))</f>
        <v>3607</v>
      </c>
      <c r="EJ11" s="25">
        <f t="shared" ref="EJ11:EJ51" ca="1" si="77">INDIRECT("'各歳別人口③'!D"&amp;((2+COLUMN(BS$1))+131*ROW($A1)))</f>
        <v>3501</v>
      </c>
      <c r="EK11" s="25">
        <f t="shared" ref="EK11:EK51" ca="1" si="78">INDIRECT("'各歳別人口③'!D"&amp;((2+COLUMN(BT$1))+131*ROW($A1)))</f>
        <v>3451</v>
      </c>
      <c r="EL11" s="25">
        <f t="shared" ref="EL11:EL51" ca="1" si="79">INDIRECT("'各歳別人口③'!D"&amp;((2+COLUMN(BU$1))+131*ROW($A1)))</f>
        <v>2001</v>
      </c>
      <c r="EM11" s="25">
        <f t="shared" ref="EM11:EM51" ca="1" si="80">INDIRECT("'各歳別人口③'!D"&amp;((2+COLUMN(BV$1))+131*ROW($A1)))</f>
        <v>2315</v>
      </c>
      <c r="EN11" s="25">
        <f t="shared" ref="EN11:EN51" ca="1" si="81">INDIRECT("'各歳別人口③'!D"&amp;((2+COLUMN(BW$1))+131*ROW($A1)))</f>
        <v>2920</v>
      </c>
      <c r="EO11" s="25">
        <f t="shared" ref="EO11:EO51" ca="1" si="82">INDIRECT("'各歳別人口③'!D"&amp;((2+COLUMN(BX$1))+131*ROW($A1)))</f>
        <v>2748</v>
      </c>
      <c r="EP11" s="25">
        <f t="shared" ref="EP11:EP51" ca="1" si="83">INDIRECT("'各歳別人口③'!D"&amp;((2+COLUMN(BY$1))+131*ROW($A1)))</f>
        <v>2784</v>
      </c>
      <c r="EQ11" s="25">
        <f t="shared" ref="EQ11:EQ51" ca="1" si="84">INDIRECT("'各歳別人口③'!D"&amp;((2+COLUMN(BZ$1))+131*ROW($A1)))</f>
        <v>2603</v>
      </c>
      <c r="ER11" s="25">
        <f t="shared" ref="ER11:ER51" ca="1" si="85">INDIRECT("'各歳別人口③'!D"&amp;((2+COLUMN(CA$1))+131*ROW($A1)))</f>
        <v>2209</v>
      </c>
      <c r="ES11" s="25">
        <f t="shared" ref="ES11:ES51" ca="1" si="86">INDIRECT("'各歳別人口③'!D"&amp;((2+COLUMN(CB$1))+131*ROW($A1)))</f>
        <v>1877</v>
      </c>
      <c r="ET11" s="25">
        <f t="shared" ref="ET11:ET51" ca="1" si="87">INDIRECT("'各歳別人口③'!D"&amp;((2+COLUMN(CC$1))+131*ROW($A1)))</f>
        <v>1872</v>
      </c>
      <c r="EU11" s="25">
        <f t="shared" ref="EU11:EU51" ca="1" si="88">INDIRECT("'各歳別人口③'!D"&amp;((2+COLUMN(CD$1))+131*ROW($A1)))</f>
        <v>1784</v>
      </c>
      <c r="EV11" s="25">
        <f t="shared" ref="EV11:EV51" ca="1" si="89">INDIRECT("'各歳別人口③'!D"&amp;((2+COLUMN(CE$1))+131*ROW($A1)))</f>
        <v>1754</v>
      </c>
      <c r="EW11" s="25">
        <f t="shared" ref="EW11:EW51" ca="1" si="90">INDIRECT("'各歳別人口③'!D"&amp;((2+COLUMN(CF$1))+131*ROW($A1)))</f>
        <v>1584</v>
      </c>
      <c r="EX11" s="25">
        <f t="shared" ref="EX11:EX51" ca="1" si="91">INDIRECT("'各歳別人口③'!D"&amp;((2+COLUMN(CG$1))+131*ROW($A1)))</f>
        <v>1326</v>
      </c>
      <c r="EY11" s="25">
        <f t="shared" ref="EY11:EY51" ca="1" si="92">INDIRECT("'各歳別人口③'!D"&amp;((2+COLUMN(CH$1))+131*ROW($A1)))</f>
        <v>1157</v>
      </c>
      <c r="EZ11" s="25">
        <f t="shared" ref="EZ11:EZ51" ca="1" si="93">INDIRECT("'各歳別人口③'!D"&amp;((2+COLUMN(CI$1))+131*ROW($A1)))</f>
        <v>1037</v>
      </c>
      <c r="FA11" s="25">
        <f t="shared" ref="FA11:FA51" ca="1" si="94">INDIRECT("'各歳別人口③'!D"&amp;((2+COLUMN(CJ$1))+131*ROW($A1)))</f>
        <v>859</v>
      </c>
      <c r="FB11" s="25">
        <f t="shared" ref="FB11:FB51" ca="1" si="95">INDIRECT("'各歳別人口③'!D"&amp;((2+COLUMN(CK$1))+131*ROW($A1)))</f>
        <v>666</v>
      </c>
      <c r="FC11" s="25">
        <f t="shared" ref="FC11:FC51" ca="1" si="96">INDIRECT("'各歳別人口③'!D"&amp;((2+COLUMN(CL$1))+131*ROW($A1)))</f>
        <v>550</v>
      </c>
      <c r="FD11" s="25">
        <f t="shared" ref="FD11:FD51" ca="1" si="97">INDIRECT("'各歳別人口③'!D"&amp;((2+COLUMN(CM$1))+131*ROW($A1)))</f>
        <v>436</v>
      </c>
      <c r="FE11" s="25">
        <f t="shared" ref="FE11:FE51" ca="1" si="98">INDIRECT("'各歳別人口③'!D"&amp;((2+COLUMN(CN$1))+131*ROW($A1)))</f>
        <v>357</v>
      </c>
      <c r="FF11" s="25">
        <f t="shared" ref="FF11:FF51" ca="1" si="99">INDIRECT("'各歳別人口③'!D"&amp;((2+COLUMN(CO$1))+131*ROW($A1)))</f>
        <v>281</v>
      </c>
      <c r="FG11" s="25">
        <f t="shared" ref="FG11:FG51" ca="1" si="100">INDIRECT("'各歳別人口③'!D"&amp;((2+COLUMN(CP$1))+131*ROW($A1)))</f>
        <v>180</v>
      </c>
      <c r="FH11" s="25">
        <f t="shared" ref="FH11:FH51" ca="1" si="101">INDIRECT("'各歳別人口③'!D"&amp;((2+COLUMN(CQ$1))+131*ROW($A1)))</f>
        <v>145</v>
      </c>
      <c r="FI11" s="25">
        <f t="shared" ref="FI11:FI51" ca="1" si="102">INDIRECT("'各歳別人口③'!D"&amp;((2+COLUMN(CR$1))+131*ROW($A1)))</f>
        <v>96</v>
      </c>
      <c r="FJ11" s="25">
        <f t="shared" ref="FJ11:FJ51" ca="1" si="103">INDIRECT("'各歳別人口③'!D"&amp;((2+COLUMN(CS$1))+131*ROW($A1)))</f>
        <v>62</v>
      </c>
      <c r="FK11" s="25">
        <f t="shared" ref="FK11:FK51" ca="1" si="104">INDIRECT("'各歳別人口③'!D"&amp;((2+COLUMN(CT$1))+131*ROW($A1)))</f>
        <v>37</v>
      </c>
      <c r="FL11" s="25">
        <f t="shared" ref="FL11:FL51" ca="1" si="105">INDIRECT("'各歳別人口③'!D"&amp;((2+COLUMN(CU$1))+131*ROW($A1)))</f>
        <v>40</v>
      </c>
      <c r="FM11" s="25">
        <f t="shared" ref="FM11:FM51" ca="1" si="106">INDIRECT("'各歳別人口③'!D"&amp;((2+COLUMN(CV$1))+131*ROW($A1)))</f>
        <v>21</v>
      </c>
      <c r="FN11" s="27">
        <f ca="1">SUM(INDIRECT("'各歳別人口③'!D"&amp;(103+131*ROW(A1))):INDIRECT("'各歳別人口③'!D"&amp;(133+131*ROW(A1))))</f>
        <v>33</v>
      </c>
      <c r="FP11" s="24" t="str">
        <f>"2018年"&amp;"8月"</f>
        <v>2018年8月</v>
      </c>
      <c r="FQ11" s="25">
        <f t="shared" ref="FQ11:FQ51" ca="1" si="107">INDIRECT("'各歳別人口③'!E"&amp;((2+COLUMN(A$1))+131*ROW($A1)))</f>
        <v>1127</v>
      </c>
      <c r="FR11" s="25">
        <f t="shared" ref="FR11:FR51" ca="1" si="108">INDIRECT("'各歳別人口③'!E"&amp;((2+COLUMN(B$1))+131*ROW($A1)))</f>
        <v>1228</v>
      </c>
      <c r="FS11" s="25">
        <f t="shared" ref="FS11:FS51" ca="1" si="109">INDIRECT("'各歳別人口③'!E"&amp;((2+COLUMN(C$1))+131*ROW($A1)))</f>
        <v>1280</v>
      </c>
      <c r="FT11" s="25">
        <f t="shared" ref="FT11:FT51" ca="1" si="110">INDIRECT("'各歳別人口③'!E"&amp;((2+COLUMN(D$1))+131*ROW($A1)))</f>
        <v>1393</v>
      </c>
      <c r="FU11" s="25">
        <f t="shared" ref="FU11:FU51" ca="1" si="111">INDIRECT("'各歳別人口③'!E"&amp;((2+COLUMN(E$1))+131*ROW($A1)))</f>
        <v>1376</v>
      </c>
      <c r="FV11" s="25">
        <f t="shared" ref="FV11:FV51" ca="1" si="112">INDIRECT("'各歳別人口③'!E"&amp;((2+COLUMN(F$1))+131*ROW($A1)))</f>
        <v>1409</v>
      </c>
      <c r="FW11" s="25">
        <f t="shared" ref="FW11:FW51" ca="1" si="113">INDIRECT("'各歳別人口③'!E"&amp;((2+COLUMN(G$1))+131*ROW($A1)))</f>
        <v>1455</v>
      </c>
      <c r="FX11" s="25">
        <f t="shared" ref="FX11:FX51" ca="1" si="114">INDIRECT("'各歳別人口③'!E"&amp;((2+COLUMN(H$1))+131*ROW($A1)))</f>
        <v>1536</v>
      </c>
      <c r="FY11" s="25">
        <f t="shared" ref="FY11:FY51" ca="1" si="115">INDIRECT("'各歳別人口③'!E"&amp;((2+COLUMN(I$1))+131*ROW($A1)))</f>
        <v>1534</v>
      </c>
      <c r="FZ11" s="25">
        <f t="shared" ref="FZ11:FZ51" ca="1" si="116">INDIRECT("'各歳別人口③'!E"&amp;((2+COLUMN(J$1))+131*ROW($A1)))</f>
        <v>1487</v>
      </c>
      <c r="GA11" s="25">
        <f t="shared" ref="GA11:GA51" ca="1" si="117">INDIRECT("'各歳別人口③'!E"&amp;((2+COLUMN(K$1))+131*ROW($A1)))</f>
        <v>1574</v>
      </c>
      <c r="GB11" s="25">
        <f t="shared" ref="GB11:GB51" ca="1" si="118">INDIRECT("'各歳別人口③'!E"&amp;((2+COLUMN(L$1))+131*ROW($A1)))</f>
        <v>1626</v>
      </c>
      <c r="GC11" s="25">
        <f t="shared" ref="GC11:GC51" ca="1" si="119">INDIRECT("'各歳別人口③'!E"&amp;((2+COLUMN(M$1))+131*ROW($A1)))</f>
        <v>1610</v>
      </c>
      <c r="GD11" s="25">
        <f t="shared" ref="GD11:GD51" ca="1" si="120">INDIRECT("'各歳別人口③'!E"&amp;((2+COLUMN(N$1))+131*ROW($A1)))</f>
        <v>1672</v>
      </c>
      <c r="GE11" s="25">
        <f t="shared" ref="GE11:GE51" ca="1" si="121">INDIRECT("'各歳別人口③'!E"&amp;((2+COLUMN(O$1))+131*ROW($A1)))</f>
        <v>1647</v>
      </c>
      <c r="GF11" s="25">
        <f t="shared" ref="GF11:GF51" ca="1" si="122">INDIRECT("'各歳別人口③'!E"&amp;((2+COLUMN(P$1))+131*ROW($A1)))</f>
        <v>1828</v>
      </c>
      <c r="GG11" s="25">
        <f t="shared" ref="GG11:GG51" ca="1" si="123">INDIRECT("'各歳別人口③'!E"&amp;((2+COLUMN(Q$1))+131*ROW($A1)))</f>
        <v>1742</v>
      </c>
      <c r="GH11" s="25">
        <f t="shared" ref="GH11:GH51" ca="1" si="124">INDIRECT("'各歳別人口③'!E"&amp;((2+COLUMN(R$1))+131*ROW($A1)))</f>
        <v>1776</v>
      </c>
      <c r="GI11" s="25">
        <f t="shared" ref="GI11:GI51" ca="1" si="125">INDIRECT("'各歳別人口③'!E"&amp;((2+COLUMN(S$1))+131*ROW($A1)))</f>
        <v>1927</v>
      </c>
      <c r="GJ11" s="25">
        <f t="shared" ref="GJ11:GJ51" ca="1" si="126">INDIRECT("'各歳別人口③'!E"&amp;((2+COLUMN(T$1))+131*ROW($A1)))</f>
        <v>1980</v>
      </c>
      <c r="GK11" s="25">
        <f t="shared" ref="GK11:GK51" ca="1" si="127">INDIRECT("'各歳別人口③'!E"&amp;((2+COLUMN(U$1))+131*ROW($A1)))</f>
        <v>1905</v>
      </c>
      <c r="GL11" s="25">
        <f t="shared" ref="GL11:GL51" ca="1" si="128">INDIRECT("'各歳別人口③'!E"&amp;((2+COLUMN(V$1))+131*ROW($A1)))</f>
        <v>1837</v>
      </c>
      <c r="GM11" s="25">
        <f t="shared" ref="GM11:GM51" ca="1" si="129">INDIRECT("'各歳別人口③'!E"&amp;((2+COLUMN(W$1))+131*ROW($A1)))</f>
        <v>1801</v>
      </c>
      <c r="GN11" s="25">
        <f t="shared" ref="GN11:GN51" ca="1" si="130">INDIRECT("'各歳別人口③'!E"&amp;((2+COLUMN(X$1))+131*ROW($A1)))</f>
        <v>1771</v>
      </c>
      <c r="GO11" s="25">
        <f t="shared" ref="GO11:GO51" ca="1" si="131">INDIRECT("'各歳別人口③'!E"&amp;((2+COLUMN(Y$1))+131*ROW($A1)))</f>
        <v>1729</v>
      </c>
      <c r="GP11" s="25">
        <f t="shared" ref="GP11:GP51" ca="1" si="132">INDIRECT("'各歳別人口③'!E"&amp;((2+COLUMN(Z$1))+131*ROW($A1)))</f>
        <v>1592</v>
      </c>
      <c r="GQ11" s="25">
        <f t="shared" ref="GQ11:GQ51" ca="1" si="133">INDIRECT("'各歳別人口③'!E"&amp;((2+COLUMN(AA$1))+131*ROW($A1)))</f>
        <v>1589</v>
      </c>
      <c r="GR11" s="25">
        <f t="shared" ref="GR11:GR51" ca="1" si="134">INDIRECT("'各歳別人口③'!E"&amp;((2+COLUMN(AB$1))+131*ROW($A1)))</f>
        <v>1594</v>
      </c>
      <c r="GS11" s="25">
        <f t="shared" ref="GS11:GS51" ca="1" si="135">INDIRECT("'各歳別人口③'!E"&amp;((2+COLUMN(AC$1))+131*ROW($A1)))</f>
        <v>1658</v>
      </c>
      <c r="GT11" s="25">
        <f t="shared" ref="GT11:GT51" ca="1" si="136">INDIRECT("'各歳別人口③'!E"&amp;((2+COLUMN(AD$1))+131*ROW($A1)))</f>
        <v>1703</v>
      </c>
      <c r="GU11" s="25">
        <f t="shared" ref="GU11:GU51" ca="1" si="137">INDIRECT("'各歳別人口③'!E"&amp;((2+COLUMN(AE$1))+131*ROW($A1)))</f>
        <v>1718</v>
      </c>
      <c r="GV11" s="25">
        <f t="shared" ref="GV11:GV51" ca="1" si="138">INDIRECT("'各歳別人口③'!E"&amp;((2+COLUMN(AF$1))+131*ROW($A1)))</f>
        <v>1817</v>
      </c>
      <c r="GW11" s="25">
        <f t="shared" ref="GW11:GW51" ca="1" si="139">INDIRECT("'各歳別人口③'!E"&amp;((2+COLUMN(AG$1))+131*ROW($A1)))</f>
        <v>1733</v>
      </c>
      <c r="GX11" s="25">
        <f t="shared" ref="GX11:GX51" ca="1" si="140">INDIRECT("'各歳別人口③'!E"&amp;((2+COLUMN(AH$1))+131*ROW($A1)))</f>
        <v>1877</v>
      </c>
      <c r="GY11" s="25">
        <f t="shared" ref="GY11:GY51" ca="1" si="141">INDIRECT("'各歳別人口③'!E"&amp;((2+COLUMN(AI$1))+131*ROW($A1)))</f>
        <v>1863</v>
      </c>
      <c r="GZ11" s="25">
        <f t="shared" ref="GZ11:GZ51" ca="1" si="142">INDIRECT("'各歳別人口③'!E"&amp;((2+COLUMN(AJ$1))+131*ROW($A1)))</f>
        <v>2039</v>
      </c>
      <c r="HA11" s="25">
        <f t="shared" ref="HA11:HA51" ca="1" si="143">INDIRECT("'各歳別人口③'!E"&amp;((2+COLUMN(AK$1))+131*ROW($A1)))</f>
        <v>2017</v>
      </c>
      <c r="HB11" s="25">
        <f t="shared" ref="HB11:HB51" ca="1" si="144">INDIRECT("'各歳別人口③'!E"&amp;((2+COLUMN(AL$1))+131*ROW($A1)))</f>
        <v>2086</v>
      </c>
      <c r="HC11" s="25">
        <f t="shared" ref="HC11:HC51" ca="1" si="145">INDIRECT("'各歳別人口③'!E"&amp;((2+COLUMN(AM$1))+131*ROW($A1)))</f>
        <v>2232</v>
      </c>
      <c r="HD11" s="25">
        <f t="shared" ref="HD11:HD51" ca="1" si="146">INDIRECT("'各歳別人口③'!E"&amp;((2+COLUMN(AN$1))+131*ROW($A1)))</f>
        <v>2277</v>
      </c>
      <c r="HE11" s="25">
        <f t="shared" ref="HE11:HE51" ca="1" si="147">INDIRECT("'各歳別人口③'!E"&amp;((2+COLUMN(AO$1))+131*ROW($A1)))</f>
        <v>2375</v>
      </c>
      <c r="HF11" s="25">
        <f t="shared" ref="HF11:HF51" ca="1" si="148">INDIRECT("'各歳別人口③'!E"&amp;((2+COLUMN(AP$1))+131*ROW($A1)))</f>
        <v>2572</v>
      </c>
      <c r="HG11" s="25">
        <f t="shared" ref="HG11:HG51" ca="1" si="149">INDIRECT("'各歳別人口③'!E"&amp;((2+COLUMN(AQ$1))+131*ROW($A1)))</f>
        <v>2681</v>
      </c>
      <c r="HH11" s="25">
        <f t="shared" ref="HH11:HH51" ca="1" si="150">INDIRECT("'各歳別人口③'!E"&amp;((2+COLUMN(AR$1))+131*ROW($A1)))</f>
        <v>2941</v>
      </c>
      <c r="HI11" s="25">
        <f t="shared" ref="HI11:HI51" ca="1" si="151">INDIRECT("'各歳別人口③'!E"&amp;((2+COLUMN(AS$1))+131*ROW($A1)))</f>
        <v>3027</v>
      </c>
      <c r="HJ11" s="25">
        <f t="shared" ref="HJ11:HJ51" ca="1" si="152">INDIRECT("'各歳別人口③'!E"&amp;((2+COLUMN(AT$1))+131*ROW($A1)))</f>
        <v>3159</v>
      </c>
      <c r="HK11" s="25">
        <f t="shared" ref="HK11:HK51" ca="1" si="153">INDIRECT("'各歳別人口③'!E"&amp;((2+COLUMN(AU$1))+131*ROW($A1)))</f>
        <v>3191</v>
      </c>
      <c r="HL11" s="25">
        <f t="shared" ref="HL11:HL51" ca="1" si="154">INDIRECT("'各歳別人口③'!E"&amp;((2+COLUMN(AV$1))+131*ROW($A1)))</f>
        <v>3221</v>
      </c>
      <c r="HM11" s="25">
        <f t="shared" ref="HM11:HM51" ca="1" si="155">INDIRECT("'各歳別人口③'!E"&amp;((2+COLUMN(AW$1))+131*ROW($A1)))</f>
        <v>2966</v>
      </c>
      <c r="HN11" s="25">
        <f t="shared" ref="HN11:HN51" ca="1" si="156">INDIRECT("'各歳別人口③'!E"&amp;((2+COLUMN(AX$1))+131*ROW($A1)))</f>
        <v>2895</v>
      </c>
      <c r="HO11" s="25">
        <f t="shared" ref="HO11:HO51" ca="1" si="157">INDIRECT("'各歳別人口③'!E"&amp;((2+COLUMN(AY$1))+131*ROW($A1)))</f>
        <v>2882</v>
      </c>
      <c r="HP11" s="25">
        <f t="shared" ref="HP11:HP51" ca="1" si="158">INDIRECT("'各歳別人口③'!E"&amp;((2+COLUMN(AZ$1))+131*ROW($A1)))</f>
        <v>2835</v>
      </c>
      <c r="HQ11" s="25">
        <f t="shared" ref="HQ11:HQ51" ca="1" si="159">INDIRECT("'各歳別人口③'!E"&amp;((2+COLUMN(BA$1))+131*ROW($A1)))</f>
        <v>2283</v>
      </c>
      <c r="HR11" s="25">
        <f t="shared" ref="HR11:HR51" ca="1" si="160">INDIRECT("'各歳別人口③'!E"&amp;((2+COLUMN(BB$1))+131*ROW($A1)))</f>
        <v>2709</v>
      </c>
      <c r="HS11" s="25">
        <f t="shared" ref="HS11:HS51" ca="1" si="161">INDIRECT("'各歳別人口③'!E"&amp;((2+COLUMN(BC$1))+131*ROW($A1)))</f>
        <v>2502</v>
      </c>
      <c r="HT11" s="25">
        <f t="shared" ref="HT11:HT51" ca="1" si="162">INDIRECT("'各歳別人口③'!E"&amp;((2+COLUMN(BD$1))+131*ROW($A1)))</f>
        <v>2409</v>
      </c>
      <c r="HU11" s="25">
        <f t="shared" ref="HU11:HU51" ca="1" si="163">INDIRECT("'各歳別人口③'!E"&amp;((2+COLUMN(BE$1))+131*ROW($A1)))</f>
        <v>2379</v>
      </c>
      <c r="HV11" s="25">
        <f t="shared" ref="HV11:HV51" ca="1" si="164">INDIRECT("'各歳別人口③'!E"&amp;((2+COLUMN(BF$1))+131*ROW($A1)))</f>
        <v>2328</v>
      </c>
      <c r="HW11" s="25">
        <f t="shared" ref="HW11:HW51" ca="1" si="165">INDIRECT("'各歳別人口③'!E"&amp;((2+COLUMN(BG$1))+131*ROW($A1)))</f>
        <v>2265</v>
      </c>
      <c r="HX11" s="25">
        <f t="shared" ref="HX11:HX51" ca="1" si="166">INDIRECT("'各歳別人口③'!E"&amp;((2+COLUMN(BH$1))+131*ROW($A1)))</f>
        <v>2302</v>
      </c>
      <c r="HY11" s="25">
        <f t="shared" ref="HY11:HY51" ca="1" si="167">INDIRECT("'各歳別人口③'!E"&amp;((2+COLUMN(BI$1))+131*ROW($A1)))</f>
        <v>2201</v>
      </c>
      <c r="HZ11" s="25">
        <f t="shared" ref="HZ11:HZ51" ca="1" si="168">INDIRECT("'各歳別人口③'!E"&amp;((2+COLUMN(BJ$1))+131*ROW($A1)))</f>
        <v>2232</v>
      </c>
      <c r="IA11" s="25">
        <f t="shared" ref="IA11:IA51" ca="1" si="169">INDIRECT("'各歳別人口③'!E"&amp;((2+COLUMN(BK$1))+131*ROW($A1)))</f>
        <v>2342</v>
      </c>
      <c r="IB11" s="25">
        <f t="shared" ref="IB11:IB51" ca="1" si="170">INDIRECT("'各歳別人口③'!E"&amp;((2+COLUMN(BL$1))+131*ROW($A1)))</f>
        <v>2434</v>
      </c>
      <c r="IC11" s="25">
        <f t="shared" ref="IC11:IC51" ca="1" si="171">INDIRECT("'各歳別人口③'!E"&amp;((2+COLUMN(BM$1))+131*ROW($A1)))</f>
        <v>2474</v>
      </c>
      <c r="ID11" s="25">
        <f t="shared" ref="ID11:ID51" ca="1" si="172">INDIRECT("'各歳別人口③'!E"&amp;((2+COLUMN(BN$1))+131*ROW($A1)))</f>
        <v>2590</v>
      </c>
      <c r="IE11" s="25">
        <f t="shared" ref="IE11:IE51" ca="1" si="173">INDIRECT("'各歳別人口③'!E"&amp;((2+COLUMN(BO$1))+131*ROW($A1)))</f>
        <v>2907</v>
      </c>
      <c r="IF11" s="25">
        <f t="shared" ref="IF11:IF51" ca="1" si="174">INDIRECT("'各歳別人口③'!E"&amp;((2+COLUMN(BP$1))+131*ROW($A1)))</f>
        <v>3134</v>
      </c>
      <c r="IG11" s="25">
        <f t="shared" ref="IG11:IG51" ca="1" si="175">INDIRECT("'各歳別人口③'!E"&amp;((2+COLUMN(BQ$1))+131*ROW($A1)))</f>
        <v>3519</v>
      </c>
      <c r="IH11" s="25">
        <f t="shared" ref="IH11:IH51" ca="1" si="176">INDIRECT("'各歳別人口③'!E"&amp;((2+COLUMN(BR$1))+131*ROW($A1)))</f>
        <v>3831</v>
      </c>
      <c r="II11" s="25">
        <f t="shared" ref="II11:II51" ca="1" si="177">INDIRECT("'各歳別人口③'!E"&amp;((2+COLUMN(BS$1))+131*ROW($A1)))</f>
        <v>4016</v>
      </c>
      <c r="IJ11" s="25">
        <f t="shared" ref="IJ11:IJ51" ca="1" si="178">INDIRECT("'各歳別人口③'!E"&amp;((2+COLUMN(BT$1))+131*ROW($A1)))</f>
        <v>3860</v>
      </c>
      <c r="IK11" s="25">
        <f t="shared" ref="IK11:IK51" ca="1" si="179">INDIRECT("'各歳別人口③'!E"&amp;((2+COLUMN(BU$1))+131*ROW($A1)))</f>
        <v>2417</v>
      </c>
      <c r="IL11" s="25">
        <f t="shared" ref="IL11:IL51" ca="1" si="180">INDIRECT("'各歳別人口③'!E"&amp;((2+COLUMN(BV$1))+131*ROW($A1)))</f>
        <v>2718</v>
      </c>
      <c r="IM11" s="25">
        <f t="shared" ref="IM11:IM51" ca="1" si="181">INDIRECT("'各歳別人口③'!E"&amp;((2+COLUMN(BW$1))+131*ROW($A1)))</f>
        <v>3395</v>
      </c>
      <c r="IN11" s="25">
        <f t="shared" ref="IN11:IN51" ca="1" si="182">INDIRECT("'各歳別人口③'!E"&amp;((2+COLUMN(BX$1))+131*ROW($A1)))</f>
        <v>3125</v>
      </c>
      <c r="IO11" s="25">
        <f t="shared" ref="IO11:IO51" ca="1" si="183">INDIRECT("'各歳別人口③'!E"&amp;((2+COLUMN(BY$1))+131*ROW($A1)))</f>
        <v>3209</v>
      </c>
      <c r="IP11" s="25">
        <f t="shared" ref="IP11:IP51" ca="1" si="184">INDIRECT("'各歳別人口③'!E"&amp;((2+COLUMN(BZ$1))+131*ROW($A1)))</f>
        <v>3025</v>
      </c>
      <c r="IQ11" s="25">
        <f t="shared" ref="IQ11:IQ51" ca="1" si="185">INDIRECT("'各歳別人口③'!E"&amp;((2+COLUMN(CA$1))+131*ROW($A1)))</f>
        <v>2676</v>
      </c>
      <c r="IR11" s="25">
        <f t="shared" ref="IR11:IR51" ca="1" si="186">INDIRECT("'各歳別人口③'!E"&amp;((2+COLUMN(CB$1))+131*ROW($A1)))</f>
        <v>2297</v>
      </c>
      <c r="IS11" s="25">
        <f t="shared" ref="IS11:IS51" ca="1" si="187">INDIRECT("'各歳別人口③'!E"&amp;((2+COLUMN(CC$1))+131*ROW($A1)))</f>
        <v>2448</v>
      </c>
      <c r="IT11" s="25">
        <f t="shared" ref="IT11:IT51" ca="1" si="188">INDIRECT("'各歳別人口③'!E"&amp;((2+COLUMN(CD$1))+131*ROW($A1)))</f>
        <v>2186</v>
      </c>
      <c r="IU11" s="25">
        <f t="shared" ref="IU11:IU51" ca="1" si="189">INDIRECT("'各歳別人口③'!E"&amp;((2+COLUMN(CE$1))+131*ROW($A1)))</f>
        <v>2272</v>
      </c>
      <c r="IV11" s="25">
        <f t="shared" ref="IV11:IV51" ca="1" si="190">INDIRECT("'各歳別人口③'!E"&amp;((2+COLUMN(CF$1))+131*ROW($A1)))</f>
        <v>2157</v>
      </c>
      <c r="IW11" s="25">
        <f t="shared" ref="IW11:IW51" ca="1" si="191">INDIRECT("'各歳別人口③'!E"&amp;((2+COLUMN(CG$1))+131*ROW($A1)))</f>
        <v>1907</v>
      </c>
      <c r="IX11" s="25">
        <f t="shared" ref="IX11:IX51" ca="1" si="192">INDIRECT("'各歳別人口③'!E"&amp;((2+COLUMN(CH$1))+131*ROW($A1)))</f>
        <v>1836</v>
      </c>
      <c r="IY11" s="25">
        <f t="shared" ref="IY11:IY51" ca="1" si="193">INDIRECT("'各歳別人口③'!E"&amp;((2+COLUMN(CI$1))+131*ROW($A1)))</f>
        <v>1619</v>
      </c>
      <c r="IZ11" s="25">
        <f t="shared" ref="IZ11:IZ51" ca="1" si="194">INDIRECT("'各歳別人口③'!E"&amp;((2+COLUMN(CJ$1))+131*ROW($A1)))</f>
        <v>1461</v>
      </c>
      <c r="JA11" s="25">
        <f t="shared" ref="JA11:JA51" ca="1" si="195">INDIRECT("'各歳別人口③'!E"&amp;((2+COLUMN(CK$1))+131*ROW($A1)))</f>
        <v>1247</v>
      </c>
      <c r="JB11" s="25">
        <f t="shared" ref="JB11:JB51" ca="1" si="196">INDIRECT("'各歳別人口③'!E"&amp;((2+COLUMN(CL$1))+131*ROW($A1)))</f>
        <v>1151</v>
      </c>
      <c r="JC11" s="25">
        <f t="shared" ref="JC11:JC51" ca="1" si="197">INDIRECT("'各歳別人口③'!E"&amp;((2+COLUMN(CM$1))+131*ROW($A1)))</f>
        <v>977</v>
      </c>
      <c r="JD11" s="25">
        <f t="shared" ref="JD11:JD51" ca="1" si="198">INDIRECT("'各歳別人口③'!E"&amp;((2+COLUMN(CN$1))+131*ROW($A1)))</f>
        <v>805</v>
      </c>
      <c r="JE11" s="25">
        <f t="shared" ref="JE11:JE51" ca="1" si="199">INDIRECT("'各歳別人口③'!E"&amp;((2+COLUMN(CO$1))+131*ROW($A1)))</f>
        <v>693</v>
      </c>
      <c r="JF11" s="25">
        <f t="shared" ref="JF11:JF51" ca="1" si="200">INDIRECT("'各歳別人口③'!E"&amp;((2+COLUMN(CP$1))+131*ROW($A1)))</f>
        <v>662</v>
      </c>
      <c r="JG11" s="25">
        <f t="shared" ref="JG11:JG51" ca="1" si="201">INDIRECT("'各歳別人口③'!E"&amp;((2+COLUMN(CQ$1))+131*ROW($A1)))</f>
        <v>453</v>
      </c>
      <c r="JH11" s="25">
        <f t="shared" ref="JH11:JH51" ca="1" si="202">INDIRECT("'各歳別人口③'!E"&amp;((2+COLUMN(CR$1))+131*ROW($A1)))</f>
        <v>366</v>
      </c>
      <c r="JI11" s="25">
        <f t="shared" ref="JI11:JI51" ca="1" si="203">INDIRECT("'各歳別人口③'!E"&amp;((2+COLUMN(CS$1))+131*ROW($A1)))</f>
        <v>285</v>
      </c>
      <c r="JJ11" s="25">
        <f t="shared" ref="JJ11:JJ51" ca="1" si="204">INDIRECT("'各歳別人口③'!E"&amp;((2+COLUMN(CT$1))+131*ROW($A1)))</f>
        <v>204</v>
      </c>
      <c r="JK11" s="25">
        <f t="shared" ref="JK11:JK51" ca="1" si="205">INDIRECT("'各歳別人口③'!E"&amp;((2+COLUMN(CU$1))+131*ROW($A1)))</f>
        <v>148</v>
      </c>
      <c r="JL11" s="25">
        <f t="shared" ref="JL11:JL51" ca="1" si="206">INDIRECT("'各歳別人口③'!E"&amp;((2+COLUMN(CV$1))+131*ROW($A1)))</f>
        <v>93</v>
      </c>
      <c r="JM11" s="27">
        <f ca="1">SUM(INDIRECT("'各歳別人口③'!E"&amp;(103+131*ROW(A1))):INDIRECT("'各歳別人口③'!E"&amp;(133+131*ROW(A1))))</f>
        <v>227</v>
      </c>
    </row>
    <row r="12" spans="1:276" x14ac:dyDescent="0.4">
      <c r="A12" s="24" t="str">
        <f>"2018年"&amp;"9月"</f>
        <v>2018年9月</v>
      </c>
      <c r="B12" s="25">
        <f ca="1">SUM(INDIRECT("'各歳別人口③'!D"&amp;(3+131*ROW(A2))):INDIRECT("'各歳別人口③'!E"&amp;(133+131*ROW(A2))))</f>
        <v>406003</v>
      </c>
      <c r="D12" s="24" t="str">
        <f>"2018年"&amp;"9月"</f>
        <v>2018年9月</v>
      </c>
      <c r="E12" s="25">
        <f ca="1">SUM(INDIRECT("'各歳別人口③'!D"&amp;(3+131*ROW(A2))):INDIRECT("'各歳別人口③'!D"&amp;(133+131*ROW(A2))))</f>
        <v>202603</v>
      </c>
      <c r="F12" s="25">
        <f ca="1">SUM(INDIRECT("'各歳別人口③'!E"&amp;(3+131*ROW(A2))):INDIRECT("'各歳別人口③'!E"&amp;(133+131*ROW(A2))))</f>
        <v>203400</v>
      </c>
      <c r="H12" s="24" t="str">
        <f>"2018年"&amp;"9月"</f>
        <v>2018年9月</v>
      </c>
      <c r="I12" s="25">
        <f ca="1">SUM(INDIRECT("'各歳別人口③'!D"&amp;(3+131*ROW(A2))):INDIRECT("'各歳別人口③'!D"&amp;(17+131*ROW(A2))))</f>
        <v>22941</v>
      </c>
      <c r="J12" s="25">
        <f ca="1">SUM(INDIRECT("'各歳別人口③'!D"&amp;(18+131*ROW(A2))):INDIRECT("'各歳別人口③'!D"&amp;(67+131*ROW(A2))))</f>
        <v>123639</v>
      </c>
      <c r="K12" s="25">
        <f ca="1">SUM(INDIRECT("'各歳別人口③'!D"&amp;(68+131*ROW(A2))):INDIRECT("'各歳別人口③'!D"&amp;(133+131*ROW(A2))))</f>
        <v>56023</v>
      </c>
      <c r="M12" s="24" t="str">
        <f>"2018年"&amp;"9月"</f>
        <v>2018年9月</v>
      </c>
      <c r="N12" s="25">
        <f ca="1">SUM(INDIRECT("'各歳別人口③'!E"&amp;(3+131*ROW(A2))):INDIRECT("'各歳別人口③'!E"&amp;(17+131*ROW(A2))))</f>
        <v>21894</v>
      </c>
      <c r="O12" s="25">
        <f ca="1">SUM(INDIRECT("'各歳別人口③'!E"&amp;(18+131*ROW(A2))):INDIRECT("'各歳別人口③'!E"&amp;(67+131*ROW(A2))))</f>
        <v>111550</v>
      </c>
      <c r="P12" s="25">
        <f ca="1">SUM(INDIRECT("'各歳別人口③'!E"&amp;(68+131*ROW(A2))):INDIRECT("'各歳別人口③'!E"&amp;(133+131*ROW(A2))))</f>
        <v>69956</v>
      </c>
      <c r="R12" s="24" t="str">
        <f>"2018年"&amp;"9月"</f>
        <v>2018年9月</v>
      </c>
      <c r="S12" s="26">
        <f ca="1">IFERROR(SUM(INDIRECT("'各歳別人口③'!D"&amp;(68+131*ROW(A2))):INDIRECT("'各歳別人口③'!E"&amp;(133+131*ROW(A2))))/SUM(INDIRECT("'各歳別人口③'!D"&amp;(3+131*ROW(A2))):INDIRECT("'各歳別人口③'!E"&amp;(133+131*ROW(A2)))),"")</f>
        <v>0.31029081065903452</v>
      </c>
      <c r="U12" s="24" t="str">
        <f>"2018年"&amp;"9月"</f>
        <v>2018年9月</v>
      </c>
      <c r="V12" s="26">
        <f ca="1">IFERROR(SUM(INDIRECT("'各歳別人口③'!D"&amp;(78+131*ROW(A2))):INDIRECT("'各歳別人口③'!E"&amp;(133+131*ROW(A2))))/SUM(INDIRECT("'各歳別人口③'!D"&amp;(3+131*ROW(A2))):INDIRECT("'各歳別人口③'!E"&amp;(133+131*ROW(A2)))),"")</f>
        <v>0.15837321399102963</v>
      </c>
      <c r="X12" s="24" t="str">
        <f>"2018年"&amp;"9月"</f>
        <v>2018年9月</v>
      </c>
      <c r="Y12" s="26">
        <f ca="1">IFERROR(SUM(INDIRECT("'各歳別人口③'!D"&amp;(3+131*ROW(A2))):INDIRECT("'各歳別人口③'!E"&amp;(17+131*ROW(A2))))/SUM(INDIRECT("'各歳別人口③'!D"&amp;(3+131*ROW(A2))):INDIRECT("'各歳別人口③'!E"&amp;(133+131*ROW(A2)))),"")</f>
        <v>0.11043021849592244</v>
      </c>
      <c r="Z12" s="26">
        <f ca="1">IFERROR(SUM(INDIRECT("'各歳別人口③'!D"&amp;(18+131*ROW(A2))):INDIRECT("'各歳別人口③'!E"&amp;(67+131*ROW(A2))))/SUM(INDIRECT("'各歳別人口③'!D"&amp;(3+131*ROW(A2))):INDIRECT("'各歳別人口③'!E"&amp;(133+131*ROW(A2)))),"")</f>
        <v>0.57927897084504298</v>
      </c>
      <c r="AA12" s="26">
        <f ca="1">IFERROR(SUM(INDIRECT("'各歳別人口③'!D"&amp;(68+131*ROW(A2))):INDIRECT("'各歳別人口③'!E"&amp;(133+131*ROW(A2))))/SUM(INDIRECT("'各歳別人口③'!D"&amp;(3+131*ROW(A2))):INDIRECT("'各歳別人口③'!E"&amp;(133+131*ROW(A2)))),"")</f>
        <v>0.31029081065903452</v>
      </c>
      <c r="AC12" s="24" t="str">
        <f>"2018年"&amp;"9月"</f>
        <v>2018年9月</v>
      </c>
      <c r="AD12" s="25">
        <f ca="1">SUM(INDIRECT("'各歳別人口③'!D"&amp;(3+131*ROW(A2))):INDIRECT("'各歳別人口③'!D"&amp;(7+131*ROW(A2))))</f>
        <v>6721</v>
      </c>
      <c r="AE12" s="25">
        <f ca="1">SUM(INDIRECT("'各歳別人口③'!D"&amp;(8+131*ROW(A2))):INDIRECT("'各歳別人口③'!D"&amp;(12+131*ROW(A2))))</f>
        <v>7690</v>
      </c>
      <c r="AF12" s="25">
        <f ca="1">SUM(INDIRECT("'各歳別人口③'!D"&amp;(13+131*ROW(A2))):INDIRECT("'各歳別人口③'!D"&amp;(17+131*ROW(A2))))</f>
        <v>8530</v>
      </c>
      <c r="AG12" s="25">
        <f ca="1">SUM(INDIRECT("'各歳別人口③'!D"&amp;(18+131*ROW(A2))):INDIRECT("'各歳別人口③'!D"&amp;(22+131*ROW(A2))))</f>
        <v>11331</v>
      </c>
      <c r="AH12" s="25">
        <f ca="1">SUM(INDIRECT("'各歳別人口③'!D"&amp;(23+131*ROW(A2))):INDIRECT("'各歳別人口③'!D"&amp;(27+131*ROW(A2))))</f>
        <v>11726</v>
      </c>
      <c r="AI12" s="25">
        <f ca="1">SUM(INDIRECT("'各歳別人口③'!D"&amp;(28+131*ROW(A2))):INDIRECT("'各歳別人口③'!D"&amp;(32+131*ROW(A2))))</f>
        <v>9789</v>
      </c>
      <c r="AJ12" s="25">
        <f ca="1">SUM(INDIRECT("'各歳別人口③'!D"&amp;(33+131*ROW(A2))):INDIRECT("'各歳別人口③'!D"&amp;(37+131*ROW(A2))))</f>
        <v>10343</v>
      </c>
      <c r="AK12" s="25">
        <f ca="1">SUM(INDIRECT("'各歳別人口③'!D"&amp;(38+131*ROW(A2))):INDIRECT("'各歳別人口③'!D"&amp;(42+131*ROW(A2))))</f>
        <v>11265</v>
      </c>
      <c r="AL12" s="25">
        <f ca="1">SUM(INDIRECT("'各歳別人口③'!D"&amp;(43+131*ROW(A2))):INDIRECT("'各歳別人口③'!D"&amp;(47+131*ROW(A2))))</f>
        <v>14392</v>
      </c>
      <c r="AM12" s="25">
        <f ca="1">SUM(INDIRECT("'各歳別人口③'!D"&amp;(48+131*ROW(A2))):INDIRECT("'各歳別人口③'!D"&amp;(52+131*ROW(A2))))</f>
        <v>16664</v>
      </c>
      <c r="AN12" s="25">
        <f ca="1">SUM(INDIRECT("'各歳別人口③'!D"&amp;(53+131*ROW(A2))):INDIRECT("'各歳別人口③'!D"&amp;(57+131*ROW(A2))))</f>
        <v>13978</v>
      </c>
      <c r="AO12" s="25">
        <f ca="1">SUM(INDIRECT("'各歳別人口③'!D"&amp;(58+131*ROW(A2))):INDIRECT("'各歳別人口③'!D"&amp;(62+131*ROW(A2))))</f>
        <v>12410</v>
      </c>
      <c r="AP12" s="25">
        <f ca="1">SUM(INDIRECT("'各歳別人口③'!D"&amp;(63+131*ROW(A2))):INDIRECT("'各歳別人口③'!D"&amp;(67+131*ROW(A2))))</f>
        <v>11741</v>
      </c>
      <c r="AQ12" s="25">
        <f ca="1">SUM(INDIRECT("'各歳別人口③'!D"&amp;(68+131*ROW(A2))):INDIRECT("'各歳別人口③'!D"&amp;(72+131*ROW(A2))))</f>
        <v>15212</v>
      </c>
      <c r="AR12" s="25">
        <f ca="1">SUM(INDIRECT("'各歳別人口③'!D"&amp;(73+131*ROW(A2))):INDIRECT("'各歳別人口③'!D"&amp;(77+131*ROW(A2))))</f>
        <v>14183</v>
      </c>
      <c r="AS12" s="25">
        <f ca="1">SUM(INDIRECT("'各歳別人口③'!D"&amp;(78+131*ROW(A2))):INDIRECT("'各歳別人口③'!D"&amp;(82+131*ROW(A2))))</f>
        <v>12324</v>
      </c>
      <c r="AT12" s="25">
        <f ca="1">SUM(INDIRECT("'各歳別人口③'!D"&amp;(83+131*ROW(A2))):INDIRECT("'各歳別人口③'!D"&amp;(87+131*ROW(A2))))</f>
        <v>8324</v>
      </c>
      <c r="AU12" s="25">
        <f ca="1">SUM(INDIRECT("'各歳別人口③'!D"&amp;(88+131*ROW(A2))):INDIRECT("'各歳別人口③'!D"&amp;(133+131*ROW(A2))))</f>
        <v>5980</v>
      </c>
      <c r="AW12" s="24" t="str">
        <f>"2018年"&amp;"9月"</f>
        <v>2018年9月</v>
      </c>
      <c r="AX12" s="25">
        <f ca="1">SUM(INDIRECT("'各歳別人口③'!E"&amp;(3+131*ROW(A2))):INDIRECT("'各歳別人口③'!E"&amp;(7+131*ROW(A2))))</f>
        <v>6344</v>
      </c>
      <c r="AY12" s="25">
        <f ca="1">SUM(INDIRECT("'各歳別人口③'!E"&amp;(8+131*ROW(A2))):INDIRECT("'各歳別人口③'!E"&amp;(12+131*ROW(A2))))</f>
        <v>7432</v>
      </c>
      <c r="AZ12" s="25">
        <f ca="1">SUM(INDIRECT("'各歳別人口③'!E"&amp;(13+131*ROW(A2))):INDIRECT("'各歳別人口③'!E"&amp;(17+131*ROW(A2))))</f>
        <v>8118</v>
      </c>
      <c r="BA12" s="25">
        <f ca="1">SUM(INDIRECT("'各歳別人口③'!E"&amp;(18+131*ROW(A2))):INDIRECT("'各歳別人口③'!E"&amp;(22+131*ROW(A2))))</f>
        <v>9202</v>
      </c>
      <c r="BB12" s="25">
        <f ca="1">SUM(INDIRECT("'各歳別人口③'!E"&amp;(23+131*ROW(A2))):INDIRECT("'各歳別人口③'!E"&amp;(27+131*ROW(A2))))</f>
        <v>9041</v>
      </c>
      <c r="BC12" s="25">
        <f ca="1">SUM(INDIRECT("'各歳別人口③'!E"&amp;(28+131*ROW(A2))):INDIRECT("'各歳別人口③'!E"&amp;(32+131*ROW(A2))))</f>
        <v>8114</v>
      </c>
      <c r="BD12" s="25">
        <f ca="1">SUM(INDIRECT("'各歳別人口③'!E"&amp;(33+131*ROW(A2))):INDIRECT("'各歳別人口③'!E"&amp;(37+131*ROW(A2))))</f>
        <v>8990</v>
      </c>
      <c r="BE12" s="25">
        <f ca="1">SUM(INDIRECT("'各歳別人口③'!E"&amp;(38+131*ROW(A2))):INDIRECT("'各歳別人口③'!E"&amp;(42+131*ROW(A2))))</f>
        <v>10609</v>
      </c>
      <c r="BF12" s="25">
        <f ca="1">SUM(INDIRECT("'各歳別人口③'!E"&amp;(43+131*ROW(A2))):INDIRECT("'各歳別人口③'!E"&amp;(47+131*ROW(A2))))</f>
        <v>13523</v>
      </c>
      <c r="BG12" s="25">
        <f ca="1">SUM(INDIRECT("'各歳別人口③'!E"&amp;(48+131*ROW(A2))):INDIRECT("'各歳別人口③'!E"&amp;(52+131*ROW(A2))))</f>
        <v>15466</v>
      </c>
      <c r="BH12" s="25">
        <f ca="1">SUM(INDIRECT("'各歳別人口③'!E"&amp;(53+131*ROW(A2))):INDIRECT("'各歳別人口③'!E"&amp;(57+131*ROW(A2))))</f>
        <v>13223</v>
      </c>
      <c r="BI12" s="25">
        <f ca="1">SUM(INDIRECT("'各歳別人口③'!E"&amp;(58+131*ROW(A2))):INDIRECT("'各歳別人口③'!E"&amp;(62+131*ROW(A2))))</f>
        <v>11739</v>
      </c>
      <c r="BJ12" s="25">
        <f ca="1">SUM(INDIRECT("'各歳別人口③'!E"&amp;(63+131*ROW(A2))):INDIRECT("'各歳別人口③'!E"&amp;(67+131*ROW(A2))))</f>
        <v>11643</v>
      </c>
      <c r="BK12" s="25">
        <f ca="1">SUM(INDIRECT("'各歳別人口③'!E"&amp;(68+131*ROW(A2))):INDIRECT("'各歳別人口③'!E"&amp;(72+131*ROW(A2))))</f>
        <v>15868</v>
      </c>
      <c r="BL12" s="25">
        <f ca="1">SUM(INDIRECT("'各歳別人口③'!E"&amp;(73+131*ROW(A2))):INDIRECT("'各歳別人口③'!E"&amp;(77+131*ROW(A2))))</f>
        <v>16416</v>
      </c>
      <c r="BM12" s="25">
        <f ca="1">SUM(INDIRECT("'各歳別人口③'!E"&amp;(78+131*ROW(A2))):INDIRECT("'各歳別人口③'!E"&amp;(82+131*ROW(A2))))</f>
        <v>14437</v>
      </c>
      <c r="BN12" s="25">
        <f ca="1">SUM(INDIRECT("'各歳別人口③'!E"&amp;(83+131*ROW(A2))):INDIRECT("'各歳別人口③'!E"&amp;(87+131*ROW(A2))))</f>
        <v>10960</v>
      </c>
      <c r="BO12" s="25">
        <f ca="1">SUM(INDIRECT("'各歳別人口③'!E"&amp;(88+131*ROW(A2))):INDIRECT("'各歳別人口③'!E"&amp;(133+131*ROW(A2))))</f>
        <v>12275</v>
      </c>
      <c r="BQ12" s="24" t="str">
        <f>"2018年"&amp;"9月"</f>
        <v>2018年9月</v>
      </c>
      <c r="BR12" s="25">
        <f t="shared" ca="1" si="7"/>
        <v>1202</v>
      </c>
      <c r="BS12" s="25">
        <f t="shared" ca="1" si="8"/>
        <v>1292</v>
      </c>
      <c r="BT12" s="25">
        <f t="shared" ca="1" si="9"/>
        <v>1412</v>
      </c>
      <c r="BU12" s="25">
        <f t="shared" ca="1" si="10"/>
        <v>1386</v>
      </c>
      <c r="BV12" s="25">
        <f t="shared" ca="1" si="11"/>
        <v>1429</v>
      </c>
      <c r="BW12" s="25">
        <f t="shared" ca="1" si="12"/>
        <v>1436</v>
      </c>
      <c r="BX12" s="25">
        <f t="shared" ca="1" si="13"/>
        <v>1493</v>
      </c>
      <c r="BY12" s="25">
        <f t="shared" ca="1" si="14"/>
        <v>1575</v>
      </c>
      <c r="BZ12" s="25">
        <f t="shared" ca="1" si="15"/>
        <v>1607</v>
      </c>
      <c r="CA12" s="25">
        <f t="shared" ca="1" si="16"/>
        <v>1579</v>
      </c>
      <c r="CB12" s="25">
        <f t="shared" ca="1" si="17"/>
        <v>1623</v>
      </c>
      <c r="CC12" s="25">
        <f t="shared" ca="1" si="18"/>
        <v>1675</v>
      </c>
      <c r="CD12" s="25">
        <f t="shared" ca="1" si="19"/>
        <v>1720</v>
      </c>
      <c r="CE12" s="25">
        <f t="shared" ca="1" si="20"/>
        <v>1721</v>
      </c>
      <c r="CF12" s="25">
        <f t="shared" ca="1" si="21"/>
        <v>1791</v>
      </c>
      <c r="CG12" s="25">
        <f t="shared" ca="1" si="22"/>
        <v>1995</v>
      </c>
      <c r="CH12" s="25">
        <f t="shared" ca="1" si="23"/>
        <v>2199</v>
      </c>
      <c r="CI12" s="25">
        <f t="shared" ca="1" si="24"/>
        <v>2213</v>
      </c>
      <c r="CJ12" s="25">
        <f t="shared" ca="1" si="25"/>
        <v>2416</v>
      </c>
      <c r="CK12" s="25">
        <f t="shared" ca="1" si="26"/>
        <v>2508</v>
      </c>
      <c r="CL12" s="25">
        <f t="shared" ca="1" si="27"/>
        <v>2533</v>
      </c>
      <c r="CM12" s="25">
        <f t="shared" ca="1" si="28"/>
        <v>2580</v>
      </c>
      <c r="CN12" s="25">
        <f t="shared" ca="1" si="29"/>
        <v>2409</v>
      </c>
      <c r="CO12" s="25">
        <f t="shared" ca="1" si="30"/>
        <v>2191</v>
      </c>
      <c r="CP12" s="25">
        <f t="shared" ca="1" si="31"/>
        <v>2013</v>
      </c>
      <c r="CQ12" s="25">
        <f t="shared" ca="1" si="32"/>
        <v>2019</v>
      </c>
      <c r="CR12" s="25">
        <f t="shared" ca="1" si="33"/>
        <v>1952</v>
      </c>
      <c r="CS12" s="25">
        <f t="shared" ca="1" si="34"/>
        <v>1975</v>
      </c>
      <c r="CT12" s="25">
        <f t="shared" ca="1" si="35"/>
        <v>1911</v>
      </c>
      <c r="CU12" s="25">
        <f t="shared" ca="1" si="36"/>
        <v>1932</v>
      </c>
      <c r="CV12" s="25">
        <f t="shared" ca="1" si="37"/>
        <v>2015</v>
      </c>
      <c r="CW12" s="25">
        <f t="shared" ca="1" si="38"/>
        <v>2109</v>
      </c>
      <c r="CX12" s="25">
        <f t="shared" ca="1" si="39"/>
        <v>2014</v>
      </c>
      <c r="CY12" s="25">
        <f t="shared" ca="1" si="40"/>
        <v>2074</v>
      </c>
      <c r="CZ12" s="25">
        <f t="shared" ca="1" si="41"/>
        <v>2131</v>
      </c>
      <c r="DA12" s="25">
        <f t="shared" ca="1" si="42"/>
        <v>2160</v>
      </c>
      <c r="DB12" s="25">
        <f t="shared" ca="1" si="43"/>
        <v>2165</v>
      </c>
      <c r="DC12" s="25">
        <f t="shared" ca="1" si="44"/>
        <v>2194</v>
      </c>
      <c r="DD12" s="25">
        <f t="shared" ca="1" si="45"/>
        <v>2255</v>
      </c>
      <c r="DE12" s="25">
        <f t="shared" ca="1" si="46"/>
        <v>2491</v>
      </c>
      <c r="DF12" s="25">
        <f t="shared" ca="1" si="47"/>
        <v>2545</v>
      </c>
      <c r="DG12" s="25">
        <f t="shared" ca="1" si="48"/>
        <v>2657</v>
      </c>
      <c r="DH12" s="25">
        <f t="shared" ca="1" si="49"/>
        <v>2912</v>
      </c>
      <c r="DI12" s="25">
        <f t="shared" ca="1" si="50"/>
        <v>3025</v>
      </c>
      <c r="DJ12" s="25">
        <f t="shared" ca="1" si="51"/>
        <v>3253</v>
      </c>
      <c r="DK12" s="25">
        <f t="shared" ca="1" si="52"/>
        <v>3383</v>
      </c>
      <c r="DL12" s="25">
        <f t="shared" ca="1" si="53"/>
        <v>3428</v>
      </c>
      <c r="DM12" s="25">
        <f t="shared" ca="1" si="54"/>
        <v>3403</v>
      </c>
      <c r="DN12" s="25">
        <f t="shared" ca="1" si="55"/>
        <v>3241</v>
      </c>
      <c r="DO12" s="25">
        <f t="shared" ca="1" si="56"/>
        <v>3209</v>
      </c>
      <c r="DP12" s="25">
        <f t="shared" ca="1" si="57"/>
        <v>3074</v>
      </c>
      <c r="DQ12" s="25">
        <f t="shared" ca="1" si="58"/>
        <v>3075</v>
      </c>
      <c r="DR12" s="25">
        <f t="shared" ca="1" si="59"/>
        <v>2396</v>
      </c>
      <c r="DS12" s="25">
        <f t="shared" ca="1" si="60"/>
        <v>2833</v>
      </c>
      <c r="DT12" s="25">
        <f t="shared" ca="1" si="61"/>
        <v>2600</v>
      </c>
      <c r="DU12" s="25">
        <f t="shared" ca="1" si="62"/>
        <v>2617</v>
      </c>
      <c r="DV12" s="25">
        <f t="shared" ca="1" si="63"/>
        <v>2495</v>
      </c>
      <c r="DW12" s="25">
        <f t="shared" ca="1" si="64"/>
        <v>2415</v>
      </c>
      <c r="DX12" s="25">
        <f t="shared" ca="1" si="65"/>
        <v>2401</v>
      </c>
      <c r="DY12" s="25">
        <f t="shared" ca="1" si="66"/>
        <v>2482</v>
      </c>
      <c r="DZ12" s="25">
        <f t="shared" ca="1" si="67"/>
        <v>2294</v>
      </c>
      <c r="EA12" s="25">
        <f t="shared" ca="1" si="68"/>
        <v>2269</v>
      </c>
      <c r="EB12" s="25">
        <f t="shared" ca="1" si="69"/>
        <v>2344</v>
      </c>
      <c r="EC12" s="25">
        <f t="shared" ca="1" si="70"/>
        <v>2425</v>
      </c>
      <c r="ED12" s="25">
        <f t="shared" ca="1" si="71"/>
        <v>2409</v>
      </c>
      <c r="EE12" s="25">
        <f t="shared" ca="1" si="72"/>
        <v>2610</v>
      </c>
      <c r="EF12" s="25">
        <f t="shared" ca="1" si="73"/>
        <v>2799</v>
      </c>
      <c r="EG12" s="25">
        <f t="shared" ca="1" si="74"/>
        <v>2935</v>
      </c>
      <c r="EH12" s="25">
        <f t="shared" ca="1" si="75"/>
        <v>3230</v>
      </c>
      <c r="EI12" s="25">
        <f t="shared" ca="1" si="76"/>
        <v>3638</v>
      </c>
      <c r="EJ12" s="25">
        <f t="shared" ca="1" si="77"/>
        <v>3464</v>
      </c>
      <c r="EK12" s="25">
        <f t="shared" ca="1" si="78"/>
        <v>3514</v>
      </c>
      <c r="EL12" s="25">
        <f t="shared" ca="1" si="79"/>
        <v>2058</v>
      </c>
      <c r="EM12" s="25">
        <f t="shared" ca="1" si="80"/>
        <v>2274</v>
      </c>
      <c r="EN12" s="25">
        <f t="shared" ca="1" si="81"/>
        <v>2873</v>
      </c>
      <c r="EO12" s="25">
        <f t="shared" ca="1" si="82"/>
        <v>2752</v>
      </c>
      <c r="EP12" s="25">
        <f t="shared" ca="1" si="83"/>
        <v>2811</v>
      </c>
      <c r="EQ12" s="25">
        <f t="shared" ca="1" si="84"/>
        <v>2636</v>
      </c>
      <c r="ER12" s="25">
        <f t="shared" ca="1" si="85"/>
        <v>2220</v>
      </c>
      <c r="ES12" s="25">
        <f t="shared" ca="1" si="86"/>
        <v>1905</v>
      </c>
      <c r="ET12" s="25">
        <f t="shared" ca="1" si="87"/>
        <v>1841</v>
      </c>
      <c r="EU12" s="25">
        <f t="shared" ca="1" si="88"/>
        <v>1810</v>
      </c>
      <c r="EV12" s="25">
        <f t="shared" ca="1" si="89"/>
        <v>1724</v>
      </c>
      <c r="EW12" s="25">
        <f t="shared" ca="1" si="90"/>
        <v>1631</v>
      </c>
      <c r="EX12" s="25">
        <f t="shared" ca="1" si="91"/>
        <v>1318</v>
      </c>
      <c r="EY12" s="25">
        <f t="shared" ca="1" si="92"/>
        <v>1168</v>
      </c>
      <c r="EZ12" s="25">
        <f t="shared" ca="1" si="93"/>
        <v>1036</v>
      </c>
      <c r="FA12" s="25">
        <f t="shared" ca="1" si="94"/>
        <v>848</v>
      </c>
      <c r="FB12" s="25">
        <f t="shared" ca="1" si="95"/>
        <v>655</v>
      </c>
      <c r="FC12" s="25">
        <f t="shared" ca="1" si="96"/>
        <v>565</v>
      </c>
      <c r="FD12" s="25">
        <f t="shared" ca="1" si="97"/>
        <v>445</v>
      </c>
      <c r="FE12" s="25">
        <f t="shared" ca="1" si="98"/>
        <v>360</v>
      </c>
      <c r="FF12" s="25">
        <f t="shared" ca="1" si="99"/>
        <v>289</v>
      </c>
      <c r="FG12" s="25">
        <f t="shared" ca="1" si="100"/>
        <v>173</v>
      </c>
      <c r="FH12" s="25">
        <f t="shared" ca="1" si="101"/>
        <v>145</v>
      </c>
      <c r="FI12" s="25">
        <f t="shared" ca="1" si="102"/>
        <v>98</v>
      </c>
      <c r="FJ12" s="25">
        <f t="shared" ca="1" si="103"/>
        <v>66</v>
      </c>
      <c r="FK12" s="25">
        <f t="shared" ca="1" si="104"/>
        <v>37</v>
      </c>
      <c r="FL12" s="25">
        <f t="shared" ca="1" si="105"/>
        <v>41</v>
      </c>
      <c r="FM12" s="25">
        <f t="shared" ca="1" si="106"/>
        <v>22</v>
      </c>
      <c r="FN12" s="27">
        <f ca="1">SUM(INDIRECT("'各歳別人口③'!D"&amp;(103+131*ROW(A2))):INDIRECT("'各歳別人口③'!D"&amp;(133+131*ROW(A2))))</f>
        <v>32</v>
      </c>
      <c r="FP12" s="24" t="str">
        <f>"2018年"&amp;"9月"</f>
        <v>2018年9月</v>
      </c>
      <c r="FQ12" s="25">
        <f t="shared" ca="1" si="107"/>
        <v>1110</v>
      </c>
      <c r="FR12" s="25">
        <f t="shared" ca="1" si="108"/>
        <v>1220</v>
      </c>
      <c r="FS12" s="25">
        <f t="shared" ca="1" si="109"/>
        <v>1277</v>
      </c>
      <c r="FT12" s="25">
        <f t="shared" ca="1" si="110"/>
        <v>1372</v>
      </c>
      <c r="FU12" s="25">
        <f t="shared" ca="1" si="111"/>
        <v>1365</v>
      </c>
      <c r="FV12" s="25">
        <f t="shared" ca="1" si="112"/>
        <v>1416</v>
      </c>
      <c r="FW12" s="25">
        <f t="shared" ca="1" si="113"/>
        <v>1464</v>
      </c>
      <c r="FX12" s="25">
        <f t="shared" ca="1" si="114"/>
        <v>1521</v>
      </c>
      <c r="FY12" s="25">
        <f t="shared" ca="1" si="115"/>
        <v>1531</v>
      </c>
      <c r="FZ12" s="25">
        <f t="shared" ca="1" si="116"/>
        <v>1500</v>
      </c>
      <c r="GA12" s="25">
        <f t="shared" ca="1" si="117"/>
        <v>1575</v>
      </c>
      <c r="GB12" s="25">
        <f t="shared" ca="1" si="118"/>
        <v>1603</v>
      </c>
      <c r="GC12" s="25">
        <f t="shared" ca="1" si="119"/>
        <v>1619</v>
      </c>
      <c r="GD12" s="25">
        <f t="shared" ca="1" si="120"/>
        <v>1655</v>
      </c>
      <c r="GE12" s="25">
        <f t="shared" ca="1" si="121"/>
        <v>1666</v>
      </c>
      <c r="GF12" s="25">
        <f t="shared" ca="1" si="122"/>
        <v>1804</v>
      </c>
      <c r="GG12" s="25">
        <f t="shared" ca="1" si="123"/>
        <v>1731</v>
      </c>
      <c r="GH12" s="25">
        <f t="shared" ca="1" si="124"/>
        <v>1805</v>
      </c>
      <c r="GI12" s="25">
        <f t="shared" ca="1" si="125"/>
        <v>1901</v>
      </c>
      <c r="GJ12" s="25">
        <f t="shared" ca="1" si="126"/>
        <v>1961</v>
      </c>
      <c r="GK12" s="25">
        <f t="shared" ca="1" si="127"/>
        <v>1936</v>
      </c>
      <c r="GL12" s="25">
        <f t="shared" ca="1" si="128"/>
        <v>1850</v>
      </c>
      <c r="GM12" s="25">
        <f t="shared" ca="1" si="129"/>
        <v>1793</v>
      </c>
      <c r="GN12" s="25">
        <f t="shared" ca="1" si="130"/>
        <v>1756</v>
      </c>
      <c r="GO12" s="25">
        <f t="shared" ca="1" si="131"/>
        <v>1706</v>
      </c>
      <c r="GP12" s="25">
        <f t="shared" ca="1" si="132"/>
        <v>1610</v>
      </c>
      <c r="GQ12" s="25">
        <f t="shared" ca="1" si="133"/>
        <v>1579</v>
      </c>
      <c r="GR12" s="25">
        <f t="shared" ca="1" si="134"/>
        <v>1572</v>
      </c>
      <c r="GS12" s="25">
        <f t="shared" ca="1" si="135"/>
        <v>1653</v>
      </c>
      <c r="GT12" s="25">
        <f t="shared" ca="1" si="136"/>
        <v>1700</v>
      </c>
      <c r="GU12" s="25">
        <f t="shared" ca="1" si="137"/>
        <v>1702</v>
      </c>
      <c r="GV12" s="25">
        <f t="shared" ca="1" si="138"/>
        <v>1789</v>
      </c>
      <c r="GW12" s="25">
        <f t="shared" ca="1" si="139"/>
        <v>1748</v>
      </c>
      <c r="GX12" s="25">
        <f t="shared" ca="1" si="140"/>
        <v>1880</v>
      </c>
      <c r="GY12" s="25">
        <f t="shared" ca="1" si="141"/>
        <v>1871</v>
      </c>
      <c r="GZ12" s="25">
        <f t="shared" ca="1" si="142"/>
        <v>2028</v>
      </c>
      <c r="HA12" s="25">
        <f t="shared" ca="1" si="143"/>
        <v>1995</v>
      </c>
      <c r="HB12" s="25">
        <f t="shared" ca="1" si="144"/>
        <v>2082</v>
      </c>
      <c r="HC12" s="25">
        <f t="shared" ca="1" si="145"/>
        <v>2208</v>
      </c>
      <c r="HD12" s="25">
        <f t="shared" ca="1" si="146"/>
        <v>2296</v>
      </c>
      <c r="HE12" s="25">
        <f t="shared" ca="1" si="147"/>
        <v>2393</v>
      </c>
      <c r="HF12" s="25">
        <f t="shared" ca="1" si="148"/>
        <v>2521</v>
      </c>
      <c r="HG12" s="25">
        <f t="shared" ca="1" si="149"/>
        <v>2646</v>
      </c>
      <c r="HH12" s="25">
        <f t="shared" ca="1" si="150"/>
        <v>2948</v>
      </c>
      <c r="HI12" s="25">
        <f t="shared" ca="1" si="151"/>
        <v>3015</v>
      </c>
      <c r="HJ12" s="25">
        <f t="shared" ca="1" si="152"/>
        <v>3158</v>
      </c>
      <c r="HK12" s="25">
        <f t="shared" ca="1" si="153"/>
        <v>3190</v>
      </c>
      <c r="HL12" s="25">
        <f t="shared" ca="1" si="154"/>
        <v>3240</v>
      </c>
      <c r="HM12" s="25">
        <f t="shared" ca="1" si="155"/>
        <v>2982</v>
      </c>
      <c r="HN12" s="25">
        <f t="shared" ca="1" si="156"/>
        <v>2896</v>
      </c>
      <c r="HO12" s="25">
        <f t="shared" ca="1" si="157"/>
        <v>2868</v>
      </c>
      <c r="HP12" s="25">
        <f t="shared" ca="1" si="158"/>
        <v>2912</v>
      </c>
      <c r="HQ12" s="25">
        <f t="shared" ca="1" si="159"/>
        <v>2193</v>
      </c>
      <c r="HR12" s="25">
        <f t="shared" ca="1" si="160"/>
        <v>2739</v>
      </c>
      <c r="HS12" s="25">
        <f t="shared" ca="1" si="161"/>
        <v>2511</v>
      </c>
      <c r="HT12" s="25">
        <f t="shared" ca="1" si="162"/>
        <v>2444</v>
      </c>
      <c r="HU12" s="25">
        <f t="shared" ca="1" si="163"/>
        <v>2360</v>
      </c>
      <c r="HV12" s="25">
        <f t="shared" ca="1" si="164"/>
        <v>2323</v>
      </c>
      <c r="HW12" s="25">
        <f t="shared" ca="1" si="165"/>
        <v>2299</v>
      </c>
      <c r="HX12" s="25">
        <f t="shared" ca="1" si="166"/>
        <v>2313</v>
      </c>
      <c r="HY12" s="25">
        <f t="shared" ca="1" si="167"/>
        <v>2189</v>
      </c>
      <c r="HZ12" s="25">
        <f t="shared" ca="1" si="168"/>
        <v>2212</v>
      </c>
      <c r="IA12" s="25">
        <f t="shared" ca="1" si="169"/>
        <v>2350</v>
      </c>
      <c r="IB12" s="25">
        <f t="shared" ca="1" si="170"/>
        <v>2411</v>
      </c>
      <c r="IC12" s="25">
        <f t="shared" ca="1" si="171"/>
        <v>2481</v>
      </c>
      <c r="ID12" s="25">
        <f t="shared" ca="1" si="172"/>
        <v>2566</v>
      </c>
      <c r="IE12" s="25">
        <f t="shared" ca="1" si="173"/>
        <v>2892</v>
      </c>
      <c r="IF12" s="25">
        <f t="shared" ca="1" si="174"/>
        <v>3111</v>
      </c>
      <c r="IG12" s="25">
        <f t="shared" ca="1" si="175"/>
        <v>3445</v>
      </c>
      <c r="IH12" s="25">
        <f t="shared" ca="1" si="176"/>
        <v>3854</v>
      </c>
      <c r="II12" s="25">
        <f t="shared" ca="1" si="177"/>
        <v>3973</v>
      </c>
      <c r="IJ12" s="25">
        <f t="shared" ca="1" si="178"/>
        <v>3950</v>
      </c>
      <c r="IK12" s="25">
        <f t="shared" ca="1" si="179"/>
        <v>2441</v>
      </c>
      <c r="IL12" s="25">
        <f t="shared" ca="1" si="180"/>
        <v>2671</v>
      </c>
      <c r="IM12" s="25">
        <f t="shared" ca="1" si="181"/>
        <v>3381</v>
      </c>
      <c r="IN12" s="25">
        <f t="shared" ca="1" si="182"/>
        <v>3143</v>
      </c>
      <c r="IO12" s="25">
        <f t="shared" ca="1" si="183"/>
        <v>3193</v>
      </c>
      <c r="IP12" s="25">
        <f t="shared" ca="1" si="184"/>
        <v>3088</v>
      </c>
      <c r="IQ12" s="25">
        <f t="shared" ca="1" si="185"/>
        <v>2694</v>
      </c>
      <c r="IR12" s="25">
        <f t="shared" ca="1" si="186"/>
        <v>2319</v>
      </c>
      <c r="IS12" s="25">
        <f t="shared" ca="1" si="187"/>
        <v>2409</v>
      </c>
      <c r="IT12" s="25">
        <f t="shared" ca="1" si="188"/>
        <v>2206</v>
      </c>
      <c r="IU12" s="25">
        <f t="shared" ca="1" si="189"/>
        <v>2262</v>
      </c>
      <c r="IV12" s="25">
        <f t="shared" ca="1" si="190"/>
        <v>2192</v>
      </c>
      <c r="IW12" s="25">
        <f t="shared" ca="1" si="191"/>
        <v>1891</v>
      </c>
      <c r="IX12" s="25">
        <f t="shared" ca="1" si="192"/>
        <v>1858</v>
      </c>
      <c r="IY12" s="25">
        <f t="shared" ca="1" si="193"/>
        <v>1620</v>
      </c>
      <c r="IZ12" s="25">
        <f t="shared" ca="1" si="194"/>
        <v>1460</v>
      </c>
      <c r="JA12" s="25">
        <f t="shared" ca="1" si="195"/>
        <v>1255</v>
      </c>
      <c r="JB12" s="25">
        <f t="shared" ca="1" si="196"/>
        <v>1146</v>
      </c>
      <c r="JC12" s="25">
        <f t="shared" ca="1" si="197"/>
        <v>985</v>
      </c>
      <c r="JD12" s="25">
        <f t="shared" ca="1" si="198"/>
        <v>812</v>
      </c>
      <c r="JE12" s="25">
        <f t="shared" ca="1" si="199"/>
        <v>685</v>
      </c>
      <c r="JF12" s="25">
        <f t="shared" ca="1" si="200"/>
        <v>662</v>
      </c>
      <c r="JG12" s="25">
        <f t="shared" ca="1" si="201"/>
        <v>466</v>
      </c>
      <c r="JH12" s="25">
        <f t="shared" ca="1" si="202"/>
        <v>370</v>
      </c>
      <c r="JI12" s="25">
        <f t="shared" ca="1" si="203"/>
        <v>271</v>
      </c>
      <c r="JJ12" s="25">
        <f t="shared" ca="1" si="204"/>
        <v>211</v>
      </c>
      <c r="JK12" s="25">
        <f t="shared" ca="1" si="205"/>
        <v>156</v>
      </c>
      <c r="JL12" s="25">
        <f t="shared" ca="1" si="206"/>
        <v>91</v>
      </c>
      <c r="JM12" s="27">
        <f ca="1">SUM(INDIRECT("'各歳別人口③'!E"&amp;(103+131*ROW(A2))):INDIRECT("'各歳別人口③'!E"&amp;(133+131*ROW(A2))))</f>
        <v>227</v>
      </c>
    </row>
    <row r="13" spans="1:276" x14ac:dyDescent="0.4">
      <c r="A13" s="24" t="str">
        <f>"2018年"&amp;"10月"</f>
        <v>2018年10月</v>
      </c>
      <c r="B13" s="25">
        <f ca="1">SUM(INDIRECT("'各歳別人口③'!D"&amp;(3+131*ROW(A3))):INDIRECT("'各歳別人口③'!E"&amp;(133+131*ROW(A3))))</f>
        <v>405900</v>
      </c>
      <c r="D13" s="24" t="str">
        <f>"2018年"&amp;"10月"</f>
        <v>2018年10月</v>
      </c>
      <c r="E13" s="25">
        <f ca="1">SUM(INDIRECT("'各歳別人口③'!D"&amp;(3+131*ROW(A3))):INDIRECT("'各歳別人口③'!D"&amp;(133+131*ROW(A3))))</f>
        <v>202539</v>
      </c>
      <c r="F13" s="25">
        <f ca="1">SUM(INDIRECT("'各歳別人口③'!E"&amp;(3+131*ROW(A3))):INDIRECT("'各歳別人口③'!E"&amp;(133+131*ROW(A3))))</f>
        <v>203361</v>
      </c>
      <c r="H13" s="24" t="str">
        <f>"2018年"&amp;"10月"</f>
        <v>2018年10月</v>
      </c>
      <c r="I13" s="25">
        <f ca="1">SUM(INDIRECT("'各歳別人口③'!D"&amp;(3+131*ROW(A3))):INDIRECT("'各歳別人口③'!D"&amp;(17+131*ROW(A3))))</f>
        <v>22914</v>
      </c>
      <c r="J13" s="25">
        <f ca="1">SUM(INDIRECT("'各歳別人口③'!D"&amp;(18+131*ROW(A3))):INDIRECT("'各歳別人口③'!D"&amp;(67+131*ROW(A3))))</f>
        <v>123613</v>
      </c>
      <c r="K13" s="25">
        <f ca="1">SUM(INDIRECT("'各歳別人口③'!D"&amp;(68+131*ROW(A3))):INDIRECT("'各歳別人口③'!D"&amp;(133+131*ROW(A3))))</f>
        <v>56012</v>
      </c>
      <c r="M13" s="24" t="str">
        <f>"2018年"&amp;"10月"</f>
        <v>2018年10月</v>
      </c>
      <c r="N13" s="25">
        <f ca="1">SUM(INDIRECT("'各歳別人口③'!E"&amp;(3+131*ROW(A3))):INDIRECT("'各歳別人口③'!E"&amp;(17+131*ROW(A3))))</f>
        <v>21841</v>
      </c>
      <c r="O13" s="25">
        <f ca="1">SUM(INDIRECT("'各歳別人口③'!E"&amp;(18+131*ROW(A3))):INDIRECT("'各歳別人口③'!E"&amp;(67+131*ROW(A3))))</f>
        <v>111541</v>
      </c>
      <c r="P13" s="25">
        <f ca="1">SUM(INDIRECT("'各歳別人口③'!E"&amp;(68+131*ROW(A3))):INDIRECT("'各歳別人口③'!E"&amp;(133+131*ROW(A3))))</f>
        <v>69979</v>
      </c>
      <c r="R13" s="24" t="str">
        <f>"2018年"&amp;"10月"</f>
        <v>2018年10月</v>
      </c>
      <c r="S13" s="26">
        <f ca="1">IFERROR(SUM(INDIRECT("'各歳別人口③'!D"&amp;(68+131*ROW(A3))):INDIRECT("'各歳別人口③'!E"&amp;(133+131*ROW(A3))))/SUM(INDIRECT("'各歳別人口③'!D"&amp;(3+131*ROW(A3))):INDIRECT("'各歳別人口③'!E"&amp;(133+131*ROW(A3)))),"")</f>
        <v>0.31039911308203993</v>
      </c>
      <c r="U13" s="24" t="str">
        <f>"2018年"&amp;"10月"</f>
        <v>2018年10月</v>
      </c>
      <c r="V13" s="26">
        <f ca="1">IFERROR(SUM(INDIRECT("'各歳別人口③'!D"&amp;(78+131*ROW(A3))):INDIRECT("'各歳別人口③'!E"&amp;(133+131*ROW(A3))))/SUM(INDIRECT("'各歳別人口③'!D"&amp;(3+131*ROW(A3))):INDIRECT("'各歳別人口③'!E"&amp;(133+131*ROW(A3)))),"")</f>
        <v>0.15898989898989899</v>
      </c>
      <c r="X13" s="24" t="str">
        <f>"2018年"&amp;"10月"</f>
        <v>2018年10月</v>
      </c>
      <c r="Y13" s="26">
        <f ca="1">IFERROR(SUM(INDIRECT("'各歳別人口③'!D"&amp;(3+131*ROW(A3))):INDIRECT("'各歳別人口③'!E"&amp;(17+131*ROW(A3))))/SUM(INDIRECT("'各歳別人口③'!D"&amp;(3+131*ROW(A3))):INDIRECT("'各歳別人口③'!E"&amp;(133+131*ROW(A3)))),"")</f>
        <v>0.11026114806602612</v>
      </c>
      <c r="Z13" s="26">
        <f ca="1">IFERROR(SUM(INDIRECT("'各歳別人口③'!D"&amp;(18+131*ROW(A3))):INDIRECT("'各歳別人口③'!E"&amp;(67+131*ROW(A3))))/SUM(INDIRECT("'各歳別人口③'!D"&amp;(3+131*ROW(A3))):INDIRECT("'各歳別人口③'!E"&amp;(133+131*ROW(A3)))),"")</f>
        <v>0.57933973885193402</v>
      </c>
      <c r="AA13" s="26">
        <f ca="1">IFERROR(SUM(INDIRECT("'各歳別人口③'!D"&amp;(68+131*ROW(A3))):INDIRECT("'各歳別人口③'!E"&amp;(133+131*ROW(A3))))/SUM(INDIRECT("'各歳別人口③'!D"&amp;(3+131*ROW(A3))):INDIRECT("'各歳別人口③'!E"&amp;(133+131*ROW(A3)))),"")</f>
        <v>0.31039911308203993</v>
      </c>
      <c r="AC13" s="24" t="str">
        <f>"2018年"&amp;"10月"</f>
        <v>2018年10月</v>
      </c>
      <c r="AD13" s="25">
        <f ca="1">SUM(INDIRECT("'各歳別人口③'!D"&amp;(3+131*ROW(A3))):INDIRECT("'各歳別人口③'!D"&amp;(7+131*ROW(A3))))</f>
        <v>6714</v>
      </c>
      <c r="AE13" s="25">
        <f ca="1">SUM(INDIRECT("'各歳別人口③'!D"&amp;(8+131*ROW(A3))):INDIRECT("'各歳別人口③'!D"&amp;(12+131*ROW(A3))))</f>
        <v>7689</v>
      </c>
      <c r="AF13" s="25">
        <f ca="1">SUM(INDIRECT("'各歳別人口③'!D"&amp;(13+131*ROW(A3))):INDIRECT("'各歳別人口③'!D"&amp;(17+131*ROW(A3))))</f>
        <v>8511</v>
      </c>
      <c r="AG13" s="25">
        <f ca="1">SUM(INDIRECT("'各歳別人口③'!D"&amp;(18+131*ROW(A3))):INDIRECT("'各歳別人口③'!D"&amp;(22+131*ROW(A3))))</f>
        <v>11249</v>
      </c>
      <c r="AH13" s="25">
        <f ca="1">SUM(INDIRECT("'各歳別人口③'!D"&amp;(23+131*ROW(A3))):INDIRECT("'各歳別人口③'!D"&amp;(27+131*ROW(A3))))</f>
        <v>11802</v>
      </c>
      <c r="AI13" s="25">
        <f ca="1">SUM(INDIRECT("'各歳別人口③'!D"&amp;(28+131*ROW(A3))):INDIRECT("'各歳別人口③'!D"&amp;(32+131*ROW(A3))))</f>
        <v>9804</v>
      </c>
      <c r="AJ13" s="25">
        <f ca="1">SUM(INDIRECT("'各歳別人口③'!D"&amp;(33+131*ROW(A3))):INDIRECT("'各歳別人口③'!D"&amp;(37+131*ROW(A3))))</f>
        <v>10324</v>
      </c>
      <c r="AK13" s="25">
        <f ca="1">SUM(INDIRECT("'各歳別人口③'!D"&amp;(38+131*ROW(A3))):INDIRECT("'各歳別人口③'!D"&amp;(42+131*ROW(A3))))</f>
        <v>11229</v>
      </c>
      <c r="AL13" s="25">
        <f ca="1">SUM(INDIRECT("'各歳別人口③'!D"&amp;(43+131*ROW(A3))):INDIRECT("'各歳別人口③'!D"&amp;(47+131*ROW(A3))))</f>
        <v>14313</v>
      </c>
      <c r="AM13" s="25">
        <f ca="1">SUM(INDIRECT("'各歳別人口③'!D"&amp;(48+131*ROW(A3))):INDIRECT("'各歳別人口③'!D"&amp;(52+131*ROW(A3))))</f>
        <v>16703</v>
      </c>
      <c r="AN13" s="25">
        <f ca="1">SUM(INDIRECT("'各歳別人口③'!D"&amp;(53+131*ROW(A3))):INDIRECT("'各歳別人口③'!D"&amp;(57+131*ROW(A3))))</f>
        <v>14007</v>
      </c>
      <c r="AO13" s="25">
        <f ca="1">SUM(INDIRECT("'各歳別人口③'!D"&amp;(58+131*ROW(A3))):INDIRECT("'各歳別人口③'!D"&amp;(62+131*ROW(A3))))</f>
        <v>12428</v>
      </c>
      <c r="AP13" s="25">
        <f ca="1">SUM(INDIRECT("'各歳別人口③'!D"&amp;(63+131*ROW(A3))):INDIRECT("'各歳別人口③'!D"&amp;(67+131*ROW(A3))))</f>
        <v>11754</v>
      </c>
      <c r="AQ13" s="25">
        <f ca="1">SUM(INDIRECT("'各歳別人口③'!D"&amp;(68+131*ROW(A3))):INDIRECT("'各歳別人口③'!D"&amp;(72+131*ROW(A3))))</f>
        <v>15109</v>
      </c>
      <c r="AR13" s="25">
        <f ca="1">SUM(INDIRECT("'各歳別人口③'!D"&amp;(73+131*ROW(A3))):INDIRECT("'各歳別人口③'!D"&amp;(77+131*ROW(A3))))</f>
        <v>14170</v>
      </c>
      <c r="AS13" s="25">
        <f ca="1">SUM(INDIRECT("'各歳別人口③'!D"&amp;(78+131*ROW(A3))):INDIRECT("'各歳別人口③'!D"&amp;(82+131*ROW(A3))))</f>
        <v>12417</v>
      </c>
      <c r="AT13" s="25">
        <f ca="1">SUM(INDIRECT("'各歳別人口③'!D"&amp;(83+131*ROW(A3))):INDIRECT("'各歳別人口③'!D"&amp;(87+131*ROW(A3))))</f>
        <v>8291</v>
      </c>
      <c r="AU13" s="25">
        <f ca="1">SUM(INDIRECT("'各歳別人口③'!D"&amp;(88+131*ROW(A3))):INDIRECT("'各歳別人口③'!D"&amp;(133+131*ROW(A3))))</f>
        <v>6025</v>
      </c>
      <c r="AW13" s="24" t="str">
        <f>"2018年"&amp;"10月"</f>
        <v>2018年10月</v>
      </c>
      <c r="AX13" s="25">
        <f ca="1">SUM(INDIRECT("'各歳別人口③'!E"&amp;(3+131*ROW(A3))):INDIRECT("'各歳別人口③'!E"&amp;(7+131*ROW(A3))))</f>
        <v>6322</v>
      </c>
      <c r="AY13" s="25">
        <f ca="1">SUM(INDIRECT("'各歳別人口③'!E"&amp;(8+131*ROW(A3))):INDIRECT("'各歳別人口③'!E"&amp;(12+131*ROW(A3))))</f>
        <v>7440</v>
      </c>
      <c r="AZ13" s="25">
        <f ca="1">SUM(INDIRECT("'各歳別人口③'!E"&amp;(13+131*ROW(A3))):INDIRECT("'各歳別人口③'!E"&amp;(17+131*ROW(A3))))</f>
        <v>8079</v>
      </c>
      <c r="BA13" s="25">
        <f ca="1">SUM(INDIRECT("'各歳別人口③'!E"&amp;(18+131*ROW(A3))):INDIRECT("'各歳別人口③'!E"&amp;(22+131*ROW(A3))))</f>
        <v>9229</v>
      </c>
      <c r="BB13" s="25">
        <f ca="1">SUM(INDIRECT("'各歳別人口③'!E"&amp;(23+131*ROW(A3))):INDIRECT("'各歳別人口③'!E"&amp;(27+131*ROW(A3))))</f>
        <v>9084</v>
      </c>
      <c r="BC13" s="25">
        <f ca="1">SUM(INDIRECT("'各歳別人口③'!E"&amp;(28+131*ROW(A3))):INDIRECT("'各歳別人口③'!E"&amp;(32+131*ROW(A3))))</f>
        <v>8083</v>
      </c>
      <c r="BD13" s="25">
        <f ca="1">SUM(INDIRECT("'各歳別人口③'!E"&amp;(33+131*ROW(A3))):INDIRECT("'各歳別人口③'!E"&amp;(37+131*ROW(A3))))</f>
        <v>8990</v>
      </c>
      <c r="BE13" s="25">
        <f ca="1">SUM(INDIRECT("'各歳別人口③'!E"&amp;(38+131*ROW(A3))):INDIRECT("'各歳別人口③'!E"&amp;(42+131*ROW(A3))))</f>
        <v>10585</v>
      </c>
      <c r="BF13" s="25">
        <f ca="1">SUM(INDIRECT("'各歳別人口③'!E"&amp;(43+131*ROW(A3))):INDIRECT("'各歳別人口③'!E"&amp;(47+131*ROW(A3))))</f>
        <v>13424</v>
      </c>
      <c r="BG13" s="25">
        <f ca="1">SUM(INDIRECT("'各歳別人口③'!E"&amp;(48+131*ROW(A3))):INDIRECT("'各歳別人口③'!E"&amp;(52+131*ROW(A3))))</f>
        <v>15522</v>
      </c>
      <c r="BH13" s="25">
        <f ca="1">SUM(INDIRECT("'各歳別人口③'!E"&amp;(53+131*ROW(A3))):INDIRECT("'各歳別人口③'!E"&amp;(57+131*ROW(A3))))</f>
        <v>13234</v>
      </c>
      <c r="BI13" s="25">
        <f ca="1">SUM(INDIRECT("'各歳別人口③'!E"&amp;(58+131*ROW(A3))):INDIRECT("'各歳別人口③'!E"&amp;(62+131*ROW(A3))))</f>
        <v>11735</v>
      </c>
      <c r="BJ13" s="25">
        <f ca="1">SUM(INDIRECT("'各歳別人口③'!E"&amp;(63+131*ROW(A3))):INDIRECT("'各歳別人口③'!E"&amp;(67+131*ROW(A3))))</f>
        <v>11655</v>
      </c>
      <c r="BK13" s="25">
        <f ca="1">SUM(INDIRECT("'各歳別人口③'!E"&amp;(68+131*ROW(A3))):INDIRECT("'各歳別人口③'!E"&amp;(72+131*ROW(A3))))</f>
        <v>15755</v>
      </c>
      <c r="BL13" s="25">
        <f ca="1">SUM(INDIRECT("'各歳別人口③'!E"&amp;(73+131*ROW(A3))):INDIRECT("'各歳別人口③'!E"&amp;(77+131*ROW(A3))))</f>
        <v>16423</v>
      </c>
      <c r="BM13" s="25">
        <f ca="1">SUM(INDIRECT("'各歳別人口③'!E"&amp;(78+131*ROW(A3))):INDIRECT("'各歳別人口③'!E"&amp;(82+131*ROW(A3))))</f>
        <v>14514</v>
      </c>
      <c r="BN13" s="25">
        <f ca="1">SUM(INDIRECT("'各歳別人口③'!E"&amp;(83+131*ROW(A3))):INDIRECT("'各歳別人口③'!E"&amp;(87+131*ROW(A3))))</f>
        <v>10976</v>
      </c>
      <c r="BO13" s="25">
        <f ca="1">SUM(INDIRECT("'各歳別人口③'!E"&amp;(88+131*ROW(A3))):INDIRECT("'各歳別人口③'!E"&amp;(133+131*ROW(A3))))</f>
        <v>12311</v>
      </c>
      <c r="BQ13" s="24" t="str">
        <f>"2018年"&amp;"10月"</f>
        <v>2018年10月</v>
      </c>
      <c r="BR13" s="25">
        <f t="shared" ca="1" si="7"/>
        <v>1203</v>
      </c>
      <c r="BS13" s="25">
        <f t="shared" ca="1" si="8"/>
        <v>1286</v>
      </c>
      <c r="BT13" s="25">
        <f t="shared" ca="1" si="9"/>
        <v>1415</v>
      </c>
      <c r="BU13" s="25">
        <f t="shared" ca="1" si="10"/>
        <v>1404</v>
      </c>
      <c r="BV13" s="25">
        <f t="shared" ca="1" si="11"/>
        <v>1406</v>
      </c>
      <c r="BW13" s="25">
        <f t="shared" ca="1" si="12"/>
        <v>1424</v>
      </c>
      <c r="BX13" s="25">
        <f t="shared" ca="1" si="13"/>
        <v>1494</v>
      </c>
      <c r="BY13" s="25">
        <f t="shared" ca="1" si="14"/>
        <v>1583</v>
      </c>
      <c r="BZ13" s="25">
        <f t="shared" ca="1" si="15"/>
        <v>1598</v>
      </c>
      <c r="CA13" s="25">
        <f t="shared" ca="1" si="16"/>
        <v>1590</v>
      </c>
      <c r="CB13" s="25">
        <f t="shared" ca="1" si="17"/>
        <v>1584</v>
      </c>
      <c r="CC13" s="25">
        <f t="shared" ca="1" si="18"/>
        <v>1679</v>
      </c>
      <c r="CD13" s="25">
        <f t="shared" ca="1" si="19"/>
        <v>1753</v>
      </c>
      <c r="CE13" s="25">
        <f t="shared" ca="1" si="20"/>
        <v>1709</v>
      </c>
      <c r="CF13" s="25">
        <f t="shared" ca="1" si="21"/>
        <v>1786</v>
      </c>
      <c r="CG13" s="25">
        <f t="shared" ca="1" si="22"/>
        <v>1975</v>
      </c>
      <c r="CH13" s="25">
        <f t="shared" ca="1" si="23"/>
        <v>2173</v>
      </c>
      <c r="CI13" s="25">
        <f t="shared" ca="1" si="24"/>
        <v>2204</v>
      </c>
      <c r="CJ13" s="25">
        <f t="shared" ca="1" si="25"/>
        <v>2416</v>
      </c>
      <c r="CK13" s="25">
        <f t="shared" ca="1" si="26"/>
        <v>2481</v>
      </c>
      <c r="CL13" s="25">
        <f t="shared" ca="1" si="27"/>
        <v>2545</v>
      </c>
      <c r="CM13" s="25">
        <f t="shared" ca="1" si="28"/>
        <v>2588</v>
      </c>
      <c r="CN13" s="25">
        <f t="shared" ca="1" si="29"/>
        <v>2444</v>
      </c>
      <c r="CO13" s="25">
        <f t="shared" ca="1" si="30"/>
        <v>2205</v>
      </c>
      <c r="CP13" s="25">
        <f t="shared" ca="1" si="31"/>
        <v>2020</v>
      </c>
      <c r="CQ13" s="25">
        <f t="shared" ca="1" si="32"/>
        <v>2042</v>
      </c>
      <c r="CR13" s="25">
        <f t="shared" ca="1" si="33"/>
        <v>1937</v>
      </c>
      <c r="CS13" s="25">
        <f t="shared" ca="1" si="34"/>
        <v>1981</v>
      </c>
      <c r="CT13" s="25">
        <f t="shared" ca="1" si="35"/>
        <v>1919</v>
      </c>
      <c r="CU13" s="25">
        <f t="shared" ca="1" si="36"/>
        <v>1925</v>
      </c>
      <c r="CV13" s="25">
        <f t="shared" ca="1" si="37"/>
        <v>2017</v>
      </c>
      <c r="CW13" s="25">
        <f t="shared" ca="1" si="38"/>
        <v>2079</v>
      </c>
      <c r="CX13" s="25">
        <f t="shared" ca="1" si="39"/>
        <v>2029</v>
      </c>
      <c r="CY13" s="25">
        <f t="shared" ca="1" si="40"/>
        <v>2052</v>
      </c>
      <c r="CZ13" s="25">
        <f t="shared" ca="1" si="41"/>
        <v>2147</v>
      </c>
      <c r="DA13" s="25">
        <f t="shared" ca="1" si="42"/>
        <v>2155</v>
      </c>
      <c r="DB13" s="25">
        <f t="shared" ca="1" si="43"/>
        <v>2153</v>
      </c>
      <c r="DC13" s="25">
        <f t="shared" ca="1" si="44"/>
        <v>2180</v>
      </c>
      <c r="DD13" s="25">
        <f t="shared" ca="1" si="45"/>
        <v>2255</v>
      </c>
      <c r="DE13" s="25">
        <f t="shared" ca="1" si="46"/>
        <v>2486</v>
      </c>
      <c r="DF13" s="25">
        <f t="shared" ca="1" si="47"/>
        <v>2540</v>
      </c>
      <c r="DG13" s="25">
        <f t="shared" ca="1" si="48"/>
        <v>2657</v>
      </c>
      <c r="DH13" s="25">
        <f t="shared" ca="1" si="49"/>
        <v>2903</v>
      </c>
      <c r="DI13" s="25">
        <f t="shared" ca="1" si="50"/>
        <v>2986</v>
      </c>
      <c r="DJ13" s="25">
        <f t="shared" ca="1" si="51"/>
        <v>3227</v>
      </c>
      <c r="DK13" s="25">
        <f t="shared" ca="1" si="52"/>
        <v>3386</v>
      </c>
      <c r="DL13" s="25">
        <f t="shared" ca="1" si="53"/>
        <v>3429</v>
      </c>
      <c r="DM13" s="25">
        <f t="shared" ca="1" si="54"/>
        <v>3429</v>
      </c>
      <c r="DN13" s="25">
        <f t="shared" ca="1" si="55"/>
        <v>3260</v>
      </c>
      <c r="DO13" s="25">
        <f t="shared" ca="1" si="56"/>
        <v>3199</v>
      </c>
      <c r="DP13" s="25">
        <f t="shared" ca="1" si="57"/>
        <v>3071</v>
      </c>
      <c r="DQ13" s="25">
        <f t="shared" ca="1" si="58"/>
        <v>3115</v>
      </c>
      <c r="DR13" s="25">
        <f t="shared" ca="1" si="59"/>
        <v>2337</v>
      </c>
      <c r="DS13" s="25">
        <f t="shared" ca="1" si="60"/>
        <v>2880</v>
      </c>
      <c r="DT13" s="25">
        <f t="shared" ca="1" si="61"/>
        <v>2604</v>
      </c>
      <c r="DU13" s="25">
        <f t="shared" ca="1" si="62"/>
        <v>2644</v>
      </c>
      <c r="DV13" s="25">
        <f t="shared" ca="1" si="63"/>
        <v>2475</v>
      </c>
      <c r="DW13" s="25">
        <f t="shared" ca="1" si="64"/>
        <v>2456</v>
      </c>
      <c r="DX13" s="25">
        <f t="shared" ca="1" si="65"/>
        <v>2357</v>
      </c>
      <c r="DY13" s="25">
        <f t="shared" ca="1" si="66"/>
        <v>2496</v>
      </c>
      <c r="DZ13" s="25">
        <f t="shared" ca="1" si="67"/>
        <v>2308</v>
      </c>
      <c r="EA13" s="25">
        <f t="shared" ca="1" si="68"/>
        <v>2231</v>
      </c>
      <c r="EB13" s="25">
        <f t="shared" ca="1" si="69"/>
        <v>2381</v>
      </c>
      <c r="EC13" s="25">
        <f t="shared" ca="1" si="70"/>
        <v>2390</v>
      </c>
      <c r="ED13" s="25">
        <f t="shared" ca="1" si="71"/>
        <v>2444</v>
      </c>
      <c r="EE13" s="25">
        <f t="shared" ca="1" si="72"/>
        <v>2581</v>
      </c>
      <c r="EF13" s="25">
        <f t="shared" ca="1" si="73"/>
        <v>2797</v>
      </c>
      <c r="EG13" s="25">
        <f t="shared" ca="1" si="74"/>
        <v>2899</v>
      </c>
      <c r="EH13" s="25">
        <f t="shared" ca="1" si="75"/>
        <v>3164</v>
      </c>
      <c r="EI13" s="25">
        <f t="shared" ca="1" si="76"/>
        <v>3668</v>
      </c>
      <c r="EJ13" s="25">
        <f t="shared" ca="1" si="77"/>
        <v>3450</v>
      </c>
      <c r="EK13" s="25">
        <f t="shared" ca="1" si="78"/>
        <v>3539</v>
      </c>
      <c r="EL13" s="25">
        <f t="shared" ca="1" si="79"/>
        <v>2131</v>
      </c>
      <c r="EM13" s="25">
        <f t="shared" ca="1" si="80"/>
        <v>2204</v>
      </c>
      <c r="EN13" s="25">
        <f t="shared" ca="1" si="81"/>
        <v>2846</v>
      </c>
      <c r="EO13" s="25">
        <f t="shared" ca="1" si="82"/>
        <v>2780</v>
      </c>
      <c r="EP13" s="25">
        <f t="shared" ca="1" si="83"/>
        <v>2827</v>
      </c>
      <c r="EQ13" s="25">
        <f t="shared" ca="1" si="84"/>
        <v>2628</v>
      </c>
      <c r="ER13" s="25">
        <f t="shared" ca="1" si="85"/>
        <v>2231</v>
      </c>
      <c r="ES13" s="25">
        <f t="shared" ca="1" si="86"/>
        <v>1951</v>
      </c>
      <c r="ET13" s="25">
        <f t="shared" ca="1" si="87"/>
        <v>1799</v>
      </c>
      <c r="EU13" s="25">
        <f t="shared" ca="1" si="88"/>
        <v>1849</v>
      </c>
      <c r="EV13" s="25">
        <f t="shared" ca="1" si="89"/>
        <v>1702</v>
      </c>
      <c r="EW13" s="25">
        <f t="shared" ca="1" si="90"/>
        <v>1629</v>
      </c>
      <c r="EX13" s="25">
        <f t="shared" ca="1" si="91"/>
        <v>1312</v>
      </c>
      <c r="EY13" s="25">
        <f t="shared" ca="1" si="92"/>
        <v>1210</v>
      </c>
      <c r="EZ13" s="25">
        <f t="shared" ca="1" si="93"/>
        <v>1021</v>
      </c>
      <c r="FA13" s="25">
        <f t="shared" ca="1" si="94"/>
        <v>842</v>
      </c>
      <c r="FB13" s="25">
        <f t="shared" ca="1" si="95"/>
        <v>679</v>
      </c>
      <c r="FC13" s="25">
        <f t="shared" ca="1" si="96"/>
        <v>555</v>
      </c>
      <c r="FD13" s="25">
        <f t="shared" ca="1" si="97"/>
        <v>448</v>
      </c>
      <c r="FE13" s="25">
        <f t="shared" ca="1" si="98"/>
        <v>366</v>
      </c>
      <c r="FF13" s="25">
        <f t="shared" ca="1" si="99"/>
        <v>293</v>
      </c>
      <c r="FG13" s="25">
        <f t="shared" ca="1" si="100"/>
        <v>175</v>
      </c>
      <c r="FH13" s="25">
        <f t="shared" ca="1" si="101"/>
        <v>137</v>
      </c>
      <c r="FI13" s="25">
        <f t="shared" ca="1" si="102"/>
        <v>102</v>
      </c>
      <c r="FJ13" s="25">
        <f t="shared" ca="1" si="103"/>
        <v>66</v>
      </c>
      <c r="FK13" s="25">
        <f t="shared" ca="1" si="104"/>
        <v>38</v>
      </c>
      <c r="FL13" s="25">
        <f t="shared" ca="1" si="105"/>
        <v>38</v>
      </c>
      <c r="FM13" s="25">
        <f t="shared" ca="1" si="106"/>
        <v>22</v>
      </c>
      <c r="FN13" s="27">
        <f ca="1">SUM(INDIRECT("'各歳別人口③'!D"&amp;(103+131*ROW(A3))):INDIRECT("'各歳別人口③'!D"&amp;(133+131*ROW(A3))))</f>
        <v>33</v>
      </c>
      <c r="FP13" s="24" t="str">
        <f>"2018年"&amp;"10月"</f>
        <v>2018年10月</v>
      </c>
      <c r="FQ13" s="25">
        <f t="shared" ca="1" si="107"/>
        <v>1108</v>
      </c>
      <c r="FR13" s="25">
        <f t="shared" ca="1" si="108"/>
        <v>1224</v>
      </c>
      <c r="FS13" s="25">
        <f t="shared" ca="1" si="109"/>
        <v>1266</v>
      </c>
      <c r="FT13" s="25">
        <f t="shared" ca="1" si="110"/>
        <v>1370</v>
      </c>
      <c r="FU13" s="25">
        <f t="shared" ca="1" si="111"/>
        <v>1354</v>
      </c>
      <c r="FV13" s="25">
        <f t="shared" ca="1" si="112"/>
        <v>1451</v>
      </c>
      <c r="FW13" s="25">
        <f t="shared" ca="1" si="113"/>
        <v>1428</v>
      </c>
      <c r="FX13" s="25">
        <f t="shared" ca="1" si="114"/>
        <v>1532</v>
      </c>
      <c r="FY13" s="25">
        <f t="shared" ca="1" si="115"/>
        <v>1517</v>
      </c>
      <c r="FZ13" s="25">
        <f t="shared" ca="1" si="116"/>
        <v>1512</v>
      </c>
      <c r="GA13" s="25">
        <f t="shared" ca="1" si="117"/>
        <v>1544</v>
      </c>
      <c r="GB13" s="25">
        <f t="shared" ca="1" si="118"/>
        <v>1630</v>
      </c>
      <c r="GC13" s="25">
        <f t="shared" ca="1" si="119"/>
        <v>1613</v>
      </c>
      <c r="GD13" s="25">
        <f t="shared" ca="1" si="120"/>
        <v>1636</v>
      </c>
      <c r="GE13" s="25">
        <f t="shared" ca="1" si="121"/>
        <v>1656</v>
      </c>
      <c r="GF13" s="25">
        <f t="shared" ca="1" si="122"/>
        <v>1823</v>
      </c>
      <c r="GG13" s="25">
        <f t="shared" ca="1" si="123"/>
        <v>1728</v>
      </c>
      <c r="GH13" s="25">
        <f t="shared" ca="1" si="124"/>
        <v>1796</v>
      </c>
      <c r="GI13" s="25">
        <f t="shared" ca="1" si="125"/>
        <v>1918</v>
      </c>
      <c r="GJ13" s="25">
        <f t="shared" ca="1" si="126"/>
        <v>1964</v>
      </c>
      <c r="GK13" s="25">
        <f t="shared" ca="1" si="127"/>
        <v>1930</v>
      </c>
      <c r="GL13" s="25">
        <f t="shared" ca="1" si="128"/>
        <v>1860</v>
      </c>
      <c r="GM13" s="25">
        <f t="shared" ca="1" si="129"/>
        <v>1793</v>
      </c>
      <c r="GN13" s="25">
        <f t="shared" ca="1" si="130"/>
        <v>1779</v>
      </c>
      <c r="GO13" s="25">
        <f t="shared" ca="1" si="131"/>
        <v>1722</v>
      </c>
      <c r="GP13" s="25">
        <f t="shared" ca="1" si="132"/>
        <v>1618</v>
      </c>
      <c r="GQ13" s="25">
        <f t="shared" ca="1" si="133"/>
        <v>1561</v>
      </c>
      <c r="GR13" s="25">
        <f t="shared" ca="1" si="134"/>
        <v>1574</v>
      </c>
      <c r="GS13" s="25">
        <f t="shared" ca="1" si="135"/>
        <v>1631</v>
      </c>
      <c r="GT13" s="25">
        <f t="shared" ca="1" si="136"/>
        <v>1699</v>
      </c>
      <c r="GU13" s="25">
        <f t="shared" ca="1" si="137"/>
        <v>1725</v>
      </c>
      <c r="GV13" s="25">
        <f t="shared" ca="1" si="138"/>
        <v>1774</v>
      </c>
      <c r="GW13" s="25">
        <f t="shared" ca="1" si="139"/>
        <v>1761</v>
      </c>
      <c r="GX13" s="25">
        <f t="shared" ca="1" si="140"/>
        <v>1847</v>
      </c>
      <c r="GY13" s="25">
        <f t="shared" ca="1" si="141"/>
        <v>1883</v>
      </c>
      <c r="GZ13" s="25">
        <f t="shared" ca="1" si="142"/>
        <v>2016</v>
      </c>
      <c r="HA13" s="25">
        <f t="shared" ca="1" si="143"/>
        <v>2000</v>
      </c>
      <c r="HB13" s="25">
        <f t="shared" ca="1" si="144"/>
        <v>2053</v>
      </c>
      <c r="HC13" s="25">
        <f t="shared" ca="1" si="145"/>
        <v>2193</v>
      </c>
      <c r="HD13" s="25">
        <f t="shared" ca="1" si="146"/>
        <v>2323</v>
      </c>
      <c r="HE13" s="25">
        <f t="shared" ca="1" si="147"/>
        <v>2330</v>
      </c>
      <c r="HF13" s="25">
        <f t="shared" ca="1" si="148"/>
        <v>2532</v>
      </c>
      <c r="HG13" s="25">
        <f t="shared" ca="1" si="149"/>
        <v>2651</v>
      </c>
      <c r="HH13" s="25">
        <f t="shared" ca="1" si="150"/>
        <v>2914</v>
      </c>
      <c r="HI13" s="25">
        <f t="shared" ca="1" si="151"/>
        <v>2997</v>
      </c>
      <c r="HJ13" s="25">
        <f t="shared" ca="1" si="152"/>
        <v>3177</v>
      </c>
      <c r="HK13" s="25">
        <f t="shared" ca="1" si="153"/>
        <v>3183</v>
      </c>
      <c r="HL13" s="25">
        <f t="shared" ca="1" si="154"/>
        <v>3234</v>
      </c>
      <c r="HM13" s="25">
        <f t="shared" ca="1" si="155"/>
        <v>3002</v>
      </c>
      <c r="HN13" s="25">
        <f t="shared" ca="1" si="156"/>
        <v>2926</v>
      </c>
      <c r="HO13" s="25">
        <f t="shared" ca="1" si="157"/>
        <v>2831</v>
      </c>
      <c r="HP13" s="25">
        <f t="shared" ca="1" si="158"/>
        <v>2962</v>
      </c>
      <c r="HQ13" s="25">
        <f t="shared" ca="1" si="159"/>
        <v>2164</v>
      </c>
      <c r="HR13" s="25">
        <f t="shared" ca="1" si="160"/>
        <v>2749</v>
      </c>
      <c r="HS13" s="25">
        <f t="shared" ca="1" si="161"/>
        <v>2528</v>
      </c>
      <c r="HT13" s="25">
        <f t="shared" ca="1" si="162"/>
        <v>2466</v>
      </c>
      <c r="HU13" s="25">
        <f t="shared" ca="1" si="163"/>
        <v>2359</v>
      </c>
      <c r="HV13" s="25">
        <f t="shared" ca="1" si="164"/>
        <v>2327</v>
      </c>
      <c r="HW13" s="25">
        <f t="shared" ca="1" si="165"/>
        <v>2276</v>
      </c>
      <c r="HX13" s="25">
        <f t="shared" ca="1" si="166"/>
        <v>2307</v>
      </c>
      <c r="HY13" s="25">
        <f t="shared" ca="1" si="167"/>
        <v>2219</v>
      </c>
      <c r="HZ13" s="25">
        <f t="shared" ca="1" si="168"/>
        <v>2209</v>
      </c>
      <c r="IA13" s="25">
        <f t="shared" ca="1" si="169"/>
        <v>2308</v>
      </c>
      <c r="IB13" s="25">
        <f t="shared" ca="1" si="170"/>
        <v>2440</v>
      </c>
      <c r="IC13" s="25">
        <f t="shared" ca="1" si="171"/>
        <v>2479</v>
      </c>
      <c r="ID13" s="25">
        <f t="shared" ca="1" si="172"/>
        <v>2535</v>
      </c>
      <c r="IE13" s="25">
        <f t="shared" ca="1" si="173"/>
        <v>2902</v>
      </c>
      <c r="IF13" s="25">
        <f t="shared" ca="1" si="174"/>
        <v>3060</v>
      </c>
      <c r="IG13" s="25">
        <f t="shared" ca="1" si="175"/>
        <v>3408</v>
      </c>
      <c r="IH13" s="25">
        <f t="shared" ca="1" si="176"/>
        <v>3850</v>
      </c>
      <c r="II13" s="25">
        <f t="shared" ca="1" si="177"/>
        <v>3913</v>
      </c>
      <c r="IJ13" s="25">
        <f t="shared" ca="1" si="178"/>
        <v>3977</v>
      </c>
      <c r="IK13" s="25">
        <f t="shared" ca="1" si="179"/>
        <v>2570</v>
      </c>
      <c r="IL13" s="25">
        <f t="shared" ca="1" si="180"/>
        <v>2598</v>
      </c>
      <c r="IM13" s="25">
        <f t="shared" ca="1" si="181"/>
        <v>3365</v>
      </c>
      <c r="IN13" s="25">
        <f t="shared" ca="1" si="182"/>
        <v>3166</v>
      </c>
      <c r="IO13" s="25">
        <f t="shared" ca="1" si="183"/>
        <v>3202</v>
      </c>
      <c r="IP13" s="25">
        <f t="shared" ca="1" si="184"/>
        <v>3092</v>
      </c>
      <c r="IQ13" s="25">
        <f t="shared" ca="1" si="185"/>
        <v>2726</v>
      </c>
      <c r="IR13" s="25">
        <f t="shared" ca="1" si="186"/>
        <v>2328</v>
      </c>
      <c r="IS13" s="25">
        <f t="shared" ca="1" si="187"/>
        <v>2395</v>
      </c>
      <c r="IT13" s="25">
        <f t="shared" ca="1" si="188"/>
        <v>2230</v>
      </c>
      <c r="IU13" s="25">
        <f t="shared" ca="1" si="189"/>
        <v>2240</v>
      </c>
      <c r="IV13" s="25">
        <f t="shared" ca="1" si="190"/>
        <v>2229</v>
      </c>
      <c r="IW13" s="25">
        <f t="shared" ca="1" si="191"/>
        <v>1882</v>
      </c>
      <c r="IX13" s="25">
        <f t="shared" ca="1" si="192"/>
        <v>1845</v>
      </c>
      <c r="IY13" s="25">
        <f t="shared" ca="1" si="193"/>
        <v>1637</v>
      </c>
      <c r="IZ13" s="25">
        <f t="shared" ca="1" si="194"/>
        <v>1483</v>
      </c>
      <c r="JA13" s="25">
        <f t="shared" ca="1" si="195"/>
        <v>1247</v>
      </c>
      <c r="JB13" s="25">
        <f t="shared" ca="1" si="196"/>
        <v>1148</v>
      </c>
      <c r="JC13" s="25">
        <f t="shared" ca="1" si="197"/>
        <v>993</v>
      </c>
      <c r="JD13" s="25">
        <f t="shared" ca="1" si="198"/>
        <v>816</v>
      </c>
      <c r="JE13" s="25">
        <f t="shared" ca="1" si="199"/>
        <v>671</v>
      </c>
      <c r="JF13" s="25">
        <f t="shared" ca="1" si="200"/>
        <v>664</v>
      </c>
      <c r="JG13" s="25">
        <f t="shared" ca="1" si="201"/>
        <v>475</v>
      </c>
      <c r="JH13" s="25">
        <f t="shared" ca="1" si="202"/>
        <v>366</v>
      </c>
      <c r="JI13" s="25">
        <f t="shared" ca="1" si="203"/>
        <v>269</v>
      </c>
      <c r="JJ13" s="25">
        <f t="shared" ca="1" si="204"/>
        <v>227</v>
      </c>
      <c r="JK13" s="25">
        <f t="shared" ca="1" si="205"/>
        <v>153</v>
      </c>
      <c r="JL13" s="25">
        <f t="shared" ca="1" si="206"/>
        <v>90</v>
      </c>
      <c r="JM13" s="27">
        <f ca="1">SUM(INDIRECT("'各歳別人口③'!E"&amp;(103+131*ROW(A3))):INDIRECT("'各歳別人口③'!E"&amp;(133+131*ROW(A3))))</f>
        <v>227</v>
      </c>
    </row>
    <row r="14" spans="1:276" x14ac:dyDescent="0.4">
      <c r="A14" s="24" t="str">
        <f>"2018年"&amp;"11月"</f>
        <v>2018年11月</v>
      </c>
      <c r="B14" s="25">
        <f ca="1">SUM(INDIRECT("'各歳別人口③'!D"&amp;(3+131*ROW(A4))):INDIRECT("'各歳別人口③'!E"&amp;(133+131*ROW(A4))))</f>
        <v>405574</v>
      </c>
      <c r="D14" s="24" t="str">
        <f>"2018年"&amp;"11月"</f>
        <v>2018年11月</v>
      </c>
      <c r="E14" s="25">
        <f ca="1">SUM(INDIRECT("'各歳別人口③'!D"&amp;(3+131*ROW(A4))):INDIRECT("'各歳別人口③'!D"&amp;(133+131*ROW(A4))))</f>
        <v>202334</v>
      </c>
      <c r="F14" s="25">
        <f ca="1">SUM(INDIRECT("'各歳別人口③'!E"&amp;(3+131*ROW(A4))):INDIRECT("'各歳別人口③'!E"&amp;(133+131*ROW(A4))))</f>
        <v>203240</v>
      </c>
      <c r="H14" s="24" t="str">
        <f>"2018年"&amp;"11月"</f>
        <v>2018年11月</v>
      </c>
      <c r="I14" s="25">
        <f ca="1">SUM(INDIRECT("'各歳別人口③'!D"&amp;(3+131*ROW(A4))):INDIRECT("'各歳別人口③'!D"&amp;(17+131*ROW(A4))))</f>
        <v>22863</v>
      </c>
      <c r="J14" s="25">
        <f ca="1">SUM(INDIRECT("'各歳別人口③'!D"&amp;(18+131*ROW(A4))):INDIRECT("'各歳別人口③'!D"&amp;(67+131*ROW(A4))))</f>
        <v>123454</v>
      </c>
      <c r="K14" s="25">
        <f ca="1">SUM(INDIRECT("'各歳別人口③'!D"&amp;(68+131*ROW(A4))):INDIRECT("'各歳別人口③'!D"&amp;(133+131*ROW(A4))))</f>
        <v>56017</v>
      </c>
      <c r="M14" s="24" t="str">
        <f>"2018年"&amp;"11月"</f>
        <v>2018年11月</v>
      </c>
      <c r="N14" s="25">
        <f ca="1">SUM(INDIRECT("'各歳別人口③'!E"&amp;(3+131*ROW(A4))):INDIRECT("'各歳別人口③'!E"&amp;(17+131*ROW(A4))))</f>
        <v>21800</v>
      </c>
      <c r="O14" s="25">
        <f ca="1">SUM(INDIRECT("'各歳別人口③'!E"&amp;(18+131*ROW(A4))):INDIRECT("'各歳別人口③'!E"&amp;(67+131*ROW(A4))))</f>
        <v>111481</v>
      </c>
      <c r="P14" s="25">
        <f ca="1">SUM(INDIRECT("'各歳別人口③'!E"&amp;(68+131*ROW(A4))):INDIRECT("'各歳別人口③'!E"&amp;(133+131*ROW(A4))))</f>
        <v>69959</v>
      </c>
      <c r="R14" s="24" t="str">
        <f>"2018年"&amp;"11月"</f>
        <v>2018年11月</v>
      </c>
      <c r="S14" s="26">
        <f ca="1">IFERROR(SUM(INDIRECT("'各歳別人口③'!D"&amp;(68+131*ROW(A4))):INDIRECT("'各歳別人口③'!E"&amp;(133+131*ROW(A4))))/SUM(INDIRECT("'各歳別人口③'!D"&amp;(3+131*ROW(A4))):INDIRECT("'各歳別人口③'!E"&amp;(133+131*ROW(A4)))),"")</f>
        <v>0.31061162697806072</v>
      </c>
      <c r="U14" s="24" t="str">
        <f>"2018年"&amp;"11月"</f>
        <v>2018年11月</v>
      </c>
      <c r="V14" s="26">
        <f ca="1">IFERROR(SUM(INDIRECT("'各歳別人口③'!D"&amp;(78+131*ROW(A4))):INDIRECT("'各歳別人口③'!E"&amp;(133+131*ROW(A4))))/SUM(INDIRECT("'各歳別人口③'!D"&amp;(3+131*ROW(A4))):INDIRECT("'各歳別人口③'!E"&amp;(133+131*ROW(A4)))),"")</f>
        <v>0.15958863240740284</v>
      </c>
      <c r="X14" s="24" t="str">
        <f>"2018年"&amp;"11月"</f>
        <v>2018年11月</v>
      </c>
      <c r="Y14" s="26">
        <f ca="1">IFERROR(SUM(INDIRECT("'各歳別人口③'!D"&amp;(3+131*ROW(A4))):INDIRECT("'各歳別人口③'!E"&amp;(17+131*ROW(A4))))/SUM(INDIRECT("'各歳別人口③'!D"&amp;(3+131*ROW(A4))):INDIRECT("'各歳別人口③'!E"&amp;(133+131*ROW(A4)))),"")</f>
        <v>0.11012293687465173</v>
      </c>
      <c r="Z14" s="26">
        <f ca="1">IFERROR(SUM(INDIRECT("'各歳別人口③'!D"&amp;(18+131*ROW(A4))):INDIRECT("'各歳別人口③'!E"&amp;(67+131*ROW(A4))))/SUM(INDIRECT("'各歳別人口③'!D"&amp;(3+131*ROW(A4))):INDIRECT("'各歳別人口③'!E"&amp;(133+131*ROW(A4)))),"")</f>
        <v>0.57926543614728754</v>
      </c>
      <c r="AA14" s="26">
        <f ca="1">IFERROR(SUM(INDIRECT("'各歳別人口③'!D"&amp;(68+131*ROW(A4))):INDIRECT("'各歳別人口③'!E"&amp;(133+131*ROW(A4))))/SUM(INDIRECT("'各歳別人口③'!D"&amp;(3+131*ROW(A4))):INDIRECT("'各歳別人口③'!E"&amp;(133+131*ROW(A4)))),"")</f>
        <v>0.31061162697806072</v>
      </c>
      <c r="AC14" s="24" t="str">
        <f>"2018年"&amp;"11月"</f>
        <v>2018年11月</v>
      </c>
      <c r="AD14" s="25">
        <f ca="1">SUM(INDIRECT("'各歳別人口③'!D"&amp;(3+131*ROW(A4))):INDIRECT("'各歳別人口③'!D"&amp;(7+131*ROW(A4))))</f>
        <v>6701</v>
      </c>
      <c r="AE14" s="25">
        <f ca="1">SUM(INDIRECT("'各歳別人口③'!D"&amp;(8+131*ROW(A4))):INDIRECT("'各歳別人口③'!D"&amp;(12+131*ROW(A4))))</f>
        <v>7656</v>
      </c>
      <c r="AF14" s="25">
        <f ca="1">SUM(INDIRECT("'各歳別人口③'!D"&amp;(13+131*ROW(A4))):INDIRECT("'各歳別人口③'!D"&amp;(17+131*ROW(A4))))</f>
        <v>8506</v>
      </c>
      <c r="AG14" s="25">
        <f ca="1">SUM(INDIRECT("'各歳別人口③'!D"&amp;(18+131*ROW(A4))):INDIRECT("'各歳別人口③'!D"&amp;(22+131*ROW(A4))))</f>
        <v>11213</v>
      </c>
      <c r="AH14" s="25">
        <f ca="1">SUM(INDIRECT("'各歳別人口③'!D"&amp;(23+131*ROW(A4))):INDIRECT("'各歳別人口③'!D"&amp;(27+131*ROW(A4))))</f>
        <v>11789</v>
      </c>
      <c r="AI14" s="25">
        <f ca="1">SUM(INDIRECT("'各歳別人口③'!D"&amp;(28+131*ROW(A4))):INDIRECT("'各歳別人口③'!D"&amp;(32+131*ROW(A4))))</f>
        <v>9772</v>
      </c>
      <c r="AJ14" s="25">
        <f ca="1">SUM(INDIRECT("'各歳別人口③'!D"&amp;(33+131*ROW(A4))):INDIRECT("'各歳別人口③'!D"&amp;(37+131*ROW(A4))))</f>
        <v>10303</v>
      </c>
      <c r="AK14" s="25">
        <f ca="1">SUM(INDIRECT("'各歳別人口③'!D"&amp;(38+131*ROW(A4))):INDIRECT("'各歳別人口③'!D"&amp;(42+131*ROW(A4))))</f>
        <v>11185</v>
      </c>
      <c r="AL14" s="25">
        <f ca="1">SUM(INDIRECT("'各歳別人口③'!D"&amp;(43+131*ROW(A4))):INDIRECT("'各歳別人口③'!D"&amp;(47+131*ROW(A4))))</f>
        <v>14267</v>
      </c>
      <c r="AM14" s="25">
        <f ca="1">SUM(INDIRECT("'各歳別人口③'!D"&amp;(48+131*ROW(A4))):INDIRECT("'各歳別人口③'!D"&amp;(52+131*ROW(A4))))</f>
        <v>16702</v>
      </c>
      <c r="AN14" s="25">
        <f ca="1">SUM(INDIRECT("'各歳別人口③'!D"&amp;(53+131*ROW(A4))):INDIRECT("'各歳別人口③'!D"&amp;(57+131*ROW(A4))))</f>
        <v>14083</v>
      </c>
      <c r="AO14" s="25">
        <f ca="1">SUM(INDIRECT("'各歳別人口③'!D"&amp;(58+131*ROW(A4))):INDIRECT("'各歳別人口③'!D"&amp;(62+131*ROW(A4))))</f>
        <v>12399</v>
      </c>
      <c r="AP14" s="25">
        <f ca="1">SUM(INDIRECT("'各歳別人口③'!D"&amp;(63+131*ROW(A4))):INDIRECT("'各歳別人口③'!D"&amp;(67+131*ROW(A4))))</f>
        <v>11741</v>
      </c>
      <c r="AQ14" s="25">
        <f ca="1">SUM(INDIRECT("'各歳別人口③'!D"&amp;(68+131*ROW(A4))):INDIRECT("'各歳別人口③'!D"&amp;(72+131*ROW(A4))))</f>
        <v>14991</v>
      </c>
      <c r="AR14" s="25">
        <f ca="1">SUM(INDIRECT("'各歳別人口③'!D"&amp;(73+131*ROW(A4))):INDIRECT("'各歳別人口③'!D"&amp;(77+131*ROW(A4))))</f>
        <v>14208</v>
      </c>
      <c r="AS14" s="25">
        <f ca="1">SUM(INDIRECT("'各歳別人口③'!D"&amp;(78+131*ROW(A4))):INDIRECT("'各歳別人口③'!D"&amp;(82+131*ROW(A4))))</f>
        <v>12443</v>
      </c>
      <c r="AT14" s="25">
        <f ca="1">SUM(INDIRECT("'各歳別人口③'!D"&amp;(83+131*ROW(A4))):INDIRECT("'各歳別人口③'!D"&amp;(87+131*ROW(A4))))</f>
        <v>8335</v>
      </c>
      <c r="AU14" s="25">
        <f ca="1">SUM(INDIRECT("'各歳別人口③'!D"&amp;(88+131*ROW(A4))):INDIRECT("'各歳別人口③'!D"&amp;(133+131*ROW(A4))))</f>
        <v>6040</v>
      </c>
      <c r="AW14" s="24" t="str">
        <f>"2018年"&amp;"11月"</f>
        <v>2018年11月</v>
      </c>
      <c r="AX14" s="25">
        <f ca="1">SUM(INDIRECT("'各歳別人口③'!E"&amp;(3+131*ROW(A4))):INDIRECT("'各歳別人口③'!E"&amp;(7+131*ROW(A4))))</f>
        <v>6296</v>
      </c>
      <c r="AY14" s="25">
        <f ca="1">SUM(INDIRECT("'各歳別人口③'!E"&amp;(8+131*ROW(A4))):INDIRECT("'各歳別人口③'!E"&amp;(12+131*ROW(A4))))</f>
        <v>7434</v>
      </c>
      <c r="AZ14" s="25">
        <f ca="1">SUM(INDIRECT("'各歳別人口③'!E"&amp;(13+131*ROW(A4))):INDIRECT("'各歳別人口③'!E"&amp;(17+131*ROW(A4))))</f>
        <v>8070</v>
      </c>
      <c r="BA14" s="25">
        <f ca="1">SUM(INDIRECT("'各歳別人口③'!E"&amp;(18+131*ROW(A4))):INDIRECT("'各歳別人口③'!E"&amp;(22+131*ROW(A4))))</f>
        <v>9216</v>
      </c>
      <c r="BB14" s="25">
        <f ca="1">SUM(INDIRECT("'各歳別人口③'!E"&amp;(23+131*ROW(A4))):INDIRECT("'各歳別人口③'!E"&amp;(27+131*ROW(A4))))</f>
        <v>9091</v>
      </c>
      <c r="BC14" s="25">
        <f ca="1">SUM(INDIRECT("'各歳別人口③'!E"&amp;(28+131*ROW(A4))):INDIRECT("'各歳別人口③'!E"&amp;(32+131*ROW(A4))))</f>
        <v>8063</v>
      </c>
      <c r="BD14" s="25">
        <f ca="1">SUM(INDIRECT("'各歳別人口③'!E"&amp;(33+131*ROW(A4))):INDIRECT("'各歳別人口③'!E"&amp;(37+131*ROW(A4))))</f>
        <v>8996</v>
      </c>
      <c r="BE14" s="25">
        <f ca="1">SUM(INDIRECT("'各歳別人口③'!E"&amp;(38+131*ROW(A4))):INDIRECT("'各歳別人口③'!E"&amp;(42+131*ROW(A4))))</f>
        <v>10512</v>
      </c>
      <c r="BF14" s="25">
        <f ca="1">SUM(INDIRECT("'各歳別人口③'!E"&amp;(43+131*ROW(A4))):INDIRECT("'各歳別人口③'!E"&amp;(47+131*ROW(A4))))</f>
        <v>13409</v>
      </c>
      <c r="BG14" s="25">
        <f ca="1">SUM(INDIRECT("'各歳別人口③'!E"&amp;(48+131*ROW(A4))):INDIRECT("'各歳別人口③'!E"&amp;(52+131*ROW(A4))))</f>
        <v>15504</v>
      </c>
      <c r="BH14" s="25">
        <f ca="1">SUM(INDIRECT("'各歳別人口③'!E"&amp;(53+131*ROW(A4))):INDIRECT("'各歳別人口③'!E"&amp;(57+131*ROW(A4))))</f>
        <v>13276</v>
      </c>
      <c r="BI14" s="25">
        <f ca="1">SUM(INDIRECT("'各歳別人口③'!E"&amp;(58+131*ROW(A4))):INDIRECT("'各歳別人口③'!E"&amp;(62+131*ROW(A4))))</f>
        <v>11743</v>
      </c>
      <c r="BJ14" s="25">
        <f ca="1">SUM(INDIRECT("'各歳別人口③'!E"&amp;(63+131*ROW(A4))):INDIRECT("'各歳別人口③'!E"&amp;(67+131*ROW(A4))))</f>
        <v>11671</v>
      </c>
      <c r="BK14" s="25">
        <f ca="1">SUM(INDIRECT("'各歳別人口③'!E"&amp;(68+131*ROW(A4))):INDIRECT("'各歳別人口③'!E"&amp;(72+131*ROW(A4))))</f>
        <v>15619</v>
      </c>
      <c r="BL14" s="25">
        <f ca="1">SUM(INDIRECT("'各歳別人口③'!E"&amp;(73+131*ROW(A4))):INDIRECT("'各歳別人口③'!E"&amp;(77+131*ROW(A4))))</f>
        <v>16433</v>
      </c>
      <c r="BM14" s="25">
        <f ca="1">SUM(INDIRECT("'各歳別人口③'!E"&amp;(78+131*ROW(A4))):INDIRECT("'各歳別人口③'!E"&amp;(82+131*ROW(A4))))</f>
        <v>14608</v>
      </c>
      <c r="BN14" s="25">
        <f ca="1">SUM(INDIRECT("'各歳別人口③'!E"&amp;(83+131*ROW(A4))):INDIRECT("'各歳別人口③'!E"&amp;(87+131*ROW(A4))))</f>
        <v>10956</v>
      </c>
      <c r="BO14" s="25">
        <f ca="1">SUM(INDIRECT("'各歳別人口③'!E"&amp;(88+131*ROW(A4))):INDIRECT("'各歳別人口③'!E"&amp;(133+131*ROW(A4))))</f>
        <v>12343</v>
      </c>
      <c r="BQ14" s="24" t="str">
        <f>"2018年"&amp;"11月"</f>
        <v>2018年11月</v>
      </c>
      <c r="BR14" s="25">
        <f t="shared" ca="1" si="7"/>
        <v>1205</v>
      </c>
      <c r="BS14" s="25">
        <f t="shared" ca="1" si="8"/>
        <v>1264</v>
      </c>
      <c r="BT14" s="25">
        <f t="shared" ca="1" si="9"/>
        <v>1414</v>
      </c>
      <c r="BU14" s="25">
        <f t="shared" ca="1" si="10"/>
        <v>1411</v>
      </c>
      <c r="BV14" s="25">
        <f t="shared" ca="1" si="11"/>
        <v>1407</v>
      </c>
      <c r="BW14" s="25">
        <f t="shared" ca="1" si="12"/>
        <v>1426</v>
      </c>
      <c r="BX14" s="25">
        <f t="shared" ca="1" si="13"/>
        <v>1481</v>
      </c>
      <c r="BY14" s="25">
        <f t="shared" ca="1" si="14"/>
        <v>1568</v>
      </c>
      <c r="BZ14" s="25">
        <f t="shared" ca="1" si="15"/>
        <v>1618</v>
      </c>
      <c r="CA14" s="25">
        <f t="shared" ca="1" si="16"/>
        <v>1563</v>
      </c>
      <c r="CB14" s="25">
        <f t="shared" ca="1" si="17"/>
        <v>1591</v>
      </c>
      <c r="CC14" s="25">
        <f t="shared" ca="1" si="18"/>
        <v>1686</v>
      </c>
      <c r="CD14" s="25">
        <f t="shared" ca="1" si="19"/>
        <v>1739</v>
      </c>
      <c r="CE14" s="25">
        <f t="shared" ca="1" si="20"/>
        <v>1728</v>
      </c>
      <c r="CF14" s="25">
        <f t="shared" ca="1" si="21"/>
        <v>1762</v>
      </c>
      <c r="CG14" s="25">
        <f t="shared" ca="1" si="22"/>
        <v>1967</v>
      </c>
      <c r="CH14" s="25">
        <f t="shared" ca="1" si="23"/>
        <v>2151</v>
      </c>
      <c r="CI14" s="25">
        <f t="shared" ca="1" si="24"/>
        <v>2233</v>
      </c>
      <c r="CJ14" s="25">
        <f t="shared" ca="1" si="25"/>
        <v>2394</v>
      </c>
      <c r="CK14" s="25">
        <f t="shared" ca="1" si="26"/>
        <v>2468</v>
      </c>
      <c r="CL14" s="25">
        <f t="shared" ca="1" si="27"/>
        <v>2528</v>
      </c>
      <c r="CM14" s="25">
        <f t="shared" ca="1" si="28"/>
        <v>2551</v>
      </c>
      <c r="CN14" s="25">
        <f t="shared" ca="1" si="29"/>
        <v>2477</v>
      </c>
      <c r="CO14" s="25">
        <f t="shared" ca="1" si="30"/>
        <v>2195</v>
      </c>
      <c r="CP14" s="25">
        <f t="shared" ca="1" si="31"/>
        <v>2038</v>
      </c>
      <c r="CQ14" s="25">
        <f t="shared" ca="1" si="32"/>
        <v>2038</v>
      </c>
      <c r="CR14" s="25">
        <f t="shared" ca="1" si="33"/>
        <v>1942</v>
      </c>
      <c r="CS14" s="25">
        <f t="shared" ca="1" si="34"/>
        <v>1958</v>
      </c>
      <c r="CT14" s="25">
        <f t="shared" ca="1" si="35"/>
        <v>1917</v>
      </c>
      <c r="CU14" s="25">
        <f t="shared" ca="1" si="36"/>
        <v>1917</v>
      </c>
      <c r="CV14" s="25">
        <f t="shared" ca="1" si="37"/>
        <v>2037</v>
      </c>
      <c r="CW14" s="25">
        <f t="shared" ca="1" si="38"/>
        <v>2039</v>
      </c>
      <c r="CX14" s="25">
        <f t="shared" ca="1" si="39"/>
        <v>2050</v>
      </c>
      <c r="CY14" s="25">
        <f t="shared" ca="1" si="40"/>
        <v>2033</v>
      </c>
      <c r="CZ14" s="25">
        <f t="shared" ca="1" si="41"/>
        <v>2144</v>
      </c>
      <c r="DA14" s="25">
        <f t="shared" ca="1" si="42"/>
        <v>2154</v>
      </c>
      <c r="DB14" s="25">
        <f t="shared" ca="1" si="43"/>
        <v>2160</v>
      </c>
      <c r="DC14" s="25">
        <f t="shared" ca="1" si="44"/>
        <v>2163</v>
      </c>
      <c r="DD14" s="25">
        <f t="shared" ca="1" si="45"/>
        <v>2241</v>
      </c>
      <c r="DE14" s="25">
        <f t="shared" ca="1" si="46"/>
        <v>2467</v>
      </c>
      <c r="DF14" s="25">
        <f t="shared" ca="1" si="47"/>
        <v>2550</v>
      </c>
      <c r="DG14" s="25">
        <f t="shared" ca="1" si="48"/>
        <v>2672</v>
      </c>
      <c r="DH14" s="25">
        <f t="shared" ca="1" si="49"/>
        <v>2843</v>
      </c>
      <c r="DI14" s="25">
        <f t="shared" ca="1" si="50"/>
        <v>3012</v>
      </c>
      <c r="DJ14" s="25">
        <f t="shared" ca="1" si="51"/>
        <v>3190</v>
      </c>
      <c r="DK14" s="25">
        <f t="shared" ca="1" si="52"/>
        <v>3392</v>
      </c>
      <c r="DL14" s="25">
        <f t="shared" ca="1" si="53"/>
        <v>3444</v>
      </c>
      <c r="DM14" s="25">
        <f t="shared" ca="1" si="54"/>
        <v>3404</v>
      </c>
      <c r="DN14" s="25">
        <f t="shared" ca="1" si="55"/>
        <v>3283</v>
      </c>
      <c r="DO14" s="25">
        <f t="shared" ca="1" si="56"/>
        <v>3179</v>
      </c>
      <c r="DP14" s="25">
        <f t="shared" ca="1" si="57"/>
        <v>3073</v>
      </c>
      <c r="DQ14" s="25">
        <f t="shared" ca="1" si="58"/>
        <v>3158</v>
      </c>
      <c r="DR14" s="25">
        <f t="shared" ca="1" si="59"/>
        <v>2319</v>
      </c>
      <c r="DS14" s="25">
        <f t="shared" ca="1" si="60"/>
        <v>2899</v>
      </c>
      <c r="DT14" s="25">
        <f t="shared" ca="1" si="61"/>
        <v>2634</v>
      </c>
      <c r="DU14" s="25">
        <f t="shared" ca="1" si="62"/>
        <v>2618</v>
      </c>
      <c r="DV14" s="25">
        <f t="shared" ca="1" si="63"/>
        <v>2490</v>
      </c>
      <c r="DW14" s="25">
        <f t="shared" ca="1" si="64"/>
        <v>2438</v>
      </c>
      <c r="DX14" s="25">
        <f t="shared" ca="1" si="65"/>
        <v>2355</v>
      </c>
      <c r="DY14" s="25">
        <f t="shared" ca="1" si="66"/>
        <v>2498</v>
      </c>
      <c r="DZ14" s="25">
        <f t="shared" ca="1" si="67"/>
        <v>2341</v>
      </c>
      <c r="EA14" s="25">
        <f t="shared" ca="1" si="68"/>
        <v>2220</v>
      </c>
      <c r="EB14" s="25">
        <f t="shared" ca="1" si="69"/>
        <v>2375</v>
      </c>
      <c r="EC14" s="25">
        <f t="shared" ca="1" si="70"/>
        <v>2361</v>
      </c>
      <c r="ED14" s="25">
        <f t="shared" ca="1" si="71"/>
        <v>2444</v>
      </c>
      <c r="EE14" s="25">
        <f t="shared" ca="1" si="72"/>
        <v>2585</v>
      </c>
      <c r="EF14" s="25">
        <f t="shared" ca="1" si="73"/>
        <v>2767</v>
      </c>
      <c r="EG14" s="25">
        <f t="shared" ca="1" si="74"/>
        <v>2887</v>
      </c>
      <c r="EH14" s="25">
        <f t="shared" ca="1" si="75"/>
        <v>3147</v>
      </c>
      <c r="EI14" s="25">
        <f t="shared" ca="1" si="76"/>
        <v>3605</v>
      </c>
      <c r="EJ14" s="25">
        <f t="shared" ca="1" si="77"/>
        <v>3451</v>
      </c>
      <c r="EK14" s="25">
        <f t="shared" ca="1" si="78"/>
        <v>3580</v>
      </c>
      <c r="EL14" s="25">
        <f t="shared" ca="1" si="79"/>
        <v>2252</v>
      </c>
      <c r="EM14" s="25">
        <f t="shared" ca="1" si="80"/>
        <v>2138</v>
      </c>
      <c r="EN14" s="25">
        <f t="shared" ca="1" si="81"/>
        <v>2787</v>
      </c>
      <c r="EO14" s="25">
        <f t="shared" ca="1" si="82"/>
        <v>2788</v>
      </c>
      <c r="EP14" s="25">
        <f t="shared" ca="1" si="83"/>
        <v>2821</v>
      </c>
      <c r="EQ14" s="25">
        <f t="shared" ca="1" si="84"/>
        <v>2647</v>
      </c>
      <c r="ER14" s="25">
        <f t="shared" ca="1" si="85"/>
        <v>2227</v>
      </c>
      <c r="ES14" s="25">
        <f t="shared" ca="1" si="86"/>
        <v>1960</v>
      </c>
      <c r="ET14" s="25">
        <f t="shared" ca="1" si="87"/>
        <v>1827</v>
      </c>
      <c r="EU14" s="25">
        <f t="shared" ca="1" si="88"/>
        <v>1861</v>
      </c>
      <c r="EV14" s="25">
        <f t="shared" ca="1" si="89"/>
        <v>1679</v>
      </c>
      <c r="EW14" s="25">
        <f t="shared" ca="1" si="90"/>
        <v>1645</v>
      </c>
      <c r="EX14" s="25">
        <f t="shared" ca="1" si="91"/>
        <v>1323</v>
      </c>
      <c r="EY14" s="25">
        <f t="shared" ca="1" si="92"/>
        <v>1211</v>
      </c>
      <c r="EZ14" s="25">
        <f t="shared" ca="1" si="93"/>
        <v>1019</v>
      </c>
      <c r="FA14" s="25">
        <f t="shared" ca="1" si="94"/>
        <v>834</v>
      </c>
      <c r="FB14" s="25">
        <f t="shared" ca="1" si="95"/>
        <v>694</v>
      </c>
      <c r="FC14" s="25">
        <f t="shared" ca="1" si="96"/>
        <v>559</v>
      </c>
      <c r="FD14" s="25">
        <f t="shared" ca="1" si="97"/>
        <v>445</v>
      </c>
      <c r="FE14" s="25">
        <f t="shared" ca="1" si="98"/>
        <v>377</v>
      </c>
      <c r="FF14" s="25">
        <f t="shared" ca="1" si="99"/>
        <v>298</v>
      </c>
      <c r="FG14" s="25">
        <f t="shared" ca="1" si="100"/>
        <v>177</v>
      </c>
      <c r="FH14" s="25">
        <f t="shared" ca="1" si="101"/>
        <v>127</v>
      </c>
      <c r="FI14" s="25">
        <f t="shared" ca="1" si="102"/>
        <v>104</v>
      </c>
      <c r="FJ14" s="25">
        <f t="shared" ca="1" si="103"/>
        <v>66</v>
      </c>
      <c r="FK14" s="25">
        <f t="shared" ca="1" si="104"/>
        <v>37</v>
      </c>
      <c r="FL14" s="25">
        <f t="shared" ca="1" si="105"/>
        <v>35</v>
      </c>
      <c r="FM14" s="25">
        <f t="shared" ca="1" si="106"/>
        <v>24</v>
      </c>
      <c r="FN14" s="27">
        <f ca="1">SUM(INDIRECT("'各歳別人口③'!D"&amp;(103+131*ROW(A4))):INDIRECT("'各歳別人口③'!D"&amp;(133+131*ROW(A4))))</f>
        <v>33</v>
      </c>
      <c r="FP14" s="24" t="str">
        <f>"2018年"&amp;"11月"</f>
        <v>2018年11月</v>
      </c>
      <c r="FQ14" s="25">
        <f t="shared" ca="1" si="107"/>
        <v>1120</v>
      </c>
      <c r="FR14" s="25">
        <f t="shared" ca="1" si="108"/>
        <v>1220</v>
      </c>
      <c r="FS14" s="25">
        <f t="shared" ca="1" si="109"/>
        <v>1240</v>
      </c>
      <c r="FT14" s="25">
        <f t="shared" ca="1" si="110"/>
        <v>1372</v>
      </c>
      <c r="FU14" s="25">
        <f t="shared" ca="1" si="111"/>
        <v>1344</v>
      </c>
      <c r="FV14" s="25">
        <f t="shared" ca="1" si="112"/>
        <v>1454</v>
      </c>
      <c r="FW14" s="25">
        <f t="shared" ca="1" si="113"/>
        <v>1420</v>
      </c>
      <c r="FX14" s="25">
        <f t="shared" ca="1" si="114"/>
        <v>1536</v>
      </c>
      <c r="FY14" s="25">
        <f t="shared" ca="1" si="115"/>
        <v>1514</v>
      </c>
      <c r="FZ14" s="25">
        <f t="shared" ca="1" si="116"/>
        <v>1510</v>
      </c>
      <c r="GA14" s="25">
        <f t="shared" ca="1" si="117"/>
        <v>1551</v>
      </c>
      <c r="GB14" s="25">
        <f t="shared" ca="1" si="118"/>
        <v>1622</v>
      </c>
      <c r="GC14" s="25">
        <f t="shared" ca="1" si="119"/>
        <v>1640</v>
      </c>
      <c r="GD14" s="25">
        <f t="shared" ca="1" si="120"/>
        <v>1609</v>
      </c>
      <c r="GE14" s="25">
        <f t="shared" ca="1" si="121"/>
        <v>1648</v>
      </c>
      <c r="GF14" s="25">
        <f t="shared" ca="1" si="122"/>
        <v>1820</v>
      </c>
      <c r="GG14" s="25">
        <f t="shared" ca="1" si="123"/>
        <v>1747</v>
      </c>
      <c r="GH14" s="25">
        <f t="shared" ca="1" si="124"/>
        <v>1777</v>
      </c>
      <c r="GI14" s="25">
        <f t="shared" ca="1" si="125"/>
        <v>1927</v>
      </c>
      <c r="GJ14" s="25">
        <f t="shared" ca="1" si="126"/>
        <v>1945</v>
      </c>
      <c r="GK14" s="25">
        <f t="shared" ca="1" si="127"/>
        <v>1947</v>
      </c>
      <c r="GL14" s="25">
        <f t="shared" ca="1" si="128"/>
        <v>1870</v>
      </c>
      <c r="GM14" s="25">
        <f t="shared" ca="1" si="129"/>
        <v>1803</v>
      </c>
      <c r="GN14" s="25">
        <f t="shared" ca="1" si="130"/>
        <v>1730</v>
      </c>
      <c r="GO14" s="25">
        <f t="shared" ca="1" si="131"/>
        <v>1741</v>
      </c>
      <c r="GP14" s="25">
        <f t="shared" ca="1" si="132"/>
        <v>1581</v>
      </c>
      <c r="GQ14" s="25">
        <f t="shared" ca="1" si="133"/>
        <v>1606</v>
      </c>
      <c r="GR14" s="25">
        <f t="shared" ca="1" si="134"/>
        <v>1578</v>
      </c>
      <c r="GS14" s="25">
        <f t="shared" ca="1" si="135"/>
        <v>1618</v>
      </c>
      <c r="GT14" s="25">
        <f t="shared" ca="1" si="136"/>
        <v>1680</v>
      </c>
      <c r="GU14" s="25">
        <f t="shared" ca="1" si="137"/>
        <v>1717</v>
      </c>
      <c r="GV14" s="25">
        <f t="shared" ca="1" si="138"/>
        <v>1746</v>
      </c>
      <c r="GW14" s="25">
        <f t="shared" ca="1" si="139"/>
        <v>1769</v>
      </c>
      <c r="GX14" s="25">
        <f t="shared" ca="1" si="140"/>
        <v>1865</v>
      </c>
      <c r="GY14" s="25">
        <f t="shared" ca="1" si="141"/>
        <v>1899</v>
      </c>
      <c r="GZ14" s="25">
        <f t="shared" ca="1" si="142"/>
        <v>1992</v>
      </c>
      <c r="HA14" s="25">
        <f t="shared" ca="1" si="143"/>
        <v>2007</v>
      </c>
      <c r="HB14" s="25">
        <f t="shared" ca="1" si="144"/>
        <v>2034</v>
      </c>
      <c r="HC14" s="25">
        <f t="shared" ca="1" si="145"/>
        <v>2193</v>
      </c>
      <c r="HD14" s="25">
        <f t="shared" ca="1" si="146"/>
        <v>2286</v>
      </c>
      <c r="HE14" s="25">
        <f t="shared" ca="1" si="147"/>
        <v>2363</v>
      </c>
      <c r="HF14" s="25">
        <f t="shared" ca="1" si="148"/>
        <v>2482</v>
      </c>
      <c r="HG14" s="25">
        <f t="shared" ca="1" si="149"/>
        <v>2654</v>
      </c>
      <c r="HH14" s="25">
        <f t="shared" ca="1" si="150"/>
        <v>2869</v>
      </c>
      <c r="HI14" s="25">
        <f t="shared" ca="1" si="151"/>
        <v>3041</v>
      </c>
      <c r="HJ14" s="25">
        <f t="shared" ca="1" si="152"/>
        <v>3166</v>
      </c>
      <c r="HK14" s="25">
        <f t="shared" ca="1" si="153"/>
        <v>3172</v>
      </c>
      <c r="HL14" s="25">
        <f t="shared" ca="1" si="154"/>
        <v>3215</v>
      </c>
      <c r="HM14" s="25">
        <f t="shared" ca="1" si="155"/>
        <v>3044</v>
      </c>
      <c r="HN14" s="25">
        <f t="shared" ca="1" si="156"/>
        <v>2907</v>
      </c>
      <c r="HO14" s="25">
        <f t="shared" ca="1" si="157"/>
        <v>2851</v>
      </c>
      <c r="HP14" s="25">
        <f t="shared" ca="1" si="158"/>
        <v>2994</v>
      </c>
      <c r="HQ14" s="25">
        <f t="shared" ca="1" si="159"/>
        <v>2136</v>
      </c>
      <c r="HR14" s="25">
        <f t="shared" ca="1" si="160"/>
        <v>2767</v>
      </c>
      <c r="HS14" s="25">
        <f t="shared" ca="1" si="161"/>
        <v>2528</v>
      </c>
      <c r="HT14" s="25">
        <f t="shared" ca="1" si="162"/>
        <v>2470</v>
      </c>
      <c r="HU14" s="25">
        <f t="shared" ca="1" si="163"/>
        <v>2374</v>
      </c>
      <c r="HV14" s="25">
        <f t="shared" ca="1" si="164"/>
        <v>2292</v>
      </c>
      <c r="HW14" s="25">
        <f t="shared" ca="1" si="165"/>
        <v>2313</v>
      </c>
      <c r="HX14" s="25">
        <f t="shared" ca="1" si="166"/>
        <v>2294</v>
      </c>
      <c r="HY14" s="25">
        <f t="shared" ca="1" si="167"/>
        <v>2239</v>
      </c>
      <c r="HZ14" s="25">
        <f t="shared" ca="1" si="168"/>
        <v>2174</v>
      </c>
      <c r="IA14" s="25">
        <f t="shared" ca="1" si="169"/>
        <v>2334</v>
      </c>
      <c r="IB14" s="25">
        <f t="shared" ca="1" si="170"/>
        <v>2416</v>
      </c>
      <c r="IC14" s="25">
        <f t="shared" ca="1" si="171"/>
        <v>2508</v>
      </c>
      <c r="ID14" s="25">
        <f t="shared" ca="1" si="172"/>
        <v>2500</v>
      </c>
      <c r="IE14" s="25">
        <f t="shared" ca="1" si="173"/>
        <v>2872</v>
      </c>
      <c r="IF14" s="25">
        <f t="shared" ca="1" si="174"/>
        <v>3050</v>
      </c>
      <c r="IG14" s="25">
        <f t="shared" ca="1" si="175"/>
        <v>3321</v>
      </c>
      <c r="IH14" s="25">
        <f t="shared" ca="1" si="176"/>
        <v>3876</v>
      </c>
      <c r="II14" s="25">
        <f t="shared" ca="1" si="177"/>
        <v>3915</v>
      </c>
      <c r="IJ14" s="25">
        <f t="shared" ca="1" si="178"/>
        <v>3948</v>
      </c>
      <c r="IK14" s="25">
        <f t="shared" ca="1" si="179"/>
        <v>2711</v>
      </c>
      <c r="IL14" s="25">
        <f t="shared" ca="1" si="180"/>
        <v>2560</v>
      </c>
      <c r="IM14" s="25">
        <f t="shared" ca="1" si="181"/>
        <v>3299</v>
      </c>
      <c r="IN14" s="25">
        <f t="shared" ca="1" si="182"/>
        <v>3211</v>
      </c>
      <c r="IO14" s="25">
        <f t="shared" ca="1" si="183"/>
        <v>3128</v>
      </c>
      <c r="IP14" s="25">
        <f t="shared" ca="1" si="184"/>
        <v>3156</v>
      </c>
      <c r="IQ14" s="25">
        <f t="shared" ca="1" si="185"/>
        <v>2712</v>
      </c>
      <c r="IR14" s="25">
        <f t="shared" ca="1" si="186"/>
        <v>2401</v>
      </c>
      <c r="IS14" s="25">
        <f t="shared" ca="1" si="187"/>
        <v>2320</v>
      </c>
      <c r="IT14" s="25">
        <f t="shared" ca="1" si="188"/>
        <v>2288</v>
      </c>
      <c r="IU14" s="25">
        <f t="shared" ca="1" si="189"/>
        <v>2178</v>
      </c>
      <c r="IV14" s="25">
        <f t="shared" ca="1" si="190"/>
        <v>2292</v>
      </c>
      <c r="IW14" s="25">
        <f t="shared" ca="1" si="191"/>
        <v>1878</v>
      </c>
      <c r="IX14" s="25">
        <f t="shared" ca="1" si="192"/>
        <v>1831</v>
      </c>
      <c r="IY14" s="25">
        <f t="shared" ca="1" si="193"/>
        <v>1656</v>
      </c>
      <c r="IZ14" s="25">
        <f t="shared" ca="1" si="194"/>
        <v>1490</v>
      </c>
      <c r="JA14" s="25">
        <f t="shared" ca="1" si="195"/>
        <v>1266</v>
      </c>
      <c r="JB14" s="25">
        <f t="shared" ca="1" si="196"/>
        <v>1140</v>
      </c>
      <c r="JC14" s="25">
        <f t="shared" ca="1" si="197"/>
        <v>1012</v>
      </c>
      <c r="JD14" s="25">
        <f t="shared" ca="1" si="198"/>
        <v>814</v>
      </c>
      <c r="JE14" s="25">
        <f t="shared" ca="1" si="199"/>
        <v>679</v>
      </c>
      <c r="JF14" s="25">
        <f t="shared" ca="1" si="200"/>
        <v>641</v>
      </c>
      <c r="JG14" s="25">
        <f t="shared" ca="1" si="201"/>
        <v>473</v>
      </c>
      <c r="JH14" s="25">
        <f t="shared" ca="1" si="202"/>
        <v>371</v>
      </c>
      <c r="JI14" s="25">
        <f t="shared" ca="1" si="203"/>
        <v>275</v>
      </c>
      <c r="JJ14" s="25">
        <f t="shared" ca="1" si="204"/>
        <v>226</v>
      </c>
      <c r="JK14" s="25">
        <f t="shared" ca="1" si="205"/>
        <v>151</v>
      </c>
      <c r="JL14" s="25">
        <f t="shared" ca="1" si="206"/>
        <v>92</v>
      </c>
      <c r="JM14" s="27">
        <f ca="1">SUM(INDIRECT("'各歳別人口③'!E"&amp;(103+131*ROW(A4))):INDIRECT("'各歳別人口③'!E"&amp;(133+131*ROW(A4))))</f>
        <v>226</v>
      </c>
    </row>
    <row r="15" spans="1:276" x14ac:dyDescent="0.4">
      <c r="A15" s="24" t="str">
        <f>"2018年"&amp;"12月"</f>
        <v>2018年12月</v>
      </c>
      <c r="B15" s="25">
        <f ca="1">SUM(INDIRECT("'各歳別人口③'!D"&amp;(3+131*ROW(A5))):INDIRECT("'各歳別人口③'!E"&amp;(133+131*ROW(A5))))</f>
        <v>405244</v>
      </c>
      <c r="D15" s="24" t="str">
        <f>"2018年"&amp;"12月"</f>
        <v>2018年12月</v>
      </c>
      <c r="E15" s="25">
        <f ca="1">SUM(INDIRECT("'各歳別人口③'!D"&amp;(3+131*ROW(A5))):INDIRECT("'各歳別人口③'!D"&amp;(133+131*ROW(A5))))</f>
        <v>202199</v>
      </c>
      <c r="F15" s="25">
        <f ca="1">SUM(INDIRECT("'各歳別人口③'!E"&amp;(3+131*ROW(A5))):INDIRECT("'各歳別人口③'!E"&amp;(133+131*ROW(A5))))</f>
        <v>203045</v>
      </c>
      <c r="H15" s="24" t="str">
        <f>"2018年"&amp;"12月"</f>
        <v>2018年12月</v>
      </c>
      <c r="I15" s="25">
        <f ca="1">SUM(INDIRECT("'各歳別人口③'!D"&amp;(3+131*ROW(A5))):INDIRECT("'各歳別人口③'!D"&amp;(17+131*ROW(A5))))</f>
        <v>22806</v>
      </c>
      <c r="J15" s="25">
        <f ca="1">SUM(INDIRECT("'各歳別人口③'!D"&amp;(18+131*ROW(A5))):INDIRECT("'各歳別人口③'!D"&amp;(67+131*ROW(A5))))</f>
        <v>123360</v>
      </c>
      <c r="K15" s="25">
        <f ca="1">SUM(INDIRECT("'各歳別人口③'!D"&amp;(68+131*ROW(A5))):INDIRECT("'各歳別人口③'!D"&amp;(133+131*ROW(A5))))</f>
        <v>56033</v>
      </c>
      <c r="M15" s="24" t="str">
        <f>"2018年"&amp;"12月"</f>
        <v>2018年12月</v>
      </c>
      <c r="N15" s="25">
        <f ca="1">SUM(INDIRECT("'各歳別人口③'!E"&amp;(3+131*ROW(A5))):INDIRECT("'各歳別人口③'!E"&amp;(17+131*ROW(A5))))</f>
        <v>21748</v>
      </c>
      <c r="O15" s="25">
        <f ca="1">SUM(INDIRECT("'各歳別人口③'!E"&amp;(18+131*ROW(A5))):INDIRECT("'各歳別人口③'!E"&amp;(67+131*ROW(A5))))</f>
        <v>111282</v>
      </c>
      <c r="P15" s="25">
        <f ca="1">SUM(INDIRECT("'各歳別人口③'!E"&amp;(68+131*ROW(A5))):INDIRECT("'各歳別人口③'!E"&amp;(133+131*ROW(A5))))</f>
        <v>70015</v>
      </c>
      <c r="R15" s="24" t="str">
        <f>"2018年"&amp;"12月"</f>
        <v>2018年12月</v>
      </c>
      <c r="S15" s="26">
        <f ca="1">IFERROR(SUM(INDIRECT("'各歳別人口③'!D"&amp;(68+131*ROW(A5))):INDIRECT("'各歳別人口③'!E"&amp;(133+131*ROW(A5))))/SUM(INDIRECT("'各歳別人口③'!D"&amp;(3+131*ROW(A5))):INDIRECT("'各歳別人口③'!E"&amp;(133+131*ROW(A5)))),"")</f>
        <v>0.31104223628233857</v>
      </c>
      <c r="U15" s="24" t="str">
        <f>"2018年"&amp;"12月"</f>
        <v>2018年12月</v>
      </c>
      <c r="V15" s="26">
        <f ca="1">IFERROR(SUM(INDIRECT("'各歳別人口③'!D"&amp;(78+131*ROW(A5))):INDIRECT("'各歳別人口③'!E"&amp;(133+131*ROW(A5))))/SUM(INDIRECT("'各歳別人口③'!D"&amp;(3+131*ROW(A5))):INDIRECT("'各歳別人口③'!E"&amp;(133+131*ROW(A5)))),"")</f>
        <v>0.16021211911835831</v>
      </c>
      <c r="X15" s="24" t="str">
        <f>"2018年"&amp;"12月"</f>
        <v>2018年12月</v>
      </c>
      <c r="Y15" s="26">
        <f ca="1">IFERROR(SUM(INDIRECT("'各歳別人口③'!D"&amp;(3+131*ROW(A5))):INDIRECT("'各歳別人口③'!E"&amp;(17+131*ROW(A5))))/SUM(INDIRECT("'各歳別人口③'!D"&amp;(3+131*ROW(A5))):INDIRECT("'各歳別人口③'!E"&amp;(133+131*ROW(A5)))),"")</f>
        <v>0.10994363889409837</v>
      </c>
      <c r="Z15" s="26">
        <f ca="1">IFERROR(SUM(INDIRECT("'各歳別人口③'!D"&amp;(18+131*ROW(A5))):INDIRECT("'各歳別人口③'!E"&amp;(67+131*ROW(A5))))/SUM(INDIRECT("'各歳別人口③'!D"&amp;(3+131*ROW(A5))):INDIRECT("'各歳別人口③'!E"&amp;(133+131*ROW(A5)))),"")</f>
        <v>0.57901412482356307</v>
      </c>
      <c r="AA15" s="26">
        <f ca="1">IFERROR(SUM(INDIRECT("'各歳別人口③'!D"&amp;(68+131*ROW(A5))):INDIRECT("'各歳別人口③'!E"&amp;(133+131*ROW(A5))))/SUM(INDIRECT("'各歳別人口③'!D"&amp;(3+131*ROW(A5))):INDIRECT("'各歳別人口③'!E"&amp;(133+131*ROW(A5)))),"")</f>
        <v>0.31104223628233857</v>
      </c>
      <c r="AC15" s="24" t="str">
        <f>"2018年"&amp;"12月"</f>
        <v>2018年12月</v>
      </c>
      <c r="AD15" s="25">
        <f ca="1">SUM(INDIRECT("'各歳別人口③'!D"&amp;(3+131*ROW(A5))):INDIRECT("'各歳別人口③'!D"&amp;(7+131*ROW(A5))))</f>
        <v>6688</v>
      </c>
      <c r="AE15" s="25">
        <f ca="1">SUM(INDIRECT("'各歳別人口③'!D"&amp;(8+131*ROW(A5))):INDIRECT("'各歳別人口③'!D"&amp;(12+131*ROW(A5))))</f>
        <v>7629</v>
      </c>
      <c r="AF15" s="25">
        <f ca="1">SUM(INDIRECT("'各歳別人口③'!D"&amp;(13+131*ROW(A5))):INDIRECT("'各歳別人口③'!D"&amp;(17+131*ROW(A5))))</f>
        <v>8489</v>
      </c>
      <c r="AG15" s="25">
        <f ca="1">SUM(INDIRECT("'各歳別人口③'!D"&amp;(18+131*ROW(A5))):INDIRECT("'各歳別人口③'!D"&amp;(22+131*ROW(A5))))</f>
        <v>11161</v>
      </c>
      <c r="AH15" s="25">
        <f ca="1">SUM(INDIRECT("'各歳別人口③'!D"&amp;(23+131*ROW(A5))):INDIRECT("'各歳別人口③'!D"&amp;(27+131*ROW(A5))))</f>
        <v>11887</v>
      </c>
      <c r="AI15" s="25">
        <f ca="1">SUM(INDIRECT("'各歳別人口③'!D"&amp;(28+131*ROW(A5))):INDIRECT("'各歳別人口③'!D"&amp;(32+131*ROW(A5))))</f>
        <v>9771</v>
      </c>
      <c r="AJ15" s="25">
        <f ca="1">SUM(INDIRECT("'各歳別人口③'!D"&amp;(33+131*ROW(A5))):INDIRECT("'各歳別人口③'!D"&amp;(37+131*ROW(A5))))</f>
        <v>10265</v>
      </c>
      <c r="AK15" s="25">
        <f ca="1">SUM(INDIRECT("'各歳別人口③'!D"&amp;(38+131*ROW(A5))):INDIRECT("'各歳別人口③'!D"&amp;(42+131*ROW(A5))))</f>
        <v>11098</v>
      </c>
      <c r="AL15" s="25">
        <f ca="1">SUM(INDIRECT("'各歳別人口③'!D"&amp;(43+131*ROW(A5))):INDIRECT("'各歳別人口③'!D"&amp;(47+131*ROW(A5))))</f>
        <v>14196</v>
      </c>
      <c r="AM15" s="25">
        <f ca="1">SUM(INDIRECT("'各歳別人口③'!D"&amp;(48+131*ROW(A5))):INDIRECT("'各歳別人口③'!D"&amp;(52+131*ROW(A5))))</f>
        <v>16724</v>
      </c>
      <c r="AN15" s="25">
        <f ca="1">SUM(INDIRECT("'各歳別人口③'!D"&amp;(53+131*ROW(A5))):INDIRECT("'各歳別人口③'!D"&amp;(57+131*ROW(A5))))</f>
        <v>14103</v>
      </c>
      <c r="AO15" s="25">
        <f ca="1">SUM(INDIRECT("'各歳別人口③'!D"&amp;(58+131*ROW(A5))):INDIRECT("'各歳別人口③'!D"&amp;(62+131*ROW(A5))))</f>
        <v>12403</v>
      </c>
      <c r="AP15" s="25">
        <f ca="1">SUM(INDIRECT("'各歳別人口③'!D"&amp;(63+131*ROW(A5))):INDIRECT("'各歳別人口③'!D"&amp;(67+131*ROW(A5))))</f>
        <v>11752</v>
      </c>
      <c r="AQ15" s="25">
        <f ca="1">SUM(INDIRECT("'各歳別人口③'!D"&amp;(68+131*ROW(A5))):INDIRECT("'各歳別人口③'!D"&amp;(72+131*ROW(A5))))</f>
        <v>14916</v>
      </c>
      <c r="AR15" s="25">
        <f ca="1">SUM(INDIRECT("'各歳別人口③'!D"&amp;(73+131*ROW(A5))):INDIRECT("'各歳別人口③'!D"&amp;(77+131*ROW(A5))))</f>
        <v>14209</v>
      </c>
      <c r="AS15" s="25">
        <f ca="1">SUM(INDIRECT("'各歳別人口③'!D"&amp;(78+131*ROW(A5))):INDIRECT("'各歳別人口③'!D"&amp;(82+131*ROW(A5))))</f>
        <v>12502</v>
      </c>
      <c r="AT15" s="25">
        <f ca="1">SUM(INDIRECT("'各歳別人口③'!D"&amp;(83+131*ROW(A5))):INDIRECT("'各歳別人口③'!D"&amp;(87+131*ROW(A5))))</f>
        <v>8340</v>
      </c>
      <c r="AU15" s="25">
        <f ca="1">SUM(INDIRECT("'各歳別人口③'!D"&amp;(88+131*ROW(A5))):INDIRECT("'各歳別人口③'!D"&amp;(133+131*ROW(A5))))</f>
        <v>6066</v>
      </c>
      <c r="AW15" s="24" t="str">
        <f>"2018年"&amp;"12月"</f>
        <v>2018年12月</v>
      </c>
      <c r="AX15" s="25">
        <f ca="1">SUM(INDIRECT("'各歳別人口③'!E"&amp;(3+131*ROW(A5))):INDIRECT("'各歳別人口③'!E"&amp;(7+131*ROW(A5))))</f>
        <v>6254</v>
      </c>
      <c r="AY15" s="25">
        <f ca="1">SUM(INDIRECT("'各歳別人口③'!E"&amp;(8+131*ROW(A5))):INDIRECT("'各歳別人口③'!E"&amp;(12+131*ROW(A5))))</f>
        <v>7412</v>
      </c>
      <c r="AZ15" s="25">
        <f ca="1">SUM(INDIRECT("'各歳別人口③'!E"&amp;(13+131*ROW(A5))):INDIRECT("'各歳別人口③'!E"&amp;(17+131*ROW(A5))))</f>
        <v>8082</v>
      </c>
      <c r="BA15" s="25">
        <f ca="1">SUM(INDIRECT("'各歳別人口③'!E"&amp;(18+131*ROW(A5))):INDIRECT("'各歳別人口③'!E"&amp;(22+131*ROW(A5))))</f>
        <v>9142</v>
      </c>
      <c r="BB15" s="25">
        <f ca="1">SUM(INDIRECT("'各歳別人口③'!E"&amp;(23+131*ROW(A5))):INDIRECT("'各歳別人口③'!E"&amp;(27+131*ROW(A5))))</f>
        <v>9117</v>
      </c>
      <c r="BC15" s="25">
        <f ca="1">SUM(INDIRECT("'各歳別人口③'!E"&amp;(28+131*ROW(A5))):INDIRECT("'各歳別人口③'!E"&amp;(32+131*ROW(A5))))</f>
        <v>8035</v>
      </c>
      <c r="BD15" s="25">
        <f ca="1">SUM(INDIRECT("'各歳別人口③'!E"&amp;(33+131*ROW(A5))):INDIRECT("'各歳別人口③'!E"&amp;(37+131*ROW(A5))))</f>
        <v>8972</v>
      </c>
      <c r="BE15" s="25">
        <f ca="1">SUM(INDIRECT("'各歳別人口③'!E"&amp;(38+131*ROW(A5))):INDIRECT("'各歳別人口③'!E"&amp;(42+131*ROW(A5))))</f>
        <v>10457</v>
      </c>
      <c r="BF15" s="25">
        <f ca="1">SUM(INDIRECT("'各歳別人口③'!E"&amp;(43+131*ROW(A5))):INDIRECT("'各歳別人口③'!E"&amp;(47+131*ROW(A5))))</f>
        <v>13322</v>
      </c>
      <c r="BG15" s="25">
        <f ca="1">SUM(INDIRECT("'各歳別人口③'!E"&amp;(48+131*ROW(A5))):INDIRECT("'各歳別人口③'!E"&amp;(52+131*ROW(A5))))</f>
        <v>15522</v>
      </c>
      <c r="BH15" s="25">
        <f ca="1">SUM(INDIRECT("'各歳別人口③'!E"&amp;(53+131*ROW(A5))):INDIRECT("'各歳別人口③'!E"&amp;(57+131*ROW(A5))))</f>
        <v>13330</v>
      </c>
      <c r="BI15" s="25">
        <f ca="1">SUM(INDIRECT("'各歳別人口③'!E"&amp;(58+131*ROW(A5))):INDIRECT("'各歳別人口③'!E"&amp;(62+131*ROW(A5))))</f>
        <v>11702</v>
      </c>
      <c r="BJ15" s="25">
        <f ca="1">SUM(INDIRECT("'各歳別人口③'!E"&amp;(63+131*ROW(A5))):INDIRECT("'各歳別人口③'!E"&amp;(67+131*ROW(A5))))</f>
        <v>11683</v>
      </c>
      <c r="BK15" s="25">
        <f ca="1">SUM(INDIRECT("'各歳別人口③'!E"&amp;(68+131*ROW(A5))):INDIRECT("'各歳別人口③'!E"&amp;(72+131*ROW(A5))))</f>
        <v>15565</v>
      </c>
      <c r="BL15" s="25">
        <f ca="1">SUM(INDIRECT("'各歳別人口③'!E"&amp;(73+131*ROW(A5))):INDIRECT("'各歳別人口③'!E"&amp;(77+131*ROW(A5))))</f>
        <v>16433</v>
      </c>
      <c r="BM15" s="25">
        <f ca="1">SUM(INDIRECT("'各歳別人口③'!E"&amp;(78+131*ROW(A5))):INDIRECT("'各歳別人口③'!E"&amp;(82+131*ROW(A5))))</f>
        <v>14702</v>
      </c>
      <c r="BN15" s="25">
        <f ca="1">SUM(INDIRECT("'各歳別人口③'!E"&amp;(83+131*ROW(A5))):INDIRECT("'各歳別人口③'!E"&amp;(87+131*ROW(A5))))</f>
        <v>10955</v>
      </c>
      <c r="BO15" s="25">
        <f ca="1">SUM(INDIRECT("'各歳別人口③'!E"&amp;(88+131*ROW(A5))):INDIRECT("'各歳別人口③'!E"&amp;(133+131*ROW(A5))))</f>
        <v>12360</v>
      </c>
      <c r="BQ15" s="24" t="str">
        <f>"2018年"&amp;"12月"</f>
        <v>2018年12月</v>
      </c>
      <c r="BR15" s="25">
        <f t="shared" ca="1" si="7"/>
        <v>1193</v>
      </c>
      <c r="BS15" s="25">
        <f t="shared" ca="1" si="8"/>
        <v>1277</v>
      </c>
      <c r="BT15" s="25">
        <f t="shared" ca="1" si="9"/>
        <v>1395</v>
      </c>
      <c r="BU15" s="25">
        <f t="shared" ca="1" si="10"/>
        <v>1407</v>
      </c>
      <c r="BV15" s="25">
        <f t="shared" ca="1" si="11"/>
        <v>1416</v>
      </c>
      <c r="BW15" s="25">
        <f t="shared" ca="1" si="12"/>
        <v>1421</v>
      </c>
      <c r="BX15" s="25">
        <f t="shared" ca="1" si="13"/>
        <v>1508</v>
      </c>
      <c r="BY15" s="25">
        <f t="shared" ca="1" si="14"/>
        <v>1524</v>
      </c>
      <c r="BZ15" s="25">
        <f t="shared" ca="1" si="15"/>
        <v>1626</v>
      </c>
      <c r="CA15" s="25">
        <f t="shared" ca="1" si="16"/>
        <v>1550</v>
      </c>
      <c r="CB15" s="25">
        <f t="shared" ca="1" si="17"/>
        <v>1615</v>
      </c>
      <c r="CC15" s="25">
        <f t="shared" ca="1" si="18"/>
        <v>1654</v>
      </c>
      <c r="CD15" s="25">
        <f t="shared" ca="1" si="19"/>
        <v>1753</v>
      </c>
      <c r="CE15" s="25">
        <f t="shared" ca="1" si="20"/>
        <v>1694</v>
      </c>
      <c r="CF15" s="25">
        <f t="shared" ca="1" si="21"/>
        <v>1773</v>
      </c>
      <c r="CG15" s="25">
        <f t="shared" ca="1" si="22"/>
        <v>1954</v>
      </c>
      <c r="CH15" s="25">
        <f t="shared" ca="1" si="23"/>
        <v>2144</v>
      </c>
      <c r="CI15" s="25">
        <f t="shared" ca="1" si="24"/>
        <v>2224</v>
      </c>
      <c r="CJ15" s="25">
        <f t="shared" ca="1" si="25"/>
        <v>2381</v>
      </c>
      <c r="CK15" s="25">
        <f t="shared" ca="1" si="26"/>
        <v>2458</v>
      </c>
      <c r="CL15" s="25">
        <f t="shared" ca="1" si="27"/>
        <v>2528</v>
      </c>
      <c r="CM15" s="25">
        <f t="shared" ca="1" si="28"/>
        <v>2574</v>
      </c>
      <c r="CN15" s="25">
        <f t="shared" ca="1" si="29"/>
        <v>2501</v>
      </c>
      <c r="CO15" s="25">
        <f t="shared" ca="1" si="30"/>
        <v>2228</v>
      </c>
      <c r="CP15" s="25">
        <f t="shared" ca="1" si="31"/>
        <v>2056</v>
      </c>
      <c r="CQ15" s="25">
        <f t="shared" ca="1" si="32"/>
        <v>2037</v>
      </c>
      <c r="CR15" s="25">
        <f t="shared" ca="1" si="33"/>
        <v>1899</v>
      </c>
      <c r="CS15" s="25">
        <f t="shared" ca="1" si="34"/>
        <v>1989</v>
      </c>
      <c r="CT15" s="25">
        <f t="shared" ca="1" si="35"/>
        <v>1935</v>
      </c>
      <c r="CU15" s="25">
        <f t="shared" ca="1" si="36"/>
        <v>1911</v>
      </c>
      <c r="CV15" s="25">
        <f t="shared" ca="1" si="37"/>
        <v>2036</v>
      </c>
      <c r="CW15" s="25">
        <f t="shared" ca="1" si="38"/>
        <v>2031</v>
      </c>
      <c r="CX15" s="25">
        <f t="shared" ca="1" si="39"/>
        <v>2022</v>
      </c>
      <c r="CY15" s="25">
        <f t="shared" ca="1" si="40"/>
        <v>2035</v>
      </c>
      <c r="CZ15" s="25">
        <f t="shared" ca="1" si="41"/>
        <v>2141</v>
      </c>
      <c r="DA15" s="25">
        <f t="shared" ca="1" si="42"/>
        <v>2142</v>
      </c>
      <c r="DB15" s="25">
        <f t="shared" ca="1" si="43"/>
        <v>2139</v>
      </c>
      <c r="DC15" s="25">
        <f t="shared" ca="1" si="44"/>
        <v>2177</v>
      </c>
      <c r="DD15" s="25">
        <f t="shared" ca="1" si="45"/>
        <v>2205</v>
      </c>
      <c r="DE15" s="25">
        <f t="shared" ca="1" si="46"/>
        <v>2435</v>
      </c>
      <c r="DF15" s="25">
        <f t="shared" ca="1" si="47"/>
        <v>2558</v>
      </c>
      <c r="DG15" s="25">
        <f t="shared" ca="1" si="48"/>
        <v>2646</v>
      </c>
      <c r="DH15" s="25">
        <f t="shared" ca="1" si="49"/>
        <v>2847</v>
      </c>
      <c r="DI15" s="25">
        <f t="shared" ca="1" si="50"/>
        <v>2987</v>
      </c>
      <c r="DJ15" s="25">
        <f t="shared" ca="1" si="51"/>
        <v>3158</v>
      </c>
      <c r="DK15" s="25">
        <f t="shared" ca="1" si="52"/>
        <v>3393</v>
      </c>
      <c r="DL15" s="25">
        <f t="shared" ca="1" si="53"/>
        <v>3467</v>
      </c>
      <c r="DM15" s="25">
        <f t="shared" ca="1" si="54"/>
        <v>3403</v>
      </c>
      <c r="DN15" s="25">
        <f t="shared" ca="1" si="55"/>
        <v>3292</v>
      </c>
      <c r="DO15" s="25">
        <f t="shared" ca="1" si="56"/>
        <v>3169</v>
      </c>
      <c r="DP15" s="25">
        <f t="shared" ca="1" si="57"/>
        <v>3086</v>
      </c>
      <c r="DQ15" s="25">
        <f t="shared" ca="1" si="58"/>
        <v>3190</v>
      </c>
      <c r="DR15" s="25">
        <f t="shared" ca="1" si="59"/>
        <v>2321</v>
      </c>
      <c r="DS15" s="25">
        <f t="shared" ca="1" si="60"/>
        <v>2905</v>
      </c>
      <c r="DT15" s="25">
        <f t="shared" ca="1" si="61"/>
        <v>2601</v>
      </c>
      <c r="DU15" s="25">
        <f t="shared" ca="1" si="62"/>
        <v>2619</v>
      </c>
      <c r="DV15" s="25">
        <f t="shared" ca="1" si="63"/>
        <v>2500</v>
      </c>
      <c r="DW15" s="25">
        <f t="shared" ca="1" si="64"/>
        <v>2476</v>
      </c>
      <c r="DX15" s="25">
        <f t="shared" ca="1" si="65"/>
        <v>2329</v>
      </c>
      <c r="DY15" s="25">
        <f t="shared" ca="1" si="66"/>
        <v>2479</v>
      </c>
      <c r="DZ15" s="25">
        <f t="shared" ca="1" si="67"/>
        <v>2384</v>
      </c>
      <c r="EA15" s="25">
        <f t="shared" ca="1" si="68"/>
        <v>2204</v>
      </c>
      <c r="EB15" s="25">
        <f t="shared" ca="1" si="69"/>
        <v>2388</v>
      </c>
      <c r="EC15" s="25">
        <f t="shared" ca="1" si="70"/>
        <v>2350</v>
      </c>
      <c r="ED15" s="25">
        <f t="shared" ca="1" si="71"/>
        <v>2426</v>
      </c>
      <c r="EE15" s="25">
        <f t="shared" ca="1" si="72"/>
        <v>2570</v>
      </c>
      <c r="EF15" s="25">
        <f t="shared" ca="1" si="73"/>
        <v>2740</v>
      </c>
      <c r="EG15" s="25">
        <f t="shared" ca="1" si="74"/>
        <v>2863</v>
      </c>
      <c r="EH15" s="25">
        <f t="shared" ca="1" si="75"/>
        <v>3117</v>
      </c>
      <c r="EI15" s="25">
        <f t="shared" ca="1" si="76"/>
        <v>3626</v>
      </c>
      <c r="EJ15" s="25">
        <f t="shared" ca="1" si="77"/>
        <v>3458</v>
      </c>
      <c r="EK15" s="25">
        <f t="shared" ca="1" si="78"/>
        <v>3560</v>
      </c>
      <c r="EL15" s="25">
        <f t="shared" ca="1" si="79"/>
        <v>2368</v>
      </c>
      <c r="EM15" s="25">
        <f t="shared" ca="1" si="80"/>
        <v>2087</v>
      </c>
      <c r="EN15" s="25">
        <f t="shared" ca="1" si="81"/>
        <v>2736</v>
      </c>
      <c r="EO15" s="25">
        <f t="shared" ca="1" si="82"/>
        <v>2818</v>
      </c>
      <c r="EP15" s="25">
        <f t="shared" ca="1" si="83"/>
        <v>2777</v>
      </c>
      <c r="EQ15" s="25">
        <f t="shared" ca="1" si="84"/>
        <v>2670</v>
      </c>
      <c r="ER15" s="25">
        <f t="shared" ca="1" si="85"/>
        <v>2265</v>
      </c>
      <c r="ES15" s="25">
        <f t="shared" ca="1" si="86"/>
        <v>1972</v>
      </c>
      <c r="ET15" s="25">
        <f t="shared" ca="1" si="87"/>
        <v>1815</v>
      </c>
      <c r="EU15" s="25">
        <f t="shared" ca="1" si="88"/>
        <v>1855</v>
      </c>
      <c r="EV15" s="25">
        <f t="shared" ca="1" si="89"/>
        <v>1688</v>
      </c>
      <c r="EW15" s="25">
        <f t="shared" ca="1" si="90"/>
        <v>1654</v>
      </c>
      <c r="EX15" s="25">
        <f t="shared" ca="1" si="91"/>
        <v>1328</v>
      </c>
      <c r="EY15" s="25">
        <f t="shared" ca="1" si="92"/>
        <v>1225</v>
      </c>
      <c r="EZ15" s="25">
        <f t="shared" ca="1" si="93"/>
        <v>1015</v>
      </c>
      <c r="FA15" s="25">
        <f t="shared" ca="1" si="94"/>
        <v>834</v>
      </c>
      <c r="FB15" s="25">
        <f t="shared" ca="1" si="95"/>
        <v>697</v>
      </c>
      <c r="FC15" s="25">
        <f t="shared" ca="1" si="96"/>
        <v>557</v>
      </c>
      <c r="FD15" s="25">
        <f t="shared" ca="1" si="97"/>
        <v>457</v>
      </c>
      <c r="FE15" s="25">
        <f t="shared" ca="1" si="98"/>
        <v>372</v>
      </c>
      <c r="FF15" s="25">
        <f t="shared" ca="1" si="99"/>
        <v>296</v>
      </c>
      <c r="FG15" s="25">
        <f t="shared" ca="1" si="100"/>
        <v>188</v>
      </c>
      <c r="FH15" s="25">
        <f t="shared" ca="1" si="101"/>
        <v>126</v>
      </c>
      <c r="FI15" s="25">
        <f t="shared" ca="1" si="102"/>
        <v>103</v>
      </c>
      <c r="FJ15" s="25">
        <f t="shared" ca="1" si="103"/>
        <v>70</v>
      </c>
      <c r="FK15" s="25">
        <f t="shared" ca="1" si="104"/>
        <v>37</v>
      </c>
      <c r="FL15" s="25">
        <f t="shared" ca="1" si="105"/>
        <v>30</v>
      </c>
      <c r="FM15" s="25">
        <f t="shared" ca="1" si="106"/>
        <v>24</v>
      </c>
      <c r="FN15" s="27">
        <f ca="1">SUM(INDIRECT("'各歳別人口③'!D"&amp;(103+131*ROW(A5))):INDIRECT("'各歳別人口③'!D"&amp;(133+131*ROW(A5))))</f>
        <v>35</v>
      </c>
      <c r="FP15" s="24" t="str">
        <f>"2018年"&amp;"12月"</f>
        <v>2018年12月</v>
      </c>
      <c r="FQ15" s="25">
        <f t="shared" ca="1" si="107"/>
        <v>1092</v>
      </c>
      <c r="FR15" s="25">
        <f t="shared" ca="1" si="108"/>
        <v>1219</v>
      </c>
      <c r="FS15" s="25">
        <f t="shared" ca="1" si="109"/>
        <v>1216</v>
      </c>
      <c r="FT15" s="25">
        <f t="shared" ca="1" si="110"/>
        <v>1371</v>
      </c>
      <c r="FU15" s="25">
        <f t="shared" ca="1" si="111"/>
        <v>1356</v>
      </c>
      <c r="FV15" s="25">
        <f t="shared" ca="1" si="112"/>
        <v>1460</v>
      </c>
      <c r="FW15" s="25">
        <f t="shared" ca="1" si="113"/>
        <v>1412</v>
      </c>
      <c r="FX15" s="25">
        <f t="shared" ca="1" si="114"/>
        <v>1510</v>
      </c>
      <c r="FY15" s="25">
        <f t="shared" ca="1" si="115"/>
        <v>1525</v>
      </c>
      <c r="FZ15" s="25">
        <f t="shared" ca="1" si="116"/>
        <v>1505</v>
      </c>
      <c r="GA15" s="25">
        <f t="shared" ca="1" si="117"/>
        <v>1536</v>
      </c>
      <c r="GB15" s="25">
        <f t="shared" ca="1" si="118"/>
        <v>1625</v>
      </c>
      <c r="GC15" s="25">
        <f t="shared" ca="1" si="119"/>
        <v>1644</v>
      </c>
      <c r="GD15" s="25">
        <f t="shared" ca="1" si="120"/>
        <v>1573</v>
      </c>
      <c r="GE15" s="25">
        <f t="shared" ca="1" si="121"/>
        <v>1704</v>
      </c>
      <c r="GF15" s="25">
        <f t="shared" ca="1" si="122"/>
        <v>1776</v>
      </c>
      <c r="GG15" s="25">
        <f t="shared" ca="1" si="123"/>
        <v>1746</v>
      </c>
      <c r="GH15" s="25">
        <f t="shared" ca="1" si="124"/>
        <v>1787</v>
      </c>
      <c r="GI15" s="25">
        <f t="shared" ca="1" si="125"/>
        <v>1921</v>
      </c>
      <c r="GJ15" s="25">
        <f t="shared" ca="1" si="126"/>
        <v>1912</v>
      </c>
      <c r="GK15" s="25">
        <f t="shared" ca="1" si="127"/>
        <v>1969</v>
      </c>
      <c r="GL15" s="25">
        <f t="shared" ca="1" si="128"/>
        <v>1877</v>
      </c>
      <c r="GM15" s="25">
        <f t="shared" ca="1" si="129"/>
        <v>1811</v>
      </c>
      <c r="GN15" s="25">
        <f t="shared" ca="1" si="130"/>
        <v>1702</v>
      </c>
      <c r="GO15" s="25">
        <f t="shared" ca="1" si="131"/>
        <v>1758</v>
      </c>
      <c r="GP15" s="25">
        <f t="shared" ca="1" si="132"/>
        <v>1596</v>
      </c>
      <c r="GQ15" s="25">
        <f t="shared" ca="1" si="133"/>
        <v>1573</v>
      </c>
      <c r="GR15" s="25">
        <f t="shared" ca="1" si="134"/>
        <v>1573</v>
      </c>
      <c r="GS15" s="25">
        <f t="shared" ca="1" si="135"/>
        <v>1610</v>
      </c>
      <c r="GT15" s="25">
        <f t="shared" ca="1" si="136"/>
        <v>1683</v>
      </c>
      <c r="GU15" s="25">
        <f t="shared" ca="1" si="137"/>
        <v>1727</v>
      </c>
      <c r="GV15" s="25">
        <f t="shared" ca="1" si="138"/>
        <v>1738</v>
      </c>
      <c r="GW15" s="25">
        <f t="shared" ca="1" si="139"/>
        <v>1748</v>
      </c>
      <c r="GX15" s="25">
        <f t="shared" ca="1" si="140"/>
        <v>1853</v>
      </c>
      <c r="GY15" s="25">
        <f t="shared" ca="1" si="141"/>
        <v>1906</v>
      </c>
      <c r="GZ15" s="25">
        <f t="shared" ca="1" si="142"/>
        <v>1995</v>
      </c>
      <c r="HA15" s="25">
        <f t="shared" ca="1" si="143"/>
        <v>1969</v>
      </c>
      <c r="HB15" s="25">
        <f t="shared" ca="1" si="144"/>
        <v>2047</v>
      </c>
      <c r="HC15" s="25">
        <f t="shared" ca="1" si="145"/>
        <v>2157</v>
      </c>
      <c r="HD15" s="25">
        <f t="shared" ca="1" si="146"/>
        <v>2289</v>
      </c>
      <c r="HE15" s="25">
        <f t="shared" ca="1" si="147"/>
        <v>2349</v>
      </c>
      <c r="HF15" s="25">
        <f t="shared" ca="1" si="148"/>
        <v>2480</v>
      </c>
      <c r="HG15" s="25">
        <f t="shared" ca="1" si="149"/>
        <v>2644</v>
      </c>
      <c r="HH15" s="25">
        <f t="shared" ca="1" si="150"/>
        <v>2837</v>
      </c>
      <c r="HI15" s="25">
        <f t="shared" ca="1" si="151"/>
        <v>3012</v>
      </c>
      <c r="HJ15" s="25">
        <f t="shared" ca="1" si="152"/>
        <v>3175</v>
      </c>
      <c r="HK15" s="25">
        <f t="shared" ca="1" si="153"/>
        <v>3183</v>
      </c>
      <c r="HL15" s="25">
        <f t="shared" ca="1" si="154"/>
        <v>3183</v>
      </c>
      <c r="HM15" s="25">
        <f t="shared" ca="1" si="155"/>
        <v>3088</v>
      </c>
      <c r="HN15" s="25">
        <f t="shared" ca="1" si="156"/>
        <v>2893</v>
      </c>
      <c r="HO15" s="25">
        <f t="shared" ca="1" si="157"/>
        <v>2877</v>
      </c>
      <c r="HP15" s="25">
        <f t="shared" ca="1" si="158"/>
        <v>3005</v>
      </c>
      <c r="HQ15" s="25">
        <f t="shared" ca="1" si="159"/>
        <v>2149</v>
      </c>
      <c r="HR15" s="25">
        <f t="shared" ca="1" si="160"/>
        <v>2740</v>
      </c>
      <c r="HS15" s="25">
        <f t="shared" ca="1" si="161"/>
        <v>2559</v>
      </c>
      <c r="HT15" s="25">
        <f t="shared" ca="1" si="162"/>
        <v>2470</v>
      </c>
      <c r="HU15" s="25">
        <f t="shared" ca="1" si="163"/>
        <v>2344</v>
      </c>
      <c r="HV15" s="25">
        <f t="shared" ca="1" si="164"/>
        <v>2325</v>
      </c>
      <c r="HW15" s="25">
        <f t="shared" ca="1" si="165"/>
        <v>2336</v>
      </c>
      <c r="HX15" s="25">
        <f t="shared" ca="1" si="166"/>
        <v>2227</v>
      </c>
      <c r="HY15" s="25">
        <f t="shared" ca="1" si="167"/>
        <v>2269</v>
      </c>
      <c r="HZ15" s="25">
        <f t="shared" ca="1" si="168"/>
        <v>2191</v>
      </c>
      <c r="IA15" s="25">
        <f t="shared" ca="1" si="169"/>
        <v>2343</v>
      </c>
      <c r="IB15" s="25">
        <f t="shared" ca="1" si="170"/>
        <v>2379</v>
      </c>
      <c r="IC15" s="25">
        <f t="shared" ca="1" si="171"/>
        <v>2501</v>
      </c>
      <c r="ID15" s="25">
        <f t="shared" ca="1" si="172"/>
        <v>2481</v>
      </c>
      <c r="IE15" s="25">
        <f t="shared" ca="1" si="173"/>
        <v>2853</v>
      </c>
      <c r="IF15" s="25">
        <f t="shared" ca="1" si="174"/>
        <v>3059</v>
      </c>
      <c r="IG15" s="25">
        <f t="shared" ca="1" si="175"/>
        <v>3245</v>
      </c>
      <c r="IH15" s="25">
        <f t="shared" ca="1" si="176"/>
        <v>3927</v>
      </c>
      <c r="II15" s="25">
        <f t="shared" ca="1" si="177"/>
        <v>3873</v>
      </c>
      <c r="IJ15" s="25">
        <f t="shared" ca="1" si="178"/>
        <v>3998</v>
      </c>
      <c r="IK15" s="25">
        <f t="shared" ca="1" si="179"/>
        <v>2803</v>
      </c>
      <c r="IL15" s="25">
        <f t="shared" ca="1" si="180"/>
        <v>2532</v>
      </c>
      <c r="IM15" s="25">
        <f t="shared" ca="1" si="181"/>
        <v>3227</v>
      </c>
      <c r="IN15" s="25">
        <f t="shared" ca="1" si="182"/>
        <v>3234</v>
      </c>
      <c r="IO15" s="25">
        <f t="shared" ca="1" si="183"/>
        <v>3110</v>
      </c>
      <c r="IP15" s="25">
        <f t="shared" ca="1" si="184"/>
        <v>3175</v>
      </c>
      <c r="IQ15" s="25">
        <f t="shared" ca="1" si="185"/>
        <v>2755</v>
      </c>
      <c r="IR15" s="25">
        <f t="shared" ca="1" si="186"/>
        <v>2428</v>
      </c>
      <c r="IS15" s="25">
        <f t="shared" ca="1" si="187"/>
        <v>2265</v>
      </c>
      <c r="IT15" s="25">
        <f t="shared" ca="1" si="188"/>
        <v>2338</v>
      </c>
      <c r="IU15" s="25">
        <f t="shared" ca="1" si="189"/>
        <v>2161</v>
      </c>
      <c r="IV15" s="25">
        <f t="shared" ca="1" si="190"/>
        <v>2274</v>
      </c>
      <c r="IW15" s="25">
        <f t="shared" ca="1" si="191"/>
        <v>1917</v>
      </c>
      <c r="IX15" s="25">
        <f t="shared" ca="1" si="192"/>
        <v>1836</v>
      </c>
      <c r="IY15" s="25">
        <f t="shared" ca="1" si="193"/>
        <v>1649</v>
      </c>
      <c r="IZ15" s="25">
        <f t="shared" ca="1" si="194"/>
        <v>1484</v>
      </c>
      <c r="JA15" s="25">
        <f t="shared" ca="1" si="195"/>
        <v>1282</v>
      </c>
      <c r="JB15" s="25">
        <f t="shared" ca="1" si="196"/>
        <v>1136</v>
      </c>
      <c r="JC15" s="25">
        <f t="shared" ca="1" si="197"/>
        <v>1002</v>
      </c>
      <c r="JD15" s="25">
        <f t="shared" ca="1" si="198"/>
        <v>828</v>
      </c>
      <c r="JE15" s="25">
        <f t="shared" ca="1" si="199"/>
        <v>657</v>
      </c>
      <c r="JF15" s="25">
        <f t="shared" ca="1" si="200"/>
        <v>659</v>
      </c>
      <c r="JG15" s="25">
        <f t="shared" ca="1" si="201"/>
        <v>478</v>
      </c>
      <c r="JH15" s="25">
        <f t="shared" ca="1" si="202"/>
        <v>373</v>
      </c>
      <c r="JI15" s="25">
        <f t="shared" ca="1" si="203"/>
        <v>275</v>
      </c>
      <c r="JJ15" s="25">
        <f t="shared" ca="1" si="204"/>
        <v>236</v>
      </c>
      <c r="JK15" s="25">
        <f t="shared" ca="1" si="205"/>
        <v>146</v>
      </c>
      <c r="JL15" s="25">
        <f t="shared" ca="1" si="206"/>
        <v>89</v>
      </c>
      <c r="JM15" s="27">
        <f ca="1">SUM(INDIRECT("'各歳別人口③'!E"&amp;(103+131*ROW(A5))):INDIRECT("'各歳別人口③'!E"&amp;(133+131*ROW(A5))))</f>
        <v>230</v>
      </c>
    </row>
    <row r="16" spans="1:276" x14ac:dyDescent="0.4">
      <c r="A16" s="24" t="str">
        <f>"2019年"&amp;"1月"</f>
        <v>2019年1月</v>
      </c>
      <c r="B16" s="25">
        <f ca="1">SUM(INDIRECT("'各歳別人口③'!D"&amp;(3+131*ROW(A6))):INDIRECT("'各歳別人口③'!E"&amp;(133+131*ROW(A6))))</f>
        <v>404705</v>
      </c>
      <c r="D16" s="24" t="str">
        <f>"2019年"&amp;"1月"</f>
        <v>2019年1月</v>
      </c>
      <c r="E16" s="25">
        <f ca="1">SUM(INDIRECT("'各歳別人口③'!D"&amp;(3+131*ROW(A6))):INDIRECT("'各歳別人口③'!D"&amp;(133+131*ROW(A6))))</f>
        <v>201893</v>
      </c>
      <c r="F16" s="25">
        <f ca="1">SUM(INDIRECT("'各歳別人口③'!E"&amp;(3+131*ROW(A6))):INDIRECT("'各歳別人口③'!E"&amp;(133+131*ROW(A6))))</f>
        <v>202812</v>
      </c>
      <c r="H16" s="24" t="str">
        <f>"2019年"&amp;"1月"</f>
        <v>2019年1月</v>
      </c>
      <c r="I16" s="25">
        <f ca="1">SUM(INDIRECT("'各歳別人口③'!D"&amp;(3+131*ROW(A6))):INDIRECT("'各歳別人口③'!D"&amp;(17+131*ROW(A6))))</f>
        <v>22770</v>
      </c>
      <c r="J16" s="25">
        <f ca="1">SUM(INDIRECT("'各歳別人口③'!D"&amp;(18+131*ROW(A6))):INDIRECT("'各歳別人口③'!D"&amp;(67+131*ROW(A6))))</f>
        <v>123100</v>
      </c>
      <c r="K16" s="25">
        <f ca="1">SUM(INDIRECT("'各歳別人口③'!D"&amp;(68+131*ROW(A6))):INDIRECT("'各歳別人口③'!D"&amp;(133+131*ROW(A6))))</f>
        <v>56023</v>
      </c>
      <c r="M16" s="24" t="str">
        <f>"2019年"&amp;"1月"</f>
        <v>2019年1月</v>
      </c>
      <c r="N16" s="25">
        <f ca="1">SUM(INDIRECT("'各歳別人口③'!E"&amp;(3+131*ROW(A6))):INDIRECT("'各歳別人口③'!E"&amp;(17+131*ROW(A6))))</f>
        <v>21704</v>
      </c>
      <c r="O16" s="25">
        <f ca="1">SUM(INDIRECT("'各歳別人口③'!E"&amp;(18+131*ROW(A6))):INDIRECT("'各歳別人口③'!E"&amp;(67+131*ROW(A6))))</f>
        <v>111076</v>
      </c>
      <c r="P16" s="25">
        <f ca="1">SUM(INDIRECT("'各歳別人口③'!E"&amp;(68+131*ROW(A6))):INDIRECT("'各歳別人口③'!E"&amp;(133+131*ROW(A6))))</f>
        <v>70032</v>
      </c>
      <c r="R16" s="24" t="str">
        <f>"2019年"&amp;"1月"</f>
        <v>2019年1月</v>
      </c>
      <c r="S16" s="26">
        <f ca="1">IFERROR(SUM(INDIRECT("'各歳別人口③'!D"&amp;(68+131*ROW(A6))):INDIRECT("'各歳別人口③'!E"&amp;(133+131*ROW(A6))))/SUM(INDIRECT("'各歳別人口③'!D"&amp;(3+131*ROW(A6))):INDIRECT("'各歳別人口③'!E"&amp;(133+131*ROW(A6)))),"")</f>
        <v>0.31147378955041327</v>
      </c>
      <c r="U16" s="24" t="str">
        <f>"2019年"&amp;"1月"</f>
        <v>2019年1月</v>
      </c>
      <c r="V16" s="26">
        <f ca="1">IFERROR(SUM(INDIRECT("'各歳別人口③'!D"&amp;(78+131*ROW(A6))):INDIRECT("'各歳別人口③'!E"&amp;(133+131*ROW(A6))))/SUM(INDIRECT("'各歳別人口③'!D"&amp;(3+131*ROW(A6))):INDIRECT("'各歳別人口③'!E"&amp;(133+131*ROW(A6)))),"")</f>
        <v>0.16108029305296451</v>
      </c>
      <c r="X16" s="24" t="str">
        <f>"2019年"&amp;"1月"</f>
        <v>2019年1月</v>
      </c>
      <c r="Y16" s="26">
        <f ca="1">IFERROR(SUM(INDIRECT("'各歳別人口③'!D"&amp;(3+131*ROW(A6))):INDIRECT("'各歳別人口③'!E"&amp;(17+131*ROW(A6))))/SUM(INDIRECT("'各歳別人口③'!D"&amp;(3+131*ROW(A6))):INDIRECT("'各歳別人口③'!E"&amp;(133+131*ROW(A6)))),"")</f>
        <v>0.10989239075375891</v>
      </c>
      <c r="Z16" s="26">
        <f ca="1">IFERROR(SUM(INDIRECT("'各歳別人口③'!D"&amp;(18+131*ROW(A6))):INDIRECT("'各歳別人口③'!E"&amp;(67+131*ROW(A6))))/SUM(INDIRECT("'各歳別人口③'!D"&amp;(3+131*ROW(A6))):INDIRECT("'各歳別人口③'!E"&amp;(133+131*ROW(A6)))),"")</f>
        <v>0.57863381969582783</v>
      </c>
      <c r="AA16" s="26">
        <f ca="1">IFERROR(SUM(INDIRECT("'各歳別人口③'!D"&amp;(68+131*ROW(A6))):INDIRECT("'各歳別人口③'!E"&amp;(133+131*ROW(A6))))/SUM(INDIRECT("'各歳別人口③'!D"&amp;(3+131*ROW(A6))):INDIRECT("'各歳別人口③'!E"&amp;(133+131*ROW(A6)))),"")</f>
        <v>0.31147378955041327</v>
      </c>
      <c r="AC16" s="24" t="str">
        <f>"2019年"&amp;"1月"</f>
        <v>2019年1月</v>
      </c>
      <c r="AD16" s="25">
        <f ca="1">SUM(INDIRECT("'各歳別人口③'!D"&amp;(3+131*ROW(A6))):INDIRECT("'各歳別人口③'!D"&amp;(7+131*ROW(A6))))</f>
        <v>6681</v>
      </c>
      <c r="AE16" s="25">
        <f ca="1">SUM(INDIRECT("'各歳別人口③'!D"&amp;(8+131*ROW(A6))):INDIRECT("'各歳別人口③'!D"&amp;(12+131*ROW(A6))))</f>
        <v>7607</v>
      </c>
      <c r="AF16" s="25">
        <f ca="1">SUM(INDIRECT("'各歳別人口③'!D"&amp;(13+131*ROW(A6))):INDIRECT("'各歳別人口③'!D"&amp;(17+131*ROW(A6))))</f>
        <v>8482</v>
      </c>
      <c r="AG16" s="25">
        <f ca="1">SUM(INDIRECT("'各歳別人口③'!D"&amp;(18+131*ROW(A6))):INDIRECT("'各歳別人口③'!D"&amp;(22+131*ROW(A6))))</f>
        <v>11125</v>
      </c>
      <c r="AH16" s="25">
        <f ca="1">SUM(INDIRECT("'各歳別人口③'!D"&amp;(23+131*ROW(A6))):INDIRECT("'各歳別人口③'!D"&amp;(27+131*ROW(A6))))</f>
        <v>11863</v>
      </c>
      <c r="AI16" s="25">
        <f ca="1">SUM(INDIRECT("'各歳別人口③'!D"&amp;(28+131*ROW(A6))):INDIRECT("'各歳別人口③'!D"&amp;(32+131*ROW(A6))))</f>
        <v>9730</v>
      </c>
      <c r="AJ16" s="25">
        <f ca="1">SUM(INDIRECT("'各歳別人口③'!D"&amp;(33+131*ROW(A6))):INDIRECT("'各歳別人口③'!D"&amp;(37+131*ROW(A6))))</f>
        <v>10242</v>
      </c>
      <c r="AK16" s="25">
        <f ca="1">SUM(INDIRECT("'各歳別人口③'!D"&amp;(38+131*ROW(A6))):INDIRECT("'各歳別人口③'!D"&amp;(42+131*ROW(A6))))</f>
        <v>11057</v>
      </c>
      <c r="AL16" s="25">
        <f ca="1">SUM(INDIRECT("'各歳別人口③'!D"&amp;(43+131*ROW(A6))):INDIRECT("'各歳別人口③'!D"&amp;(47+131*ROW(A6))))</f>
        <v>14102</v>
      </c>
      <c r="AM16" s="25">
        <f ca="1">SUM(INDIRECT("'各歳別人口③'!D"&amp;(48+131*ROW(A6))):INDIRECT("'各歳別人口③'!D"&amp;(52+131*ROW(A6))))</f>
        <v>16715</v>
      </c>
      <c r="AN16" s="25">
        <f ca="1">SUM(INDIRECT("'各歳別人口③'!D"&amp;(53+131*ROW(A6))):INDIRECT("'各歳別人口③'!D"&amp;(57+131*ROW(A6))))</f>
        <v>14159</v>
      </c>
      <c r="AO16" s="25">
        <f ca="1">SUM(INDIRECT("'各歳別人口③'!D"&amp;(58+131*ROW(A6))):INDIRECT("'各歳別人口③'!D"&amp;(62+131*ROW(A6))))</f>
        <v>12388</v>
      </c>
      <c r="AP16" s="25">
        <f ca="1">SUM(INDIRECT("'各歳別人口③'!D"&amp;(63+131*ROW(A6))):INDIRECT("'各歳別人口③'!D"&amp;(67+131*ROW(A6))))</f>
        <v>11719</v>
      </c>
      <c r="AQ16" s="25">
        <f ca="1">SUM(INDIRECT("'各歳別人口③'!D"&amp;(68+131*ROW(A6))):INDIRECT("'各歳別人口③'!D"&amp;(72+131*ROW(A6))))</f>
        <v>14741</v>
      </c>
      <c r="AR16" s="25">
        <f ca="1">SUM(INDIRECT("'各歳別人口③'!D"&amp;(73+131*ROW(A6))):INDIRECT("'各歳別人口③'!D"&amp;(77+131*ROW(A6))))</f>
        <v>14272</v>
      </c>
      <c r="AS16" s="25">
        <f ca="1">SUM(INDIRECT("'各歳別人口③'!D"&amp;(78+131*ROW(A6))):INDIRECT("'各歳別人口③'!D"&amp;(82+131*ROW(A6))))</f>
        <v>12563</v>
      </c>
      <c r="AT16" s="25">
        <f ca="1">SUM(INDIRECT("'各歳別人口③'!D"&amp;(83+131*ROW(A6))):INDIRECT("'各歳別人口③'!D"&amp;(87+131*ROW(A6))))</f>
        <v>8353</v>
      </c>
      <c r="AU16" s="25">
        <f ca="1">SUM(INDIRECT("'各歳別人口③'!D"&amp;(88+131*ROW(A6))):INDIRECT("'各歳別人口③'!D"&amp;(133+131*ROW(A6))))</f>
        <v>6094</v>
      </c>
      <c r="AW16" s="24" t="str">
        <f>"2019年"&amp;"1月"</f>
        <v>2019年1月</v>
      </c>
      <c r="AX16" s="25">
        <f ca="1">SUM(INDIRECT("'各歳別人口③'!E"&amp;(3+131*ROW(A6))):INDIRECT("'各歳別人口③'!E"&amp;(7+131*ROW(A6))))</f>
        <v>6238</v>
      </c>
      <c r="AY16" s="25">
        <f ca="1">SUM(INDIRECT("'各歳別人口③'!E"&amp;(8+131*ROW(A6))):INDIRECT("'各歳別人口③'!E"&amp;(12+131*ROW(A6))))</f>
        <v>7390</v>
      </c>
      <c r="AZ16" s="25">
        <f ca="1">SUM(INDIRECT("'各歳別人口③'!E"&amp;(13+131*ROW(A6))):INDIRECT("'各歳別人口③'!E"&amp;(17+131*ROW(A6))))</f>
        <v>8076</v>
      </c>
      <c r="BA16" s="25">
        <f ca="1">SUM(INDIRECT("'各歳別人口③'!E"&amp;(18+131*ROW(A6))):INDIRECT("'各歳別人口③'!E"&amp;(22+131*ROW(A6))))</f>
        <v>9108</v>
      </c>
      <c r="BB16" s="25">
        <f ca="1">SUM(INDIRECT("'各歳別人口③'!E"&amp;(23+131*ROW(A6))):INDIRECT("'各歳別人口③'!E"&amp;(27+131*ROW(A6))))</f>
        <v>9132</v>
      </c>
      <c r="BC16" s="25">
        <f ca="1">SUM(INDIRECT("'各歳別人口③'!E"&amp;(28+131*ROW(A6))):INDIRECT("'各歳別人口③'!E"&amp;(32+131*ROW(A6))))</f>
        <v>8005</v>
      </c>
      <c r="BD16" s="25">
        <f ca="1">SUM(INDIRECT("'各歳別人口③'!E"&amp;(33+131*ROW(A6))):INDIRECT("'各歳別人口③'!E"&amp;(37+131*ROW(A6))))</f>
        <v>8940</v>
      </c>
      <c r="BE16" s="25">
        <f ca="1">SUM(INDIRECT("'各歳別人口③'!E"&amp;(38+131*ROW(A6))):INDIRECT("'各歳別人口③'!E"&amp;(42+131*ROW(A6))))</f>
        <v>10425</v>
      </c>
      <c r="BF16" s="25">
        <f ca="1">SUM(INDIRECT("'各歳別人口③'!E"&amp;(43+131*ROW(A6))):INDIRECT("'各歳別人口③'!E"&amp;(47+131*ROW(A6))))</f>
        <v>13290</v>
      </c>
      <c r="BG16" s="25">
        <f ca="1">SUM(INDIRECT("'各歳別人口③'!E"&amp;(48+131*ROW(A6))):INDIRECT("'各歳別人口③'!E"&amp;(52+131*ROW(A6))))</f>
        <v>15513</v>
      </c>
      <c r="BH16" s="25">
        <f ca="1">SUM(INDIRECT("'各歳別人口③'!E"&amp;(53+131*ROW(A6))):INDIRECT("'各歳別人口③'!E"&amp;(57+131*ROW(A6))))</f>
        <v>13347</v>
      </c>
      <c r="BI16" s="25">
        <f ca="1">SUM(INDIRECT("'各歳別人口③'!E"&amp;(58+131*ROW(A6))):INDIRECT("'各歳別人口③'!E"&amp;(62+131*ROW(A6))))</f>
        <v>11685</v>
      </c>
      <c r="BJ16" s="25">
        <f ca="1">SUM(INDIRECT("'各歳別人口③'!E"&amp;(63+131*ROW(A6))):INDIRECT("'各歳別人口③'!E"&amp;(67+131*ROW(A6))))</f>
        <v>11631</v>
      </c>
      <c r="BK16" s="25">
        <f ca="1">SUM(INDIRECT("'各歳別人口③'!E"&amp;(68+131*ROW(A6))):INDIRECT("'各歳別人口③'!E"&amp;(72+131*ROW(A6))))</f>
        <v>15404</v>
      </c>
      <c r="BL16" s="25">
        <f ca="1">SUM(INDIRECT("'各歳別人口③'!E"&amp;(73+131*ROW(A6))):INDIRECT("'各歳別人口③'!E"&amp;(77+131*ROW(A6))))</f>
        <v>16448</v>
      </c>
      <c r="BM16" s="25">
        <f ca="1">SUM(INDIRECT("'各歳別人口③'!E"&amp;(78+131*ROW(A6))):INDIRECT("'各歳別人口③'!E"&amp;(82+131*ROW(A6))))</f>
        <v>14761</v>
      </c>
      <c r="BN16" s="25">
        <f ca="1">SUM(INDIRECT("'各歳別人口③'!E"&amp;(83+131*ROW(A6))):INDIRECT("'各歳別人口③'!E"&amp;(87+131*ROW(A6))))</f>
        <v>10979</v>
      </c>
      <c r="BO16" s="25">
        <f ca="1">SUM(INDIRECT("'各歳別人口③'!E"&amp;(88+131*ROW(A6))):INDIRECT("'各歳別人口③'!E"&amp;(133+131*ROW(A6))))</f>
        <v>12440</v>
      </c>
      <c r="BQ16" s="24" t="str">
        <f>"2019年"&amp;"1月"</f>
        <v>2019年1月</v>
      </c>
      <c r="BR16" s="25">
        <f t="shared" ca="1" si="7"/>
        <v>1191</v>
      </c>
      <c r="BS16" s="25">
        <f t="shared" ca="1" si="8"/>
        <v>1292</v>
      </c>
      <c r="BT16" s="25">
        <f t="shared" ca="1" si="9"/>
        <v>1370</v>
      </c>
      <c r="BU16" s="25">
        <f t="shared" ca="1" si="10"/>
        <v>1426</v>
      </c>
      <c r="BV16" s="25">
        <f t="shared" ca="1" si="11"/>
        <v>1402</v>
      </c>
      <c r="BW16" s="25">
        <f t="shared" ca="1" si="12"/>
        <v>1425</v>
      </c>
      <c r="BX16" s="25">
        <f t="shared" ca="1" si="13"/>
        <v>1502</v>
      </c>
      <c r="BY16" s="25">
        <f t="shared" ca="1" si="14"/>
        <v>1528</v>
      </c>
      <c r="BZ16" s="25">
        <f t="shared" ca="1" si="15"/>
        <v>1619</v>
      </c>
      <c r="CA16" s="25">
        <f t="shared" ca="1" si="16"/>
        <v>1533</v>
      </c>
      <c r="CB16" s="25">
        <f t="shared" ca="1" si="17"/>
        <v>1647</v>
      </c>
      <c r="CC16" s="25">
        <f t="shared" ca="1" si="18"/>
        <v>1629</v>
      </c>
      <c r="CD16" s="25">
        <f t="shared" ca="1" si="19"/>
        <v>1756</v>
      </c>
      <c r="CE16" s="25">
        <f t="shared" ca="1" si="20"/>
        <v>1683</v>
      </c>
      <c r="CF16" s="25">
        <f t="shared" ca="1" si="21"/>
        <v>1767</v>
      </c>
      <c r="CG16" s="25">
        <f t="shared" ca="1" si="22"/>
        <v>1945</v>
      </c>
      <c r="CH16" s="25">
        <f t="shared" ca="1" si="23"/>
        <v>2155</v>
      </c>
      <c r="CI16" s="25">
        <f t="shared" ca="1" si="24"/>
        <v>2183</v>
      </c>
      <c r="CJ16" s="25">
        <f t="shared" ca="1" si="25"/>
        <v>2382</v>
      </c>
      <c r="CK16" s="25">
        <f t="shared" ca="1" si="26"/>
        <v>2460</v>
      </c>
      <c r="CL16" s="25">
        <f t="shared" ca="1" si="27"/>
        <v>2526</v>
      </c>
      <c r="CM16" s="25">
        <f t="shared" ca="1" si="28"/>
        <v>2543</v>
      </c>
      <c r="CN16" s="25">
        <f t="shared" ca="1" si="29"/>
        <v>2550</v>
      </c>
      <c r="CO16" s="25">
        <f t="shared" ca="1" si="30"/>
        <v>2193</v>
      </c>
      <c r="CP16" s="25">
        <f t="shared" ca="1" si="31"/>
        <v>2051</v>
      </c>
      <c r="CQ16" s="25">
        <f t="shared" ca="1" si="32"/>
        <v>2025</v>
      </c>
      <c r="CR16" s="25">
        <f t="shared" ca="1" si="33"/>
        <v>1935</v>
      </c>
      <c r="CS16" s="25">
        <f t="shared" ca="1" si="34"/>
        <v>1956</v>
      </c>
      <c r="CT16" s="25">
        <f t="shared" ca="1" si="35"/>
        <v>1904</v>
      </c>
      <c r="CU16" s="25">
        <f t="shared" ca="1" si="36"/>
        <v>1910</v>
      </c>
      <c r="CV16" s="25">
        <f t="shared" ca="1" si="37"/>
        <v>2041</v>
      </c>
      <c r="CW16" s="25">
        <f t="shared" ca="1" si="38"/>
        <v>2022</v>
      </c>
      <c r="CX16" s="25">
        <f t="shared" ca="1" si="39"/>
        <v>2024</v>
      </c>
      <c r="CY16" s="25">
        <f t="shared" ca="1" si="40"/>
        <v>2007</v>
      </c>
      <c r="CZ16" s="25">
        <f t="shared" ca="1" si="41"/>
        <v>2148</v>
      </c>
      <c r="DA16" s="25">
        <f t="shared" ca="1" si="42"/>
        <v>2157</v>
      </c>
      <c r="DB16" s="25">
        <f t="shared" ca="1" si="43"/>
        <v>2114</v>
      </c>
      <c r="DC16" s="25">
        <f t="shared" ca="1" si="44"/>
        <v>2179</v>
      </c>
      <c r="DD16" s="25">
        <f t="shared" ca="1" si="45"/>
        <v>2209</v>
      </c>
      <c r="DE16" s="25">
        <f t="shared" ca="1" si="46"/>
        <v>2398</v>
      </c>
      <c r="DF16" s="25">
        <f t="shared" ca="1" si="47"/>
        <v>2550</v>
      </c>
      <c r="DG16" s="25">
        <f t="shared" ca="1" si="48"/>
        <v>2659</v>
      </c>
      <c r="DH16" s="25">
        <f t="shared" ca="1" si="49"/>
        <v>2804</v>
      </c>
      <c r="DI16" s="25">
        <f t="shared" ca="1" si="50"/>
        <v>2975</v>
      </c>
      <c r="DJ16" s="25">
        <f t="shared" ca="1" si="51"/>
        <v>3114</v>
      </c>
      <c r="DK16" s="25">
        <f t="shared" ca="1" si="52"/>
        <v>3402</v>
      </c>
      <c r="DL16" s="25">
        <f t="shared" ca="1" si="53"/>
        <v>3462</v>
      </c>
      <c r="DM16" s="25">
        <f t="shared" ca="1" si="54"/>
        <v>3410</v>
      </c>
      <c r="DN16" s="25">
        <f t="shared" ca="1" si="55"/>
        <v>3272</v>
      </c>
      <c r="DO16" s="25">
        <f t="shared" ca="1" si="56"/>
        <v>3169</v>
      </c>
      <c r="DP16" s="25">
        <f t="shared" ca="1" si="57"/>
        <v>3127</v>
      </c>
      <c r="DQ16" s="25">
        <f t="shared" ca="1" si="58"/>
        <v>3151</v>
      </c>
      <c r="DR16" s="25">
        <f t="shared" ca="1" si="59"/>
        <v>2426</v>
      </c>
      <c r="DS16" s="25">
        <f t="shared" ca="1" si="60"/>
        <v>2840</v>
      </c>
      <c r="DT16" s="25">
        <f t="shared" ca="1" si="61"/>
        <v>2615</v>
      </c>
      <c r="DU16" s="25">
        <f t="shared" ca="1" si="62"/>
        <v>2616</v>
      </c>
      <c r="DV16" s="25">
        <f t="shared" ca="1" si="63"/>
        <v>2476</v>
      </c>
      <c r="DW16" s="25">
        <f t="shared" ca="1" si="64"/>
        <v>2503</v>
      </c>
      <c r="DX16" s="25">
        <f t="shared" ca="1" si="65"/>
        <v>2305</v>
      </c>
      <c r="DY16" s="25">
        <f t="shared" ca="1" si="66"/>
        <v>2488</v>
      </c>
      <c r="DZ16" s="25">
        <f t="shared" ca="1" si="67"/>
        <v>2374</v>
      </c>
      <c r="EA16" s="25">
        <f t="shared" ca="1" si="68"/>
        <v>2226</v>
      </c>
      <c r="EB16" s="25">
        <f t="shared" ca="1" si="69"/>
        <v>2363</v>
      </c>
      <c r="EC16" s="25">
        <f t="shared" ca="1" si="70"/>
        <v>2344</v>
      </c>
      <c r="ED16" s="25">
        <f t="shared" ca="1" si="71"/>
        <v>2412</v>
      </c>
      <c r="EE16" s="25">
        <f t="shared" ca="1" si="72"/>
        <v>2554</v>
      </c>
      <c r="EF16" s="25">
        <f t="shared" ca="1" si="73"/>
        <v>2726</v>
      </c>
      <c r="EG16" s="25">
        <f t="shared" ca="1" si="74"/>
        <v>2837</v>
      </c>
      <c r="EH16" s="25">
        <f t="shared" ca="1" si="75"/>
        <v>3090</v>
      </c>
      <c r="EI16" s="25">
        <f t="shared" ca="1" si="76"/>
        <v>3534</v>
      </c>
      <c r="EJ16" s="25">
        <f t="shared" ca="1" si="77"/>
        <v>3455</v>
      </c>
      <c r="EK16" s="25">
        <f t="shared" ca="1" si="78"/>
        <v>3632</v>
      </c>
      <c r="EL16" s="25">
        <f t="shared" ca="1" si="79"/>
        <v>2500</v>
      </c>
      <c r="EM16" s="25">
        <f t="shared" ca="1" si="80"/>
        <v>2021</v>
      </c>
      <c r="EN16" s="25">
        <f t="shared" ca="1" si="81"/>
        <v>2664</v>
      </c>
      <c r="EO16" s="25">
        <f t="shared" ca="1" si="82"/>
        <v>2821</v>
      </c>
      <c r="EP16" s="25">
        <f t="shared" ca="1" si="83"/>
        <v>2755</v>
      </c>
      <c r="EQ16" s="25">
        <f t="shared" ca="1" si="84"/>
        <v>2683</v>
      </c>
      <c r="ER16" s="25">
        <f t="shared" ca="1" si="85"/>
        <v>2298</v>
      </c>
      <c r="ES16" s="25">
        <f t="shared" ca="1" si="86"/>
        <v>2006</v>
      </c>
      <c r="ET16" s="25">
        <f t="shared" ca="1" si="87"/>
        <v>1794</v>
      </c>
      <c r="EU16" s="25">
        <f t="shared" ca="1" si="88"/>
        <v>1866</v>
      </c>
      <c r="EV16" s="25">
        <f t="shared" ca="1" si="89"/>
        <v>1692</v>
      </c>
      <c r="EW16" s="25">
        <f t="shared" ca="1" si="90"/>
        <v>1649</v>
      </c>
      <c r="EX16" s="25">
        <f t="shared" ca="1" si="91"/>
        <v>1352</v>
      </c>
      <c r="EY16" s="25">
        <f t="shared" ca="1" si="92"/>
        <v>1197</v>
      </c>
      <c r="EZ16" s="25">
        <f t="shared" ca="1" si="93"/>
        <v>1052</v>
      </c>
      <c r="FA16" s="25">
        <f t="shared" ca="1" si="94"/>
        <v>830</v>
      </c>
      <c r="FB16" s="25">
        <f t="shared" ca="1" si="95"/>
        <v>715</v>
      </c>
      <c r="FC16" s="25">
        <f t="shared" ca="1" si="96"/>
        <v>549</v>
      </c>
      <c r="FD16" s="25">
        <f t="shared" ca="1" si="97"/>
        <v>461</v>
      </c>
      <c r="FE16" s="25">
        <f t="shared" ca="1" si="98"/>
        <v>380</v>
      </c>
      <c r="FF16" s="25">
        <f t="shared" ca="1" si="99"/>
        <v>285</v>
      </c>
      <c r="FG16" s="25">
        <f t="shared" ca="1" si="100"/>
        <v>199</v>
      </c>
      <c r="FH16" s="25">
        <f t="shared" ca="1" si="101"/>
        <v>131</v>
      </c>
      <c r="FI16" s="25">
        <f t="shared" ca="1" si="102"/>
        <v>99</v>
      </c>
      <c r="FJ16" s="25">
        <f t="shared" ca="1" si="103"/>
        <v>65</v>
      </c>
      <c r="FK16" s="25">
        <f t="shared" ca="1" si="104"/>
        <v>41</v>
      </c>
      <c r="FL16" s="25">
        <f t="shared" ca="1" si="105"/>
        <v>30</v>
      </c>
      <c r="FM16" s="25">
        <f t="shared" ca="1" si="106"/>
        <v>23</v>
      </c>
      <c r="FN16" s="27">
        <f ca="1">SUM(INDIRECT("'各歳別人口③'!D"&amp;(103+131*ROW(A6))):INDIRECT("'各歳別人口③'!D"&amp;(133+131*ROW(A6))))</f>
        <v>37</v>
      </c>
      <c r="FP16" s="24" t="str">
        <f>"2019年"&amp;"1月"</f>
        <v>2019年1月</v>
      </c>
      <c r="FQ16" s="25">
        <f t="shared" ca="1" si="107"/>
        <v>1056</v>
      </c>
      <c r="FR16" s="25">
        <f t="shared" ca="1" si="108"/>
        <v>1226</v>
      </c>
      <c r="FS16" s="25">
        <f t="shared" ca="1" si="109"/>
        <v>1227</v>
      </c>
      <c r="FT16" s="25">
        <f t="shared" ca="1" si="110"/>
        <v>1364</v>
      </c>
      <c r="FU16" s="25">
        <f t="shared" ca="1" si="111"/>
        <v>1365</v>
      </c>
      <c r="FV16" s="25">
        <f t="shared" ca="1" si="112"/>
        <v>1438</v>
      </c>
      <c r="FW16" s="25">
        <f t="shared" ca="1" si="113"/>
        <v>1407</v>
      </c>
      <c r="FX16" s="25">
        <f t="shared" ca="1" si="114"/>
        <v>1524</v>
      </c>
      <c r="FY16" s="25">
        <f t="shared" ca="1" si="115"/>
        <v>1527</v>
      </c>
      <c r="FZ16" s="25">
        <f t="shared" ca="1" si="116"/>
        <v>1494</v>
      </c>
      <c r="GA16" s="25">
        <f t="shared" ca="1" si="117"/>
        <v>1540</v>
      </c>
      <c r="GB16" s="25">
        <f t="shared" ca="1" si="118"/>
        <v>1619</v>
      </c>
      <c r="GC16" s="25">
        <f t="shared" ca="1" si="119"/>
        <v>1643</v>
      </c>
      <c r="GD16" s="25">
        <f t="shared" ca="1" si="120"/>
        <v>1568</v>
      </c>
      <c r="GE16" s="25">
        <f t="shared" ca="1" si="121"/>
        <v>1706</v>
      </c>
      <c r="GF16" s="25">
        <f t="shared" ca="1" si="122"/>
        <v>1748</v>
      </c>
      <c r="GG16" s="25">
        <f t="shared" ca="1" si="123"/>
        <v>1759</v>
      </c>
      <c r="GH16" s="25">
        <f t="shared" ca="1" si="124"/>
        <v>1780</v>
      </c>
      <c r="GI16" s="25">
        <f t="shared" ca="1" si="125"/>
        <v>1921</v>
      </c>
      <c r="GJ16" s="25">
        <f t="shared" ca="1" si="126"/>
        <v>1900</v>
      </c>
      <c r="GK16" s="25">
        <f t="shared" ca="1" si="127"/>
        <v>1987</v>
      </c>
      <c r="GL16" s="25">
        <f t="shared" ca="1" si="128"/>
        <v>1862</v>
      </c>
      <c r="GM16" s="25">
        <f t="shared" ca="1" si="129"/>
        <v>1842</v>
      </c>
      <c r="GN16" s="25">
        <f t="shared" ca="1" si="130"/>
        <v>1677</v>
      </c>
      <c r="GO16" s="25">
        <f t="shared" ca="1" si="131"/>
        <v>1764</v>
      </c>
      <c r="GP16" s="25">
        <f t="shared" ca="1" si="132"/>
        <v>1610</v>
      </c>
      <c r="GQ16" s="25">
        <f t="shared" ca="1" si="133"/>
        <v>1552</v>
      </c>
      <c r="GR16" s="25">
        <f t="shared" ca="1" si="134"/>
        <v>1576</v>
      </c>
      <c r="GS16" s="25">
        <f t="shared" ca="1" si="135"/>
        <v>1602</v>
      </c>
      <c r="GT16" s="25">
        <f t="shared" ca="1" si="136"/>
        <v>1665</v>
      </c>
      <c r="GU16" s="25">
        <f t="shared" ca="1" si="137"/>
        <v>1723</v>
      </c>
      <c r="GV16" s="25">
        <f t="shared" ca="1" si="138"/>
        <v>1752</v>
      </c>
      <c r="GW16" s="25">
        <f t="shared" ca="1" si="139"/>
        <v>1706</v>
      </c>
      <c r="GX16" s="25">
        <f t="shared" ca="1" si="140"/>
        <v>1831</v>
      </c>
      <c r="GY16" s="25">
        <f t="shared" ca="1" si="141"/>
        <v>1928</v>
      </c>
      <c r="GZ16" s="25">
        <f t="shared" ca="1" si="142"/>
        <v>2006</v>
      </c>
      <c r="HA16" s="25">
        <f t="shared" ca="1" si="143"/>
        <v>1951</v>
      </c>
      <c r="HB16" s="25">
        <f t="shared" ca="1" si="144"/>
        <v>2020</v>
      </c>
      <c r="HC16" s="25">
        <f t="shared" ca="1" si="145"/>
        <v>2146</v>
      </c>
      <c r="HD16" s="25">
        <f t="shared" ca="1" si="146"/>
        <v>2302</v>
      </c>
      <c r="HE16" s="25">
        <f t="shared" ca="1" si="147"/>
        <v>2327</v>
      </c>
      <c r="HF16" s="25">
        <f t="shared" ca="1" si="148"/>
        <v>2498</v>
      </c>
      <c r="HG16" s="25">
        <f t="shared" ca="1" si="149"/>
        <v>2623</v>
      </c>
      <c r="HH16" s="25">
        <f t="shared" ca="1" si="150"/>
        <v>2828</v>
      </c>
      <c r="HI16" s="25">
        <f t="shared" ca="1" si="151"/>
        <v>3014</v>
      </c>
      <c r="HJ16" s="25">
        <f t="shared" ca="1" si="152"/>
        <v>3141</v>
      </c>
      <c r="HK16" s="25">
        <f t="shared" ca="1" si="153"/>
        <v>3169</v>
      </c>
      <c r="HL16" s="25">
        <f t="shared" ca="1" si="154"/>
        <v>3190</v>
      </c>
      <c r="HM16" s="25">
        <f t="shared" ca="1" si="155"/>
        <v>3106</v>
      </c>
      <c r="HN16" s="25">
        <f t="shared" ca="1" si="156"/>
        <v>2907</v>
      </c>
      <c r="HO16" s="25">
        <f t="shared" ca="1" si="157"/>
        <v>2879</v>
      </c>
      <c r="HP16" s="25">
        <f t="shared" ca="1" si="158"/>
        <v>2953</v>
      </c>
      <c r="HQ16" s="25">
        <f t="shared" ca="1" si="159"/>
        <v>2239</v>
      </c>
      <c r="HR16" s="25">
        <f t="shared" ca="1" si="160"/>
        <v>2702</v>
      </c>
      <c r="HS16" s="25">
        <f t="shared" ca="1" si="161"/>
        <v>2574</v>
      </c>
      <c r="HT16" s="25">
        <f t="shared" ca="1" si="162"/>
        <v>2464</v>
      </c>
      <c r="HU16" s="25">
        <f t="shared" ca="1" si="163"/>
        <v>2357</v>
      </c>
      <c r="HV16" s="25">
        <f t="shared" ca="1" si="164"/>
        <v>2321</v>
      </c>
      <c r="HW16" s="25">
        <f t="shared" ca="1" si="165"/>
        <v>2343</v>
      </c>
      <c r="HX16" s="25">
        <f t="shared" ca="1" si="166"/>
        <v>2200</v>
      </c>
      <c r="HY16" s="25">
        <f t="shared" ca="1" si="167"/>
        <v>2309</v>
      </c>
      <c r="HZ16" s="25">
        <f t="shared" ca="1" si="168"/>
        <v>2170</v>
      </c>
      <c r="IA16" s="25">
        <f t="shared" ca="1" si="169"/>
        <v>2335</v>
      </c>
      <c r="IB16" s="25">
        <f t="shared" ca="1" si="170"/>
        <v>2337</v>
      </c>
      <c r="IC16" s="25">
        <f t="shared" ca="1" si="171"/>
        <v>2480</v>
      </c>
      <c r="ID16" s="25">
        <f t="shared" ca="1" si="172"/>
        <v>2505</v>
      </c>
      <c r="IE16" s="25">
        <f t="shared" ca="1" si="173"/>
        <v>2795</v>
      </c>
      <c r="IF16" s="25">
        <f t="shared" ca="1" si="174"/>
        <v>2999</v>
      </c>
      <c r="IG16" s="25">
        <f t="shared" ca="1" si="175"/>
        <v>3202</v>
      </c>
      <c r="IH16" s="25">
        <f t="shared" ca="1" si="176"/>
        <v>3903</v>
      </c>
      <c r="II16" s="25">
        <f t="shared" ca="1" si="177"/>
        <v>3834</v>
      </c>
      <c r="IJ16" s="25">
        <f t="shared" ca="1" si="178"/>
        <v>4065</v>
      </c>
      <c r="IK16" s="25">
        <f t="shared" ca="1" si="179"/>
        <v>2933</v>
      </c>
      <c r="IL16" s="25">
        <f t="shared" ca="1" si="180"/>
        <v>2487</v>
      </c>
      <c r="IM16" s="25">
        <f t="shared" ca="1" si="181"/>
        <v>3129</v>
      </c>
      <c r="IN16" s="25">
        <f t="shared" ca="1" si="182"/>
        <v>3264</v>
      </c>
      <c r="IO16" s="25">
        <f t="shared" ca="1" si="183"/>
        <v>3062</v>
      </c>
      <c r="IP16" s="25">
        <f t="shared" ca="1" si="184"/>
        <v>3243</v>
      </c>
      <c r="IQ16" s="25">
        <f t="shared" ca="1" si="185"/>
        <v>2738</v>
      </c>
      <c r="IR16" s="25">
        <f t="shared" ca="1" si="186"/>
        <v>2454</v>
      </c>
      <c r="IS16" s="25">
        <f t="shared" ca="1" si="187"/>
        <v>2258</v>
      </c>
      <c r="IT16" s="25">
        <f t="shared" ca="1" si="188"/>
        <v>2372</v>
      </c>
      <c r="IU16" s="25">
        <f t="shared" ca="1" si="189"/>
        <v>2135</v>
      </c>
      <c r="IV16" s="25">
        <f t="shared" ca="1" si="190"/>
        <v>2246</v>
      </c>
      <c r="IW16" s="25">
        <f t="shared" ca="1" si="191"/>
        <v>1968</v>
      </c>
      <c r="IX16" s="25">
        <f t="shared" ca="1" si="192"/>
        <v>1823</v>
      </c>
      <c r="IY16" s="25">
        <f t="shared" ca="1" si="193"/>
        <v>1692</v>
      </c>
      <c r="IZ16" s="25">
        <f t="shared" ca="1" si="194"/>
        <v>1482</v>
      </c>
      <c r="JA16" s="25">
        <f t="shared" ca="1" si="195"/>
        <v>1278</v>
      </c>
      <c r="JB16" s="25">
        <f t="shared" ca="1" si="196"/>
        <v>1154</v>
      </c>
      <c r="JC16" s="25">
        <f t="shared" ca="1" si="197"/>
        <v>1031</v>
      </c>
      <c r="JD16" s="25">
        <f t="shared" ca="1" si="198"/>
        <v>819</v>
      </c>
      <c r="JE16" s="25">
        <f t="shared" ca="1" si="199"/>
        <v>683</v>
      </c>
      <c r="JF16" s="25">
        <f t="shared" ca="1" si="200"/>
        <v>654</v>
      </c>
      <c r="JG16" s="25">
        <f t="shared" ca="1" si="201"/>
        <v>478</v>
      </c>
      <c r="JH16" s="25">
        <f t="shared" ca="1" si="202"/>
        <v>373</v>
      </c>
      <c r="JI16" s="25">
        <f t="shared" ca="1" si="203"/>
        <v>256</v>
      </c>
      <c r="JJ16" s="25">
        <f t="shared" ca="1" si="204"/>
        <v>250</v>
      </c>
      <c r="JK16" s="25">
        <f t="shared" ca="1" si="205"/>
        <v>149</v>
      </c>
      <c r="JL16" s="25">
        <f t="shared" ca="1" si="206"/>
        <v>91</v>
      </c>
      <c r="JM16" s="27">
        <f ca="1">SUM(INDIRECT("'各歳別人口③'!E"&amp;(103+131*ROW(A6))):INDIRECT("'各歳別人口③'!E"&amp;(133+131*ROW(A6))))</f>
        <v>227</v>
      </c>
    </row>
    <row r="17" spans="1:273" x14ac:dyDescent="0.4">
      <c r="A17" s="24" t="str">
        <f>"2019年"&amp;"2月"</f>
        <v>2019年2月</v>
      </c>
      <c r="B17" s="25">
        <f ca="1">SUM(INDIRECT("'各歳別人口③'!D"&amp;(3+131*ROW(A7))):INDIRECT("'各歳別人口③'!E"&amp;(133+131*ROW(A7))))</f>
        <v>404134</v>
      </c>
      <c r="D17" s="24" t="str">
        <f>"2019年"&amp;"2月"</f>
        <v>2019年2月</v>
      </c>
      <c r="E17" s="25">
        <f ca="1">SUM(INDIRECT("'各歳別人口③'!D"&amp;(3+131*ROW(A7))):INDIRECT("'各歳別人口③'!D"&amp;(133+131*ROW(A7))))</f>
        <v>201511</v>
      </c>
      <c r="F17" s="25">
        <f ca="1">SUM(INDIRECT("'各歳別人口③'!E"&amp;(3+131*ROW(A7))):INDIRECT("'各歳別人口③'!E"&amp;(133+131*ROW(A7))))</f>
        <v>202623</v>
      </c>
      <c r="H17" s="24" t="str">
        <f>"2019年"&amp;"2月"</f>
        <v>2019年2月</v>
      </c>
      <c r="I17" s="25">
        <f ca="1">SUM(INDIRECT("'各歳別人口③'!D"&amp;(3+131*ROW(A7))):INDIRECT("'各歳別人口③'!D"&amp;(17+131*ROW(A7))))</f>
        <v>22711</v>
      </c>
      <c r="J17" s="25">
        <f ca="1">SUM(INDIRECT("'各歳別人口③'!D"&amp;(18+131*ROW(A7))):INDIRECT("'各歳別人口③'!D"&amp;(67+131*ROW(A7))))</f>
        <v>122790</v>
      </c>
      <c r="K17" s="25">
        <f ca="1">SUM(INDIRECT("'各歳別人口③'!D"&amp;(68+131*ROW(A7))):INDIRECT("'各歳別人口③'!D"&amp;(133+131*ROW(A7))))</f>
        <v>56010</v>
      </c>
      <c r="M17" s="24" t="str">
        <f>"2019年"&amp;"2月"</f>
        <v>2019年2月</v>
      </c>
      <c r="N17" s="25">
        <f ca="1">SUM(INDIRECT("'各歳別人口③'!E"&amp;(3+131*ROW(A7))):INDIRECT("'各歳別人口③'!E"&amp;(17+131*ROW(A7))))</f>
        <v>21665</v>
      </c>
      <c r="O17" s="25">
        <f ca="1">SUM(INDIRECT("'各歳別人口③'!E"&amp;(18+131*ROW(A7))):INDIRECT("'各歳別人口③'!E"&amp;(67+131*ROW(A7))))</f>
        <v>110878</v>
      </c>
      <c r="P17" s="25">
        <f ca="1">SUM(INDIRECT("'各歳別人口③'!E"&amp;(68+131*ROW(A7))):INDIRECT("'各歳別人口③'!E"&amp;(133+131*ROW(A7))))</f>
        <v>70080</v>
      </c>
      <c r="R17" s="24" t="str">
        <f>"2019年"&amp;"2月"</f>
        <v>2019年2月</v>
      </c>
      <c r="S17" s="26">
        <f ca="1">IFERROR(SUM(INDIRECT("'各歳別人口③'!D"&amp;(68+131*ROW(A7))):INDIRECT("'各歳別人口③'!E"&amp;(133+131*ROW(A7))))/SUM(INDIRECT("'各歳別人口③'!D"&amp;(3+131*ROW(A7))):INDIRECT("'各歳別人口③'!E"&amp;(133+131*ROW(A7)))),"")</f>
        <v>0.31200047508994544</v>
      </c>
      <c r="U17" s="24" t="str">
        <f>"2019年"&amp;"2月"</f>
        <v>2019年2月</v>
      </c>
      <c r="V17" s="26">
        <f ca="1">IFERROR(SUM(INDIRECT("'各歳別人口③'!D"&amp;(78+131*ROW(A7))):INDIRECT("'各歳別人口③'!E"&amp;(133+131*ROW(A7))))/SUM(INDIRECT("'各歳別人口③'!D"&amp;(3+131*ROW(A7))):INDIRECT("'各歳別人口③'!E"&amp;(133+131*ROW(A7)))),"")</f>
        <v>0.16194133628944854</v>
      </c>
      <c r="X17" s="24" t="str">
        <f>"2019年"&amp;"2月"</f>
        <v>2019年2月</v>
      </c>
      <c r="Y17" s="26">
        <f ca="1">IFERROR(SUM(INDIRECT("'各歳別人口③'!D"&amp;(3+131*ROW(A7))):INDIRECT("'各歳別人口③'!E"&amp;(17+131*ROW(A7))))/SUM(INDIRECT("'各歳別人口③'!D"&amp;(3+131*ROW(A7))):INDIRECT("'各歳別人口③'!E"&amp;(133+131*ROW(A7)))),"")</f>
        <v>0.10980516363384422</v>
      </c>
      <c r="Z17" s="26">
        <f ca="1">IFERROR(SUM(INDIRECT("'各歳別人口③'!D"&amp;(18+131*ROW(A7))):INDIRECT("'各歳別人口③'!E"&amp;(67+131*ROW(A7))))/SUM(INDIRECT("'各歳別人口③'!D"&amp;(3+131*ROW(A7))):INDIRECT("'各歳別人口③'!E"&amp;(133+131*ROW(A7)))),"")</f>
        <v>0.57819436127621038</v>
      </c>
      <c r="AA17" s="26">
        <f ca="1">IFERROR(SUM(INDIRECT("'各歳別人口③'!D"&amp;(68+131*ROW(A7))):INDIRECT("'各歳別人口③'!E"&amp;(133+131*ROW(A7))))/SUM(INDIRECT("'各歳別人口③'!D"&amp;(3+131*ROW(A7))):INDIRECT("'各歳別人口③'!E"&amp;(133+131*ROW(A7)))),"")</f>
        <v>0.31200047508994544</v>
      </c>
      <c r="AC17" s="24" t="str">
        <f>"2019年"&amp;"2月"</f>
        <v>2019年2月</v>
      </c>
      <c r="AD17" s="25">
        <f ca="1">SUM(INDIRECT("'各歳別人口③'!D"&amp;(3+131*ROW(A7))):INDIRECT("'各歳別人口③'!D"&amp;(7+131*ROW(A7))))</f>
        <v>6668</v>
      </c>
      <c r="AE17" s="25">
        <f ca="1">SUM(INDIRECT("'各歳別人口③'!D"&amp;(8+131*ROW(A7))):INDIRECT("'各歳別人口③'!D"&amp;(12+131*ROW(A7))))</f>
        <v>7579</v>
      </c>
      <c r="AF17" s="25">
        <f ca="1">SUM(INDIRECT("'各歳別人口③'!D"&amp;(13+131*ROW(A7))):INDIRECT("'各歳別人口③'!D"&amp;(17+131*ROW(A7))))</f>
        <v>8464</v>
      </c>
      <c r="AG17" s="25">
        <f ca="1">SUM(INDIRECT("'各歳別人口③'!D"&amp;(18+131*ROW(A7))):INDIRECT("'各歳別人口③'!D"&amp;(22+131*ROW(A7))))</f>
        <v>11043</v>
      </c>
      <c r="AH17" s="25">
        <f ca="1">SUM(INDIRECT("'各歳別人口③'!D"&amp;(23+131*ROW(A7))):INDIRECT("'各歳別人口③'!D"&amp;(27+131*ROW(A7))))</f>
        <v>11826</v>
      </c>
      <c r="AI17" s="25">
        <f ca="1">SUM(INDIRECT("'各歳別人口③'!D"&amp;(28+131*ROW(A7))):INDIRECT("'各歳別人口③'!D"&amp;(32+131*ROW(A7))))</f>
        <v>9673</v>
      </c>
      <c r="AJ17" s="25">
        <f ca="1">SUM(INDIRECT("'各歳別人口③'!D"&amp;(33+131*ROW(A7))):INDIRECT("'各歳別人口③'!D"&amp;(37+131*ROW(A7))))</f>
        <v>10212</v>
      </c>
      <c r="AK17" s="25">
        <f ca="1">SUM(INDIRECT("'各歳別人口③'!D"&amp;(38+131*ROW(A7))):INDIRECT("'各歳別人口③'!D"&amp;(42+131*ROW(A7))))</f>
        <v>11043</v>
      </c>
      <c r="AL17" s="25">
        <f ca="1">SUM(INDIRECT("'各歳別人口③'!D"&amp;(43+131*ROW(A7))):INDIRECT("'各歳別人口③'!D"&amp;(47+131*ROW(A7))))</f>
        <v>14004</v>
      </c>
      <c r="AM17" s="25">
        <f ca="1">SUM(INDIRECT("'各歳別人口③'!D"&amp;(48+131*ROW(A7))):INDIRECT("'各歳別人口③'!D"&amp;(52+131*ROW(A7))))</f>
        <v>16736</v>
      </c>
      <c r="AN17" s="25">
        <f ca="1">SUM(INDIRECT("'各歳別人口③'!D"&amp;(53+131*ROW(A7))):INDIRECT("'各歳別人口③'!D"&amp;(57+131*ROW(A7))))</f>
        <v>14161</v>
      </c>
      <c r="AO17" s="25">
        <f ca="1">SUM(INDIRECT("'各歳別人口③'!D"&amp;(58+131*ROW(A7))):INDIRECT("'各歳別人口③'!D"&amp;(62+131*ROW(A7))))</f>
        <v>12386</v>
      </c>
      <c r="AP17" s="25">
        <f ca="1">SUM(INDIRECT("'各歳別人口③'!D"&amp;(63+131*ROW(A7))):INDIRECT("'各歳別人口③'!D"&amp;(67+131*ROW(A7))))</f>
        <v>11706</v>
      </c>
      <c r="AQ17" s="25">
        <f ca="1">SUM(INDIRECT("'各歳別人口③'!D"&amp;(68+131*ROW(A7))):INDIRECT("'各歳別人口③'!D"&amp;(72+131*ROW(A7))))</f>
        <v>14632</v>
      </c>
      <c r="AR17" s="25">
        <f ca="1">SUM(INDIRECT("'各歳別人口③'!D"&amp;(73+131*ROW(A7))):INDIRECT("'各歳別人口③'!D"&amp;(77+131*ROW(A7))))</f>
        <v>14261</v>
      </c>
      <c r="AS17" s="25">
        <f ca="1">SUM(INDIRECT("'各歳別人口③'!D"&amp;(78+131*ROW(A7))):INDIRECT("'各歳別人口③'!D"&amp;(82+131*ROW(A7))))</f>
        <v>12627</v>
      </c>
      <c r="AT17" s="25">
        <f ca="1">SUM(INDIRECT("'各歳別人口③'!D"&amp;(83+131*ROW(A7))):INDIRECT("'各歳別人口③'!D"&amp;(87+131*ROW(A7))))</f>
        <v>8367</v>
      </c>
      <c r="AU17" s="25">
        <f ca="1">SUM(INDIRECT("'各歳別人口③'!D"&amp;(88+131*ROW(A7))):INDIRECT("'各歳別人口③'!D"&amp;(133+131*ROW(A7))))</f>
        <v>6123</v>
      </c>
      <c r="AW17" s="24" t="str">
        <f>"2019年"&amp;"2月"</f>
        <v>2019年2月</v>
      </c>
      <c r="AX17" s="25">
        <f ca="1">SUM(INDIRECT("'各歳別人口③'!E"&amp;(3+131*ROW(A7))):INDIRECT("'各歳別人口③'!E"&amp;(7+131*ROW(A7))))</f>
        <v>6221</v>
      </c>
      <c r="AY17" s="25">
        <f ca="1">SUM(INDIRECT("'各歳別人口③'!E"&amp;(8+131*ROW(A7))):INDIRECT("'各歳別人口③'!E"&amp;(12+131*ROW(A7))))</f>
        <v>7395</v>
      </c>
      <c r="AZ17" s="25">
        <f ca="1">SUM(INDIRECT("'各歳別人口③'!E"&amp;(13+131*ROW(A7))):INDIRECT("'各歳別人口③'!E"&amp;(17+131*ROW(A7))))</f>
        <v>8049</v>
      </c>
      <c r="BA17" s="25">
        <f ca="1">SUM(INDIRECT("'各歳別人口③'!E"&amp;(18+131*ROW(A7))):INDIRECT("'各歳別人口③'!E"&amp;(22+131*ROW(A7))))</f>
        <v>9117</v>
      </c>
      <c r="BB17" s="25">
        <f ca="1">SUM(INDIRECT("'各歳別人口③'!E"&amp;(23+131*ROW(A7))):INDIRECT("'各歳別人口③'!E"&amp;(27+131*ROW(A7))))</f>
        <v>9088</v>
      </c>
      <c r="BC17" s="25">
        <f ca="1">SUM(INDIRECT("'各歳別人口③'!E"&amp;(28+131*ROW(A7))):INDIRECT("'各歳別人口③'!E"&amp;(32+131*ROW(A7))))</f>
        <v>7981</v>
      </c>
      <c r="BD17" s="25">
        <f ca="1">SUM(INDIRECT("'各歳別人口③'!E"&amp;(33+131*ROW(A7))):INDIRECT("'各歳別人口③'!E"&amp;(37+131*ROW(A7))))</f>
        <v>8914</v>
      </c>
      <c r="BE17" s="25">
        <f ca="1">SUM(INDIRECT("'各歳別人口③'!E"&amp;(38+131*ROW(A7))):INDIRECT("'各歳別人口③'!E"&amp;(42+131*ROW(A7))))</f>
        <v>10396</v>
      </c>
      <c r="BF17" s="25">
        <f ca="1">SUM(INDIRECT("'各歳別人口③'!E"&amp;(43+131*ROW(A7))):INDIRECT("'各歳別人口③'!E"&amp;(47+131*ROW(A7))))</f>
        <v>13237</v>
      </c>
      <c r="BG17" s="25">
        <f ca="1">SUM(INDIRECT("'各歳別人口③'!E"&amp;(48+131*ROW(A7))):INDIRECT("'各歳別人口③'!E"&amp;(52+131*ROW(A7))))</f>
        <v>15485</v>
      </c>
      <c r="BH17" s="25">
        <f ca="1">SUM(INDIRECT("'各歳別人口③'!E"&amp;(53+131*ROW(A7))):INDIRECT("'各歳別人口③'!E"&amp;(57+131*ROW(A7))))</f>
        <v>13400</v>
      </c>
      <c r="BI17" s="25">
        <f ca="1">SUM(INDIRECT("'各歳別人口③'!E"&amp;(58+131*ROW(A7))):INDIRECT("'各歳別人口③'!E"&amp;(62+131*ROW(A7))))</f>
        <v>11695</v>
      </c>
      <c r="BJ17" s="25">
        <f ca="1">SUM(INDIRECT("'各歳別人口③'!E"&amp;(63+131*ROW(A7))):INDIRECT("'各歳別人口③'!E"&amp;(67+131*ROW(A7))))</f>
        <v>11565</v>
      </c>
      <c r="BK17" s="25">
        <f ca="1">SUM(INDIRECT("'各歳別人口③'!E"&amp;(68+131*ROW(A7))):INDIRECT("'各歳別人口③'!E"&amp;(72+131*ROW(A7))))</f>
        <v>15303</v>
      </c>
      <c r="BL17" s="25">
        <f ca="1">SUM(INDIRECT("'各歳別人口③'!E"&amp;(73+131*ROW(A7))):INDIRECT("'各歳別人口③'!E"&amp;(77+131*ROW(A7))))</f>
        <v>16448</v>
      </c>
      <c r="BM17" s="25">
        <f ca="1">SUM(INDIRECT("'各歳別人口③'!E"&amp;(78+131*ROW(A7))):INDIRECT("'各歳別人口③'!E"&amp;(82+131*ROW(A7))))</f>
        <v>14850</v>
      </c>
      <c r="BN17" s="25">
        <f ca="1">SUM(INDIRECT("'各歳別人口③'!E"&amp;(83+131*ROW(A7))):INDIRECT("'各歳別人口③'!E"&amp;(87+131*ROW(A7))))</f>
        <v>10966</v>
      </c>
      <c r="BO17" s="25">
        <f ca="1">SUM(INDIRECT("'各歳別人口③'!E"&amp;(88+131*ROW(A7))):INDIRECT("'各歳別人口③'!E"&amp;(133+131*ROW(A7))))</f>
        <v>12513</v>
      </c>
      <c r="BQ17" s="24" t="str">
        <f>"2019年"&amp;"2月"</f>
        <v>2019年2月</v>
      </c>
      <c r="BR17" s="25">
        <f t="shared" ca="1" si="7"/>
        <v>1176</v>
      </c>
      <c r="BS17" s="25">
        <f t="shared" ca="1" si="8"/>
        <v>1289</v>
      </c>
      <c r="BT17" s="25">
        <f t="shared" ca="1" si="9"/>
        <v>1363</v>
      </c>
      <c r="BU17" s="25">
        <f t="shared" ca="1" si="10"/>
        <v>1426</v>
      </c>
      <c r="BV17" s="25">
        <f t="shared" ca="1" si="11"/>
        <v>1414</v>
      </c>
      <c r="BW17" s="25">
        <f t="shared" ca="1" si="12"/>
        <v>1416</v>
      </c>
      <c r="BX17" s="25">
        <f t="shared" ca="1" si="13"/>
        <v>1499</v>
      </c>
      <c r="BY17" s="25">
        <f t="shared" ca="1" si="14"/>
        <v>1503</v>
      </c>
      <c r="BZ17" s="25">
        <f t="shared" ca="1" si="15"/>
        <v>1628</v>
      </c>
      <c r="CA17" s="25">
        <f t="shared" ca="1" si="16"/>
        <v>1533</v>
      </c>
      <c r="CB17" s="25">
        <f t="shared" ca="1" si="17"/>
        <v>1655</v>
      </c>
      <c r="CC17" s="25">
        <f t="shared" ca="1" si="18"/>
        <v>1614</v>
      </c>
      <c r="CD17" s="25">
        <f t="shared" ca="1" si="19"/>
        <v>1769</v>
      </c>
      <c r="CE17" s="25">
        <f t="shared" ca="1" si="20"/>
        <v>1681</v>
      </c>
      <c r="CF17" s="25">
        <f t="shared" ca="1" si="21"/>
        <v>1745</v>
      </c>
      <c r="CG17" s="25">
        <f t="shared" ca="1" si="22"/>
        <v>1921</v>
      </c>
      <c r="CH17" s="25">
        <f t="shared" ca="1" si="23"/>
        <v>2150</v>
      </c>
      <c r="CI17" s="25">
        <f t="shared" ca="1" si="24"/>
        <v>2202</v>
      </c>
      <c r="CJ17" s="25">
        <f t="shared" ca="1" si="25"/>
        <v>2315</v>
      </c>
      <c r="CK17" s="25">
        <f t="shared" ca="1" si="26"/>
        <v>2455</v>
      </c>
      <c r="CL17" s="25">
        <f t="shared" ca="1" si="27"/>
        <v>2524</v>
      </c>
      <c r="CM17" s="25">
        <f t="shared" ca="1" si="28"/>
        <v>2524</v>
      </c>
      <c r="CN17" s="25">
        <f t="shared" ca="1" si="29"/>
        <v>2562</v>
      </c>
      <c r="CO17" s="25">
        <f t="shared" ca="1" si="30"/>
        <v>2155</v>
      </c>
      <c r="CP17" s="25">
        <f t="shared" ca="1" si="31"/>
        <v>2061</v>
      </c>
      <c r="CQ17" s="25">
        <f t="shared" ca="1" si="32"/>
        <v>1986</v>
      </c>
      <c r="CR17" s="25">
        <f t="shared" ca="1" si="33"/>
        <v>1933</v>
      </c>
      <c r="CS17" s="25">
        <f t="shared" ca="1" si="34"/>
        <v>1961</v>
      </c>
      <c r="CT17" s="25">
        <f t="shared" ca="1" si="35"/>
        <v>1889</v>
      </c>
      <c r="CU17" s="25">
        <f t="shared" ca="1" si="36"/>
        <v>1904</v>
      </c>
      <c r="CV17" s="25">
        <f t="shared" ca="1" si="37"/>
        <v>2002</v>
      </c>
      <c r="CW17" s="25">
        <f t="shared" ca="1" si="38"/>
        <v>2026</v>
      </c>
      <c r="CX17" s="25">
        <f t="shared" ca="1" si="39"/>
        <v>2034</v>
      </c>
      <c r="CY17" s="25">
        <f t="shared" ca="1" si="40"/>
        <v>2002</v>
      </c>
      <c r="CZ17" s="25">
        <f t="shared" ca="1" si="41"/>
        <v>2148</v>
      </c>
      <c r="DA17" s="25">
        <f t="shared" ca="1" si="42"/>
        <v>2150</v>
      </c>
      <c r="DB17" s="25">
        <f t="shared" ca="1" si="43"/>
        <v>2112</v>
      </c>
      <c r="DC17" s="25">
        <f t="shared" ca="1" si="44"/>
        <v>2163</v>
      </c>
      <c r="DD17" s="25">
        <f t="shared" ca="1" si="45"/>
        <v>2205</v>
      </c>
      <c r="DE17" s="25">
        <f t="shared" ca="1" si="46"/>
        <v>2413</v>
      </c>
      <c r="DF17" s="25">
        <f t="shared" ca="1" si="47"/>
        <v>2554</v>
      </c>
      <c r="DG17" s="25">
        <f t="shared" ca="1" si="48"/>
        <v>2605</v>
      </c>
      <c r="DH17" s="25">
        <f t="shared" ca="1" si="49"/>
        <v>2788</v>
      </c>
      <c r="DI17" s="25">
        <f t="shared" ca="1" si="50"/>
        <v>2945</v>
      </c>
      <c r="DJ17" s="25">
        <f t="shared" ca="1" si="51"/>
        <v>3112</v>
      </c>
      <c r="DK17" s="25">
        <f t="shared" ca="1" si="52"/>
        <v>3401</v>
      </c>
      <c r="DL17" s="25">
        <f t="shared" ca="1" si="53"/>
        <v>3412</v>
      </c>
      <c r="DM17" s="25">
        <f t="shared" ca="1" si="54"/>
        <v>3437</v>
      </c>
      <c r="DN17" s="25">
        <f t="shared" ca="1" si="55"/>
        <v>3284</v>
      </c>
      <c r="DO17" s="25">
        <f t="shared" ca="1" si="56"/>
        <v>3202</v>
      </c>
      <c r="DP17" s="25">
        <f t="shared" ca="1" si="57"/>
        <v>3100</v>
      </c>
      <c r="DQ17" s="25">
        <f t="shared" ca="1" si="58"/>
        <v>3165</v>
      </c>
      <c r="DR17" s="25">
        <f t="shared" ca="1" si="59"/>
        <v>2497</v>
      </c>
      <c r="DS17" s="25">
        <f t="shared" ca="1" si="60"/>
        <v>2780</v>
      </c>
      <c r="DT17" s="25">
        <f t="shared" ca="1" si="61"/>
        <v>2619</v>
      </c>
      <c r="DU17" s="25">
        <f t="shared" ca="1" si="62"/>
        <v>2592</v>
      </c>
      <c r="DV17" s="25">
        <f t="shared" ca="1" si="63"/>
        <v>2507</v>
      </c>
      <c r="DW17" s="25">
        <f t="shared" ca="1" si="64"/>
        <v>2485</v>
      </c>
      <c r="DX17" s="25">
        <f t="shared" ca="1" si="65"/>
        <v>2326</v>
      </c>
      <c r="DY17" s="25">
        <f t="shared" ca="1" si="66"/>
        <v>2476</v>
      </c>
      <c r="DZ17" s="25">
        <f t="shared" ca="1" si="67"/>
        <v>2403</v>
      </c>
      <c r="EA17" s="25">
        <f t="shared" ca="1" si="68"/>
        <v>2207</v>
      </c>
      <c r="EB17" s="25">
        <f t="shared" ca="1" si="69"/>
        <v>2370</v>
      </c>
      <c r="EC17" s="25">
        <f t="shared" ca="1" si="70"/>
        <v>2313</v>
      </c>
      <c r="ED17" s="25">
        <f t="shared" ca="1" si="71"/>
        <v>2413</v>
      </c>
      <c r="EE17" s="25">
        <f t="shared" ca="1" si="72"/>
        <v>2526</v>
      </c>
      <c r="EF17" s="25">
        <f t="shared" ca="1" si="73"/>
        <v>2701</v>
      </c>
      <c r="EG17" s="25">
        <f t="shared" ca="1" si="74"/>
        <v>2848</v>
      </c>
      <c r="EH17" s="25">
        <f t="shared" ca="1" si="75"/>
        <v>3048</v>
      </c>
      <c r="EI17" s="25">
        <f t="shared" ca="1" si="76"/>
        <v>3509</v>
      </c>
      <c r="EJ17" s="25">
        <f t="shared" ca="1" si="77"/>
        <v>3407</v>
      </c>
      <c r="EK17" s="25">
        <f t="shared" ca="1" si="78"/>
        <v>3691</v>
      </c>
      <c r="EL17" s="25">
        <f t="shared" ca="1" si="79"/>
        <v>2630</v>
      </c>
      <c r="EM17" s="25">
        <f t="shared" ca="1" si="80"/>
        <v>1980</v>
      </c>
      <c r="EN17" s="25">
        <f t="shared" ca="1" si="81"/>
        <v>2553</v>
      </c>
      <c r="EO17" s="25">
        <f t="shared" ca="1" si="82"/>
        <v>2846</v>
      </c>
      <c r="EP17" s="25">
        <f t="shared" ca="1" si="83"/>
        <v>2764</v>
      </c>
      <c r="EQ17" s="25">
        <f t="shared" ca="1" si="84"/>
        <v>2660</v>
      </c>
      <c r="ER17" s="25">
        <f t="shared" ca="1" si="85"/>
        <v>2319</v>
      </c>
      <c r="ES17" s="25">
        <f t="shared" ca="1" si="86"/>
        <v>2038</v>
      </c>
      <c r="ET17" s="25">
        <f t="shared" ca="1" si="87"/>
        <v>1809</v>
      </c>
      <c r="EU17" s="25">
        <f t="shared" ca="1" si="88"/>
        <v>1860</v>
      </c>
      <c r="EV17" s="25">
        <f t="shared" ca="1" si="89"/>
        <v>1683</v>
      </c>
      <c r="EW17" s="25">
        <f t="shared" ca="1" si="90"/>
        <v>1624</v>
      </c>
      <c r="EX17" s="25">
        <f t="shared" ca="1" si="91"/>
        <v>1391</v>
      </c>
      <c r="EY17" s="25">
        <f t="shared" ca="1" si="92"/>
        <v>1215</v>
      </c>
      <c r="EZ17" s="25">
        <f t="shared" ca="1" si="93"/>
        <v>1035</v>
      </c>
      <c r="FA17" s="25">
        <f t="shared" ca="1" si="94"/>
        <v>848</v>
      </c>
      <c r="FB17" s="25">
        <f t="shared" ca="1" si="95"/>
        <v>718</v>
      </c>
      <c r="FC17" s="25">
        <f t="shared" ca="1" si="96"/>
        <v>558</v>
      </c>
      <c r="FD17" s="25">
        <f t="shared" ca="1" si="97"/>
        <v>452</v>
      </c>
      <c r="FE17" s="25">
        <f t="shared" ca="1" si="98"/>
        <v>389</v>
      </c>
      <c r="FF17" s="25">
        <f t="shared" ca="1" si="99"/>
        <v>288</v>
      </c>
      <c r="FG17" s="25">
        <f t="shared" ca="1" si="100"/>
        <v>198</v>
      </c>
      <c r="FH17" s="25">
        <f t="shared" ca="1" si="101"/>
        <v>132</v>
      </c>
      <c r="FI17" s="25">
        <f t="shared" ca="1" si="102"/>
        <v>95</v>
      </c>
      <c r="FJ17" s="25">
        <f t="shared" ca="1" si="103"/>
        <v>67</v>
      </c>
      <c r="FK17" s="25">
        <f t="shared" ca="1" si="104"/>
        <v>41</v>
      </c>
      <c r="FL17" s="25">
        <f t="shared" ca="1" si="105"/>
        <v>28</v>
      </c>
      <c r="FM17" s="25">
        <f t="shared" ca="1" si="106"/>
        <v>25</v>
      </c>
      <c r="FN17" s="27">
        <f ca="1">SUM(INDIRECT("'各歳別人口③'!D"&amp;(103+131*ROW(A7))):INDIRECT("'各歳別人口③'!D"&amp;(133+131*ROW(A7))))</f>
        <v>34</v>
      </c>
      <c r="FP17" s="24" t="str">
        <f>"2019年"&amp;"2月"</f>
        <v>2019年2月</v>
      </c>
      <c r="FQ17" s="25">
        <f t="shared" ca="1" si="107"/>
        <v>1050</v>
      </c>
      <c r="FR17" s="25">
        <f t="shared" ca="1" si="108"/>
        <v>1232</v>
      </c>
      <c r="FS17" s="25">
        <f t="shared" ca="1" si="109"/>
        <v>1222</v>
      </c>
      <c r="FT17" s="25">
        <f t="shared" ca="1" si="110"/>
        <v>1334</v>
      </c>
      <c r="FU17" s="25">
        <f t="shared" ca="1" si="111"/>
        <v>1383</v>
      </c>
      <c r="FV17" s="25">
        <f t="shared" ca="1" si="112"/>
        <v>1420</v>
      </c>
      <c r="FW17" s="25">
        <f t="shared" ca="1" si="113"/>
        <v>1413</v>
      </c>
      <c r="FX17" s="25">
        <f t="shared" ca="1" si="114"/>
        <v>1529</v>
      </c>
      <c r="FY17" s="25">
        <f t="shared" ca="1" si="115"/>
        <v>1528</v>
      </c>
      <c r="FZ17" s="25">
        <f t="shared" ca="1" si="116"/>
        <v>1505</v>
      </c>
      <c r="GA17" s="25">
        <f t="shared" ca="1" si="117"/>
        <v>1519</v>
      </c>
      <c r="GB17" s="25">
        <f t="shared" ca="1" si="118"/>
        <v>1641</v>
      </c>
      <c r="GC17" s="25">
        <f t="shared" ca="1" si="119"/>
        <v>1628</v>
      </c>
      <c r="GD17" s="25">
        <f t="shared" ca="1" si="120"/>
        <v>1566</v>
      </c>
      <c r="GE17" s="25">
        <f t="shared" ca="1" si="121"/>
        <v>1695</v>
      </c>
      <c r="GF17" s="25">
        <f t="shared" ca="1" si="122"/>
        <v>1748</v>
      </c>
      <c r="GG17" s="25">
        <f t="shared" ca="1" si="123"/>
        <v>1774</v>
      </c>
      <c r="GH17" s="25">
        <f t="shared" ca="1" si="124"/>
        <v>1777</v>
      </c>
      <c r="GI17" s="25">
        <f t="shared" ca="1" si="125"/>
        <v>1882</v>
      </c>
      <c r="GJ17" s="25">
        <f t="shared" ca="1" si="126"/>
        <v>1936</v>
      </c>
      <c r="GK17" s="25">
        <f t="shared" ca="1" si="127"/>
        <v>1955</v>
      </c>
      <c r="GL17" s="25">
        <f t="shared" ca="1" si="128"/>
        <v>1872</v>
      </c>
      <c r="GM17" s="25">
        <f t="shared" ca="1" si="129"/>
        <v>1845</v>
      </c>
      <c r="GN17" s="25">
        <f t="shared" ca="1" si="130"/>
        <v>1662</v>
      </c>
      <c r="GO17" s="25">
        <f t="shared" ca="1" si="131"/>
        <v>1754</v>
      </c>
      <c r="GP17" s="25">
        <f t="shared" ca="1" si="132"/>
        <v>1624</v>
      </c>
      <c r="GQ17" s="25">
        <f t="shared" ca="1" si="133"/>
        <v>1535</v>
      </c>
      <c r="GR17" s="25">
        <f t="shared" ca="1" si="134"/>
        <v>1575</v>
      </c>
      <c r="GS17" s="25">
        <f t="shared" ca="1" si="135"/>
        <v>1610</v>
      </c>
      <c r="GT17" s="25">
        <f t="shared" ca="1" si="136"/>
        <v>1637</v>
      </c>
      <c r="GU17" s="25">
        <f t="shared" ca="1" si="137"/>
        <v>1716</v>
      </c>
      <c r="GV17" s="25">
        <f t="shared" ca="1" si="138"/>
        <v>1762</v>
      </c>
      <c r="GW17" s="25">
        <f t="shared" ca="1" si="139"/>
        <v>1711</v>
      </c>
      <c r="GX17" s="25">
        <f t="shared" ca="1" si="140"/>
        <v>1807</v>
      </c>
      <c r="GY17" s="25">
        <f t="shared" ca="1" si="141"/>
        <v>1918</v>
      </c>
      <c r="GZ17" s="25">
        <f t="shared" ca="1" si="142"/>
        <v>2001</v>
      </c>
      <c r="HA17" s="25">
        <f t="shared" ca="1" si="143"/>
        <v>1957</v>
      </c>
      <c r="HB17" s="25">
        <f t="shared" ca="1" si="144"/>
        <v>2006</v>
      </c>
      <c r="HC17" s="25">
        <f t="shared" ca="1" si="145"/>
        <v>2110</v>
      </c>
      <c r="HD17" s="25">
        <f t="shared" ca="1" si="146"/>
        <v>2322</v>
      </c>
      <c r="HE17" s="25">
        <f t="shared" ca="1" si="147"/>
        <v>2323</v>
      </c>
      <c r="HF17" s="25">
        <f t="shared" ca="1" si="148"/>
        <v>2467</v>
      </c>
      <c r="HG17" s="25">
        <f t="shared" ca="1" si="149"/>
        <v>2611</v>
      </c>
      <c r="HH17" s="25">
        <f t="shared" ca="1" si="150"/>
        <v>2817</v>
      </c>
      <c r="HI17" s="25">
        <f t="shared" ca="1" si="151"/>
        <v>3019</v>
      </c>
      <c r="HJ17" s="25">
        <f t="shared" ca="1" si="152"/>
        <v>3138</v>
      </c>
      <c r="HK17" s="25">
        <f t="shared" ca="1" si="153"/>
        <v>3141</v>
      </c>
      <c r="HL17" s="25">
        <f t="shared" ca="1" si="154"/>
        <v>3224</v>
      </c>
      <c r="HM17" s="25">
        <f t="shared" ca="1" si="155"/>
        <v>3073</v>
      </c>
      <c r="HN17" s="25">
        <f t="shared" ca="1" si="156"/>
        <v>2909</v>
      </c>
      <c r="HO17" s="25">
        <f t="shared" ca="1" si="157"/>
        <v>2889</v>
      </c>
      <c r="HP17" s="25">
        <f t="shared" ca="1" si="158"/>
        <v>2915</v>
      </c>
      <c r="HQ17" s="25">
        <f t="shared" ca="1" si="159"/>
        <v>2355</v>
      </c>
      <c r="HR17" s="25">
        <f t="shared" ca="1" si="160"/>
        <v>2621</v>
      </c>
      <c r="HS17" s="25">
        <f t="shared" ca="1" si="161"/>
        <v>2620</v>
      </c>
      <c r="HT17" s="25">
        <f t="shared" ca="1" si="162"/>
        <v>2435</v>
      </c>
      <c r="HU17" s="25">
        <f t="shared" ca="1" si="163"/>
        <v>2342</v>
      </c>
      <c r="HV17" s="25">
        <f t="shared" ca="1" si="164"/>
        <v>2384</v>
      </c>
      <c r="HW17" s="25">
        <f t="shared" ca="1" si="165"/>
        <v>2321</v>
      </c>
      <c r="HX17" s="25">
        <f t="shared" ca="1" si="166"/>
        <v>2213</v>
      </c>
      <c r="HY17" s="25">
        <f t="shared" ca="1" si="167"/>
        <v>2307</v>
      </c>
      <c r="HZ17" s="25">
        <f t="shared" ca="1" si="168"/>
        <v>2187</v>
      </c>
      <c r="IA17" s="25">
        <f t="shared" ca="1" si="169"/>
        <v>2296</v>
      </c>
      <c r="IB17" s="25">
        <f t="shared" ca="1" si="170"/>
        <v>2296</v>
      </c>
      <c r="IC17" s="25">
        <f t="shared" ca="1" si="171"/>
        <v>2479</v>
      </c>
      <c r="ID17" s="25">
        <f t="shared" ca="1" si="172"/>
        <v>2500</v>
      </c>
      <c r="IE17" s="25">
        <f t="shared" ca="1" si="173"/>
        <v>2779</v>
      </c>
      <c r="IF17" s="25">
        <f t="shared" ca="1" si="174"/>
        <v>2976</v>
      </c>
      <c r="IG17" s="25">
        <f t="shared" ca="1" si="175"/>
        <v>3170</v>
      </c>
      <c r="IH17" s="25">
        <f t="shared" ca="1" si="176"/>
        <v>3878</v>
      </c>
      <c r="II17" s="25">
        <f t="shared" ca="1" si="177"/>
        <v>3779</v>
      </c>
      <c r="IJ17" s="25">
        <f t="shared" ca="1" si="178"/>
        <v>4121</v>
      </c>
      <c r="IK17" s="25">
        <f t="shared" ca="1" si="179"/>
        <v>3074</v>
      </c>
      <c r="IL17" s="25">
        <f t="shared" ca="1" si="180"/>
        <v>2424</v>
      </c>
      <c r="IM17" s="25">
        <f t="shared" ca="1" si="181"/>
        <v>3050</v>
      </c>
      <c r="IN17" s="25">
        <f t="shared" ca="1" si="182"/>
        <v>3303</v>
      </c>
      <c r="IO17" s="25">
        <f t="shared" ca="1" si="183"/>
        <v>3077</v>
      </c>
      <c r="IP17" s="25">
        <f t="shared" ca="1" si="184"/>
        <v>3188</v>
      </c>
      <c r="IQ17" s="25">
        <f t="shared" ca="1" si="185"/>
        <v>2806</v>
      </c>
      <c r="IR17" s="25">
        <f t="shared" ca="1" si="186"/>
        <v>2476</v>
      </c>
      <c r="IS17" s="25">
        <f t="shared" ca="1" si="187"/>
        <v>2223</v>
      </c>
      <c r="IT17" s="25">
        <f t="shared" ca="1" si="188"/>
        <v>2401</v>
      </c>
      <c r="IU17" s="25">
        <f t="shared" ca="1" si="189"/>
        <v>2129</v>
      </c>
      <c r="IV17" s="25">
        <f t="shared" ca="1" si="190"/>
        <v>2217</v>
      </c>
      <c r="IW17" s="25">
        <f t="shared" ca="1" si="191"/>
        <v>1996</v>
      </c>
      <c r="IX17" s="25">
        <f t="shared" ca="1" si="192"/>
        <v>1821</v>
      </c>
      <c r="IY17" s="25">
        <f t="shared" ca="1" si="193"/>
        <v>1721</v>
      </c>
      <c r="IZ17" s="25">
        <f t="shared" ca="1" si="194"/>
        <v>1475</v>
      </c>
      <c r="JA17" s="25">
        <f t="shared" ca="1" si="195"/>
        <v>1292</v>
      </c>
      <c r="JB17" s="25">
        <f t="shared" ca="1" si="196"/>
        <v>1178</v>
      </c>
      <c r="JC17" s="25">
        <f t="shared" ca="1" si="197"/>
        <v>1018</v>
      </c>
      <c r="JD17" s="25">
        <f t="shared" ca="1" si="198"/>
        <v>824</v>
      </c>
      <c r="JE17" s="25">
        <f t="shared" ca="1" si="199"/>
        <v>705</v>
      </c>
      <c r="JF17" s="25">
        <f t="shared" ca="1" si="200"/>
        <v>636</v>
      </c>
      <c r="JG17" s="25">
        <f t="shared" ca="1" si="201"/>
        <v>485</v>
      </c>
      <c r="JH17" s="25">
        <f t="shared" ca="1" si="202"/>
        <v>378</v>
      </c>
      <c r="JI17" s="25">
        <f t="shared" ca="1" si="203"/>
        <v>262</v>
      </c>
      <c r="JJ17" s="25">
        <f t="shared" ca="1" si="204"/>
        <v>245</v>
      </c>
      <c r="JK17" s="25">
        <f t="shared" ca="1" si="205"/>
        <v>154</v>
      </c>
      <c r="JL17" s="25">
        <f t="shared" ca="1" si="206"/>
        <v>95</v>
      </c>
      <c r="JM17" s="27">
        <f ca="1">SUM(INDIRECT("'各歳別人口③'!E"&amp;(103+131*ROW(A7))):INDIRECT("'各歳別人口③'!E"&amp;(133+131*ROW(A7))))</f>
        <v>224</v>
      </c>
    </row>
    <row r="18" spans="1:273" x14ac:dyDescent="0.4">
      <c r="A18" s="24" t="str">
        <f>"2019年"&amp;"3月"</f>
        <v>2019年3月</v>
      </c>
      <c r="B18" s="25">
        <f ca="1">SUM(INDIRECT("'各歳別人口③'!D"&amp;(3+131*ROW(A8))):INDIRECT("'各歳別人口③'!E"&amp;(133+131*ROW(A8))))</f>
        <v>402260</v>
      </c>
      <c r="D18" s="24" t="str">
        <f>"2019年"&amp;"3月"</f>
        <v>2019年3月</v>
      </c>
      <c r="E18" s="25">
        <f ca="1">SUM(INDIRECT("'各歳別人口③'!D"&amp;(3+131*ROW(A8))):INDIRECT("'各歳別人口③'!D"&amp;(133+131*ROW(A8))))</f>
        <v>200141</v>
      </c>
      <c r="F18" s="25">
        <f ca="1">SUM(INDIRECT("'各歳別人口③'!E"&amp;(3+131*ROW(A8))):INDIRECT("'各歳別人口③'!E"&amp;(133+131*ROW(A8))))</f>
        <v>202119</v>
      </c>
      <c r="H18" s="24" t="str">
        <f>"2019年"&amp;"3月"</f>
        <v>2019年3月</v>
      </c>
      <c r="I18" s="25">
        <f ca="1">SUM(INDIRECT("'各歳別人口③'!D"&amp;(3+131*ROW(A8))):INDIRECT("'各歳別人口③'!D"&amp;(17+131*ROW(A8))))</f>
        <v>22637</v>
      </c>
      <c r="J18" s="25">
        <f ca="1">SUM(INDIRECT("'各歳別人口③'!D"&amp;(18+131*ROW(A8))):INDIRECT("'各歳別人口③'!D"&amp;(67+131*ROW(A8))))</f>
        <v>121458</v>
      </c>
      <c r="K18" s="25">
        <f ca="1">SUM(INDIRECT("'各歳別人口③'!D"&amp;(68+131*ROW(A8))):INDIRECT("'各歳別人口③'!D"&amp;(133+131*ROW(A8))))</f>
        <v>56046</v>
      </c>
      <c r="M18" s="24" t="str">
        <f>"2019年"&amp;"3月"</f>
        <v>2019年3月</v>
      </c>
      <c r="N18" s="25">
        <f ca="1">SUM(INDIRECT("'各歳別人口③'!E"&amp;(3+131*ROW(A8))):INDIRECT("'各歳別人口③'!E"&amp;(17+131*ROW(A8))))</f>
        <v>21541</v>
      </c>
      <c r="O18" s="25">
        <f ca="1">SUM(INDIRECT("'各歳別人口③'!E"&amp;(18+131*ROW(A8))):INDIRECT("'各歳別人口③'!E"&amp;(67+131*ROW(A8))))</f>
        <v>110431</v>
      </c>
      <c r="P18" s="25">
        <f ca="1">SUM(INDIRECT("'各歳別人口③'!E"&amp;(68+131*ROW(A8))):INDIRECT("'各歳別人口③'!E"&amp;(133+131*ROW(A8))))</f>
        <v>70147</v>
      </c>
      <c r="R18" s="24" t="str">
        <f>"2019年"&amp;"3月"</f>
        <v>2019年3月</v>
      </c>
      <c r="S18" s="26">
        <f ca="1">IFERROR(SUM(INDIRECT("'各歳別人口③'!D"&amp;(68+131*ROW(A8))):INDIRECT("'各歳別人口③'!E"&amp;(133+131*ROW(A8))))/SUM(INDIRECT("'各歳別人口③'!D"&amp;(3+131*ROW(A8))):INDIRECT("'各歳別人口③'!E"&amp;(133+131*ROW(A8)))),"")</f>
        <v>0.31371003828369709</v>
      </c>
      <c r="U18" s="24" t="str">
        <f>"2019年"&amp;"3月"</f>
        <v>2019年3月</v>
      </c>
      <c r="V18" s="26">
        <f ca="1">IFERROR(SUM(INDIRECT("'各歳別人口③'!D"&amp;(78+131*ROW(A8))):INDIRECT("'各歳別人口③'!E"&amp;(133+131*ROW(A8))))/SUM(INDIRECT("'各歳別人口③'!D"&amp;(3+131*ROW(A8))):INDIRECT("'各歳別人口③'!E"&amp;(133+131*ROW(A8)))),"")</f>
        <v>0.16341420971510964</v>
      </c>
      <c r="X18" s="24" t="str">
        <f>"2019年"&amp;"3月"</f>
        <v>2019年3月</v>
      </c>
      <c r="Y18" s="26">
        <f ca="1">IFERROR(SUM(INDIRECT("'各歳別人口③'!D"&amp;(3+131*ROW(A8))):INDIRECT("'各歳別人口③'!E"&amp;(17+131*ROW(A8))))/SUM(INDIRECT("'各歳別人口③'!D"&amp;(3+131*ROW(A8))):INDIRECT("'各歳別人口③'!E"&amp;(133+131*ROW(A8)))),"")</f>
        <v>0.10982449162233382</v>
      </c>
      <c r="Z18" s="26">
        <f ca="1">IFERROR(SUM(INDIRECT("'各歳別人口③'!D"&amp;(18+131*ROW(A8))):INDIRECT("'各歳別人口③'!E"&amp;(67+131*ROW(A8))))/SUM(INDIRECT("'各歳別人口③'!D"&amp;(3+131*ROW(A8))):INDIRECT("'各歳別人口③'!E"&amp;(133+131*ROW(A8)))),"")</f>
        <v>0.57646547009396909</v>
      </c>
      <c r="AA18" s="26">
        <f ca="1">IFERROR(SUM(INDIRECT("'各歳別人口③'!D"&amp;(68+131*ROW(A8))):INDIRECT("'各歳別人口③'!E"&amp;(133+131*ROW(A8))))/SUM(INDIRECT("'各歳別人口③'!D"&amp;(3+131*ROW(A8))):INDIRECT("'各歳別人口③'!E"&amp;(133+131*ROW(A8)))),"")</f>
        <v>0.31371003828369709</v>
      </c>
      <c r="AC18" s="24" t="str">
        <f>"2019年"&amp;"3月"</f>
        <v>2019年3月</v>
      </c>
      <c r="AD18" s="25">
        <f ca="1">SUM(INDIRECT("'各歳別人口③'!D"&amp;(3+131*ROW(A8))):INDIRECT("'各歳別人口③'!D"&amp;(7+131*ROW(A8))))</f>
        <v>6626</v>
      </c>
      <c r="AE18" s="25">
        <f ca="1">SUM(INDIRECT("'各歳別人口③'!D"&amp;(8+131*ROW(A8))):INDIRECT("'各歳別人口③'!D"&amp;(12+131*ROW(A8))))</f>
        <v>7554</v>
      </c>
      <c r="AF18" s="25">
        <f ca="1">SUM(INDIRECT("'各歳別人口③'!D"&amp;(13+131*ROW(A8))):INDIRECT("'各歳別人口③'!D"&amp;(17+131*ROW(A8))))</f>
        <v>8457</v>
      </c>
      <c r="AG18" s="25">
        <f ca="1">SUM(INDIRECT("'各歳別人口③'!D"&amp;(18+131*ROW(A8))):INDIRECT("'各歳別人口③'!D"&amp;(22+131*ROW(A8))))</f>
        <v>10665</v>
      </c>
      <c r="AH18" s="25">
        <f ca="1">SUM(INDIRECT("'各歳別人口③'!D"&amp;(23+131*ROW(A8))):INDIRECT("'各歳別人口③'!D"&amp;(27+131*ROW(A8))))</f>
        <v>11249</v>
      </c>
      <c r="AI18" s="25">
        <f ca="1">SUM(INDIRECT("'各歳別人口③'!D"&amp;(28+131*ROW(A8))):INDIRECT("'各歳別人口③'!D"&amp;(32+131*ROW(A8))))</f>
        <v>9573</v>
      </c>
      <c r="AJ18" s="25">
        <f ca="1">SUM(INDIRECT("'各歳別人口③'!D"&amp;(33+131*ROW(A8))):INDIRECT("'各歳別人口③'!D"&amp;(37+131*ROW(A8))))</f>
        <v>10207</v>
      </c>
      <c r="AK18" s="25">
        <f ca="1">SUM(INDIRECT("'各歳別人口③'!D"&amp;(38+131*ROW(A8))):INDIRECT("'各歳別人口③'!D"&amp;(42+131*ROW(A8))))</f>
        <v>10985</v>
      </c>
      <c r="AL18" s="25">
        <f ca="1">SUM(INDIRECT("'各歳別人口③'!D"&amp;(43+131*ROW(A8))):INDIRECT("'各歳別人口③'!D"&amp;(47+131*ROW(A8))))</f>
        <v>13833</v>
      </c>
      <c r="AM18" s="25">
        <f ca="1">SUM(INDIRECT("'各歳別人口③'!D"&amp;(48+131*ROW(A8))):INDIRECT("'各歳別人口③'!D"&amp;(52+131*ROW(A8))))</f>
        <v>16683</v>
      </c>
      <c r="AN18" s="25">
        <f ca="1">SUM(INDIRECT("'各歳別人口③'!D"&amp;(53+131*ROW(A8))):INDIRECT("'各歳別人口③'!D"&amp;(57+131*ROW(A8))))</f>
        <v>14179</v>
      </c>
      <c r="AO18" s="25">
        <f ca="1">SUM(INDIRECT("'各歳別人口③'!D"&amp;(58+131*ROW(A8))):INDIRECT("'各歳別人口③'!D"&amp;(62+131*ROW(A8))))</f>
        <v>12386</v>
      </c>
      <c r="AP18" s="25">
        <f ca="1">SUM(INDIRECT("'各歳別人口③'!D"&amp;(63+131*ROW(A8))):INDIRECT("'各歳別人口③'!D"&amp;(67+131*ROW(A8))))</f>
        <v>11698</v>
      </c>
      <c r="AQ18" s="25">
        <f ca="1">SUM(INDIRECT("'各歳別人口③'!D"&amp;(68+131*ROW(A8))):INDIRECT("'各歳別人口③'!D"&amp;(72+131*ROW(A8))))</f>
        <v>14516</v>
      </c>
      <c r="AR18" s="25">
        <f ca="1">SUM(INDIRECT("'各歳別人口③'!D"&amp;(73+131*ROW(A8))):INDIRECT("'各歳別人口③'!D"&amp;(77+131*ROW(A8))))</f>
        <v>14291</v>
      </c>
      <c r="AS18" s="25">
        <f ca="1">SUM(INDIRECT("'各歳別人口③'!D"&amp;(78+131*ROW(A8))):INDIRECT("'各歳別人口③'!D"&amp;(82+131*ROW(A8))))</f>
        <v>12678</v>
      </c>
      <c r="AT18" s="25">
        <f ca="1">SUM(INDIRECT("'各歳別人口③'!D"&amp;(83+131*ROW(A8))):INDIRECT("'各歳別人口③'!D"&amp;(87+131*ROW(A8))))</f>
        <v>8393</v>
      </c>
      <c r="AU18" s="25">
        <f ca="1">SUM(INDIRECT("'各歳別人口③'!D"&amp;(88+131*ROW(A8))):INDIRECT("'各歳別人口③'!D"&amp;(133+131*ROW(A8))))</f>
        <v>6168</v>
      </c>
      <c r="AW18" s="24" t="str">
        <f>"2019年"&amp;"3月"</f>
        <v>2019年3月</v>
      </c>
      <c r="AX18" s="25">
        <f ca="1">SUM(INDIRECT("'各歳別人口③'!E"&amp;(3+131*ROW(A8))):INDIRECT("'各歳別人口③'!E"&amp;(7+131*ROW(A8))))</f>
        <v>6202</v>
      </c>
      <c r="AY18" s="25">
        <f ca="1">SUM(INDIRECT("'各歳別人口③'!E"&amp;(8+131*ROW(A8))):INDIRECT("'各歳別人口③'!E"&amp;(12+131*ROW(A8))))</f>
        <v>7330</v>
      </c>
      <c r="AZ18" s="25">
        <f ca="1">SUM(INDIRECT("'各歳別人口③'!E"&amp;(13+131*ROW(A8))):INDIRECT("'各歳別人口③'!E"&amp;(17+131*ROW(A8))))</f>
        <v>8009</v>
      </c>
      <c r="BA18" s="25">
        <f ca="1">SUM(INDIRECT("'各歳別人口③'!E"&amp;(18+131*ROW(A8))):INDIRECT("'各歳別人口③'!E"&amp;(22+131*ROW(A8))))</f>
        <v>9103</v>
      </c>
      <c r="BB18" s="25">
        <f ca="1">SUM(INDIRECT("'各歳別人口③'!E"&amp;(23+131*ROW(A8))):INDIRECT("'各歳別人口③'!E"&amp;(27+131*ROW(A8))))</f>
        <v>8990</v>
      </c>
      <c r="BC18" s="25">
        <f ca="1">SUM(INDIRECT("'各歳別人口③'!E"&amp;(28+131*ROW(A8))):INDIRECT("'各歳別人口③'!E"&amp;(32+131*ROW(A8))))</f>
        <v>7902</v>
      </c>
      <c r="BD18" s="25">
        <f ca="1">SUM(INDIRECT("'各歳別人口③'!E"&amp;(33+131*ROW(A8))):INDIRECT("'各歳別人口③'!E"&amp;(37+131*ROW(A8))))</f>
        <v>8859</v>
      </c>
      <c r="BE18" s="25">
        <f ca="1">SUM(INDIRECT("'各歳別人口③'!E"&amp;(38+131*ROW(A8))):INDIRECT("'各歳別人口③'!E"&amp;(42+131*ROW(A8))))</f>
        <v>10367</v>
      </c>
      <c r="BF18" s="25">
        <f ca="1">SUM(INDIRECT("'各歳別人口③'!E"&amp;(43+131*ROW(A8))):INDIRECT("'各歳別人口③'!E"&amp;(47+131*ROW(A8))))</f>
        <v>13128</v>
      </c>
      <c r="BG18" s="25">
        <f ca="1">SUM(INDIRECT("'各歳別人口③'!E"&amp;(48+131*ROW(A8))):INDIRECT("'各歳別人口③'!E"&amp;(52+131*ROW(A8))))</f>
        <v>15461</v>
      </c>
      <c r="BH18" s="25">
        <f ca="1">SUM(INDIRECT("'各歳別人口③'!E"&amp;(53+131*ROW(A8))):INDIRECT("'各歳別人口③'!E"&amp;(57+131*ROW(A8))))</f>
        <v>13433</v>
      </c>
      <c r="BI18" s="25">
        <f ca="1">SUM(INDIRECT("'各歳別人口③'!E"&amp;(58+131*ROW(A8))):INDIRECT("'各歳別人口③'!E"&amp;(62+131*ROW(A8))))</f>
        <v>11689</v>
      </c>
      <c r="BJ18" s="25">
        <f ca="1">SUM(INDIRECT("'各歳別人口③'!E"&amp;(63+131*ROW(A8))):INDIRECT("'各歳別人口③'!E"&amp;(67+131*ROW(A8))))</f>
        <v>11499</v>
      </c>
      <c r="BK18" s="25">
        <f ca="1">SUM(INDIRECT("'各歳別人口③'!E"&amp;(68+131*ROW(A8))):INDIRECT("'各歳別人口③'!E"&amp;(72+131*ROW(A8))))</f>
        <v>15193</v>
      </c>
      <c r="BL18" s="25">
        <f ca="1">SUM(INDIRECT("'各歳別人口③'!E"&amp;(73+131*ROW(A8))):INDIRECT("'各歳別人口③'!E"&amp;(77+131*ROW(A8))))</f>
        <v>16458</v>
      </c>
      <c r="BM18" s="25">
        <f ca="1">SUM(INDIRECT("'各歳別人口③'!E"&amp;(78+131*ROW(A8))):INDIRECT("'各歳別人口③'!E"&amp;(82+131*ROW(A8))))</f>
        <v>14939</v>
      </c>
      <c r="BN18" s="25">
        <f ca="1">SUM(INDIRECT("'各歳別人口③'!E"&amp;(83+131*ROW(A8))):INDIRECT("'各歳別人口③'!E"&amp;(87+131*ROW(A8))))</f>
        <v>10981</v>
      </c>
      <c r="BO18" s="25">
        <f ca="1">SUM(INDIRECT("'各歳別人口③'!E"&amp;(88+131*ROW(A8))):INDIRECT("'各歳別人口③'!E"&amp;(133+131*ROW(A8))))</f>
        <v>12576</v>
      </c>
      <c r="BQ18" s="24" t="str">
        <f>"2019年"&amp;"3月"</f>
        <v>2019年3月</v>
      </c>
      <c r="BR18" s="25">
        <f t="shared" ca="1" si="7"/>
        <v>1160</v>
      </c>
      <c r="BS18" s="25">
        <f t="shared" ca="1" si="8"/>
        <v>1288</v>
      </c>
      <c r="BT18" s="25">
        <f t="shared" ca="1" si="9"/>
        <v>1327</v>
      </c>
      <c r="BU18" s="25">
        <f t="shared" ca="1" si="10"/>
        <v>1432</v>
      </c>
      <c r="BV18" s="25">
        <f t="shared" ca="1" si="11"/>
        <v>1419</v>
      </c>
      <c r="BW18" s="25">
        <f t="shared" ca="1" si="12"/>
        <v>1404</v>
      </c>
      <c r="BX18" s="25">
        <f t="shared" ca="1" si="13"/>
        <v>1497</v>
      </c>
      <c r="BY18" s="25">
        <f t="shared" ca="1" si="14"/>
        <v>1489</v>
      </c>
      <c r="BZ18" s="25">
        <f t="shared" ca="1" si="15"/>
        <v>1608</v>
      </c>
      <c r="CA18" s="25">
        <f t="shared" ca="1" si="16"/>
        <v>1556</v>
      </c>
      <c r="CB18" s="25">
        <f t="shared" ca="1" si="17"/>
        <v>1636</v>
      </c>
      <c r="CC18" s="25">
        <f t="shared" ca="1" si="18"/>
        <v>1648</v>
      </c>
      <c r="CD18" s="25">
        <f t="shared" ca="1" si="19"/>
        <v>1734</v>
      </c>
      <c r="CE18" s="25">
        <f t="shared" ca="1" si="20"/>
        <v>1680</v>
      </c>
      <c r="CF18" s="25">
        <f t="shared" ca="1" si="21"/>
        <v>1759</v>
      </c>
      <c r="CG18" s="25">
        <f t="shared" ca="1" si="22"/>
        <v>1881</v>
      </c>
      <c r="CH18" s="25">
        <f t="shared" ca="1" si="23"/>
        <v>2136</v>
      </c>
      <c r="CI18" s="25">
        <f t="shared" ca="1" si="24"/>
        <v>2210</v>
      </c>
      <c r="CJ18" s="25">
        <f t="shared" ca="1" si="25"/>
        <v>1990</v>
      </c>
      <c r="CK18" s="25">
        <f t="shared" ca="1" si="26"/>
        <v>2448</v>
      </c>
      <c r="CL18" s="25">
        <f t="shared" ca="1" si="27"/>
        <v>2483</v>
      </c>
      <c r="CM18" s="25">
        <f t="shared" ca="1" si="28"/>
        <v>2532</v>
      </c>
      <c r="CN18" s="25">
        <f t="shared" ca="1" si="29"/>
        <v>2242</v>
      </c>
      <c r="CO18" s="25">
        <f t="shared" ca="1" si="30"/>
        <v>2001</v>
      </c>
      <c r="CP18" s="25">
        <f t="shared" ca="1" si="31"/>
        <v>1991</v>
      </c>
      <c r="CQ18" s="25">
        <f t="shared" ca="1" si="32"/>
        <v>1958</v>
      </c>
      <c r="CR18" s="25">
        <f t="shared" ca="1" si="33"/>
        <v>1927</v>
      </c>
      <c r="CS18" s="25">
        <f t="shared" ca="1" si="34"/>
        <v>1940</v>
      </c>
      <c r="CT18" s="25">
        <f t="shared" ca="1" si="35"/>
        <v>1884</v>
      </c>
      <c r="CU18" s="25">
        <f t="shared" ca="1" si="36"/>
        <v>1864</v>
      </c>
      <c r="CV18" s="25">
        <f t="shared" ca="1" si="37"/>
        <v>2002</v>
      </c>
      <c r="CW18" s="25">
        <f t="shared" ca="1" si="38"/>
        <v>2002</v>
      </c>
      <c r="CX18" s="25">
        <f t="shared" ca="1" si="39"/>
        <v>2040</v>
      </c>
      <c r="CY18" s="25">
        <f t="shared" ca="1" si="40"/>
        <v>2010</v>
      </c>
      <c r="CZ18" s="25">
        <f t="shared" ca="1" si="41"/>
        <v>2153</v>
      </c>
      <c r="DA18" s="25">
        <f t="shared" ca="1" si="42"/>
        <v>2101</v>
      </c>
      <c r="DB18" s="25">
        <f t="shared" ca="1" si="43"/>
        <v>2152</v>
      </c>
      <c r="DC18" s="25">
        <f t="shared" ca="1" si="44"/>
        <v>2125</v>
      </c>
      <c r="DD18" s="25">
        <f t="shared" ca="1" si="45"/>
        <v>2221</v>
      </c>
      <c r="DE18" s="25">
        <f t="shared" ca="1" si="46"/>
        <v>2386</v>
      </c>
      <c r="DF18" s="25">
        <f t="shared" ca="1" si="47"/>
        <v>2528</v>
      </c>
      <c r="DG18" s="25">
        <f t="shared" ca="1" si="48"/>
        <v>2536</v>
      </c>
      <c r="DH18" s="25">
        <f t="shared" ca="1" si="49"/>
        <v>2744</v>
      </c>
      <c r="DI18" s="25">
        <f t="shared" ca="1" si="50"/>
        <v>2943</v>
      </c>
      <c r="DJ18" s="25">
        <f t="shared" ca="1" si="51"/>
        <v>3082</v>
      </c>
      <c r="DK18" s="25">
        <f t="shared" ca="1" si="52"/>
        <v>3383</v>
      </c>
      <c r="DL18" s="25">
        <f t="shared" ca="1" si="53"/>
        <v>3394</v>
      </c>
      <c r="DM18" s="25">
        <f t="shared" ca="1" si="54"/>
        <v>3442</v>
      </c>
      <c r="DN18" s="25">
        <f t="shared" ca="1" si="55"/>
        <v>3292</v>
      </c>
      <c r="DO18" s="25">
        <f t="shared" ca="1" si="56"/>
        <v>3172</v>
      </c>
      <c r="DP18" s="25">
        <f t="shared" ca="1" si="57"/>
        <v>3136</v>
      </c>
      <c r="DQ18" s="25">
        <f t="shared" ca="1" si="58"/>
        <v>3120</v>
      </c>
      <c r="DR18" s="25">
        <f t="shared" ca="1" si="59"/>
        <v>2575</v>
      </c>
      <c r="DS18" s="25">
        <f t="shared" ca="1" si="60"/>
        <v>2698</v>
      </c>
      <c r="DT18" s="25">
        <f t="shared" ca="1" si="61"/>
        <v>2650</v>
      </c>
      <c r="DU18" s="25">
        <f t="shared" ca="1" si="62"/>
        <v>2598</v>
      </c>
      <c r="DV18" s="25">
        <f t="shared" ca="1" si="63"/>
        <v>2526</v>
      </c>
      <c r="DW18" s="25">
        <f t="shared" ca="1" si="64"/>
        <v>2462</v>
      </c>
      <c r="DX18" s="25">
        <f t="shared" ca="1" si="65"/>
        <v>2318</v>
      </c>
      <c r="DY18" s="25">
        <f t="shared" ca="1" si="66"/>
        <v>2482</v>
      </c>
      <c r="DZ18" s="25">
        <f t="shared" ca="1" si="67"/>
        <v>2383</v>
      </c>
      <c r="EA18" s="25">
        <f t="shared" ca="1" si="68"/>
        <v>2241</v>
      </c>
      <c r="EB18" s="25">
        <f t="shared" ca="1" si="69"/>
        <v>2360</v>
      </c>
      <c r="EC18" s="25">
        <f t="shared" ca="1" si="70"/>
        <v>2320</v>
      </c>
      <c r="ED18" s="25">
        <f t="shared" ca="1" si="71"/>
        <v>2394</v>
      </c>
      <c r="EE18" s="25">
        <f t="shared" ca="1" si="72"/>
        <v>2506</v>
      </c>
      <c r="EF18" s="25">
        <f t="shared" ca="1" si="73"/>
        <v>2669</v>
      </c>
      <c r="EG18" s="25">
        <f t="shared" ca="1" si="74"/>
        <v>2825</v>
      </c>
      <c r="EH18" s="25">
        <f t="shared" ca="1" si="75"/>
        <v>3033</v>
      </c>
      <c r="EI18" s="25">
        <f t="shared" ca="1" si="76"/>
        <v>3483</v>
      </c>
      <c r="EJ18" s="25">
        <f t="shared" ca="1" si="77"/>
        <v>3407</v>
      </c>
      <c r="EK18" s="25">
        <f t="shared" ca="1" si="78"/>
        <v>3671</v>
      </c>
      <c r="EL18" s="25">
        <f t="shared" ca="1" si="79"/>
        <v>2803</v>
      </c>
      <c r="EM18" s="25">
        <f t="shared" ca="1" si="80"/>
        <v>1933</v>
      </c>
      <c r="EN18" s="25">
        <f t="shared" ca="1" si="81"/>
        <v>2477</v>
      </c>
      <c r="EO18" s="25">
        <f t="shared" ca="1" si="82"/>
        <v>2875</v>
      </c>
      <c r="EP18" s="25">
        <f t="shared" ca="1" si="83"/>
        <v>2735</v>
      </c>
      <c r="EQ18" s="25">
        <f t="shared" ca="1" si="84"/>
        <v>2663</v>
      </c>
      <c r="ER18" s="25">
        <f t="shared" ca="1" si="85"/>
        <v>2341</v>
      </c>
      <c r="ES18" s="25">
        <f t="shared" ca="1" si="86"/>
        <v>2064</v>
      </c>
      <c r="ET18" s="25">
        <f t="shared" ca="1" si="87"/>
        <v>1801</v>
      </c>
      <c r="EU18" s="25">
        <f t="shared" ca="1" si="88"/>
        <v>1864</v>
      </c>
      <c r="EV18" s="25">
        <f t="shared" ca="1" si="89"/>
        <v>1668</v>
      </c>
      <c r="EW18" s="25">
        <f t="shared" ca="1" si="90"/>
        <v>1628</v>
      </c>
      <c r="EX18" s="25">
        <f t="shared" ca="1" si="91"/>
        <v>1432</v>
      </c>
      <c r="EY18" s="25">
        <f t="shared" ca="1" si="92"/>
        <v>1193</v>
      </c>
      <c r="EZ18" s="25">
        <f t="shared" ca="1" si="93"/>
        <v>1032</v>
      </c>
      <c r="FA18" s="25">
        <f t="shared" ca="1" si="94"/>
        <v>863</v>
      </c>
      <c r="FB18" s="25">
        <f t="shared" ca="1" si="95"/>
        <v>736</v>
      </c>
      <c r="FC18" s="25">
        <f t="shared" ca="1" si="96"/>
        <v>551</v>
      </c>
      <c r="FD18" s="25">
        <f t="shared" ca="1" si="97"/>
        <v>475</v>
      </c>
      <c r="FE18" s="25">
        <f t="shared" ca="1" si="98"/>
        <v>378</v>
      </c>
      <c r="FF18" s="25">
        <f t="shared" ca="1" si="99"/>
        <v>299</v>
      </c>
      <c r="FG18" s="25">
        <f t="shared" ca="1" si="100"/>
        <v>209</v>
      </c>
      <c r="FH18" s="25">
        <f t="shared" ca="1" si="101"/>
        <v>132</v>
      </c>
      <c r="FI18" s="25">
        <f t="shared" ca="1" si="102"/>
        <v>101</v>
      </c>
      <c r="FJ18" s="25">
        <f t="shared" ca="1" si="103"/>
        <v>65</v>
      </c>
      <c r="FK18" s="25">
        <f t="shared" ca="1" si="104"/>
        <v>42</v>
      </c>
      <c r="FL18" s="25">
        <f t="shared" ca="1" si="105"/>
        <v>27</v>
      </c>
      <c r="FM18" s="25">
        <f t="shared" ca="1" si="106"/>
        <v>27</v>
      </c>
      <c r="FN18" s="27">
        <f ca="1">SUM(INDIRECT("'各歳別人口③'!D"&amp;(103+131*ROW(A8))):INDIRECT("'各歳別人口③'!D"&amp;(133+131*ROW(A8))))</f>
        <v>38</v>
      </c>
      <c r="FP18" s="24" t="str">
        <f>"2019年"&amp;"3月"</f>
        <v>2019年3月</v>
      </c>
      <c r="FQ18" s="25">
        <f t="shared" ca="1" si="107"/>
        <v>1014</v>
      </c>
      <c r="FR18" s="25">
        <f t="shared" ca="1" si="108"/>
        <v>1239</v>
      </c>
      <c r="FS18" s="25">
        <f t="shared" ca="1" si="109"/>
        <v>1218</v>
      </c>
      <c r="FT18" s="25">
        <f t="shared" ca="1" si="110"/>
        <v>1310</v>
      </c>
      <c r="FU18" s="25">
        <f t="shared" ca="1" si="111"/>
        <v>1421</v>
      </c>
      <c r="FV18" s="25">
        <f t="shared" ca="1" si="112"/>
        <v>1400</v>
      </c>
      <c r="FW18" s="25">
        <f t="shared" ca="1" si="113"/>
        <v>1380</v>
      </c>
      <c r="FX18" s="25">
        <f t="shared" ca="1" si="114"/>
        <v>1528</v>
      </c>
      <c r="FY18" s="25">
        <f t="shared" ca="1" si="115"/>
        <v>1532</v>
      </c>
      <c r="FZ18" s="25">
        <f t="shared" ca="1" si="116"/>
        <v>1490</v>
      </c>
      <c r="GA18" s="25">
        <f t="shared" ca="1" si="117"/>
        <v>1535</v>
      </c>
      <c r="GB18" s="25">
        <f t="shared" ca="1" si="118"/>
        <v>1633</v>
      </c>
      <c r="GC18" s="25">
        <f t="shared" ca="1" si="119"/>
        <v>1607</v>
      </c>
      <c r="GD18" s="25">
        <f t="shared" ca="1" si="120"/>
        <v>1560</v>
      </c>
      <c r="GE18" s="25">
        <f t="shared" ca="1" si="121"/>
        <v>1674</v>
      </c>
      <c r="GF18" s="25">
        <f t="shared" ca="1" si="122"/>
        <v>1734</v>
      </c>
      <c r="GG18" s="25">
        <f t="shared" ca="1" si="123"/>
        <v>1761</v>
      </c>
      <c r="GH18" s="25">
        <f t="shared" ca="1" si="124"/>
        <v>1801</v>
      </c>
      <c r="GI18" s="25">
        <f t="shared" ca="1" si="125"/>
        <v>1839</v>
      </c>
      <c r="GJ18" s="25">
        <f t="shared" ca="1" si="126"/>
        <v>1968</v>
      </c>
      <c r="GK18" s="25">
        <f t="shared" ca="1" si="127"/>
        <v>1919</v>
      </c>
      <c r="GL18" s="25">
        <f t="shared" ca="1" si="128"/>
        <v>1898</v>
      </c>
      <c r="GM18" s="25">
        <f t="shared" ca="1" si="129"/>
        <v>1748</v>
      </c>
      <c r="GN18" s="25">
        <f t="shared" ca="1" si="130"/>
        <v>1663</v>
      </c>
      <c r="GO18" s="25">
        <f t="shared" ca="1" si="131"/>
        <v>1762</v>
      </c>
      <c r="GP18" s="25">
        <f t="shared" ca="1" si="132"/>
        <v>1600</v>
      </c>
      <c r="GQ18" s="25">
        <f t="shared" ca="1" si="133"/>
        <v>1536</v>
      </c>
      <c r="GR18" s="25">
        <f t="shared" ca="1" si="134"/>
        <v>1549</v>
      </c>
      <c r="GS18" s="25">
        <f t="shared" ca="1" si="135"/>
        <v>1586</v>
      </c>
      <c r="GT18" s="25">
        <f t="shared" ca="1" si="136"/>
        <v>1631</v>
      </c>
      <c r="GU18" s="25">
        <f t="shared" ca="1" si="137"/>
        <v>1699</v>
      </c>
      <c r="GV18" s="25">
        <f t="shared" ca="1" si="138"/>
        <v>1745</v>
      </c>
      <c r="GW18" s="25">
        <f t="shared" ca="1" si="139"/>
        <v>1715</v>
      </c>
      <c r="GX18" s="25">
        <f t="shared" ca="1" si="140"/>
        <v>1780</v>
      </c>
      <c r="GY18" s="25">
        <f t="shared" ca="1" si="141"/>
        <v>1920</v>
      </c>
      <c r="GZ18" s="25">
        <f t="shared" ca="1" si="142"/>
        <v>1988</v>
      </c>
      <c r="HA18" s="25">
        <f t="shared" ca="1" si="143"/>
        <v>1951</v>
      </c>
      <c r="HB18" s="25">
        <f t="shared" ca="1" si="144"/>
        <v>2002</v>
      </c>
      <c r="HC18" s="25">
        <f t="shared" ca="1" si="145"/>
        <v>2104</v>
      </c>
      <c r="HD18" s="25">
        <f t="shared" ca="1" si="146"/>
        <v>2322</v>
      </c>
      <c r="HE18" s="25">
        <f t="shared" ca="1" si="147"/>
        <v>2285</v>
      </c>
      <c r="HF18" s="25">
        <f t="shared" ca="1" si="148"/>
        <v>2491</v>
      </c>
      <c r="HG18" s="25">
        <f t="shared" ca="1" si="149"/>
        <v>2546</v>
      </c>
      <c r="HH18" s="25">
        <f t="shared" ca="1" si="150"/>
        <v>2783</v>
      </c>
      <c r="HI18" s="25">
        <f t="shared" ca="1" si="151"/>
        <v>3023</v>
      </c>
      <c r="HJ18" s="25">
        <f t="shared" ca="1" si="152"/>
        <v>3116</v>
      </c>
      <c r="HK18" s="25">
        <f t="shared" ca="1" si="153"/>
        <v>3126</v>
      </c>
      <c r="HL18" s="25">
        <f t="shared" ca="1" si="154"/>
        <v>3226</v>
      </c>
      <c r="HM18" s="25">
        <f t="shared" ca="1" si="155"/>
        <v>3114</v>
      </c>
      <c r="HN18" s="25">
        <f t="shared" ca="1" si="156"/>
        <v>2879</v>
      </c>
      <c r="HO18" s="25">
        <f t="shared" ca="1" si="157"/>
        <v>2891</v>
      </c>
      <c r="HP18" s="25">
        <f t="shared" ca="1" si="158"/>
        <v>2897</v>
      </c>
      <c r="HQ18" s="25">
        <f t="shared" ca="1" si="159"/>
        <v>2446</v>
      </c>
      <c r="HR18" s="25">
        <f t="shared" ca="1" si="160"/>
        <v>2521</v>
      </c>
      <c r="HS18" s="25">
        <f t="shared" ca="1" si="161"/>
        <v>2678</v>
      </c>
      <c r="HT18" s="25">
        <f t="shared" ca="1" si="162"/>
        <v>2421</v>
      </c>
      <c r="HU18" s="25">
        <f t="shared" ca="1" si="163"/>
        <v>2340</v>
      </c>
      <c r="HV18" s="25">
        <f t="shared" ca="1" si="164"/>
        <v>2399</v>
      </c>
      <c r="HW18" s="25">
        <f t="shared" ca="1" si="165"/>
        <v>2300</v>
      </c>
      <c r="HX18" s="25">
        <f t="shared" ca="1" si="166"/>
        <v>2229</v>
      </c>
      <c r="HY18" s="25">
        <f t="shared" ca="1" si="167"/>
        <v>2304</v>
      </c>
      <c r="HZ18" s="25">
        <f t="shared" ca="1" si="168"/>
        <v>2174</v>
      </c>
      <c r="IA18" s="25">
        <f t="shared" ca="1" si="169"/>
        <v>2288</v>
      </c>
      <c r="IB18" s="25">
        <f t="shared" ca="1" si="170"/>
        <v>2303</v>
      </c>
      <c r="IC18" s="25">
        <f t="shared" ca="1" si="171"/>
        <v>2430</v>
      </c>
      <c r="ID18" s="25">
        <f t="shared" ca="1" si="172"/>
        <v>2527</v>
      </c>
      <c r="IE18" s="25">
        <f t="shared" ca="1" si="173"/>
        <v>2758</v>
      </c>
      <c r="IF18" s="25">
        <f t="shared" ca="1" si="174"/>
        <v>2942</v>
      </c>
      <c r="IG18" s="25">
        <f t="shared" ca="1" si="175"/>
        <v>3169</v>
      </c>
      <c r="IH18" s="25">
        <f t="shared" ca="1" si="176"/>
        <v>3797</v>
      </c>
      <c r="II18" s="25">
        <f t="shared" ca="1" si="177"/>
        <v>3771</v>
      </c>
      <c r="IJ18" s="25">
        <f t="shared" ca="1" si="178"/>
        <v>4133</v>
      </c>
      <c r="IK18" s="25">
        <f t="shared" ca="1" si="179"/>
        <v>3226</v>
      </c>
      <c r="IL18" s="25">
        <f t="shared" ca="1" si="180"/>
        <v>2337</v>
      </c>
      <c r="IM18" s="25">
        <f t="shared" ca="1" si="181"/>
        <v>2991</v>
      </c>
      <c r="IN18" s="25">
        <f t="shared" ca="1" si="182"/>
        <v>3331</v>
      </c>
      <c r="IO18" s="25">
        <f t="shared" ca="1" si="183"/>
        <v>3100</v>
      </c>
      <c r="IP18" s="25">
        <f t="shared" ca="1" si="184"/>
        <v>3127</v>
      </c>
      <c r="IQ18" s="25">
        <f t="shared" ca="1" si="185"/>
        <v>2853</v>
      </c>
      <c r="IR18" s="25">
        <f t="shared" ca="1" si="186"/>
        <v>2528</v>
      </c>
      <c r="IS18" s="25">
        <f t="shared" ca="1" si="187"/>
        <v>2222</v>
      </c>
      <c r="IT18" s="25">
        <f t="shared" ca="1" si="188"/>
        <v>2396</v>
      </c>
      <c r="IU18" s="25">
        <f t="shared" ca="1" si="189"/>
        <v>2142</v>
      </c>
      <c r="IV18" s="25">
        <f t="shared" ca="1" si="190"/>
        <v>2195</v>
      </c>
      <c r="IW18" s="25">
        <f t="shared" ca="1" si="191"/>
        <v>2026</v>
      </c>
      <c r="IX18" s="25">
        <f t="shared" ca="1" si="192"/>
        <v>1783</v>
      </c>
      <c r="IY18" s="25">
        <f t="shared" ca="1" si="193"/>
        <v>1756</v>
      </c>
      <c r="IZ18" s="25">
        <f t="shared" ca="1" si="194"/>
        <v>1485</v>
      </c>
      <c r="JA18" s="25">
        <f t="shared" ca="1" si="195"/>
        <v>1293</v>
      </c>
      <c r="JB18" s="25">
        <f t="shared" ca="1" si="196"/>
        <v>1175</v>
      </c>
      <c r="JC18" s="25">
        <f t="shared" ca="1" si="197"/>
        <v>1051</v>
      </c>
      <c r="JD18" s="25">
        <f t="shared" ca="1" si="198"/>
        <v>822</v>
      </c>
      <c r="JE18" s="25">
        <f t="shared" ca="1" si="199"/>
        <v>700</v>
      </c>
      <c r="JF18" s="25">
        <f t="shared" ca="1" si="200"/>
        <v>637</v>
      </c>
      <c r="JG18" s="25">
        <f t="shared" ca="1" si="201"/>
        <v>505</v>
      </c>
      <c r="JH18" s="25">
        <f t="shared" ca="1" si="202"/>
        <v>382</v>
      </c>
      <c r="JI18" s="25">
        <f t="shared" ca="1" si="203"/>
        <v>275</v>
      </c>
      <c r="JJ18" s="25">
        <f t="shared" ca="1" si="204"/>
        <v>237</v>
      </c>
      <c r="JK18" s="25">
        <f t="shared" ca="1" si="205"/>
        <v>154</v>
      </c>
      <c r="JL18" s="25">
        <f t="shared" ca="1" si="206"/>
        <v>103</v>
      </c>
      <c r="JM18" s="27">
        <f ca="1">SUM(INDIRECT("'各歳別人口③'!E"&amp;(103+131*ROW(A8))):INDIRECT("'各歳別人口③'!E"&amp;(133+131*ROW(A8))))</f>
        <v>218</v>
      </c>
    </row>
    <row r="19" spans="1:273" x14ac:dyDescent="0.4">
      <c r="A19" s="24" t="str">
        <f>"2019年"&amp;"4月"</f>
        <v>2019年4月</v>
      </c>
      <c r="B19" s="25">
        <f ca="1">SUM(INDIRECT("'各歳別人口③'!D"&amp;(3+131*ROW(A9))):INDIRECT("'各歳別人口③'!E"&amp;(133+131*ROW(A9))))</f>
        <v>404843</v>
      </c>
      <c r="D19" s="24" t="str">
        <f>"2019年"&amp;"4月"</f>
        <v>2019年4月</v>
      </c>
      <c r="E19" s="25">
        <f ca="1">SUM(INDIRECT("'各歳別人口③'!D"&amp;(3+131*ROW(A9))):INDIRECT("'各歳別人口③'!D"&amp;(133+131*ROW(A9))))</f>
        <v>202432</v>
      </c>
      <c r="F19" s="25">
        <f ca="1">SUM(INDIRECT("'各歳別人口③'!E"&amp;(3+131*ROW(A9))):INDIRECT("'各歳別人口③'!E"&amp;(133+131*ROW(A9))))</f>
        <v>202411</v>
      </c>
      <c r="H19" s="24" t="str">
        <f>"2019年"&amp;"4月"</f>
        <v>2019年4月</v>
      </c>
      <c r="I19" s="25">
        <f ca="1">SUM(INDIRECT("'各歳別人口③'!D"&amp;(3+131*ROW(A9))):INDIRECT("'各歳別人口③'!D"&amp;(17+131*ROW(A9))))</f>
        <v>22598</v>
      </c>
      <c r="J19" s="25">
        <f ca="1">SUM(INDIRECT("'各歳別人口③'!D"&amp;(18+131*ROW(A9))):INDIRECT("'各歳別人口③'!D"&amp;(67+131*ROW(A9))))</f>
        <v>123783</v>
      </c>
      <c r="K19" s="25">
        <f ca="1">SUM(INDIRECT("'各歳別人口③'!D"&amp;(68+131*ROW(A9))):INDIRECT("'各歳別人口③'!D"&amp;(133+131*ROW(A9))))</f>
        <v>56051</v>
      </c>
      <c r="M19" s="24" t="str">
        <f>"2019年"&amp;"4月"</f>
        <v>2019年4月</v>
      </c>
      <c r="N19" s="25">
        <f ca="1">SUM(INDIRECT("'各歳別人口③'!E"&amp;(3+131*ROW(A9))):INDIRECT("'各歳別人口③'!E"&amp;(17+131*ROW(A9))))</f>
        <v>21516</v>
      </c>
      <c r="O19" s="25">
        <f ca="1">SUM(INDIRECT("'各歳別人口③'!E"&amp;(18+131*ROW(A9))):INDIRECT("'各歳別人口③'!E"&amp;(67+131*ROW(A9))))</f>
        <v>110716</v>
      </c>
      <c r="P19" s="25">
        <f ca="1">SUM(INDIRECT("'各歳別人口③'!E"&amp;(68+131*ROW(A9))):INDIRECT("'各歳別人口③'!E"&amp;(133+131*ROW(A9))))</f>
        <v>70179</v>
      </c>
      <c r="R19" s="24" t="str">
        <f>"2019年"&amp;"4月"</f>
        <v>2019年4月</v>
      </c>
      <c r="S19" s="26">
        <f ca="1">IFERROR(SUM(INDIRECT("'各歳別人口③'!D"&amp;(68+131*ROW(A9))):INDIRECT("'各歳別人口③'!E"&amp;(133+131*ROW(A9))))/SUM(INDIRECT("'各歳別人口③'!D"&amp;(3+131*ROW(A9))):INDIRECT("'各歳別人口③'!E"&amp;(133+131*ROW(A9)))),"")</f>
        <v>0.31179988291757543</v>
      </c>
      <c r="U19" s="24" t="str">
        <f>"2019年"&amp;"4月"</f>
        <v>2019年4月</v>
      </c>
      <c r="V19" s="26">
        <f ca="1">IFERROR(SUM(INDIRECT("'各歳別人口③'!D"&amp;(78+131*ROW(A9))):INDIRECT("'各歳別人口③'!E"&amp;(133+131*ROW(A9))))/SUM(INDIRECT("'各歳別人口③'!D"&amp;(3+131*ROW(A9))):INDIRECT("'各歳別人口③'!E"&amp;(133+131*ROW(A9)))),"")</f>
        <v>0.16288783553130473</v>
      </c>
      <c r="X19" s="24" t="str">
        <f>"2019年"&amp;"4月"</f>
        <v>2019年4月</v>
      </c>
      <c r="Y19" s="26">
        <f ca="1">IFERROR(SUM(INDIRECT("'各歳別人口③'!D"&amp;(3+131*ROW(A9))):INDIRECT("'各歳別人口③'!E"&amp;(17+131*ROW(A9))))/SUM(INDIRECT("'各歳別人口③'!D"&amp;(3+131*ROW(A9))):INDIRECT("'各歳別人口③'!E"&amp;(133+131*ROW(A9)))),"")</f>
        <v>0.10896569781372038</v>
      </c>
      <c r="Z19" s="26">
        <f ca="1">IFERROR(SUM(INDIRECT("'各歳別人口③'!D"&amp;(18+131*ROW(A9))):INDIRECT("'各歳別人口③'!E"&amp;(67+131*ROW(A9))))/SUM(INDIRECT("'各歳別人口③'!D"&amp;(3+131*ROW(A9))):INDIRECT("'各歳別人口③'!E"&amp;(133+131*ROW(A9)))),"")</f>
        <v>0.57923441926870411</v>
      </c>
      <c r="AA19" s="26">
        <f ca="1">IFERROR(SUM(INDIRECT("'各歳別人口③'!D"&amp;(68+131*ROW(A9))):INDIRECT("'各歳別人口③'!E"&amp;(133+131*ROW(A9))))/SUM(INDIRECT("'各歳別人口③'!D"&amp;(3+131*ROW(A9))):INDIRECT("'各歳別人口③'!E"&amp;(133+131*ROW(A9)))),"")</f>
        <v>0.31179988291757543</v>
      </c>
      <c r="AC19" s="24" t="str">
        <f>"2019年"&amp;"4月"</f>
        <v>2019年4月</v>
      </c>
      <c r="AD19" s="25">
        <f ca="1">SUM(INDIRECT("'各歳別人口③'!D"&amp;(3+131*ROW(A9))):INDIRECT("'各歳別人口③'!D"&amp;(7+131*ROW(A9))))</f>
        <v>6622</v>
      </c>
      <c r="AE19" s="25">
        <f ca="1">SUM(INDIRECT("'各歳別人口③'!D"&amp;(8+131*ROW(A9))):INDIRECT("'各歳別人口③'!D"&amp;(12+131*ROW(A9))))</f>
        <v>7529</v>
      </c>
      <c r="AF19" s="25">
        <f ca="1">SUM(INDIRECT("'各歳別人口③'!D"&amp;(13+131*ROW(A9))):INDIRECT("'各歳別人口③'!D"&amp;(17+131*ROW(A9))))</f>
        <v>8447</v>
      </c>
      <c r="AG19" s="25">
        <f ca="1">SUM(INDIRECT("'各歳別人口③'!D"&amp;(18+131*ROW(A9))):INDIRECT("'各歳別人口③'!D"&amp;(22+131*ROW(A9))))</f>
        <v>12283</v>
      </c>
      <c r="AH19" s="25">
        <f ca="1">SUM(INDIRECT("'各歳別人口③'!D"&amp;(23+131*ROW(A9))):INDIRECT("'各歳別人口③'!D"&amp;(27+131*ROW(A9))))</f>
        <v>11882</v>
      </c>
      <c r="AI19" s="25">
        <f ca="1">SUM(INDIRECT("'各歳別人口③'!D"&amp;(28+131*ROW(A9))):INDIRECT("'各歳別人口③'!D"&amp;(32+131*ROW(A9))))</f>
        <v>9620</v>
      </c>
      <c r="AJ19" s="25">
        <f ca="1">SUM(INDIRECT("'各歳別人口③'!D"&amp;(33+131*ROW(A9))):INDIRECT("'各歳別人口③'!D"&amp;(37+131*ROW(A9))))</f>
        <v>10187</v>
      </c>
      <c r="AK19" s="25">
        <f ca="1">SUM(INDIRECT("'各歳別人口③'!D"&amp;(38+131*ROW(A9))):INDIRECT("'各歳別人口③'!D"&amp;(42+131*ROW(A9))))</f>
        <v>10977</v>
      </c>
      <c r="AL19" s="25">
        <f ca="1">SUM(INDIRECT("'各歳別人口③'!D"&amp;(43+131*ROW(A9))):INDIRECT("'各歳別人口③'!D"&amp;(47+131*ROW(A9))))</f>
        <v>13793</v>
      </c>
      <c r="AM19" s="25">
        <f ca="1">SUM(INDIRECT("'各歳別人口③'!D"&amp;(48+131*ROW(A9))):INDIRECT("'各歳別人口③'!D"&amp;(52+131*ROW(A9))))</f>
        <v>16671</v>
      </c>
      <c r="AN19" s="25">
        <f ca="1">SUM(INDIRECT("'各歳別人口③'!D"&amp;(53+131*ROW(A9))):INDIRECT("'各歳別人口③'!D"&amp;(57+131*ROW(A9))))</f>
        <v>14238</v>
      </c>
      <c r="AO19" s="25">
        <f ca="1">SUM(INDIRECT("'各歳別人口③'!D"&amp;(58+131*ROW(A9))):INDIRECT("'各歳別人口③'!D"&amp;(62+131*ROW(A9))))</f>
        <v>12401</v>
      </c>
      <c r="AP19" s="25">
        <f ca="1">SUM(INDIRECT("'各歳別人口③'!D"&amp;(63+131*ROW(A9))):INDIRECT("'各歳別人口③'!D"&amp;(67+131*ROW(A9))))</f>
        <v>11731</v>
      </c>
      <c r="AQ19" s="25">
        <f ca="1">SUM(INDIRECT("'各歳別人口③'!D"&amp;(68+131*ROW(A9))):INDIRECT("'各歳別人口③'!D"&amp;(72+131*ROW(A9))))</f>
        <v>14398</v>
      </c>
      <c r="AR19" s="25">
        <f ca="1">SUM(INDIRECT("'各歳別人口③'!D"&amp;(73+131*ROW(A9))):INDIRECT("'各歳別人口③'!D"&amp;(77+131*ROW(A9))))</f>
        <v>14333</v>
      </c>
      <c r="AS19" s="25">
        <f ca="1">SUM(INDIRECT("'各歳別人口③'!D"&amp;(78+131*ROW(A9))):INDIRECT("'各歳別人口③'!D"&amp;(82+131*ROW(A9))))</f>
        <v>12732</v>
      </c>
      <c r="AT19" s="25">
        <f ca="1">SUM(INDIRECT("'各歳別人口③'!D"&amp;(83+131*ROW(A9))):INDIRECT("'各歳別人口③'!D"&amp;(87+131*ROW(A9))))</f>
        <v>8394</v>
      </c>
      <c r="AU19" s="25">
        <f ca="1">SUM(INDIRECT("'各歳別人口③'!D"&amp;(88+131*ROW(A9))):INDIRECT("'各歳別人口③'!D"&amp;(133+131*ROW(A9))))</f>
        <v>6194</v>
      </c>
      <c r="AW19" s="24" t="str">
        <f>"2019年"&amp;"4月"</f>
        <v>2019年4月</v>
      </c>
      <c r="AX19" s="25">
        <f ca="1">SUM(INDIRECT("'各歳別人口③'!E"&amp;(3+131*ROW(A9))):INDIRECT("'各歳別人口③'!E"&amp;(7+131*ROW(A9))))</f>
        <v>6192</v>
      </c>
      <c r="AY19" s="25">
        <f ca="1">SUM(INDIRECT("'各歳別人口③'!E"&amp;(8+131*ROW(A9))):INDIRECT("'各歳別人口③'!E"&amp;(12+131*ROW(A9))))</f>
        <v>7328</v>
      </c>
      <c r="AZ19" s="25">
        <f ca="1">SUM(INDIRECT("'各歳別人口③'!E"&amp;(13+131*ROW(A9))):INDIRECT("'各歳別人口③'!E"&amp;(17+131*ROW(A9))))</f>
        <v>7996</v>
      </c>
      <c r="BA19" s="25">
        <f ca="1">SUM(INDIRECT("'各歳別人口③'!E"&amp;(18+131*ROW(A9))):INDIRECT("'各歳別人口③'!E"&amp;(22+131*ROW(A9))))</f>
        <v>9308</v>
      </c>
      <c r="BB19" s="25">
        <f ca="1">SUM(INDIRECT("'各歳別人口③'!E"&amp;(23+131*ROW(A9))):INDIRECT("'各歳別人口③'!E"&amp;(27+131*ROW(A9))))</f>
        <v>9117</v>
      </c>
      <c r="BC19" s="25">
        <f ca="1">SUM(INDIRECT("'各歳別人口③'!E"&amp;(28+131*ROW(A9))):INDIRECT("'各歳別人口③'!E"&amp;(32+131*ROW(A9))))</f>
        <v>7893</v>
      </c>
      <c r="BD19" s="25">
        <f ca="1">SUM(INDIRECT("'各歳別人口③'!E"&amp;(33+131*ROW(A9))):INDIRECT("'各歳別人口③'!E"&amp;(37+131*ROW(A9))))</f>
        <v>8864</v>
      </c>
      <c r="BE19" s="25">
        <f ca="1">SUM(INDIRECT("'各歳別人口③'!E"&amp;(38+131*ROW(A9))):INDIRECT("'各歳別人口③'!E"&amp;(42+131*ROW(A9))))</f>
        <v>10341</v>
      </c>
      <c r="BF19" s="25">
        <f ca="1">SUM(INDIRECT("'各歳別人口③'!E"&amp;(43+131*ROW(A9))):INDIRECT("'各歳別人口③'!E"&amp;(47+131*ROW(A9))))</f>
        <v>13039</v>
      </c>
      <c r="BG19" s="25">
        <f ca="1">SUM(INDIRECT("'各歳別人口③'!E"&amp;(48+131*ROW(A9))):INDIRECT("'各歳別人口③'!E"&amp;(52+131*ROW(A9))))</f>
        <v>15460</v>
      </c>
      <c r="BH19" s="25">
        <f ca="1">SUM(INDIRECT("'各歳別人口③'!E"&amp;(53+131*ROW(A9))):INDIRECT("'各歳別人口③'!E"&amp;(57+131*ROW(A9))))</f>
        <v>13469</v>
      </c>
      <c r="BI19" s="25">
        <f ca="1">SUM(INDIRECT("'各歳別人口③'!E"&amp;(58+131*ROW(A9))):INDIRECT("'各歳別人口③'!E"&amp;(62+131*ROW(A9))))</f>
        <v>11723</v>
      </c>
      <c r="BJ19" s="25">
        <f ca="1">SUM(INDIRECT("'各歳別人口③'!E"&amp;(63+131*ROW(A9))):INDIRECT("'各歳別人口③'!E"&amp;(67+131*ROW(A9))))</f>
        <v>11502</v>
      </c>
      <c r="BK19" s="25">
        <f ca="1">SUM(INDIRECT("'各歳別人口③'!E"&amp;(68+131*ROW(A9))):INDIRECT("'各歳別人口③'!E"&amp;(72+131*ROW(A9))))</f>
        <v>15068</v>
      </c>
      <c r="BL19" s="25">
        <f ca="1">SUM(INDIRECT("'各歳別人口③'!E"&amp;(73+131*ROW(A9))):INDIRECT("'各歳別人口③'!E"&amp;(77+131*ROW(A9))))</f>
        <v>16487</v>
      </c>
      <c r="BM19" s="25">
        <f ca="1">SUM(INDIRECT("'各歳別人口③'!E"&amp;(78+131*ROW(A9))):INDIRECT("'各歳別人口③'!E"&amp;(82+131*ROW(A9))))</f>
        <v>15005</v>
      </c>
      <c r="BN19" s="25">
        <f ca="1">SUM(INDIRECT("'各歳別人口③'!E"&amp;(83+131*ROW(A9))):INDIRECT("'各歳別人口③'!E"&amp;(87+131*ROW(A9))))</f>
        <v>10988</v>
      </c>
      <c r="BO19" s="25">
        <f ca="1">SUM(INDIRECT("'各歳別人口③'!E"&amp;(88+131*ROW(A9))):INDIRECT("'各歳別人口③'!E"&amp;(133+131*ROW(A9))))</f>
        <v>12631</v>
      </c>
      <c r="BQ19" s="24" t="str">
        <f>"2019年"&amp;"4月"</f>
        <v>2019年4月</v>
      </c>
      <c r="BR19" s="25">
        <f t="shared" ca="1" si="7"/>
        <v>1164</v>
      </c>
      <c r="BS19" s="25">
        <f t="shared" ca="1" si="8"/>
        <v>1274</v>
      </c>
      <c r="BT19" s="25">
        <f t="shared" ca="1" si="9"/>
        <v>1334</v>
      </c>
      <c r="BU19" s="25">
        <f t="shared" ca="1" si="10"/>
        <v>1402</v>
      </c>
      <c r="BV19" s="25">
        <f t="shared" ca="1" si="11"/>
        <v>1448</v>
      </c>
      <c r="BW19" s="25">
        <f t="shared" ca="1" si="12"/>
        <v>1392</v>
      </c>
      <c r="BX19" s="25">
        <f t="shared" ca="1" si="13"/>
        <v>1485</v>
      </c>
      <c r="BY19" s="25">
        <f t="shared" ca="1" si="14"/>
        <v>1475</v>
      </c>
      <c r="BZ19" s="25">
        <f t="shared" ca="1" si="15"/>
        <v>1614</v>
      </c>
      <c r="CA19" s="25">
        <f t="shared" ca="1" si="16"/>
        <v>1563</v>
      </c>
      <c r="CB19" s="25">
        <f t="shared" ca="1" si="17"/>
        <v>1582</v>
      </c>
      <c r="CC19" s="25">
        <f t="shared" ca="1" si="18"/>
        <v>1696</v>
      </c>
      <c r="CD19" s="25">
        <f t="shared" ca="1" si="19"/>
        <v>1716</v>
      </c>
      <c r="CE19" s="25">
        <f t="shared" ca="1" si="20"/>
        <v>1708</v>
      </c>
      <c r="CF19" s="25">
        <f t="shared" ca="1" si="21"/>
        <v>1745</v>
      </c>
      <c r="CG19" s="25">
        <f t="shared" ca="1" si="22"/>
        <v>2147</v>
      </c>
      <c r="CH19" s="25">
        <f t="shared" ca="1" si="23"/>
        <v>2157</v>
      </c>
      <c r="CI19" s="25">
        <f t="shared" ca="1" si="24"/>
        <v>2226</v>
      </c>
      <c r="CJ19" s="25">
        <f t="shared" ca="1" si="25"/>
        <v>3049</v>
      </c>
      <c r="CK19" s="25">
        <f t="shared" ca="1" si="26"/>
        <v>2704</v>
      </c>
      <c r="CL19" s="25">
        <f t="shared" ca="1" si="27"/>
        <v>2661</v>
      </c>
      <c r="CM19" s="25">
        <f t="shared" ca="1" si="28"/>
        <v>2612</v>
      </c>
      <c r="CN19" s="25">
        <f t="shared" ca="1" si="29"/>
        <v>2469</v>
      </c>
      <c r="CO19" s="25">
        <f t="shared" ca="1" si="30"/>
        <v>2076</v>
      </c>
      <c r="CP19" s="25">
        <f t="shared" ca="1" si="31"/>
        <v>2064</v>
      </c>
      <c r="CQ19" s="25">
        <f t="shared" ca="1" si="32"/>
        <v>1999</v>
      </c>
      <c r="CR19" s="25">
        <f t="shared" ca="1" si="33"/>
        <v>1937</v>
      </c>
      <c r="CS19" s="25">
        <f t="shared" ca="1" si="34"/>
        <v>1920</v>
      </c>
      <c r="CT19" s="25">
        <f t="shared" ca="1" si="35"/>
        <v>1902</v>
      </c>
      <c r="CU19" s="25">
        <f t="shared" ca="1" si="36"/>
        <v>1862</v>
      </c>
      <c r="CV19" s="25">
        <f t="shared" ca="1" si="37"/>
        <v>1973</v>
      </c>
      <c r="CW19" s="25">
        <f t="shared" ca="1" si="38"/>
        <v>2008</v>
      </c>
      <c r="CX19" s="25">
        <f t="shared" ca="1" si="39"/>
        <v>2090</v>
      </c>
      <c r="CY19" s="25">
        <f t="shared" ca="1" si="40"/>
        <v>1980</v>
      </c>
      <c r="CZ19" s="25">
        <f t="shared" ca="1" si="41"/>
        <v>2136</v>
      </c>
      <c r="DA19" s="25">
        <f t="shared" ca="1" si="42"/>
        <v>2111</v>
      </c>
      <c r="DB19" s="25">
        <f t="shared" ca="1" si="43"/>
        <v>2134</v>
      </c>
      <c r="DC19" s="25">
        <f t="shared" ca="1" si="44"/>
        <v>2142</v>
      </c>
      <c r="DD19" s="25">
        <f t="shared" ca="1" si="45"/>
        <v>2227</v>
      </c>
      <c r="DE19" s="25">
        <f t="shared" ca="1" si="46"/>
        <v>2363</v>
      </c>
      <c r="DF19" s="25">
        <f t="shared" ca="1" si="47"/>
        <v>2517</v>
      </c>
      <c r="DG19" s="25">
        <f t="shared" ca="1" si="48"/>
        <v>2530</v>
      </c>
      <c r="DH19" s="25">
        <f t="shared" ca="1" si="49"/>
        <v>2731</v>
      </c>
      <c r="DI19" s="25">
        <f t="shared" ca="1" si="50"/>
        <v>2952</v>
      </c>
      <c r="DJ19" s="25">
        <f t="shared" ca="1" si="51"/>
        <v>3063</v>
      </c>
      <c r="DK19" s="25">
        <f t="shared" ca="1" si="52"/>
        <v>3360</v>
      </c>
      <c r="DL19" s="25">
        <f t="shared" ca="1" si="53"/>
        <v>3402</v>
      </c>
      <c r="DM19" s="25">
        <f t="shared" ca="1" si="54"/>
        <v>3462</v>
      </c>
      <c r="DN19" s="25">
        <f t="shared" ca="1" si="55"/>
        <v>3258</v>
      </c>
      <c r="DO19" s="25">
        <f t="shared" ca="1" si="56"/>
        <v>3189</v>
      </c>
      <c r="DP19" s="25">
        <f t="shared" ca="1" si="57"/>
        <v>3188</v>
      </c>
      <c r="DQ19" s="25">
        <f t="shared" ca="1" si="58"/>
        <v>3076</v>
      </c>
      <c r="DR19" s="25">
        <f t="shared" ca="1" si="59"/>
        <v>2681</v>
      </c>
      <c r="DS19" s="25">
        <f t="shared" ca="1" si="60"/>
        <v>2642</v>
      </c>
      <c r="DT19" s="25">
        <f t="shared" ca="1" si="61"/>
        <v>2651</v>
      </c>
      <c r="DU19" s="25">
        <f t="shared" ca="1" si="62"/>
        <v>2601</v>
      </c>
      <c r="DV19" s="25">
        <f t="shared" ca="1" si="63"/>
        <v>2552</v>
      </c>
      <c r="DW19" s="25">
        <f t="shared" ca="1" si="64"/>
        <v>2488</v>
      </c>
      <c r="DX19" s="25">
        <f t="shared" ca="1" si="65"/>
        <v>2296</v>
      </c>
      <c r="DY19" s="25">
        <f t="shared" ca="1" si="66"/>
        <v>2464</v>
      </c>
      <c r="DZ19" s="25">
        <f t="shared" ca="1" si="67"/>
        <v>2430</v>
      </c>
      <c r="EA19" s="25">
        <f t="shared" ca="1" si="68"/>
        <v>2231</v>
      </c>
      <c r="EB19" s="25">
        <f t="shared" ca="1" si="69"/>
        <v>2354</v>
      </c>
      <c r="EC19" s="25">
        <f t="shared" ca="1" si="70"/>
        <v>2311</v>
      </c>
      <c r="ED19" s="25">
        <f t="shared" ca="1" si="71"/>
        <v>2405</v>
      </c>
      <c r="EE19" s="25">
        <f t="shared" ca="1" si="72"/>
        <v>2502</v>
      </c>
      <c r="EF19" s="25">
        <f t="shared" ca="1" si="73"/>
        <v>2655</v>
      </c>
      <c r="EG19" s="25">
        <f t="shared" ca="1" si="74"/>
        <v>2765</v>
      </c>
      <c r="EH19" s="25">
        <f t="shared" ca="1" si="75"/>
        <v>3048</v>
      </c>
      <c r="EI19" s="25">
        <f t="shared" ca="1" si="76"/>
        <v>3428</v>
      </c>
      <c r="EJ19" s="25">
        <f t="shared" ca="1" si="77"/>
        <v>3417</v>
      </c>
      <c r="EK19" s="25">
        <f t="shared" ca="1" si="78"/>
        <v>3698</v>
      </c>
      <c r="EL19" s="25">
        <f t="shared" ca="1" si="79"/>
        <v>2933</v>
      </c>
      <c r="EM19" s="25">
        <f t="shared" ca="1" si="80"/>
        <v>1877</v>
      </c>
      <c r="EN19" s="25">
        <f t="shared" ca="1" si="81"/>
        <v>2408</v>
      </c>
      <c r="EO19" s="25">
        <f t="shared" ca="1" si="82"/>
        <v>2887</v>
      </c>
      <c r="EP19" s="25">
        <f t="shared" ca="1" si="83"/>
        <v>2715</v>
      </c>
      <c r="EQ19" s="25">
        <f t="shared" ca="1" si="84"/>
        <v>2691</v>
      </c>
      <c r="ER19" s="25">
        <f t="shared" ca="1" si="85"/>
        <v>2359</v>
      </c>
      <c r="ES19" s="25">
        <f t="shared" ca="1" si="86"/>
        <v>2080</v>
      </c>
      <c r="ET19" s="25">
        <f t="shared" ca="1" si="87"/>
        <v>1793</v>
      </c>
      <c r="EU19" s="25">
        <f t="shared" ca="1" si="88"/>
        <v>1856</v>
      </c>
      <c r="EV19" s="25">
        <f t="shared" ca="1" si="89"/>
        <v>1663</v>
      </c>
      <c r="EW19" s="25">
        <f t="shared" ca="1" si="90"/>
        <v>1646</v>
      </c>
      <c r="EX19" s="25">
        <f t="shared" ca="1" si="91"/>
        <v>1436</v>
      </c>
      <c r="EY19" s="25">
        <f t="shared" ca="1" si="92"/>
        <v>1179</v>
      </c>
      <c r="EZ19" s="25">
        <f t="shared" ca="1" si="93"/>
        <v>1053</v>
      </c>
      <c r="FA19" s="25">
        <f t="shared" ca="1" si="94"/>
        <v>887</v>
      </c>
      <c r="FB19" s="25">
        <f t="shared" ca="1" si="95"/>
        <v>727</v>
      </c>
      <c r="FC19" s="25">
        <f t="shared" ca="1" si="96"/>
        <v>554</v>
      </c>
      <c r="FD19" s="25">
        <f t="shared" ca="1" si="97"/>
        <v>477</v>
      </c>
      <c r="FE19" s="25">
        <f t="shared" ca="1" si="98"/>
        <v>369</v>
      </c>
      <c r="FF19" s="25">
        <f t="shared" ca="1" si="99"/>
        <v>300</v>
      </c>
      <c r="FG19" s="25">
        <f t="shared" ca="1" si="100"/>
        <v>217</v>
      </c>
      <c r="FH19" s="25">
        <f t="shared" ca="1" si="101"/>
        <v>137</v>
      </c>
      <c r="FI19" s="25">
        <f t="shared" ca="1" si="102"/>
        <v>99</v>
      </c>
      <c r="FJ19" s="25">
        <f t="shared" ca="1" si="103"/>
        <v>62</v>
      </c>
      <c r="FK19" s="25">
        <f t="shared" ca="1" si="104"/>
        <v>44</v>
      </c>
      <c r="FL19" s="25">
        <f t="shared" ca="1" si="105"/>
        <v>25</v>
      </c>
      <c r="FM19" s="25">
        <f t="shared" ca="1" si="106"/>
        <v>27</v>
      </c>
      <c r="FN19" s="27">
        <f ca="1">SUM(INDIRECT("'各歳別人口③'!D"&amp;(103+131*ROW(A9))):INDIRECT("'各歳別人口③'!D"&amp;(133+131*ROW(A9))))</f>
        <v>37</v>
      </c>
      <c r="FP19" s="24" t="str">
        <f>"2019年"&amp;"4月"</f>
        <v>2019年4月</v>
      </c>
      <c r="FQ19" s="25">
        <f t="shared" ca="1" si="107"/>
        <v>1003</v>
      </c>
      <c r="FR19" s="25">
        <f t="shared" ca="1" si="108"/>
        <v>1234</v>
      </c>
      <c r="FS19" s="25">
        <f t="shared" ca="1" si="109"/>
        <v>1219</v>
      </c>
      <c r="FT19" s="25">
        <f t="shared" ca="1" si="110"/>
        <v>1322</v>
      </c>
      <c r="FU19" s="25">
        <f t="shared" ca="1" si="111"/>
        <v>1414</v>
      </c>
      <c r="FV19" s="25">
        <f t="shared" ca="1" si="112"/>
        <v>1375</v>
      </c>
      <c r="FW19" s="25">
        <f t="shared" ca="1" si="113"/>
        <v>1401</v>
      </c>
      <c r="FX19" s="25">
        <f t="shared" ca="1" si="114"/>
        <v>1519</v>
      </c>
      <c r="FY19" s="25">
        <f t="shared" ca="1" si="115"/>
        <v>1522</v>
      </c>
      <c r="FZ19" s="25">
        <f t="shared" ca="1" si="116"/>
        <v>1511</v>
      </c>
      <c r="GA19" s="25">
        <f t="shared" ca="1" si="117"/>
        <v>1521</v>
      </c>
      <c r="GB19" s="25">
        <f t="shared" ca="1" si="118"/>
        <v>1610</v>
      </c>
      <c r="GC19" s="25">
        <f t="shared" ca="1" si="119"/>
        <v>1629</v>
      </c>
      <c r="GD19" s="25">
        <f t="shared" ca="1" si="120"/>
        <v>1565</v>
      </c>
      <c r="GE19" s="25">
        <f t="shared" ca="1" si="121"/>
        <v>1671</v>
      </c>
      <c r="GF19" s="25">
        <f t="shared" ca="1" si="122"/>
        <v>1730</v>
      </c>
      <c r="GG19" s="25">
        <f t="shared" ca="1" si="123"/>
        <v>1771</v>
      </c>
      <c r="GH19" s="25">
        <f t="shared" ca="1" si="124"/>
        <v>1790</v>
      </c>
      <c r="GI19" s="25">
        <f t="shared" ca="1" si="125"/>
        <v>2008</v>
      </c>
      <c r="GJ19" s="25">
        <f t="shared" ca="1" si="126"/>
        <v>2009</v>
      </c>
      <c r="GK19" s="25">
        <f t="shared" ca="1" si="127"/>
        <v>1992</v>
      </c>
      <c r="GL19" s="25">
        <f t="shared" ca="1" si="128"/>
        <v>1863</v>
      </c>
      <c r="GM19" s="25">
        <f t="shared" ca="1" si="129"/>
        <v>1813</v>
      </c>
      <c r="GN19" s="25">
        <f t="shared" ca="1" si="130"/>
        <v>1678</v>
      </c>
      <c r="GO19" s="25">
        <f t="shared" ca="1" si="131"/>
        <v>1771</v>
      </c>
      <c r="GP19" s="25">
        <f t="shared" ca="1" si="132"/>
        <v>1632</v>
      </c>
      <c r="GQ19" s="25">
        <f t="shared" ca="1" si="133"/>
        <v>1510</v>
      </c>
      <c r="GR19" s="25">
        <f t="shared" ca="1" si="134"/>
        <v>1564</v>
      </c>
      <c r="GS19" s="25">
        <f t="shared" ca="1" si="135"/>
        <v>1569</v>
      </c>
      <c r="GT19" s="25">
        <f t="shared" ca="1" si="136"/>
        <v>1618</v>
      </c>
      <c r="GU19" s="25">
        <f t="shared" ca="1" si="137"/>
        <v>1728</v>
      </c>
      <c r="GV19" s="25">
        <f t="shared" ca="1" si="138"/>
        <v>1735</v>
      </c>
      <c r="GW19" s="25">
        <f t="shared" ca="1" si="139"/>
        <v>1730</v>
      </c>
      <c r="GX19" s="25">
        <f t="shared" ca="1" si="140"/>
        <v>1756</v>
      </c>
      <c r="GY19" s="25">
        <f t="shared" ca="1" si="141"/>
        <v>1915</v>
      </c>
      <c r="GZ19" s="25">
        <f t="shared" ca="1" si="142"/>
        <v>1940</v>
      </c>
      <c r="HA19" s="25">
        <f t="shared" ca="1" si="143"/>
        <v>1991</v>
      </c>
      <c r="HB19" s="25">
        <f t="shared" ca="1" si="144"/>
        <v>1991</v>
      </c>
      <c r="HC19" s="25">
        <f t="shared" ca="1" si="145"/>
        <v>2131</v>
      </c>
      <c r="HD19" s="25">
        <f t="shared" ca="1" si="146"/>
        <v>2288</v>
      </c>
      <c r="HE19" s="25">
        <f t="shared" ca="1" si="147"/>
        <v>2292</v>
      </c>
      <c r="HF19" s="25">
        <f t="shared" ca="1" si="148"/>
        <v>2440</v>
      </c>
      <c r="HG19" s="25">
        <f t="shared" ca="1" si="149"/>
        <v>2566</v>
      </c>
      <c r="HH19" s="25">
        <f t="shared" ca="1" si="150"/>
        <v>2718</v>
      </c>
      <c r="HI19" s="25">
        <f t="shared" ca="1" si="151"/>
        <v>3023</v>
      </c>
      <c r="HJ19" s="25">
        <f t="shared" ca="1" si="152"/>
        <v>3112</v>
      </c>
      <c r="HK19" s="25">
        <f t="shared" ca="1" si="153"/>
        <v>3131</v>
      </c>
      <c r="HL19" s="25">
        <f t="shared" ca="1" si="154"/>
        <v>3206</v>
      </c>
      <c r="HM19" s="25">
        <f t="shared" ca="1" si="155"/>
        <v>3149</v>
      </c>
      <c r="HN19" s="25">
        <f t="shared" ca="1" si="156"/>
        <v>2862</v>
      </c>
      <c r="HO19" s="25">
        <f t="shared" ca="1" si="157"/>
        <v>2893</v>
      </c>
      <c r="HP19" s="25">
        <f t="shared" ca="1" si="158"/>
        <v>2896</v>
      </c>
      <c r="HQ19" s="25">
        <f t="shared" ca="1" si="159"/>
        <v>2533</v>
      </c>
      <c r="HR19" s="25">
        <f t="shared" ca="1" si="160"/>
        <v>2490</v>
      </c>
      <c r="HS19" s="25">
        <f t="shared" ca="1" si="161"/>
        <v>2657</v>
      </c>
      <c r="HT19" s="25">
        <f t="shared" ca="1" si="162"/>
        <v>2422</v>
      </c>
      <c r="HU19" s="25">
        <f t="shared" ca="1" si="163"/>
        <v>2365</v>
      </c>
      <c r="HV19" s="25">
        <f t="shared" ca="1" si="164"/>
        <v>2401</v>
      </c>
      <c r="HW19" s="25">
        <f t="shared" ca="1" si="165"/>
        <v>2276</v>
      </c>
      <c r="HX19" s="25">
        <f t="shared" ca="1" si="166"/>
        <v>2259</v>
      </c>
      <c r="HY19" s="25">
        <f t="shared" ca="1" si="167"/>
        <v>2313</v>
      </c>
      <c r="HZ19" s="25">
        <f t="shared" ca="1" si="168"/>
        <v>2197</v>
      </c>
      <c r="IA19" s="25">
        <f t="shared" ca="1" si="169"/>
        <v>2238</v>
      </c>
      <c r="IB19" s="25">
        <f t="shared" ca="1" si="170"/>
        <v>2309</v>
      </c>
      <c r="IC19" s="25">
        <f t="shared" ca="1" si="171"/>
        <v>2445</v>
      </c>
      <c r="ID19" s="25">
        <f t="shared" ca="1" si="172"/>
        <v>2516</v>
      </c>
      <c r="IE19" s="25">
        <f t="shared" ca="1" si="173"/>
        <v>2720</v>
      </c>
      <c r="IF19" s="25">
        <f t="shared" ca="1" si="174"/>
        <v>2935</v>
      </c>
      <c r="IG19" s="25">
        <f t="shared" ca="1" si="175"/>
        <v>3142</v>
      </c>
      <c r="IH19" s="25">
        <f t="shared" ca="1" si="176"/>
        <v>3755</v>
      </c>
      <c r="II19" s="25">
        <f t="shared" ca="1" si="177"/>
        <v>3749</v>
      </c>
      <c r="IJ19" s="25">
        <f t="shared" ca="1" si="178"/>
        <v>4145</v>
      </c>
      <c r="IK19" s="25">
        <f t="shared" ca="1" si="179"/>
        <v>3390</v>
      </c>
      <c r="IL19" s="25">
        <f t="shared" ca="1" si="180"/>
        <v>2265</v>
      </c>
      <c r="IM19" s="25">
        <f t="shared" ca="1" si="181"/>
        <v>2938</v>
      </c>
      <c r="IN19" s="25">
        <f t="shared" ca="1" si="182"/>
        <v>3354</v>
      </c>
      <c r="IO19" s="25">
        <f t="shared" ca="1" si="183"/>
        <v>3094</v>
      </c>
      <c r="IP19" s="25">
        <f t="shared" ca="1" si="184"/>
        <v>3108</v>
      </c>
      <c r="IQ19" s="25">
        <f t="shared" ca="1" si="185"/>
        <v>2872</v>
      </c>
      <c r="IR19" s="25">
        <f t="shared" ca="1" si="186"/>
        <v>2577</v>
      </c>
      <c r="IS19" s="25">
        <f t="shared" ca="1" si="187"/>
        <v>2228</v>
      </c>
      <c r="IT19" s="25">
        <f t="shared" ca="1" si="188"/>
        <v>2391</v>
      </c>
      <c r="IU19" s="25">
        <f t="shared" ca="1" si="189"/>
        <v>2126</v>
      </c>
      <c r="IV19" s="25">
        <f t="shared" ca="1" si="190"/>
        <v>2218</v>
      </c>
      <c r="IW19" s="25">
        <f t="shared" ca="1" si="191"/>
        <v>2025</v>
      </c>
      <c r="IX19" s="25">
        <f t="shared" ca="1" si="192"/>
        <v>1780</v>
      </c>
      <c r="IY19" s="25">
        <f t="shared" ca="1" si="193"/>
        <v>1773</v>
      </c>
      <c r="IZ19" s="25">
        <f t="shared" ca="1" si="194"/>
        <v>1490</v>
      </c>
      <c r="JA19" s="25">
        <f t="shared" ca="1" si="195"/>
        <v>1313</v>
      </c>
      <c r="JB19" s="25">
        <f t="shared" ca="1" si="196"/>
        <v>1166</v>
      </c>
      <c r="JC19" s="25">
        <f t="shared" ca="1" si="197"/>
        <v>1062</v>
      </c>
      <c r="JD19" s="25">
        <f t="shared" ca="1" si="198"/>
        <v>830</v>
      </c>
      <c r="JE19" s="25">
        <f t="shared" ca="1" si="199"/>
        <v>686</v>
      </c>
      <c r="JF19" s="25">
        <f t="shared" ca="1" si="200"/>
        <v>630</v>
      </c>
      <c r="JG19" s="25">
        <f t="shared" ca="1" si="201"/>
        <v>523</v>
      </c>
      <c r="JH19" s="25">
        <f t="shared" ca="1" si="202"/>
        <v>395</v>
      </c>
      <c r="JI19" s="25">
        <f t="shared" ca="1" si="203"/>
        <v>268</v>
      </c>
      <c r="JJ19" s="25">
        <f t="shared" ca="1" si="204"/>
        <v>235</v>
      </c>
      <c r="JK19" s="25">
        <f t="shared" ca="1" si="205"/>
        <v>152</v>
      </c>
      <c r="JL19" s="25">
        <f t="shared" ca="1" si="206"/>
        <v>106</v>
      </c>
      <c r="JM19" s="27">
        <f ca="1">SUM(INDIRECT("'各歳別人口③'!E"&amp;(103+131*ROW(A9))):INDIRECT("'各歳別人口③'!E"&amp;(133+131*ROW(A9))))</f>
        <v>222</v>
      </c>
    </row>
    <row r="20" spans="1:273" x14ac:dyDescent="0.4">
      <c r="A20" s="24" t="str">
        <f>"2019年"&amp;"5月"</f>
        <v>2019年5月</v>
      </c>
      <c r="B20" s="25">
        <f ca="1">SUM(INDIRECT("'各歳別人口③'!D"&amp;(3+131*ROW(A10))):INDIRECT("'各歳別人口③'!E"&amp;(133+131*ROW(A10))))</f>
        <v>404554</v>
      </c>
      <c r="D20" s="24" t="str">
        <f>"2019年"&amp;"5月"</f>
        <v>2019年5月</v>
      </c>
      <c r="E20" s="25">
        <f ca="1">SUM(INDIRECT("'各歳別人口③'!D"&amp;(3+131*ROW(A10))):INDIRECT("'各歳別人口③'!D"&amp;(133+131*ROW(A10))))</f>
        <v>202312</v>
      </c>
      <c r="F20" s="25">
        <f ca="1">SUM(INDIRECT("'各歳別人口③'!E"&amp;(3+131*ROW(A10))):INDIRECT("'各歳別人口③'!E"&amp;(133+131*ROW(A10))))</f>
        <v>202242</v>
      </c>
      <c r="H20" s="24" t="str">
        <f>"2019年"&amp;"5月"</f>
        <v>2019年5月</v>
      </c>
      <c r="I20" s="25">
        <f ca="1">SUM(INDIRECT("'各歳別人口③'!D"&amp;(3+131*ROW(A10))):INDIRECT("'各歳別人口③'!D"&amp;(17+131*ROW(A10))))</f>
        <v>22583</v>
      </c>
      <c r="J20" s="25">
        <f ca="1">SUM(INDIRECT("'各歳別人口③'!D"&amp;(18+131*ROW(A10))):INDIRECT("'各歳別人口③'!D"&amp;(67+131*ROW(A10))))</f>
        <v>123717</v>
      </c>
      <c r="K20" s="25">
        <f ca="1">SUM(INDIRECT("'各歳別人口③'!D"&amp;(68+131*ROW(A10))):INDIRECT("'各歳別人口③'!D"&amp;(133+131*ROW(A10))))</f>
        <v>56012</v>
      </c>
      <c r="M20" s="24" t="str">
        <f>"2019年"&amp;"5月"</f>
        <v>2019年5月</v>
      </c>
      <c r="N20" s="25">
        <f ca="1">SUM(INDIRECT("'各歳別人口③'!E"&amp;(3+131*ROW(A10))):INDIRECT("'各歳別人口③'!E"&amp;(17+131*ROW(A10))))</f>
        <v>21482</v>
      </c>
      <c r="O20" s="25">
        <f ca="1">SUM(INDIRECT("'各歳別人口③'!E"&amp;(18+131*ROW(A10))):INDIRECT("'各歳別人口③'!E"&amp;(67+131*ROW(A10))))</f>
        <v>110607</v>
      </c>
      <c r="P20" s="25">
        <f ca="1">SUM(INDIRECT("'各歳別人口③'!E"&amp;(68+131*ROW(A10))):INDIRECT("'各歳別人口③'!E"&amp;(133+131*ROW(A10))))</f>
        <v>70153</v>
      </c>
      <c r="R20" s="24" t="str">
        <f>"2019年"&amp;"5月"</f>
        <v>2019年5月</v>
      </c>
      <c r="S20" s="26">
        <f ca="1">IFERROR(SUM(INDIRECT("'各歳別人口③'!D"&amp;(68+131*ROW(A10))):INDIRECT("'各歳別人口③'!E"&amp;(133+131*ROW(A10))))/SUM(INDIRECT("'各歳別人口③'!D"&amp;(3+131*ROW(A10))):INDIRECT("'各歳別人口③'!E"&amp;(133+131*ROW(A10)))),"")</f>
        <v>0.31186195168012182</v>
      </c>
      <c r="U20" s="24" t="str">
        <f>"2019年"&amp;"5月"</f>
        <v>2019年5月</v>
      </c>
      <c r="V20" s="26">
        <f ca="1">IFERROR(SUM(INDIRECT("'各歳別人口③'!D"&amp;(78+131*ROW(A10))):INDIRECT("'各歳別人口③'!E"&amp;(133+131*ROW(A10))))/SUM(INDIRECT("'各歳別人口③'!D"&amp;(3+131*ROW(A10))):INDIRECT("'各歳別人口③'!E"&amp;(133+131*ROW(A10)))),"")</f>
        <v>0.16322172070971985</v>
      </c>
      <c r="X20" s="24" t="str">
        <f>"2019年"&amp;"5月"</f>
        <v>2019年5月</v>
      </c>
      <c r="Y20" s="26">
        <f ca="1">IFERROR(SUM(INDIRECT("'各歳別人口③'!D"&amp;(3+131*ROW(A10))):INDIRECT("'各歳別人口③'!E"&amp;(17+131*ROW(A10))))/SUM(INDIRECT("'各歳別人口③'!D"&amp;(3+131*ROW(A10))):INDIRECT("'各歳別人口③'!E"&amp;(133+131*ROW(A10)))),"")</f>
        <v>0.10892241826801861</v>
      </c>
      <c r="Z20" s="26">
        <f ca="1">IFERROR(SUM(INDIRECT("'各歳別人口③'!D"&amp;(18+131*ROW(A10))):INDIRECT("'各歳別人口③'!E"&amp;(67+131*ROW(A10))))/SUM(INDIRECT("'各歳別人口③'!D"&amp;(3+131*ROW(A10))):INDIRECT("'各歳別人口③'!E"&amp;(133+131*ROW(A10)))),"")</f>
        <v>0.57921563005185961</v>
      </c>
      <c r="AA20" s="26">
        <f ca="1">IFERROR(SUM(INDIRECT("'各歳別人口③'!D"&amp;(68+131*ROW(A10))):INDIRECT("'各歳別人口③'!E"&amp;(133+131*ROW(A10))))/SUM(INDIRECT("'各歳別人口③'!D"&amp;(3+131*ROW(A10))):INDIRECT("'各歳別人口③'!E"&amp;(133+131*ROW(A10)))),"")</f>
        <v>0.31186195168012182</v>
      </c>
      <c r="AC20" s="24" t="str">
        <f>"2019年"&amp;"5月"</f>
        <v>2019年5月</v>
      </c>
      <c r="AD20" s="25">
        <f ca="1">SUM(INDIRECT("'各歳別人口③'!D"&amp;(3+131*ROW(A10))):INDIRECT("'各歳別人口③'!D"&amp;(7+131*ROW(A10))))</f>
        <v>6645</v>
      </c>
      <c r="AE20" s="25">
        <f ca="1">SUM(INDIRECT("'各歳別人口③'!D"&amp;(8+131*ROW(A10))):INDIRECT("'各歳別人口③'!D"&amp;(12+131*ROW(A10))))</f>
        <v>7510</v>
      </c>
      <c r="AF20" s="25">
        <f ca="1">SUM(INDIRECT("'各歳別人口③'!D"&amp;(13+131*ROW(A10))):INDIRECT("'各歳別人口③'!D"&amp;(17+131*ROW(A10))))</f>
        <v>8428</v>
      </c>
      <c r="AG20" s="25">
        <f ca="1">SUM(INDIRECT("'各歳別人口③'!D"&amp;(18+131*ROW(A10))):INDIRECT("'各歳別人口③'!D"&amp;(22+131*ROW(A10))))</f>
        <v>12162</v>
      </c>
      <c r="AH20" s="25">
        <f ca="1">SUM(INDIRECT("'各歳別人口③'!D"&amp;(23+131*ROW(A10))):INDIRECT("'各歳別人口③'!D"&amp;(27+131*ROW(A10))))</f>
        <v>11908</v>
      </c>
      <c r="AI20" s="25">
        <f ca="1">SUM(INDIRECT("'各歳別人口③'!D"&amp;(28+131*ROW(A10))):INDIRECT("'各歳別人口③'!D"&amp;(32+131*ROW(A10))))</f>
        <v>9640</v>
      </c>
      <c r="AJ20" s="25">
        <f ca="1">SUM(INDIRECT("'各歳別人口③'!D"&amp;(33+131*ROW(A10))):INDIRECT("'各歳別人口③'!D"&amp;(37+131*ROW(A10))))</f>
        <v>10171</v>
      </c>
      <c r="AK20" s="25">
        <f ca="1">SUM(INDIRECT("'各歳別人口③'!D"&amp;(38+131*ROW(A10))):INDIRECT("'各歳別人口③'!D"&amp;(42+131*ROW(A10))))</f>
        <v>10962</v>
      </c>
      <c r="AL20" s="25">
        <f ca="1">SUM(INDIRECT("'各歳別人口③'!D"&amp;(43+131*ROW(A10))):INDIRECT("'各歳別人口③'!D"&amp;(47+131*ROW(A10))))</f>
        <v>13740</v>
      </c>
      <c r="AM20" s="25">
        <f ca="1">SUM(INDIRECT("'各歳別人口③'!D"&amp;(48+131*ROW(A10))):INDIRECT("'各歳別人口③'!D"&amp;(52+131*ROW(A10))))</f>
        <v>16655</v>
      </c>
      <c r="AN20" s="25">
        <f ca="1">SUM(INDIRECT("'各歳別人口③'!D"&amp;(53+131*ROW(A10))):INDIRECT("'各歳別人口③'!D"&amp;(57+131*ROW(A10))))</f>
        <v>14329</v>
      </c>
      <c r="AO20" s="25">
        <f ca="1">SUM(INDIRECT("'各歳別人口③'!D"&amp;(58+131*ROW(A10))):INDIRECT("'各歳別人口③'!D"&amp;(62+131*ROW(A10))))</f>
        <v>12417</v>
      </c>
      <c r="AP20" s="25">
        <f ca="1">SUM(INDIRECT("'各歳別人口③'!D"&amp;(63+131*ROW(A10))):INDIRECT("'各歳別人口③'!D"&amp;(67+131*ROW(A10))))</f>
        <v>11733</v>
      </c>
      <c r="AQ20" s="25">
        <f ca="1">SUM(INDIRECT("'各歳別人口③'!D"&amp;(68+131*ROW(A10))):INDIRECT("'各歳別人口③'!D"&amp;(72+131*ROW(A10))))</f>
        <v>14268</v>
      </c>
      <c r="AR20" s="25">
        <f ca="1">SUM(INDIRECT("'各歳別人口③'!D"&amp;(73+131*ROW(A10))):INDIRECT("'各歳別人口③'!D"&amp;(77+131*ROW(A10))))</f>
        <v>14397</v>
      </c>
      <c r="AS20" s="25">
        <f ca="1">SUM(INDIRECT("'各歳別人口③'!D"&amp;(78+131*ROW(A10))):INDIRECT("'各歳別人口③'!D"&amp;(82+131*ROW(A10))))</f>
        <v>12750</v>
      </c>
      <c r="AT20" s="25">
        <f ca="1">SUM(INDIRECT("'各歳別人口③'!D"&amp;(83+131*ROW(A10))):INDIRECT("'各歳別人口③'!D"&amp;(87+131*ROW(A10))))</f>
        <v>8389</v>
      </c>
      <c r="AU20" s="25">
        <f ca="1">SUM(INDIRECT("'各歳別人口③'!D"&amp;(88+131*ROW(A10))):INDIRECT("'各歳別人口③'!D"&amp;(133+131*ROW(A10))))</f>
        <v>6208</v>
      </c>
      <c r="AW20" s="24" t="str">
        <f>"2019年"&amp;"5月"</f>
        <v>2019年5月</v>
      </c>
      <c r="AX20" s="25">
        <f ca="1">SUM(INDIRECT("'各歳別人口③'!E"&amp;(3+131*ROW(A10))):INDIRECT("'各歳別人口③'!E"&amp;(7+131*ROW(A10))))</f>
        <v>6180</v>
      </c>
      <c r="AY20" s="25">
        <f ca="1">SUM(INDIRECT("'各歳別人口③'!E"&amp;(8+131*ROW(A10))):INDIRECT("'各歳別人口③'!E"&amp;(12+131*ROW(A10))))</f>
        <v>7322</v>
      </c>
      <c r="AZ20" s="25">
        <f ca="1">SUM(INDIRECT("'各歳別人口③'!E"&amp;(13+131*ROW(A10))):INDIRECT("'各歳別人口③'!E"&amp;(17+131*ROW(A10))))</f>
        <v>7980</v>
      </c>
      <c r="BA20" s="25">
        <f ca="1">SUM(INDIRECT("'各歳別人口③'!E"&amp;(18+131*ROW(A10))):INDIRECT("'各歳別人口③'!E"&amp;(22+131*ROW(A10))))</f>
        <v>9244</v>
      </c>
      <c r="BB20" s="25">
        <f ca="1">SUM(INDIRECT("'各歳別人口③'!E"&amp;(23+131*ROW(A10))):INDIRECT("'各歳別人口③'!E"&amp;(27+131*ROW(A10))))</f>
        <v>9136</v>
      </c>
      <c r="BC20" s="25">
        <f ca="1">SUM(INDIRECT("'各歳別人口③'!E"&amp;(28+131*ROW(A10))):INDIRECT("'各歳別人口③'!E"&amp;(32+131*ROW(A10))))</f>
        <v>7905</v>
      </c>
      <c r="BD20" s="25">
        <f ca="1">SUM(INDIRECT("'各歳別人口③'!E"&amp;(33+131*ROW(A10))):INDIRECT("'各歳別人口③'!E"&amp;(37+131*ROW(A10))))</f>
        <v>8820</v>
      </c>
      <c r="BE20" s="25">
        <f ca="1">SUM(INDIRECT("'各歳別人口③'!E"&amp;(38+131*ROW(A10))):INDIRECT("'各歳別人口③'!E"&amp;(42+131*ROW(A10))))</f>
        <v>10288</v>
      </c>
      <c r="BF20" s="25">
        <f ca="1">SUM(INDIRECT("'各歳別人口③'!E"&amp;(43+131*ROW(A10))):INDIRECT("'各歳別人口③'!E"&amp;(47+131*ROW(A10))))</f>
        <v>12992</v>
      </c>
      <c r="BG20" s="25">
        <f ca="1">SUM(INDIRECT("'各歳別人口③'!E"&amp;(48+131*ROW(A10))):INDIRECT("'各歳別人口③'!E"&amp;(52+131*ROW(A10))))</f>
        <v>15474</v>
      </c>
      <c r="BH20" s="25">
        <f ca="1">SUM(INDIRECT("'各歳別人口③'!E"&amp;(53+131*ROW(A10))):INDIRECT("'各歳別人口③'!E"&amp;(57+131*ROW(A10))))</f>
        <v>13487</v>
      </c>
      <c r="BI20" s="25">
        <f ca="1">SUM(INDIRECT("'各歳別人口③'!E"&amp;(58+131*ROW(A10))):INDIRECT("'各歳別人口③'!E"&amp;(62+131*ROW(A10))))</f>
        <v>11757</v>
      </c>
      <c r="BJ20" s="25">
        <f ca="1">SUM(INDIRECT("'各歳別人口③'!E"&amp;(63+131*ROW(A10))):INDIRECT("'各歳別人口③'!E"&amp;(67+131*ROW(A10))))</f>
        <v>11504</v>
      </c>
      <c r="BK20" s="25">
        <f ca="1">SUM(INDIRECT("'各歳別人口③'!E"&amp;(68+131*ROW(A10))):INDIRECT("'各歳別人口③'!E"&amp;(72+131*ROW(A10))))</f>
        <v>14930</v>
      </c>
      <c r="BL20" s="25">
        <f ca="1">SUM(INDIRECT("'各歳別人口③'!E"&amp;(73+131*ROW(A10))):INDIRECT("'各歳別人口③'!E"&amp;(77+131*ROW(A10))))</f>
        <v>16538</v>
      </c>
      <c r="BM20" s="25">
        <f ca="1">SUM(INDIRECT("'各歳別人口③'!E"&amp;(78+131*ROW(A10))):INDIRECT("'各歳別人口③'!E"&amp;(82+131*ROW(A10))))</f>
        <v>15051</v>
      </c>
      <c r="BN20" s="25">
        <f ca="1">SUM(INDIRECT("'各歳別人口③'!E"&amp;(83+131*ROW(A10))):INDIRECT("'各歳別人口③'!E"&amp;(87+131*ROW(A10))))</f>
        <v>11011</v>
      </c>
      <c r="BO20" s="25">
        <f ca="1">SUM(INDIRECT("'各歳別人口③'!E"&amp;(88+131*ROW(A10))):INDIRECT("'各歳別人口③'!E"&amp;(133+131*ROW(A10))))</f>
        <v>12623</v>
      </c>
      <c r="BQ20" s="24" t="str">
        <f>"2019年"&amp;"5月"</f>
        <v>2019年5月</v>
      </c>
      <c r="BR20" s="25">
        <f t="shared" ca="1" si="7"/>
        <v>1183</v>
      </c>
      <c r="BS20" s="25">
        <f t="shared" ca="1" si="8"/>
        <v>1260</v>
      </c>
      <c r="BT20" s="25">
        <f t="shared" ca="1" si="9"/>
        <v>1351</v>
      </c>
      <c r="BU20" s="25">
        <f t="shared" ca="1" si="10"/>
        <v>1408</v>
      </c>
      <c r="BV20" s="25">
        <f t="shared" ca="1" si="11"/>
        <v>1443</v>
      </c>
      <c r="BW20" s="25">
        <f t="shared" ca="1" si="12"/>
        <v>1387</v>
      </c>
      <c r="BX20" s="25">
        <f t="shared" ca="1" si="13"/>
        <v>1488</v>
      </c>
      <c r="BY20" s="25">
        <f t="shared" ca="1" si="14"/>
        <v>1456</v>
      </c>
      <c r="BZ20" s="25">
        <f t="shared" ca="1" si="15"/>
        <v>1607</v>
      </c>
      <c r="CA20" s="25">
        <f t="shared" ca="1" si="16"/>
        <v>1572</v>
      </c>
      <c r="CB20" s="25">
        <f t="shared" ca="1" si="17"/>
        <v>1596</v>
      </c>
      <c r="CC20" s="25">
        <f t="shared" ca="1" si="18"/>
        <v>1683</v>
      </c>
      <c r="CD20" s="25">
        <f t="shared" ca="1" si="19"/>
        <v>1701</v>
      </c>
      <c r="CE20" s="25">
        <f t="shared" ca="1" si="20"/>
        <v>1703</v>
      </c>
      <c r="CF20" s="25">
        <f t="shared" ca="1" si="21"/>
        <v>1745</v>
      </c>
      <c r="CG20" s="25">
        <f t="shared" ca="1" si="22"/>
        <v>2119</v>
      </c>
      <c r="CH20" s="25">
        <f t="shared" ca="1" si="23"/>
        <v>2134</v>
      </c>
      <c r="CI20" s="25">
        <f t="shared" ca="1" si="24"/>
        <v>2224</v>
      </c>
      <c r="CJ20" s="25">
        <f t="shared" ca="1" si="25"/>
        <v>2964</v>
      </c>
      <c r="CK20" s="25">
        <f t="shared" ca="1" si="26"/>
        <v>2721</v>
      </c>
      <c r="CL20" s="25">
        <f t="shared" ca="1" si="27"/>
        <v>2692</v>
      </c>
      <c r="CM20" s="25">
        <f t="shared" ca="1" si="28"/>
        <v>2609</v>
      </c>
      <c r="CN20" s="25">
        <f t="shared" ca="1" si="29"/>
        <v>2458</v>
      </c>
      <c r="CO20" s="25">
        <f t="shared" ca="1" si="30"/>
        <v>2095</v>
      </c>
      <c r="CP20" s="25">
        <f t="shared" ca="1" si="31"/>
        <v>2054</v>
      </c>
      <c r="CQ20" s="25">
        <f t="shared" ca="1" si="32"/>
        <v>2000</v>
      </c>
      <c r="CR20" s="25">
        <f t="shared" ca="1" si="33"/>
        <v>1953</v>
      </c>
      <c r="CS20" s="25">
        <f t="shared" ca="1" si="34"/>
        <v>1906</v>
      </c>
      <c r="CT20" s="25">
        <f t="shared" ca="1" si="35"/>
        <v>1929</v>
      </c>
      <c r="CU20" s="25">
        <f t="shared" ca="1" si="36"/>
        <v>1852</v>
      </c>
      <c r="CV20" s="25">
        <f t="shared" ca="1" si="37"/>
        <v>1954</v>
      </c>
      <c r="CW20" s="25">
        <f t="shared" ca="1" si="38"/>
        <v>2032</v>
      </c>
      <c r="CX20" s="25">
        <f t="shared" ca="1" si="39"/>
        <v>2070</v>
      </c>
      <c r="CY20" s="25">
        <f t="shared" ca="1" si="40"/>
        <v>2000</v>
      </c>
      <c r="CZ20" s="25">
        <f t="shared" ca="1" si="41"/>
        <v>2115</v>
      </c>
      <c r="DA20" s="25">
        <f t="shared" ca="1" si="42"/>
        <v>2105</v>
      </c>
      <c r="DB20" s="25">
        <f t="shared" ca="1" si="43"/>
        <v>2176</v>
      </c>
      <c r="DC20" s="25">
        <f t="shared" ca="1" si="44"/>
        <v>2112</v>
      </c>
      <c r="DD20" s="25">
        <f t="shared" ca="1" si="45"/>
        <v>2230</v>
      </c>
      <c r="DE20" s="25">
        <f t="shared" ca="1" si="46"/>
        <v>2339</v>
      </c>
      <c r="DF20" s="25">
        <f t="shared" ca="1" si="47"/>
        <v>2484</v>
      </c>
      <c r="DG20" s="25">
        <f t="shared" ca="1" si="48"/>
        <v>2524</v>
      </c>
      <c r="DH20" s="25">
        <f t="shared" ca="1" si="49"/>
        <v>2736</v>
      </c>
      <c r="DI20" s="25">
        <f t="shared" ca="1" si="50"/>
        <v>2933</v>
      </c>
      <c r="DJ20" s="25">
        <f t="shared" ca="1" si="51"/>
        <v>3063</v>
      </c>
      <c r="DK20" s="25">
        <f t="shared" ca="1" si="52"/>
        <v>3358</v>
      </c>
      <c r="DL20" s="25">
        <f t="shared" ca="1" si="53"/>
        <v>3364</v>
      </c>
      <c r="DM20" s="25">
        <f t="shared" ca="1" si="54"/>
        <v>3490</v>
      </c>
      <c r="DN20" s="25">
        <f t="shared" ca="1" si="55"/>
        <v>3270</v>
      </c>
      <c r="DO20" s="25">
        <f t="shared" ca="1" si="56"/>
        <v>3173</v>
      </c>
      <c r="DP20" s="25">
        <f t="shared" ca="1" si="57"/>
        <v>3239</v>
      </c>
      <c r="DQ20" s="25">
        <f t="shared" ca="1" si="58"/>
        <v>3052</v>
      </c>
      <c r="DR20" s="25">
        <f t="shared" ca="1" si="59"/>
        <v>2797</v>
      </c>
      <c r="DS20" s="25">
        <f t="shared" ca="1" si="60"/>
        <v>2563</v>
      </c>
      <c r="DT20" s="25">
        <f t="shared" ca="1" si="61"/>
        <v>2678</v>
      </c>
      <c r="DU20" s="25">
        <f t="shared" ca="1" si="62"/>
        <v>2603</v>
      </c>
      <c r="DV20" s="25">
        <f t="shared" ca="1" si="63"/>
        <v>2563</v>
      </c>
      <c r="DW20" s="25">
        <f t="shared" ca="1" si="64"/>
        <v>2464</v>
      </c>
      <c r="DX20" s="25">
        <f t="shared" ca="1" si="65"/>
        <v>2319</v>
      </c>
      <c r="DY20" s="25">
        <f t="shared" ca="1" si="66"/>
        <v>2468</v>
      </c>
      <c r="DZ20" s="25">
        <f t="shared" ca="1" si="67"/>
        <v>2437</v>
      </c>
      <c r="EA20" s="25">
        <f t="shared" ca="1" si="68"/>
        <v>2257</v>
      </c>
      <c r="EB20" s="25">
        <f t="shared" ca="1" si="69"/>
        <v>2291</v>
      </c>
      <c r="EC20" s="25">
        <f t="shared" ca="1" si="70"/>
        <v>2345</v>
      </c>
      <c r="ED20" s="25">
        <f t="shared" ca="1" si="71"/>
        <v>2403</v>
      </c>
      <c r="EE20" s="25">
        <f t="shared" ca="1" si="72"/>
        <v>2462</v>
      </c>
      <c r="EF20" s="25">
        <f t="shared" ca="1" si="73"/>
        <v>2643</v>
      </c>
      <c r="EG20" s="25">
        <f t="shared" ca="1" si="74"/>
        <v>2772</v>
      </c>
      <c r="EH20" s="25">
        <f t="shared" ca="1" si="75"/>
        <v>3040</v>
      </c>
      <c r="EI20" s="25">
        <f t="shared" ca="1" si="76"/>
        <v>3351</v>
      </c>
      <c r="EJ20" s="25">
        <f t="shared" ca="1" si="77"/>
        <v>3471</v>
      </c>
      <c r="EK20" s="25">
        <f t="shared" ca="1" si="78"/>
        <v>3643</v>
      </c>
      <c r="EL20" s="25">
        <f t="shared" ca="1" si="79"/>
        <v>3056</v>
      </c>
      <c r="EM20" s="25">
        <f t="shared" ca="1" si="80"/>
        <v>1876</v>
      </c>
      <c r="EN20" s="25">
        <f t="shared" ca="1" si="81"/>
        <v>2351</v>
      </c>
      <c r="EO20" s="25">
        <f t="shared" ca="1" si="82"/>
        <v>2890</v>
      </c>
      <c r="EP20" s="25">
        <f t="shared" ca="1" si="83"/>
        <v>2700</v>
      </c>
      <c r="EQ20" s="25">
        <f t="shared" ca="1" si="84"/>
        <v>2686</v>
      </c>
      <c r="ER20" s="25">
        <f t="shared" ca="1" si="85"/>
        <v>2387</v>
      </c>
      <c r="ES20" s="25">
        <f t="shared" ca="1" si="86"/>
        <v>2087</v>
      </c>
      <c r="ET20" s="25">
        <f t="shared" ca="1" si="87"/>
        <v>1804</v>
      </c>
      <c r="EU20" s="25">
        <f t="shared" ca="1" si="88"/>
        <v>1830</v>
      </c>
      <c r="EV20" s="25">
        <f t="shared" ca="1" si="89"/>
        <v>1648</v>
      </c>
      <c r="EW20" s="25">
        <f t="shared" ca="1" si="90"/>
        <v>1657</v>
      </c>
      <c r="EX20" s="25">
        <f t="shared" ca="1" si="91"/>
        <v>1450</v>
      </c>
      <c r="EY20" s="25">
        <f t="shared" ca="1" si="92"/>
        <v>1175</v>
      </c>
      <c r="EZ20" s="25">
        <f t="shared" ca="1" si="93"/>
        <v>1059</v>
      </c>
      <c r="FA20" s="25">
        <f t="shared" ca="1" si="94"/>
        <v>899</v>
      </c>
      <c r="FB20" s="25">
        <f t="shared" ca="1" si="95"/>
        <v>726</v>
      </c>
      <c r="FC20" s="25">
        <f t="shared" ca="1" si="96"/>
        <v>554</v>
      </c>
      <c r="FD20" s="25">
        <f t="shared" ca="1" si="97"/>
        <v>466</v>
      </c>
      <c r="FE20" s="25">
        <f t="shared" ca="1" si="98"/>
        <v>382</v>
      </c>
      <c r="FF20" s="25">
        <f t="shared" ca="1" si="99"/>
        <v>294</v>
      </c>
      <c r="FG20" s="25">
        <f t="shared" ca="1" si="100"/>
        <v>219</v>
      </c>
      <c r="FH20" s="25">
        <f t="shared" ca="1" si="101"/>
        <v>141</v>
      </c>
      <c r="FI20" s="25">
        <f t="shared" ca="1" si="102"/>
        <v>100</v>
      </c>
      <c r="FJ20" s="25">
        <f t="shared" ca="1" si="103"/>
        <v>64</v>
      </c>
      <c r="FK20" s="25">
        <f t="shared" ca="1" si="104"/>
        <v>40</v>
      </c>
      <c r="FL20" s="25">
        <f t="shared" ca="1" si="105"/>
        <v>23</v>
      </c>
      <c r="FM20" s="25">
        <f t="shared" ca="1" si="106"/>
        <v>25</v>
      </c>
      <c r="FN20" s="27">
        <f ca="1">SUM(INDIRECT("'各歳別人口③'!D"&amp;(103+131*ROW(A10))):INDIRECT("'各歳別人口③'!D"&amp;(133+131*ROW(A10))))</f>
        <v>41</v>
      </c>
      <c r="FP20" s="24" t="str">
        <f>"2019年"&amp;"5月"</f>
        <v>2019年5月</v>
      </c>
      <c r="FQ20" s="25">
        <f t="shared" ca="1" si="107"/>
        <v>1010</v>
      </c>
      <c r="FR20" s="25">
        <f t="shared" ca="1" si="108"/>
        <v>1236</v>
      </c>
      <c r="FS20" s="25">
        <f t="shared" ca="1" si="109"/>
        <v>1208</v>
      </c>
      <c r="FT20" s="25">
        <f t="shared" ca="1" si="110"/>
        <v>1308</v>
      </c>
      <c r="FU20" s="25">
        <f t="shared" ca="1" si="111"/>
        <v>1418</v>
      </c>
      <c r="FV20" s="25">
        <f t="shared" ca="1" si="112"/>
        <v>1385</v>
      </c>
      <c r="FW20" s="25">
        <f t="shared" ca="1" si="113"/>
        <v>1389</v>
      </c>
      <c r="FX20" s="25">
        <f t="shared" ca="1" si="114"/>
        <v>1534</v>
      </c>
      <c r="FY20" s="25">
        <f t="shared" ca="1" si="115"/>
        <v>1511</v>
      </c>
      <c r="FZ20" s="25">
        <f t="shared" ca="1" si="116"/>
        <v>1503</v>
      </c>
      <c r="GA20" s="25">
        <f t="shared" ca="1" si="117"/>
        <v>1529</v>
      </c>
      <c r="GB20" s="25">
        <f t="shared" ca="1" si="118"/>
        <v>1594</v>
      </c>
      <c r="GC20" s="25">
        <f t="shared" ca="1" si="119"/>
        <v>1651</v>
      </c>
      <c r="GD20" s="25">
        <f t="shared" ca="1" si="120"/>
        <v>1532</v>
      </c>
      <c r="GE20" s="25">
        <f t="shared" ca="1" si="121"/>
        <v>1674</v>
      </c>
      <c r="GF20" s="25">
        <f t="shared" ca="1" si="122"/>
        <v>1710</v>
      </c>
      <c r="GG20" s="25">
        <f t="shared" ca="1" si="123"/>
        <v>1791</v>
      </c>
      <c r="GH20" s="25">
        <f t="shared" ca="1" si="124"/>
        <v>1775</v>
      </c>
      <c r="GI20" s="25">
        <f t="shared" ca="1" si="125"/>
        <v>1965</v>
      </c>
      <c r="GJ20" s="25">
        <f t="shared" ca="1" si="126"/>
        <v>2003</v>
      </c>
      <c r="GK20" s="25">
        <f t="shared" ca="1" si="127"/>
        <v>2008</v>
      </c>
      <c r="GL20" s="25">
        <f t="shared" ca="1" si="128"/>
        <v>1848</v>
      </c>
      <c r="GM20" s="25">
        <f t="shared" ca="1" si="129"/>
        <v>1822</v>
      </c>
      <c r="GN20" s="25">
        <f t="shared" ca="1" si="130"/>
        <v>1689</v>
      </c>
      <c r="GO20" s="25">
        <f t="shared" ca="1" si="131"/>
        <v>1769</v>
      </c>
      <c r="GP20" s="25">
        <f t="shared" ca="1" si="132"/>
        <v>1639</v>
      </c>
      <c r="GQ20" s="25">
        <f t="shared" ca="1" si="133"/>
        <v>1516</v>
      </c>
      <c r="GR20" s="25">
        <f t="shared" ca="1" si="134"/>
        <v>1536</v>
      </c>
      <c r="GS20" s="25">
        <f t="shared" ca="1" si="135"/>
        <v>1580</v>
      </c>
      <c r="GT20" s="25">
        <f t="shared" ca="1" si="136"/>
        <v>1634</v>
      </c>
      <c r="GU20" s="25">
        <f t="shared" ca="1" si="137"/>
        <v>1693</v>
      </c>
      <c r="GV20" s="25">
        <f t="shared" ca="1" si="138"/>
        <v>1719</v>
      </c>
      <c r="GW20" s="25">
        <f t="shared" ca="1" si="139"/>
        <v>1764</v>
      </c>
      <c r="GX20" s="25">
        <f t="shared" ca="1" si="140"/>
        <v>1724</v>
      </c>
      <c r="GY20" s="25">
        <f t="shared" ca="1" si="141"/>
        <v>1920</v>
      </c>
      <c r="GZ20" s="25">
        <f t="shared" ca="1" si="142"/>
        <v>1932</v>
      </c>
      <c r="HA20" s="25">
        <f t="shared" ca="1" si="143"/>
        <v>2014</v>
      </c>
      <c r="HB20" s="25">
        <f t="shared" ca="1" si="144"/>
        <v>1982</v>
      </c>
      <c r="HC20" s="25">
        <f t="shared" ca="1" si="145"/>
        <v>2105</v>
      </c>
      <c r="HD20" s="25">
        <f t="shared" ca="1" si="146"/>
        <v>2255</v>
      </c>
      <c r="HE20" s="25">
        <f t="shared" ca="1" si="147"/>
        <v>2301</v>
      </c>
      <c r="HF20" s="25">
        <f t="shared" ca="1" si="148"/>
        <v>2383</v>
      </c>
      <c r="HG20" s="25">
        <f t="shared" ca="1" si="149"/>
        <v>2619</v>
      </c>
      <c r="HH20" s="25">
        <f t="shared" ca="1" si="150"/>
        <v>2651</v>
      </c>
      <c r="HI20" s="25">
        <f t="shared" ca="1" si="151"/>
        <v>3038</v>
      </c>
      <c r="HJ20" s="25">
        <f t="shared" ca="1" si="152"/>
        <v>3089</v>
      </c>
      <c r="HK20" s="25">
        <f t="shared" ca="1" si="153"/>
        <v>3158</v>
      </c>
      <c r="HL20" s="25">
        <f t="shared" ca="1" si="154"/>
        <v>3213</v>
      </c>
      <c r="HM20" s="25">
        <f t="shared" ca="1" si="155"/>
        <v>3125</v>
      </c>
      <c r="HN20" s="25">
        <f t="shared" ca="1" si="156"/>
        <v>2889</v>
      </c>
      <c r="HO20" s="25">
        <f t="shared" ca="1" si="157"/>
        <v>2882</v>
      </c>
      <c r="HP20" s="25">
        <f t="shared" ca="1" si="158"/>
        <v>2895</v>
      </c>
      <c r="HQ20" s="25">
        <f t="shared" ca="1" si="159"/>
        <v>2606</v>
      </c>
      <c r="HR20" s="25">
        <f t="shared" ca="1" si="160"/>
        <v>2407</v>
      </c>
      <c r="HS20" s="25">
        <f t="shared" ca="1" si="161"/>
        <v>2697</v>
      </c>
      <c r="HT20" s="25">
        <f t="shared" ca="1" si="162"/>
        <v>2453</v>
      </c>
      <c r="HU20" s="25">
        <f t="shared" ca="1" si="163"/>
        <v>2354</v>
      </c>
      <c r="HV20" s="25">
        <f t="shared" ca="1" si="164"/>
        <v>2401</v>
      </c>
      <c r="HW20" s="25">
        <f t="shared" ca="1" si="165"/>
        <v>2304</v>
      </c>
      <c r="HX20" s="25">
        <f t="shared" ca="1" si="166"/>
        <v>2245</v>
      </c>
      <c r="HY20" s="25">
        <f t="shared" ca="1" si="167"/>
        <v>2324</v>
      </c>
      <c r="HZ20" s="25">
        <f t="shared" ca="1" si="168"/>
        <v>2185</v>
      </c>
      <c r="IA20" s="25">
        <f t="shared" ca="1" si="169"/>
        <v>2226</v>
      </c>
      <c r="IB20" s="25">
        <f t="shared" ca="1" si="170"/>
        <v>2320</v>
      </c>
      <c r="IC20" s="25">
        <f t="shared" ca="1" si="171"/>
        <v>2449</v>
      </c>
      <c r="ID20" s="25">
        <f t="shared" ca="1" si="172"/>
        <v>2499</v>
      </c>
      <c r="IE20" s="25">
        <f t="shared" ca="1" si="173"/>
        <v>2677</v>
      </c>
      <c r="IF20" s="25">
        <f t="shared" ca="1" si="174"/>
        <v>2930</v>
      </c>
      <c r="IG20" s="25">
        <f t="shared" ca="1" si="175"/>
        <v>3134</v>
      </c>
      <c r="IH20" s="25">
        <f t="shared" ca="1" si="176"/>
        <v>3690</v>
      </c>
      <c r="II20" s="25">
        <f t="shared" ca="1" si="177"/>
        <v>3781</v>
      </c>
      <c r="IJ20" s="25">
        <f t="shared" ca="1" si="178"/>
        <v>4098</v>
      </c>
      <c r="IK20" s="25">
        <f t="shared" ca="1" si="179"/>
        <v>3529</v>
      </c>
      <c r="IL20" s="25">
        <f t="shared" ca="1" si="180"/>
        <v>2258</v>
      </c>
      <c r="IM20" s="25">
        <f t="shared" ca="1" si="181"/>
        <v>2872</v>
      </c>
      <c r="IN20" s="25">
        <f t="shared" ca="1" si="182"/>
        <v>3404</v>
      </c>
      <c r="IO20" s="25">
        <f t="shared" ca="1" si="183"/>
        <v>3069</v>
      </c>
      <c r="IP20" s="25">
        <f t="shared" ca="1" si="184"/>
        <v>3098</v>
      </c>
      <c r="IQ20" s="25">
        <f t="shared" ca="1" si="185"/>
        <v>2895</v>
      </c>
      <c r="IR20" s="25">
        <f t="shared" ca="1" si="186"/>
        <v>2585</v>
      </c>
      <c r="IS20" s="25">
        <f t="shared" ca="1" si="187"/>
        <v>2229</v>
      </c>
      <c r="IT20" s="25">
        <f t="shared" ca="1" si="188"/>
        <v>2412</v>
      </c>
      <c r="IU20" s="25">
        <f t="shared" ca="1" si="189"/>
        <v>2119</v>
      </c>
      <c r="IV20" s="25">
        <f t="shared" ca="1" si="190"/>
        <v>2233</v>
      </c>
      <c r="IW20" s="25">
        <f t="shared" ca="1" si="191"/>
        <v>2018</v>
      </c>
      <c r="IX20" s="25">
        <f t="shared" ca="1" si="192"/>
        <v>1782</v>
      </c>
      <c r="IY20" s="25">
        <f t="shared" ca="1" si="193"/>
        <v>1749</v>
      </c>
      <c r="IZ20" s="25">
        <f t="shared" ca="1" si="194"/>
        <v>1500</v>
      </c>
      <c r="JA20" s="25">
        <f t="shared" ca="1" si="195"/>
        <v>1322</v>
      </c>
      <c r="JB20" s="25">
        <f t="shared" ca="1" si="196"/>
        <v>1184</v>
      </c>
      <c r="JC20" s="25">
        <f t="shared" ca="1" si="197"/>
        <v>1036</v>
      </c>
      <c r="JD20" s="25">
        <f t="shared" ca="1" si="198"/>
        <v>832</v>
      </c>
      <c r="JE20" s="25">
        <f t="shared" ca="1" si="199"/>
        <v>683</v>
      </c>
      <c r="JF20" s="25">
        <f t="shared" ca="1" si="200"/>
        <v>630</v>
      </c>
      <c r="JG20" s="25">
        <f t="shared" ca="1" si="201"/>
        <v>534</v>
      </c>
      <c r="JH20" s="25">
        <f t="shared" ca="1" si="202"/>
        <v>386</v>
      </c>
      <c r="JI20" s="25">
        <f t="shared" ca="1" si="203"/>
        <v>278</v>
      </c>
      <c r="JJ20" s="25">
        <f t="shared" ca="1" si="204"/>
        <v>228</v>
      </c>
      <c r="JK20" s="25">
        <f t="shared" ca="1" si="205"/>
        <v>155</v>
      </c>
      <c r="JL20" s="25">
        <f t="shared" ca="1" si="206"/>
        <v>106</v>
      </c>
      <c r="JM20" s="27">
        <f ca="1">SUM(INDIRECT("'各歳別人口③'!E"&amp;(103+131*ROW(A10))):INDIRECT("'各歳別人口③'!E"&amp;(133+131*ROW(A10))))</f>
        <v>218</v>
      </c>
    </row>
    <row r="21" spans="1:273" x14ac:dyDescent="0.4">
      <c r="A21" s="24" t="str">
        <f>"2019年"&amp;"6月"</f>
        <v>2019年6月</v>
      </c>
      <c r="B21" s="25">
        <f ca="1">SUM(INDIRECT("'各歳別人口③'!D"&amp;(3+131*ROW(A11))):INDIRECT("'各歳別人口③'!E"&amp;(133+131*ROW(A11))))</f>
        <v>403830</v>
      </c>
      <c r="D21" s="24" t="str">
        <f>"2019年"&amp;"6月"</f>
        <v>2019年6月</v>
      </c>
      <c r="E21" s="25">
        <f ca="1">SUM(INDIRECT("'各歳別人口③'!D"&amp;(3+131*ROW(A11))):INDIRECT("'各歳別人口③'!D"&amp;(133+131*ROW(A11))))</f>
        <v>201745</v>
      </c>
      <c r="F21" s="25">
        <f ca="1">SUM(INDIRECT("'各歳別人口③'!E"&amp;(3+131*ROW(A11))):INDIRECT("'各歳別人口③'!E"&amp;(133+131*ROW(A11))))</f>
        <v>202085</v>
      </c>
      <c r="H21" s="24" t="str">
        <f>"2019年"&amp;"6月"</f>
        <v>2019年6月</v>
      </c>
      <c r="I21" s="25">
        <f ca="1">SUM(INDIRECT("'各歳別人口③'!D"&amp;(3+131*ROW(A11))):INDIRECT("'各歳別人口③'!D"&amp;(17+131*ROW(A11))))</f>
        <v>22515</v>
      </c>
      <c r="J21" s="25">
        <f ca="1">SUM(INDIRECT("'各歳別人口③'!D"&amp;(18+131*ROW(A11))):INDIRECT("'各歳別人口③'!D"&amp;(67+131*ROW(A11))))</f>
        <v>123214</v>
      </c>
      <c r="K21" s="25">
        <f ca="1">SUM(INDIRECT("'各歳別人口③'!D"&amp;(68+131*ROW(A11))):INDIRECT("'各歳別人口③'!D"&amp;(133+131*ROW(A11))))</f>
        <v>56016</v>
      </c>
      <c r="M21" s="24" t="str">
        <f>"2019年"&amp;"6月"</f>
        <v>2019年6月</v>
      </c>
      <c r="N21" s="25">
        <f ca="1">SUM(INDIRECT("'各歳別人口③'!E"&amp;(3+131*ROW(A11))):INDIRECT("'各歳別人口③'!E"&amp;(17+131*ROW(A11))))</f>
        <v>21442</v>
      </c>
      <c r="O21" s="25">
        <f ca="1">SUM(INDIRECT("'各歳別人口③'!E"&amp;(18+131*ROW(A11))):INDIRECT("'各歳別人口③'!E"&amp;(67+131*ROW(A11))))</f>
        <v>110471</v>
      </c>
      <c r="P21" s="25">
        <f ca="1">SUM(INDIRECT("'各歳別人口③'!E"&amp;(68+131*ROW(A11))):INDIRECT("'各歳別人口③'!E"&amp;(133+131*ROW(A11))))</f>
        <v>70172</v>
      </c>
      <c r="R21" s="24" t="str">
        <f>"2019年"&amp;"6月"</f>
        <v>2019年6月</v>
      </c>
      <c r="S21" s="26">
        <f ca="1">IFERROR(SUM(INDIRECT("'各歳別人口③'!D"&amp;(68+131*ROW(A11))):INDIRECT("'各歳別人口③'!E"&amp;(133+131*ROW(A11))))/SUM(INDIRECT("'各歳別人口③'!D"&amp;(3+131*ROW(A11))):INDIRECT("'各歳別人口③'!E"&amp;(133+131*ROW(A11)))),"")</f>
        <v>0.31247802293044102</v>
      </c>
      <c r="U21" s="24" t="str">
        <f>"2019年"&amp;"6月"</f>
        <v>2019年6月</v>
      </c>
      <c r="V21" s="26">
        <f ca="1">IFERROR(SUM(INDIRECT("'各歳別人口③'!D"&amp;(78+131*ROW(A11))):INDIRECT("'各歳別人口③'!E"&amp;(133+131*ROW(A11))))/SUM(INDIRECT("'各歳別人口③'!D"&amp;(3+131*ROW(A11))):INDIRECT("'各歳別人口③'!E"&amp;(133+131*ROW(A11)))),"")</f>
        <v>0.1639179852908402</v>
      </c>
      <c r="X21" s="24" t="str">
        <f>"2019年"&amp;"6月"</f>
        <v>2019年6月</v>
      </c>
      <c r="Y21" s="26">
        <f ca="1">IFERROR(SUM(INDIRECT("'各歳別人口③'!D"&amp;(3+131*ROW(A11))):INDIRECT("'各歳別人口③'!E"&amp;(17+131*ROW(A11))))/SUM(INDIRECT("'各歳別人口③'!D"&amp;(3+131*ROW(A11))):INDIRECT("'各歳別人口③'!E"&amp;(133+131*ROW(A11)))),"")</f>
        <v>0.10885025877225565</v>
      </c>
      <c r="Z21" s="26">
        <f ca="1">IFERROR(SUM(INDIRECT("'各歳別人口③'!D"&amp;(18+131*ROW(A11))):INDIRECT("'各歳別人口③'!E"&amp;(67+131*ROW(A11))))/SUM(INDIRECT("'各歳別人口③'!D"&amp;(3+131*ROW(A11))):INDIRECT("'各歳別人口③'!E"&amp;(133+131*ROW(A11)))),"")</f>
        <v>0.57867171829730335</v>
      </c>
      <c r="AA21" s="26">
        <f ca="1">IFERROR(SUM(INDIRECT("'各歳別人口③'!D"&amp;(68+131*ROW(A11))):INDIRECT("'各歳別人口③'!E"&amp;(133+131*ROW(A11))))/SUM(INDIRECT("'各歳別人口③'!D"&amp;(3+131*ROW(A11))):INDIRECT("'各歳別人口③'!E"&amp;(133+131*ROW(A11)))),"")</f>
        <v>0.31247802293044102</v>
      </c>
      <c r="AC21" s="24" t="str">
        <f>"2019年"&amp;"6月"</f>
        <v>2019年6月</v>
      </c>
      <c r="AD21" s="25">
        <f ca="1">SUM(INDIRECT("'各歳別人口③'!D"&amp;(3+131*ROW(A11))):INDIRECT("'各歳別人口③'!D"&amp;(7+131*ROW(A11))))</f>
        <v>6598</v>
      </c>
      <c r="AE21" s="25">
        <f ca="1">SUM(INDIRECT("'各歳別人口③'!D"&amp;(8+131*ROW(A11))):INDIRECT("'各歳別人口③'!D"&amp;(12+131*ROW(A11))))</f>
        <v>7523</v>
      </c>
      <c r="AF21" s="25">
        <f ca="1">SUM(INDIRECT("'各歳別人口③'!D"&amp;(13+131*ROW(A11))):INDIRECT("'各歳別人口③'!D"&amp;(17+131*ROW(A11))))</f>
        <v>8394</v>
      </c>
      <c r="AG21" s="25">
        <f ca="1">SUM(INDIRECT("'各歳別人口③'!D"&amp;(18+131*ROW(A11))):INDIRECT("'各歳別人口③'!D"&amp;(22+131*ROW(A11))))</f>
        <v>11886</v>
      </c>
      <c r="AH21" s="25">
        <f ca="1">SUM(INDIRECT("'各歳別人口③'!D"&amp;(23+131*ROW(A11))):INDIRECT("'各歳別人口③'!D"&amp;(27+131*ROW(A11))))</f>
        <v>11819</v>
      </c>
      <c r="AI21" s="25">
        <f ca="1">SUM(INDIRECT("'各歳別人口③'!D"&amp;(28+131*ROW(A11))):INDIRECT("'各歳別人口③'!D"&amp;(32+131*ROW(A11))))</f>
        <v>9605</v>
      </c>
      <c r="AJ21" s="25">
        <f ca="1">SUM(INDIRECT("'各歳別人口③'!D"&amp;(33+131*ROW(A11))):INDIRECT("'各歳別人口③'!D"&amp;(37+131*ROW(A11))))</f>
        <v>10146</v>
      </c>
      <c r="AK21" s="25">
        <f ca="1">SUM(INDIRECT("'各歳別人口③'!D"&amp;(38+131*ROW(A11))):INDIRECT("'各歳別人口③'!D"&amp;(42+131*ROW(A11))))</f>
        <v>10871</v>
      </c>
      <c r="AL21" s="25">
        <f ca="1">SUM(INDIRECT("'各歳別人口③'!D"&amp;(43+131*ROW(A11))):INDIRECT("'各歳別人口③'!D"&amp;(47+131*ROW(A11))))</f>
        <v>13708</v>
      </c>
      <c r="AM21" s="25">
        <f ca="1">SUM(INDIRECT("'各歳別人口③'!D"&amp;(48+131*ROW(A11))):INDIRECT("'各歳別人口③'!D"&amp;(52+131*ROW(A11))))</f>
        <v>16637</v>
      </c>
      <c r="AN21" s="25">
        <f ca="1">SUM(INDIRECT("'各歳別人口③'!D"&amp;(53+131*ROW(A11))):INDIRECT("'各歳別人口③'!D"&amp;(57+131*ROW(A11))))</f>
        <v>14393</v>
      </c>
      <c r="AO21" s="25">
        <f ca="1">SUM(INDIRECT("'各歳別人口③'!D"&amp;(58+131*ROW(A11))):INDIRECT("'各歳別人口③'!D"&amp;(62+131*ROW(A11))))</f>
        <v>12408</v>
      </c>
      <c r="AP21" s="25">
        <f ca="1">SUM(INDIRECT("'各歳別人口③'!D"&amp;(63+131*ROW(A11))):INDIRECT("'各歳別人口③'!D"&amp;(67+131*ROW(A11))))</f>
        <v>11741</v>
      </c>
      <c r="AQ21" s="25">
        <f ca="1">SUM(INDIRECT("'各歳別人口③'!D"&amp;(68+131*ROW(A11))):INDIRECT("'各歳別人口③'!D"&amp;(72+131*ROW(A11))))</f>
        <v>14166</v>
      </c>
      <c r="AR21" s="25">
        <f ca="1">SUM(INDIRECT("'各歳別人口③'!D"&amp;(73+131*ROW(A11))):INDIRECT("'各歳別人口③'!D"&amp;(77+131*ROW(A11))))</f>
        <v>14435</v>
      </c>
      <c r="AS21" s="25">
        <f ca="1">SUM(INDIRECT("'各歳別人口③'!D"&amp;(78+131*ROW(A11))):INDIRECT("'各歳別人口③'!D"&amp;(82+131*ROW(A11))))</f>
        <v>12783</v>
      </c>
      <c r="AT21" s="25">
        <f ca="1">SUM(INDIRECT("'各歳別人口③'!D"&amp;(83+131*ROW(A11))):INDIRECT("'各歳別人口③'!D"&amp;(87+131*ROW(A11))))</f>
        <v>8410</v>
      </c>
      <c r="AU21" s="25">
        <f ca="1">SUM(INDIRECT("'各歳別人口③'!D"&amp;(88+131*ROW(A11))):INDIRECT("'各歳別人口③'!D"&amp;(133+131*ROW(A11))))</f>
        <v>6222</v>
      </c>
      <c r="AW21" s="24" t="str">
        <f>"2019年"&amp;"6月"</f>
        <v>2019年6月</v>
      </c>
      <c r="AX21" s="25">
        <f ca="1">SUM(INDIRECT("'各歳別人口③'!E"&amp;(3+131*ROW(A11))):INDIRECT("'各歳別人口③'!E"&amp;(7+131*ROW(A11))))</f>
        <v>6161</v>
      </c>
      <c r="AY21" s="25">
        <f ca="1">SUM(INDIRECT("'各歳別人口③'!E"&amp;(8+131*ROW(A11))):INDIRECT("'各歳別人口③'!E"&amp;(12+131*ROW(A11))))</f>
        <v>7317</v>
      </c>
      <c r="AZ21" s="25">
        <f ca="1">SUM(INDIRECT("'各歳別人口③'!E"&amp;(13+131*ROW(A11))):INDIRECT("'各歳別人口③'!E"&amp;(17+131*ROW(A11))))</f>
        <v>7964</v>
      </c>
      <c r="BA21" s="25">
        <f ca="1">SUM(INDIRECT("'各歳別人口③'!E"&amp;(18+131*ROW(A11))):INDIRECT("'各歳別人口③'!E"&amp;(22+131*ROW(A11))))</f>
        <v>9200</v>
      </c>
      <c r="BB21" s="25">
        <f ca="1">SUM(INDIRECT("'各歳別人口③'!E"&amp;(23+131*ROW(A11))):INDIRECT("'各歳別人口③'!E"&amp;(27+131*ROW(A11))))</f>
        <v>9111</v>
      </c>
      <c r="BC21" s="25">
        <f ca="1">SUM(INDIRECT("'各歳別人口③'!E"&amp;(28+131*ROW(A11))):INDIRECT("'各歳別人口③'!E"&amp;(32+131*ROW(A11))))</f>
        <v>7896</v>
      </c>
      <c r="BD21" s="25">
        <f ca="1">SUM(INDIRECT("'各歳別人口③'!E"&amp;(33+131*ROW(A11))):INDIRECT("'各歳別人口③'!E"&amp;(37+131*ROW(A11))))</f>
        <v>8806</v>
      </c>
      <c r="BE21" s="25">
        <f ca="1">SUM(INDIRECT("'各歳別人口③'!E"&amp;(38+131*ROW(A11))):INDIRECT("'各歳別人口③'!E"&amp;(42+131*ROW(A11))))</f>
        <v>10268</v>
      </c>
      <c r="BF21" s="25">
        <f ca="1">SUM(INDIRECT("'各歳別人口③'!E"&amp;(43+131*ROW(A11))):INDIRECT("'各歳別人口③'!E"&amp;(47+131*ROW(A11))))</f>
        <v>12919</v>
      </c>
      <c r="BG21" s="25">
        <f ca="1">SUM(INDIRECT("'各歳別人口③'!E"&amp;(48+131*ROW(A11))):INDIRECT("'各歳別人口③'!E"&amp;(52+131*ROW(A11))))</f>
        <v>15472</v>
      </c>
      <c r="BH21" s="25">
        <f ca="1">SUM(INDIRECT("'各歳別人口③'!E"&amp;(53+131*ROW(A11))):INDIRECT("'各歳別人口③'!E"&amp;(57+131*ROW(A11))))</f>
        <v>13511</v>
      </c>
      <c r="BI21" s="25">
        <f ca="1">SUM(INDIRECT("'各歳別人口③'!E"&amp;(58+131*ROW(A11))):INDIRECT("'各歳別人口③'!E"&amp;(62+131*ROW(A11))))</f>
        <v>11801</v>
      </c>
      <c r="BJ21" s="25">
        <f ca="1">SUM(INDIRECT("'各歳別人口③'!E"&amp;(63+131*ROW(A11))):INDIRECT("'各歳別人口③'!E"&amp;(67+131*ROW(A11))))</f>
        <v>11487</v>
      </c>
      <c r="BK21" s="25">
        <f ca="1">SUM(INDIRECT("'各歳別人口③'!E"&amp;(68+131*ROW(A11))):INDIRECT("'各歳別人口③'!E"&amp;(72+131*ROW(A11))))</f>
        <v>14809</v>
      </c>
      <c r="BL21" s="25">
        <f ca="1">SUM(INDIRECT("'各歳別人口③'!E"&amp;(73+131*ROW(A11))):INDIRECT("'各歳別人口③'!E"&amp;(77+131*ROW(A11))))</f>
        <v>16583</v>
      </c>
      <c r="BM21" s="25">
        <f ca="1">SUM(INDIRECT("'各歳別人口③'!E"&amp;(78+131*ROW(A11))):INDIRECT("'各歳別人口③'!E"&amp;(82+131*ROW(A11))))</f>
        <v>15125</v>
      </c>
      <c r="BN21" s="25">
        <f ca="1">SUM(INDIRECT("'各歳別人口③'!E"&amp;(83+131*ROW(A11))):INDIRECT("'各歳別人口③'!E"&amp;(87+131*ROW(A11))))</f>
        <v>11020</v>
      </c>
      <c r="BO21" s="25">
        <f ca="1">SUM(INDIRECT("'各歳別人口③'!E"&amp;(88+131*ROW(A11))):INDIRECT("'各歳別人口③'!E"&amp;(133+131*ROW(A11))))</f>
        <v>12635</v>
      </c>
      <c r="BQ21" s="24" t="str">
        <f>"2019年"&amp;"6月"</f>
        <v>2019年6月</v>
      </c>
      <c r="BR21" s="25">
        <f t="shared" ca="1" si="7"/>
        <v>1169</v>
      </c>
      <c r="BS21" s="25">
        <f t="shared" ca="1" si="8"/>
        <v>1272</v>
      </c>
      <c r="BT21" s="25">
        <f t="shared" ca="1" si="9"/>
        <v>1326</v>
      </c>
      <c r="BU21" s="25">
        <f t="shared" ca="1" si="10"/>
        <v>1417</v>
      </c>
      <c r="BV21" s="25">
        <f t="shared" ca="1" si="11"/>
        <v>1414</v>
      </c>
      <c r="BW21" s="25">
        <f t="shared" ca="1" si="12"/>
        <v>1402</v>
      </c>
      <c r="BX21" s="25">
        <f t="shared" ca="1" si="13"/>
        <v>1475</v>
      </c>
      <c r="BY21" s="25">
        <f t="shared" ca="1" si="14"/>
        <v>1466</v>
      </c>
      <c r="BZ21" s="25">
        <f t="shared" ca="1" si="15"/>
        <v>1591</v>
      </c>
      <c r="CA21" s="25">
        <f t="shared" ca="1" si="16"/>
        <v>1589</v>
      </c>
      <c r="CB21" s="25">
        <f t="shared" ca="1" si="17"/>
        <v>1611</v>
      </c>
      <c r="CC21" s="25">
        <f t="shared" ca="1" si="18"/>
        <v>1647</v>
      </c>
      <c r="CD21" s="25">
        <f t="shared" ca="1" si="19"/>
        <v>1699</v>
      </c>
      <c r="CE21" s="25">
        <f t="shared" ca="1" si="20"/>
        <v>1694</v>
      </c>
      <c r="CF21" s="25">
        <f t="shared" ca="1" si="21"/>
        <v>1743</v>
      </c>
      <c r="CG21" s="25">
        <f t="shared" ca="1" si="22"/>
        <v>2054</v>
      </c>
      <c r="CH21" s="25">
        <f t="shared" ca="1" si="23"/>
        <v>2151</v>
      </c>
      <c r="CI21" s="25">
        <f t="shared" ca="1" si="24"/>
        <v>2236</v>
      </c>
      <c r="CJ21" s="25">
        <f t="shared" ca="1" si="25"/>
        <v>2758</v>
      </c>
      <c r="CK21" s="25">
        <f t="shared" ca="1" si="26"/>
        <v>2687</v>
      </c>
      <c r="CL21" s="25">
        <f t="shared" ca="1" si="27"/>
        <v>2634</v>
      </c>
      <c r="CM21" s="25">
        <f t="shared" ca="1" si="28"/>
        <v>2607</v>
      </c>
      <c r="CN21" s="25">
        <f t="shared" ca="1" si="29"/>
        <v>2455</v>
      </c>
      <c r="CO21" s="25">
        <f t="shared" ca="1" si="30"/>
        <v>2076</v>
      </c>
      <c r="CP21" s="25">
        <f t="shared" ca="1" si="31"/>
        <v>2047</v>
      </c>
      <c r="CQ21" s="25">
        <f t="shared" ca="1" si="32"/>
        <v>1972</v>
      </c>
      <c r="CR21" s="25">
        <f t="shared" ca="1" si="33"/>
        <v>1943</v>
      </c>
      <c r="CS21" s="25">
        <f t="shared" ca="1" si="34"/>
        <v>1909</v>
      </c>
      <c r="CT21" s="25">
        <f t="shared" ca="1" si="35"/>
        <v>1937</v>
      </c>
      <c r="CU21" s="25">
        <f t="shared" ca="1" si="36"/>
        <v>1844</v>
      </c>
      <c r="CV21" s="25">
        <f t="shared" ca="1" si="37"/>
        <v>1942</v>
      </c>
      <c r="CW21" s="25">
        <f t="shared" ca="1" si="38"/>
        <v>1997</v>
      </c>
      <c r="CX21" s="25">
        <f t="shared" ca="1" si="39"/>
        <v>2080</v>
      </c>
      <c r="CY21" s="25">
        <f t="shared" ca="1" si="40"/>
        <v>2011</v>
      </c>
      <c r="CZ21" s="25">
        <f t="shared" ca="1" si="41"/>
        <v>2116</v>
      </c>
      <c r="DA21" s="25">
        <f t="shared" ca="1" si="42"/>
        <v>2091</v>
      </c>
      <c r="DB21" s="25">
        <f t="shared" ca="1" si="43"/>
        <v>2165</v>
      </c>
      <c r="DC21" s="25">
        <f t="shared" ca="1" si="44"/>
        <v>2123</v>
      </c>
      <c r="DD21" s="25">
        <f t="shared" ca="1" si="45"/>
        <v>2201</v>
      </c>
      <c r="DE21" s="25">
        <f t="shared" ca="1" si="46"/>
        <v>2291</v>
      </c>
      <c r="DF21" s="25">
        <f t="shared" ca="1" si="47"/>
        <v>2506</v>
      </c>
      <c r="DG21" s="25">
        <f t="shared" ca="1" si="48"/>
        <v>2491</v>
      </c>
      <c r="DH21" s="25">
        <f t="shared" ca="1" si="49"/>
        <v>2731</v>
      </c>
      <c r="DI21" s="25">
        <f t="shared" ca="1" si="50"/>
        <v>2951</v>
      </c>
      <c r="DJ21" s="25">
        <f t="shared" ca="1" si="51"/>
        <v>3029</v>
      </c>
      <c r="DK21" s="25">
        <f t="shared" ca="1" si="52"/>
        <v>3307</v>
      </c>
      <c r="DL21" s="25">
        <f t="shared" ca="1" si="53"/>
        <v>3368</v>
      </c>
      <c r="DM21" s="25">
        <f t="shared" ca="1" si="54"/>
        <v>3499</v>
      </c>
      <c r="DN21" s="25">
        <f t="shared" ca="1" si="55"/>
        <v>3292</v>
      </c>
      <c r="DO21" s="25">
        <f t="shared" ca="1" si="56"/>
        <v>3171</v>
      </c>
      <c r="DP21" s="25">
        <f t="shared" ca="1" si="57"/>
        <v>3260</v>
      </c>
      <c r="DQ21" s="25">
        <f t="shared" ca="1" si="58"/>
        <v>3070</v>
      </c>
      <c r="DR21" s="25">
        <f t="shared" ca="1" si="59"/>
        <v>2827</v>
      </c>
      <c r="DS21" s="25">
        <f t="shared" ca="1" si="60"/>
        <v>2519</v>
      </c>
      <c r="DT21" s="25">
        <f t="shared" ca="1" si="61"/>
        <v>2717</v>
      </c>
      <c r="DU21" s="25">
        <f t="shared" ca="1" si="62"/>
        <v>2586</v>
      </c>
      <c r="DV21" s="25">
        <f t="shared" ca="1" si="63"/>
        <v>2578</v>
      </c>
      <c r="DW21" s="25">
        <f t="shared" ca="1" si="64"/>
        <v>2478</v>
      </c>
      <c r="DX21" s="25">
        <f t="shared" ca="1" si="65"/>
        <v>2322</v>
      </c>
      <c r="DY21" s="25">
        <f t="shared" ca="1" si="66"/>
        <v>2444</v>
      </c>
      <c r="DZ21" s="25">
        <f t="shared" ca="1" si="67"/>
        <v>2445</v>
      </c>
      <c r="EA21" s="25">
        <f t="shared" ca="1" si="68"/>
        <v>2291</v>
      </c>
      <c r="EB21" s="25">
        <f t="shared" ca="1" si="69"/>
        <v>2260</v>
      </c>
      <c r="EC21" s="25">
        <f t="shared" ca="1" si="70"/>
        <v>2350</v>
      </c>
      <c r="ED21" s="25">
        <f t="shared" ca="1" si="71"/>
        <v>2395</v>
      </c>
      <c r="EE21" s="25">
        <f t="shared" ca="1" si="72"/>
        <v>2460</v>
      </c>
      <c r="EF21" s="25">
        <f t="shared" ca="1" si="73"/>
        <v>2607</v>
      </c>
      <c r="EG21" s="25">
        <f t="shared" ca="1" si="74"/>
        <v>2773</v>
      </c>
      <c r="EH21" s="25">
        <f t="shared" ca="1" si="75"/>
        <v>2999</v>
      </c>
      <c r="EI21" s="25">
        <f t="shared" ca="1" si="76"/>
        <v>3327</v>
      </c>
      <c r="EJ21" s="25">
        <f t="shared" ca="1" si="77"/>
        <v>3486</v>
      </c>
      <c r="EK21" s="25">
        <f t="shared" ca="1" si="78"/>
        <v>3571</v>
      </c>
      <c r="EL21" s="25">
        <f t="shared" ca="1" si="79"/>
        <v>3170</v>
      </c>
      <c r="EM21" s="25">
        <f t="shared" ca="1" si="80"/>
        <v>1916</v>
      </c>
      <c r="EN21" s="25">
        <f t="shared" ca="1" si="81"/>
        <v>2292</v>
      </c>
      <c r="EO21" s="25">
        <f t="shared" ca="1" si="82"/>
        <v>2895</v>
      </c>
      <c r="EP21" s="25">
        <f t="shared" ca="1" si="83"/>
        <v>2693</v>
      </c>
      <c r="EQ21" s="25">
        <f t="shared" ca="1" si="84"/>
        <v>2681</v>
      </c>
      <c r="ER21" s="25">
        <f t="shared" ca="1" si="85"/>
        <v>2421</v>
      </c>
      <c r="ES21" s="25">
        <f t="shared" ca="1" si="86"/>
        <v>2093</v>
      </c>
      <c r="ET21" s="25">
        <f t="shared" ca="1" si="87"/>
        <v>1814</v>
      </c>
      <c r="EU21" s="25">
        <f t="shared" ca="1" si="88"/>
        <v>1803</v>
      </c>
      <c r="EV21" s="25">
        <f t="shared" ca="1" si="89"/>
        <v>1678</v>
      </c>
      <c r="EW21" s="25">
        <f t="shared" ca="1" si="90"/>
        <v>1654</v>
      </c>
      <c r="EX21" s="25">
        <f t="shared" ca="1" si="91"/>
        <v>1461</v>
      </c>
      <c r="EY21" s="25">
        <f t="shared" ca="1" si="92"/>
        <v>1171</v>
      </c>
      <c r="EZ21" s="25">
        <f t="shared" ca="1" si="93"/>
        <v>1055</v>
      </c>
      <c r="FA21" s="25">
        <f t="shared" ca="1" si="94"/>
        <v>914</v>
      </c>
      <c r="FB21" s="25">
        <f t="shared" ca="1" si="95"/>
        <v>733</v>
      </c>
      <c r="FC21" s="25">
        <f t="shared" ca="1" si="96"/>
        <v>547</v>
      </c>
      <c r="FD21" s="25">
        <f t="shared" ca="1" si="97"/>
        <v>474</v>
      </c>
      <c r="FE21" s="25">
        <f t="shared" ca="1" si="98"/>
        <v>376</v>
      </c>
      <c r="FF21" s="25">
        <f t="shared" ca="1" si="99"/>
        <v>293</v>
      </c>
      <c r="FG21" s="25">
        <f t="shared" ca="1" si="100"/>
        <v>218</v>
      </c>
      <c r="FH21" s="25">
        <f t="shared" ca="1" si="101"/>
        <v>145</v>
      </c>
      <c r="FI21" s="25">
        <f t="shared" ca="1" si="102"/>
        <v>102</v>
      </c>
      <c r="FJ21" s="25">
        <f t="shared" ca="1" si="103"/>
        <v>66</v>
      </c>
      <c r="FK21" s="25">
        <f t="shared" ca="1" si="104"/>
        <v>40</v>
      </c>
      <c r="FL21" s="25">
        <f t="shared" ca="1" si="105"/>
        <v>24</v>
      </c>
      <c r="FM21" s="25">
        <f t="shared" ca="1" si="106"/>
        <v>26</v>
      </c>
      <c r="FN21" s="27">
        <f ca="1">SUM(INDIRECT("'各歳別人口③'!D"&amp;(103+131*ROW(A11))):INDIRECT("'各歳別人口③'!D"&amp;(133+131*ROW(A11))))</f>
        <v>38</v>
      </c>
      <c r="FP21" s="24" t="str">
        <f>"2019年"&amp;"6月"</f>
        <v>2019年6月</v>
      </c>
      <c r="FQ21" s="25">
        <f t="shared" ca="1" si="107"/>
        <v>1002</v>
      </c>
      <c r="FR21" s="25">
        <f t="shared" ca="1" si="108"/>
        <v>1235</v>
      </c>
      <c r="FS21" s="25">
        <f t="shared" ca="1" si="109"/>
        <v>1202</v>
      </c>
      <c r="FT21" s="25">
        <f t="shared" ca="1" si="110"/>
        <v>1302</v>
      </c>
      <c r="FU21" s="25">
        <f t="shared" ca="1" si="111"/>
        <v>1420</v>
      </c>
      <c r="FV21" s="25">
        <f t="shared" ca="1" si="112"/>
        <v>1357</v>
      </c>
      <c r="FW21" s="25">
        <f t="shared" ca="1" si="113"/>
        <v>1418</v>
      </c>
      <c r="FX21" s="25">
        <f t="shared" ca="1" si="114"/>
        <v>1475</v>
      </c>
      <c r="FY21" s="25">
        <f t="shared" ca="1" si="115"/>
        <v>1543</v>
      </c>
      <c r="FZ21" s="25">
        <f t="shared" ca="1" si="116"/>
        <v>1524</v>
      </c>
      <c r="GA21" s="25">
        <f t="shared" ca="1" si="117"/>
        <v>1525</v>
      </c>
      <c r="GB21" s="25">
        <f t="shared" ca="1" si="118"/>
        <v>1583</v>
      </c>
      <c r="GC21" s="25">
        <f t="shared" ca="1" si="119"/>
        <v>1623</v>
      </c>
      <c r="GD21" s="25">
        <f t="shared" ca="1" si="120"/>
        <v>1567</v>
      </c>
      <c r="GE21" s="25">
        <f t="shared" ca="1" si="121"/>
        <v>1666</v>
      </c>
      <c r="GF21" s="25">
        <f t="shared" ca="1" si="122"/>
        <v>1700</v>
      </c>
      <c r="GG21" s="25">
        <f t="shared" ca="1" si="123"/>
        <v>1787</v>
      </c>
      <c r="GH21" s="25">
        <f t="shared" ca="1" si="124"/>
        <v>1767</v>
      </c>
      <c r="GI21" s="25">
        <f t="shared" ca="1" si="125"/>
        <v>1940</v>
      </c>
      <c r="GJ21" s="25">
        <f t="shared" ca="1" si="126"/>
        <v>2006</v>
      </c>
      <c r="GK21" s="25">
        <f t="shared" ca="1" si="127"/>
        <v>2004</v>
      </c>
      <c r="GL21" s="25">
        <f t="shared" ca="1" si="128"/>
        <v>1840</v>
      </c>
      <c r="GM21" s="25">
        <f t="shared" ca="1" si="129"/>
        <v>1829</v>
      </c>
      <c r="GN21" s="25">
        <f t="shared" ca="1" si="130"/>
        <v>1686</v>
      </c>
      <c r="GO21" s="25">
        <f t="shared" ca="1" si="131"/>
        <v>1752</v>
      </c>
      <c r="GP21" s="25">
        <f t="shared" ca="1" si="132"/>
        <v>1645</v>
      </c>
      <c r="GQ21" s="25">
        <f t="shared" ca="1" si="133"/>
        <v>1506</v>
      </c>
      <c r="GR21" s="25">
        <f t="shared" ca="1" si="134"/>
        <v>1551</v>
      </c>
      <c r="GS21" s="25">
        <f t="shared" ca="1" si="135"/>
        <v>1565</v>
      </c>
      <c r="GT21" s="25">
        <f t="shared" ca="1" si="136"/>
        <v>1629</v>
      </c>
      <c r="GU21" s="25">
        <f t="shared" ca="1" si="137"/>
        <v>1670</v>
      </c>
      <c r="GV21" s="25">
        <f t="shared" ca="1" si="138"/>
        <v>1716</v>
      </c>
      <c r="GW21" s="25">
        <f t="shared" ca="1" si="139"/>
        <v>1788</v>
      </c>
      <c r="GX21" s="25">
        <f t="shared" ca="1" si="140"/>
        <v>1707</v>
      </c>
      <c r="GY21" s="25">
        <f t="shared" ca="1" si="141"/>
        <v>1925</v>
      </c>
      <c r="GZ21" s="25">
        <f t="shared" ca="1" si="142"/>
        <v>1909</v>
      </c>
      <c r="HA21" s="25">
        <f t="shared" ca="1" si="143"/>
        <v>2008</v>
      </c>
      <c r="HB21" s="25">
        <f t="shared" ca="1" si="144"/>
        <v>2010</v>
      </c>
      <c r="HC21" s="25">
        <f t="shared" ca="1" si="145"/>
        <v>2097</v>
      </c>
      <c r="HD21" s="25">
        <f t="shared" ca="1" si="146"/>
        <v>2244</v>
      </c>
      <c r="HE21" s="25">
        <f t="shared" ca="1" si="147"/>
        <v>2262</v>
      </c>
      <c r="HF21" s="25">
        <f t="shared" ca="1" si="148"/>
        <v>2390</v>
      </c>
      <c r="HG21" s="25">
        <f t="shared" ca="1" si="149"/>
        <v>2600</v>
      </c>
      <c r="HH21" s="25">
        <f t="shared" ca="1" si="150"/>
        <v>2680</v>
      </c>
      <c r="HI21" s="25">
        <f t="shared" ca="1" si="151"/>
        <v>2987</v>
      </c>
      <c r="HJ21" s="25">
        <f t="shared" ca="1" si="152"/>
        <v>3033</v>
      </c>
      <c r="HK21" s="25">
        <f t="shared" ca="1" si="153"/>
        <v>3173</v>
      </c>
      <c r="HL21" s="25">
        <f t="shared" ca="1" si="154"/>
        <v>3212</v>
      </c>
      <c r="HM21" s="25">
        <f t="shared" ca="1" si="155"/>
        <v>3168</v>
      </c>
      <c r="HN21" s="25">
        <f t="shared" ca="1" si="156"/>
        <v>2886</v>
      </c>
      <c r="HO21" s="25">
        <f t="shared" ca="1" si="157"/>
        <v>2917</v>
      </c>
      <c r="HP21" s="25">
        <f t="shared" ca="1" si="158"/>
        <v>2886</v>
      </c>
      <c r="HQ21" s="25">
        <f t="shared" ca="1" si="159"/>
        <v>2654</v>
      </c>
      <c r="HR21" s="25">
        <f t="shared" ca="1" si="160"/>
        <v>2374</v>
      </c>
      <c r="HS21" s="25">
        <f t="shared" ca="1" si="161"/>
        <v>2680</v>
      </c>
      <c r="HT21" s="25">
        <f t="shared" ca="1" si="162"/>
        <v>2498</v>
      </c>
      <c r="HU21" s="25">
        <f t="shared" ca="1" si="163"/>
        <v>2344</v>
      </c>
      <c r="HV21" s="25">
        <f t="shared" ca="1" si="164"/>
        <v>2420</v>
      </c>
      <c r="HW21" s="25">
        <f t="shared" ca="1" si="165"/>
        <v>2297</v>
      </c>
      <c r="HX21" s="25">
        <f t="shared" ca="1" si="166"/>
        <v>2242</v>
      </c>
      <c r="HY21" s="25">
        <f t="shared" ca="1" si="167"/>
        <v>2322</v>
      </c>
      <c r="HZ21" s="25">
        <f t="shared" ca="1" si="168"/>
        <v>2187</v>
      </c>
      <c r="IA21" s="25">
        <f t="shared" ca="1" si="169"/>
        <v>2207</v>
      </c>
      <c r="IB21" s="25">
        <f t="shared" ca="1" si="170"/>
        <v>2333</v>
      </c>
      <c r="IC21" s="25">
        <f t="shared" ca="1" si="171"/>
        <v>2438</v>
      </c>
      <c r="ID21" s="25">
        <f t="shared" ca="1" si="172"/>
        <v>2493</v>
      </c>
      <c r="IE21" s="25">
        <f t="shared" ca="1" si="173"/>
        <v>2651</v>
      </c>
      <c r="IF21" s="25">
        <f t="shared" ca="1" si="174"/>
        <v>2924</v>
      </c>
      <c r="IG21" s="25">
        <f t="shared" ca="1" si="175"/>
        <v>3127</v>
      </c>
      <c r="IH21" s="25">
        <f t="shared" ca="1" si="176"/>
        <v>3614</v>
      </c>
      <c r="II21" s="25">
        <f t="shared" ca="1" si="177"/>
        <v>3787</v>
      </c>
      <c r="IJ21" s="25">
        <f t="shared" ca="1" si="178"/>
        <v>4100</v>
      </c>
      <c r="IK21" s="25">
        <f t="shared" ca="1" si="179"/>
        <v>3620</v>
      </c>
      <c r="IL21" s="25">
        <f t="shared" ca="1" si="180"/>
        <v>2278</v>
      </c>
      <c r="IM21" s="25">
        <f t="shared" ca="1" si="181"/>
        <v>2798</v>
      </c>
      <c r="IN21" s="25">
        <f t="shared" ca="1" si="182"/>
        <v>3408</v>
      </c>
      <c r="IO21" s="25">
        <f t="shared" ca="1" si="183"/>
        <v>3066</v>
      </c>
      <c r="IP21" s="25">
        <f t="shared" ca="1" si="184"/>
        <v>3125</v>
      </c>
      <c r="IQ21" s="25">
        <f t="shared" ca="1" si="185"/>
        <v>2917</v>
      </c>
      <c r="IR21" s="25">
        <f t="shared" ca="1" si="186"/>
        <v>2609</v>
      </c>
      <c r="IS21" s="25">
        <f t="shared" ca="1" si="187"/>
        <v>2238</v>
      </c>
      <c r="IT21" s="25">
        <f t="shared" ca="1" si="188"/>
        <v>2406</v>
      </c>
      <c r="IU21" s="25">
        <f t="shared" ca="1" si="189"/>
        <v>2131</v>
      </c>
      <c r="IV21" s="25">
        <f t="shared" ca="1" si="190"/>
        <v>2203</v>
      </c>
      <c r="IW21" s="25">
        <f t="shared" ca="1" si="191"/>
        <v>2042</v>
      </c>
      <c r="IX21" s="25">
        <f t="shared" ca="1" si="192"/>
        <v>1793</v>
      </c>
      <c r="IY21" s="25">
        <f t="shared" ca="1" si="193"/>
        <v>1741</v>
      </c>
      <c r="IZ21" s="25">
        <f t="shared" ca="1" si="194"/>
        <v>1498</v>
      </c>
      <c r="JA21" s="25">
        <f t="shared" ca="1" si="195"/>
        <v>1343</v>
      </c>
      <c r="JB21" s="25">
        <f t="shared" ca="1" si="196"/>
        <v>1153</v>
      </c>
      <c r="JC21" s="25">
        <f t="shared" ca="1" si="197"/>
        <v>1046</v>
      </c>
      <c r="JD21" s="25">
        <f t="shared" ca="1" si="198"/>
        <v>830</v>
      </c>
      <c r="JE21" s="25">
        <f t="shared" ca="1" si="199"/>
        <v>694</v>
      </c>
      <c r="JF21" s="25">
        <f t="shared" ca="1" si="200"/>
        <v>626</v>
      </c>
      <c r="JG21" s="25">
        <f t="shared" ca="1" si="201"/>
        <v>539</v>
      </c>
      <c r="JH21" s="25">
        <f t="shared" ca="1" si="202"/>
        <v>379</v>
      </c>
      <c r="JI21" s="25">
        <f t="shared" ca="1" si="203"/>
        <v>285</v>
      </c>
      <c r="JJ21" s="25">
        <f t="shared" ca="1" si="204"/>
        <v>227</v>
      </c>
      <c r="JK21" s="25">
        <f t="shared" ca="1" si="205"/>
        <v>157</v>
      </c>
      <c r="JL21" s="25">
        <f t="shared" ca="1" si="206"/>
        <v>105</v>
      </c>
      <c r="JM21" s="27">
        <f ca="1">SUM(INDIRECT("'各歳別人口③'!E"&amp;(103+131*ROW(A11))):INDIRECT("'各歳別人口③'!E"&amp;(133+131*ROW(A11))))</f>
        <v>219</v>
      </c>
    </row>
    <row r="22" spans="1:273" x14ac:dyDescent="0.4">
      <c r="A22" s="24" t="str">
        <f>"2019年"&amp;"7月"</f>
        <v>2019年7月</v>
      </c>
      <c r="B22" s="25">
        <f ca="1">SUM(INDIRECT("'各歳別人口③'!D"&amp;(3+131*ROW(A12))):INDIRECT("'各歳別人口③'!E"&amp;(133+131*ROW(A12))))</f>
        <v>402809</v>
      </c>
      <c r="D22" s="24" t="str">
        <f>"2019年"&amp;"7月"</f>
        <v>2019年7月</v>
      </c>
      <c r="E22" s="25">
        <f ca="1">SUM(INDIRECT("'各歳別人口③'!D"&amp;(3+131*ROW(A12))):INDIRECT("'各歳別人口③'!D"&amp;(133+131*ROW(A12))))</f>
        <v>200848</v>
      </c>
      <c r="F22" s="25">
        <f ca="1">SUM(INDIRECT("'各歳別人口③'!E"&amp;(3+131*ROW(A12))):INDIRECT("'各歳別人口③'!E"&amp;(133+131*ROW(A12))))</f>
        <v>201961</v>
      </c>
      <c r="H22" s="24" t="str">
        <f>"2019年"&amp;"7月"</f>
        <v>2019年7月</v>
      </c>
      <c r="I22" s="25">
        <f ca="1">SUM(INDIRECT("'各歳別人口③'!D"&amp;(3+131*ROW(A12))):INDIRECT("'各歳別人口③'!D"&amp;(17+131*ROW(A12))))</f>
        <v>22479</v>
      </c>
      <c r="J22" s="25">
        <f ca="1">SUM(INDIRECT("'各歳別人口③'!D"&amp;(18+131*ROW(A12))):INDIRECT("'各歳別人口③'!D"&amp;(67+131*ROW(A12))))</f>
        <v>122381</v>
      </c>
      <c r="K22" s="25">
        <f ca="1">SUM(INDIRECT("'各歳別人口③'!D"&amp;(68+131*ROW(A12))):INDIRECT("'各歳別人口③'!D"&amp;(133+131*ROW(A12))))</f>
        <v>55988</v>
      </c>
      <c r="M22" s="24" t="str">
        <f>"2019年"&amp;"7月"</f>
        <v>2019年7月</v>
      </c>
      <c r="N22" s="25">
        <f ca="1">SUM(INDIRECT("'各歳別人口③'!E"&amp;(3+131*ROW(A12))):INDIRECT("'各歳別人口③'!E"&amp;(17+131*ROW(A12))))</f>
        <v>21411</v>
      </c>
      <c r="O22" s="25">
        <f ca="1">SUM(INDIRECT("'各歳別人口③'!E"&amp;(18+131*ROW(A12))):INDIRECT("'各歳別人口③'!E"&amp;(67+131*ROW(A12))))</f>
        <v>110379</v>
      </c>
      <c r="P22" s="25">
        <f ca="1">SUM(INDIRECT("'各歳別人口③'!E"&amp;(68+131*ROW(A12))):INDIRECT("'各歳別人口③'!E"&amp;(133+131*ROW(A12))))</f>
        <v>70171</v>
      </c>
      <c r="R22" s="24" t="str">
        <f>"2019年"&amp;"7月"</f>
        <v>2019年7月</v>
      </c>
      <c r="S22" s="26">
        <f ca="1">IFERROR(SUM(INDIRECT("'各歳別人口③'!D"&amp;(68+131*ROW(A12))):INDIRECT("'各歳別人口③'!E"&amp;(133+131*ROW(A12))))/SUM(INDIRECT("'各歳別人口③'!D"&amp;(3+131*ROW(A12))):INDIRECT("'各歳別人口③'!E"&amp;(133+131*ROW(A12)))),"")</f>
        <v>0.3131980665774598</v>
      </c>
      <c r="U22" s="24" t="str">
        <f>"2019年"&amp;"7月"</f>
        <v>2019年7月</v>
      </c>
      <c r="V22" s="26">
        <f ca="1">IFERROR(SUM(INDIRECT("'各歳別人口③'!D"&amp;(78+131*ROW(A12))):INDIRECT("'各歳別人口③'!E"&amp;(133+131*ROW(A12))))/SUM(INDIRECT("'各歳別人口③'!D"&amp;(3+131*ROW(A12))):INDIRECT("'各歳別人口③'!E"&amp;(133+131*ROW(A12)))),"")</f>
        <v>0.16451221298431762</v>
      </c>
      <c r="X22" s="24" t="str">
        <f>"2019年"&amp;"7月"</f>
        <v>2019年7月</v>
      </c>
      <c r="Y22" s="26">
        <f ca="1">IFERROR(SUM(INDIRECT("'各歳別人口③'!D"&amp;(3+131*ROW(A12))):INDIRECT("'各歳別人口③'!E"&amp;(17+131*ROW(A12))))/SUM(INDIRECT("'各歳別人口③'!D"&amp;(3+131*ROW(A12))):INDIRECT("'各歳別人口③'!E"&amp;(133+131*ROW(A12)))),"")</f>
        <v>0.10895982959665747</v>
      </c>
      <c r="Z22" s="26">
        <f ca="1">IFERROR(SUM(INDIRECT("'各歳別人口③'!D"&amp;(18+131*ROW(A12))):INDIRECT("'各歳別人口③'!E"&amp;(67+131*ROW(A12))))/SUM(INDIRECT("'各歳別人口③'!D"&amp;(3+131*ROW(A12))):INDIRECT("'各歳別人口③'!E"&amp;(133+131*ROW(A12)))),"")</f>
        <v>0.57784210382588275</v>
      </c>
      <c r="AA22" s="26">
        <f ca="1">IFERROR(SUM(INDIRECT("'各歳別人口③'!D"&amp;(68+131*ROW(A12))):INDIRECT("'各歳別人口③'!E"&amp;(133+131*ROW(A12))))/SUM(INDIRECT("'各歳別人口③'!D"&amp;(3+131*ROW(A12))):INDIRECT("'各歳別人口③'!E"&amp;(133+131*ROW(A12)))),"")</f>
        <v>0.3131980665774598</v>
      </c>
      <c r="AC22" s="24" t="str">
        <f>"2019年"&amp;"7月"</f>
        <v>2019年7月</v>
      </c>
      <c r="AD22" s="25">
        <f ca="1">SUM(INDIRECT("'各歳別人口③'!D"&amp;(3+131*ROW(A12))):INDIRECT("'各歳別人口③'!D"&amp;(7+131*ROW(A12))))</f>
        <v>6578</v>
      </c>
      <c r="AE22" s="25">
        <f ca="1">SUM(INDIRECT("'各歳別人口③'!D"&amp;(8+131*ROW(A12))):INDIRECT("'各歳別人口③'!D"&amp;(12+131*ROW(A12))))</f>
        <v>7533</v>
      </c>
      <c r="AF22" s="25">
        <f ca="1">SUM(INDIRECT("'各歳別人口③'!D"&amp;(13+131*ROW(A12))):INDIRECT("'各歳別人口③'!D"&amp;(17+131*ROW(A12))))</f>
        <v>8368</v>
      </c>
      <c r="AG22" s="25">
        <f ca="1">SUM(INDIRECT("'各歳別人口③'!D"&amp;(18+131*ROW(A12))):INDIRECT("'各歳別人口③'!D"&amp;(22+131*ROW(A12))))</f>
        <v>11441</v>
      </c>
      <c r="AH22" s="25">
        <f ca="1">SUM(INDIRECT("'各歳別人口③'!D"&amp;(23+131*ROW(A12))):INDIRECT("'各歳別人口③'!D"&amp;(27+131*ROW(A12))))</f>
        <v>11620</v>
      </c>
      <c r="AI22" s="25">
        <f ca="1">SUM(INDIRECT("'各歳別人口③'!D"&amp;(28+131*ROW(A12))):INDIRECT("'各歳別人口③'!D"&amp;(32+131*ROW(A12))))</f>
        <v>9560</v>
      </c>
      <c r="AJ22" s="25">
        <f ca="1">SUM(INDIRECT("'各歳別人口③'!D"&amp;(33+131*ROW(A12))):INDIRECT("'各歳別人口③'!D"&amp;(37+131*ROW(A12))))</f>
        <v>10052</v>
      </c>
      <c r="AK22" s="25">
        <f ca="1">SUM(INDIRECT("'各歳別人口③'!D"&amp;(38+131*ROW(A12))):INDIRECT("'各歳別人口③'!D"&amp;(42+131*ROW(A12))))</f>
        <v>10853</v>
      </c>
      <c r="AL22" s="25">
        <f ca="1">SUM(INDIRECT("'各歳別人口③'!D"&amp;(43+131*ROW(A12))):INDIRECT("'各歳別人口③'!D"&amp;(47+131*ROW(A12))))</f>
        <v>13641</v>
      </c>
      <c r="AM22" s="25">
        <f ca="1">SUM(INDIRECT("'各歳別人口③'!D"&amp;(48+131*ROW(A12))):INDIRECT("'各歳別人口③'!D"&amp;(52+131*ROW(A12))))</f>
        <v>16610</v>
      </c>
      <c r="AN22" s="25">
        <f ca="1">SUM(INDIRECT("'各歳別人口③'!D"&amp;(53+131*ROW(A12))):INDIRECT("'各歳別人口③'!D"&amp;(57+131*ROW(A12))))</f>
        <v>14436</v>
      </c>
      <c r="AO22" s="25">
        <f ca="1">SUM(INDIRECT("'各歳別人口③'!D"&amp;(58+131*ROW(A12))):INDIRECT("'各歳別人口③'!D"&amp;(62+131*ROW(A12))))</f>
        <v>12400</v>
      </c>
      <c r="AP22" s="25">
        <f ca="1">SUM(INDIRECT("'各歳別人口③'!D"&amp;(63+131*ROW(A12))):INDIRECT("'各歳別人口③'!D"&amp;(67+131*ROW(A12))))</f>
        <v>11768</v>
      </c>
      <c r="AQ22" s="25">
        <f ca="1">SUM(INDIRECT("'各歳別人口③'!D"&amp;(68+131*ROW(A12))):INDIRECT("'各歳別人口③'!D"&amp;(72+131*ROW(A12))))</f>
        <v>14009</v>
      </c>
      <c r="AR22" s="25">
        <f ca="1">SUM(INDIRECT("'各歳別人口③'!D"&amp;(73+131*ROW(A12))):INDIRECT("'各歳別人口③'!D"&amp;(77+131*ROW(A12))))</f>
        <v>14539</v>
      </c>
      <c r="AS22" s="25">
        <f ca="1">SUM(INDIRECT("'各歳別人口③'!D"&amp;(78+131*ROW(A12))):INDIRECT("'各歳別人口③'!D"&amp;(82+131*ROW(A12))))</f>
        <v>12817</v>
      </c>
      <c r="AT22" s="25">
        <f ca="1">SUM(INDIRECT("'各歳別人口③'!D"&amp;(83+131*ROW(A12))):INDIRECT("'各歳別人口③'!D"&amp;(87+131*ROW(A12))))</f>
        <v>8412</v>
      </c>
      <c r="AU22" s="25">
        <f ca="1">SUM(INDIRECT("'各歳別人口③'!D"&amp;(88+131*ROW(A12))):INDIRECT("'各歳別人口③'!D"&amp;(133+131*ROW(A12))))</f>
        <v>6211</v>
      </c>
      <c r="AW22" s="24" t="str">
        <f>"2019年"&amp;"7月"</f>
        <v>2019年7月</v>
      </c>
      <c r="AX22" s="25">
        <f ca="1">SUM(INDIRECT("'各歳別人口③'!E"&amp;(3+131*ROW(A12))):INDIRECT("'各歳別人口③'!E"&amp;(7+131*ROW(A12))))</f>
        <v>6153</v>
      </c>
      <c r="AY22" s="25">
        <f ca="1">SUM(INDIRECT("'各歳別人口③'!E"&amp;(8+131*ROW(A12))):INDIRECT("'各歳別人口③'!E"&amp;(12+131*ROW(A12))))</f>
        <v>7288</v>
      </c>
      <c r="AZ22" s="25">
        <f ca="1">SUM(INDIRECT("'各歳別人口③'!E"&amp;(13+131*ROW(A12))):INDIRECT("'各歳別人口③'!E"&amp;(17+131*ROW(A12))))</f>
        <v>7970</v>
      </c>
      <c r="BA22" s="25">
        <f ca="1">SUM(INDIRECT("'各歳別人口③'!E"&amp;(18+131*ROW(A12))):INDIRECT("'各歳別人口③'!E"&amp;(22+131*ROW(A12))))</f>
        <v>9181</v>
      </c>
      <c r="BB22" s="25">
        <f ca="1">SUM(INDIRECT("'各歳別人口③'!E"&amp;(23+131*ROW(A12))):INDIRECT("'各歳別人口③'!E"&amp;(27+131*ROW(A12))))</f>
        <v>9114</v>
      </c>
      <c r="BC22" s="25">
        <f ca="1">SUM(INDIRECT("'各歳別人口③'!E"&amp;(28+131*ROW(A12))):INDIRECT("'各歳別人口③'!E"&amp;(32+131*ROW(A12))))</f>
        <v>7897</v>
      </c>
      <c r="BD22" s="25">
        <f ca="1">SUM(INDIRECT("'各歳別人口③'!E"&amp;(33+131*ROW(A12))):INDIRECT("'各歳別人口③'!E"&amp;(37+131*ROW(A12))))</f>
        <v>8770</v>
      </c>
      <c r="BE22" s="25">
        <f ca="1">SUM(INDIRECT("'各歳別人口③'!E"&amp;(38+131*ROW(A12))):INDIRECT("'各歳別人口③'!E"&amp;(42+131*ROW(A12))))</f>
        <v>10232</v>
      </c>
      <c r="BF22" s="25">
        <f ca="1">SUM(INDIRECT("'各歳別人口③'!E"&amp;(43+131*ROW(A12))):INDIRECT("'各歳別人口③'!E"&amp;(47+131*ROW(A12))))</f>
        <v>12841</v>
      </c>
      <c r="BG22" s="25">
        <f ca="1">SUM(INDIRECT("'各歳別人口③'!E"&amp;(48+131*ROW(A12))):INDIRECT("'各歳別人口③'!E"&amp;(52+131*ROW(A12))))</f>
        <v>15508</v>
      </c>
      <c r="BH22" s="25">
        <f ca="1">SUM(INDIRECT("'各歳別人口③'!E"&amp;(53+131*ROW(A12))):INDIRECT("'各歳別人口③'!E"&amp;(57+131*ROW(A12))))</f>
        <v>13530</v>
      </c>
      <c r="BI22" s="25">
        <f ca="1">SUM(INDIRECT("'各歳別人口③'!E"&amp;(58+131*ROW(A12))):INDIRECT("'各歳別人口③'!E"&amp;(62+131*ROW(A12))))</f>
        <v>11838</v>
      </c>
      <c r="BJ22" s="25">
        <f ca="1">SUM(INDIRECT("'各歳別人口③'!E"&amp;(63+131*ROW(A12))):INDIRECT("'各歳別人口③'!E"&amp;(67+131*ROW(A12))))</f>
        <v>11468</v>
      </c>
      <c r="BK22" s="25">
        <f ca="1">SUM(INDIRECT("'各歳別人口③'!E"&amp;(68+131*ROW(A12))):INDIRECT("'各歳別人口③'!E"&amp;(72+131*ROW(A12))))</f>
        <v>14693</v>
      </c>
      <c r="BL22" s="25">
        <f ca="1">SUM(INDIRECT("'各歳別人口③'!E"&amp;(73+131*ROW(A12))):INDIRECT("'各歳別人口③'!E"&amp;(77+131*ROW(A12))))</f>
        <v>16651</v>
      </c>
      <c r="BM22" s="25">
        <f ca="1">SUM(INDIRECT("'各歳別人口③'!E"&amp;(78+131*ROW(A12))):INDIRECT("'各歳別人口③'!E"&amp;(82+131*ROW(A12))))</f>
        <v>15146</v>
      </c>
      <c r="BN22" s="25">
        <f ca="1">SUM(INDIRECT("'各歳別人口③'!E"&amp;(83+131*ROW(A12))):INDIRECT("'各歳別人口③'!E"&amp;(87+131*ROW(A12))))</f>
        <v>11025</v>
      </c>
      <c r="BO22" s="25">
        <f ca="1">SUM(INDIRECT("'各歳別人口③'!E"&amp;(88+131*ROW(A12))):INDIRECT("'各歳別人口③'!E"&amp;(133+131*ROW(A12))))</f>
        <v>12656</v>
      </c>
      <c r="BQ22" s="24" t="str">
        <f>"2019年"&amp;"7月"</f>
        <v>2019年7月</v>
      </c>
      <c r="BR22" s="25">
        <f t="shared" ca="1" si="7"/>
        <v>1189</v>
      </c>
      <c r="BS22" s="25">
        <f t="shared" ca="1" si="8"/>
        <v>1258</v>
      </c>
      <c r="BT22" s="25">
        <f t="shared" ca="1" si="9"/>
        <v>1298</v>
      </c>
      <c r="BU22" s="25">
        <f t="shared" ca="1" si="10"/>
        <v>1440</v>
      </c>
      <c r="BV22" s="25">
        <f t="shared" ca="1" si="11"/>
        <v>1393</v>
      </c>
      <c r="BW22" s="25">
        <f t="shared" ca="1" si="12"/>
        <v>1409</v>
      </c>
      <c r="BX22" s="25">
        <f t="shared" ca="1" si="13"/>
        <v>1474</v>
      </c>
      <c r="BY22" s="25">
        <f t="shared" ca="1" si="14"/>
        <v>1471</v>
      </c>
      <c r="BZ22" s="25">
        <f t="shared" ca="1" si="15"/>
        <v>1603</v>
      </c>
      <c r="CA22" s="25">
        <f t="shared" ca="1" si="16"/>
        <v>1576</v>
      </c>
      <c r="CB22" s="25">
        <f t="shared" ca="1" si="17"/>
        <v>1596</v>
      </c>
      <c r="CC22" s="25">
        <f t="shared" ca="1" si="18"/>
        <v>1644</v>
      </c>
      <c r="CD22" s="25">
        <f t="shared" ca="1" si="19"/>
        <v>1680</v>
      </c>
      <c r="CE22" s="25">
        <f t="shared" ca="1" si="20"/>
        <v>1718</v>
      </c>
      <c r="CF22" s="25">
        <f t="shared" ca="1" si="21"/>
        <v>1730</v>
      </c>
      <c r="CG22" s="25">
        <f t="shared" ca="1" si="22"/>
        <v>2012</v>
      </c>
      <c r="CH22" s="25">
        <f t="shared" ca="1" si="23"/>
        <v>2151</v>
      </c>
      <c r="CI22" s="25">
        <f t="shared" ca="1" si="24"/>
        <v>2229</v>
      </c>
      <c r="CJ22" s="25">
        <f t="shared" ca="1" si="25"/>
        <v>2474</v>
      </c>
      <c r="CK22" s="25">
        <f t="shared" ca="1" si="26"/>
        <v>2575</v>
      </c>
      <c r="CL22" s="25">
        <f t="shared" ca="1" si="27"/>
        <v>2580</v>
      </c>
      <c r="CM22" s="25">
        <f t="shared" ca="1" si="28"/>
        <v>2551</v>
      </c>
      <c r="CN22" s="25">
        <f t="shared" ca="1" si="29"/>
        <v>2405</v>
      </c>
      <c r="CO22" s="25">
        <f t="shared" ca="1" si="30"/>
        <v>2045</v>
      </c>
      <c r="CP22" s="25">
        <f t="shared" ca="1" si="31"/>
        <v>2039</v>
      </c>
      <c r="CQ22" s="25">
        <f t="shared" ca="1" si="32"/>
        <v>1948</v>
      </c>
      <c r="CR22" s="25">
        <f t="shared" ca="1" si="33"/>
        <v>1925</v>
      </c>
      <c r="CS22" s="25">
        <f t="shared" ca="1" si="34"/>
        <v>1898</v>
      </c>
      <c r="CT22" s="25">
        <f t="shared" ca="1" si="35"/>
        <v>1941</v>
      </c>
      <c r="CU22" s="25">
        <f t="shared" ca="1" si="36"/>
        <v>1848</v>
      </c>
      <c r="CV22" s="25">
        <f t="shared" ca="1" si="37"/>
        <v>1925</v>
      </c>
      <c r="CW22" s="25">
        <f t="shared" ca="1" si="38"/>
        <v>1968</v>
      </c>
      <c r="CX22" s="25">
        <f t="shared" ca="1" si="39"/>
        <v>2115</v>
      </c>
      <c r="CY22" s="25">
        <f t="shared" ca="1" si="40"/>
        <v>1979</v>
      </c>
      <c r="CZ22" s="25">
        <f t="shared" ca="1" si="41"/>
        <v>2065</v>
      </c>
      <c r="DA22" s="25">
        <f t="shared" ca="1" si="42"/>
        <v>2121</v>
      </c>
      <c r="DB22" s="25">
        <f t="shared" ca="1" si="43"/>
        <v>2161</v>
      </c>
      <c r="DC22" s="25">
        <f t="shared" ca="1" si="44"/>
        <v>2144</v>
      </c>
      <c r="DD22" s="25">
        <f t="shared" ca="1" si="45"/>
        <v>2162</v>
      </c>
      <c r="DE22" s="25">
        <f t="shared" ca="1" si="46"/>
        <v>2265</v>
      </c>
      <c r="DF22" s="25">
        <f t="shared" ca="1" si="47"/>
        <v>2489</v>
      </c>
      <c r="DG22" s="25">
        <f t="shared" ca="1" si="48"/>
        <v>2520</v>
      </c>
      <c r="DH22" s="25">
        <f t="shared" ca="1" si="49"/>
        <v>2669</v>
      </c>
      <c r="DI22" s="25">
        <f t="shared" ca="1" si="50"/>
        <v>2917</v>
      </c>
      <c r="DJ22" s="25">
        <f t="shared" ca="1" si="51"/>
        <v>3046</v>
      </c>
      <c r="DK22" s="25">
        <f t="shared" ca="1" si="52"/>
        <v>3248</v>
      </c>
      <c r="DL22" s="25">
        <f t="shared" ca="1" si="53"/>
        <v>3388</v>
      </c>
      <c r="DM22" s="25">
        <f t="shared" ca="1" si="54"/>
        <v>3479</v>
      </c>
      <c r="DN22" s="25">
        <f t="shared" ca="1" si="55"/>
        <v>3301</v>
      </c>
      <c r="DO22" s="25">
        <f t="shared" ca="1" si="56"/>
        <v>3194</v>
      </c>
      <c r="DP22" s="25">
        <f t="shared" ca="1" si="57"/>
        <v>3225</v>
      </c>
      <c r="DQ22" s="25">
        <f t="shared" ca="1" si="58"/>
        <v>3081</v>
      </c>
      <c r="DR22" s="25">
        <f t="shared" ca="1" si="59"/>
        <v>2906</v>
      </c>
      <c r="DS22" s="25">
        <f t="shared" ca="1" si="60"/>
        <v>2490</v>
      </c>
      <c r="DT22" s="25">
        <f t="shared" ca="1" si="61"/>
        <v>2734</v>
      </c>
      <c r="DU22" s="25">
        <f t="shared" ca="1" si="62"/>
        <v>2551</v>
      </c>
      <c r="DV22" s="25">
        <f t="shared" ca="1" si="63"/>
        <v>2611</v>
      </c>
      <c r="DW22" s="25">
        <f t="shared" ca="1" si="64"/>
        <v>2458</v>
      </c>
      <c r="DX22" s="25">
        <f t="shared" ca="1" si="65"/>
        <v>2365</v>
      </c>
      <c r="DY22" s="25">
        <f t="shared" ca="1" si="66"/>
        <v>2415</v>
      </c>
      <c r="DZ22" s="25">
        <f t="shared" ca="1" si="67"/>
        <v>2455</v>
      </c>
      <c r="EA22" s="25">
        <f t="shared" ca="1" si="68"/>
        <v>2281</v>
      </c>
      <c r="EB22" s="25">
        <f t="shared" ca="1" si="69"/>
        <v>2284</v>
      </c>
      <c r="EC22" s="25">
        <f t="shared" ca="1" si="70"/>
        <v>2330</v>
      </c>
      <c r="ED22" s="25">
        <f t="shared" ca="1" si="71"/>
        <v>2418</v>
      </c>
      <c r="EE22" s="25">
        <f t="shared" ca="1" si="72"/>
        <v>2429</v>
      </c>
      <c r="EF22" s="25">
        <f t="shared" ca="1" si="73"/>
        <v>2584</v>
      </c>
      <c r="EG22" s="25">
        <f t="shared" ca="1" si="74"/>
        <v>2751</v>
      </c>
      <c r="EH22" s="25">
        <f t="shared" ca="1" si="75"/>
        <v>2961</v>
      </c>
      <c r="EI22" s="25">
        <f t="shared" ca="1" si="76"/>
        <v>3284</v>
      </c>
      <c r="EJ22" s="25">
        <f t="shared" ca="1" si="77"/>
        <v>3527</v>
      </c>
      <c r="EK22" s="25">
        <f t="shared" ca="1" si="78"/>
        <v>3525</v>
      </c>
      <c r="EL22" s="25">
        <f t="shared" ca="1" si="79"/>
        <v>3276</v>
      </c>
      <c r="EM22" s="25">
        <f t="shared" ca="1" si="80"/>
        <v>1957</v>
      </c>
      <c r="EN22" s="25">
        <f t="shared" ca="1" si="81"/>
        <v>2254</v>
      </c>
      <c r="EO22" s="25">
        <f t="shared" ca="1" si="82"/>
        <v>2860</v>
      </c>
      <c r="EP22" s="25">
        <f t="shared" ca="1" si="83"/>
        <v>2667</v>
      </c>
      <c r="EQ22" s="25">
        <f t="shared" ca="1" si="84"/>
        <v>2714</v>
      </c>
      <c r="ER22" s="25">
        <f t="shared" ca="1" si="85"/>
        <v>2469</v>
      </c>
      <c r="ES22" s="25">
        <f t="shared" ca="1" si="86"/>
        <v>2107</v>
      </c>
      <c r="ET22" s="25">
        <f t="shared" ca="1" si="87"/>
        <v>1817</v>
      </c>
      <c r="EU22" s="25">
        <f t="shared" ca="1" si="88"/>
        <v>1795</v>
      </c>
      <c r="EV22" s="25">
        <f t="shared" ca="1" si="89"/>
        <v>1690</v>
      </c>
      <c r="EW22" s="25">
        <f t="shared" ca="1" si="90"/>
        <v>1630</v>
      </c>
      <c r="EX22" s="25">
        <f t="shared" ca="1" si="91"/>
        <v>1480</v>
      </c>
      <c r="EY22" s="25">
        <f t="shared" ca="1" si="92"/>
        <v>1177</v>
      </c>
      <c r="EZ22" s="25">
        <f t="shared" ca="1" si="93"/>
        <v>1045</v>
      </c>
      <c r="FA22" s="25">
        <f t="shared" ca="1" si="94"/>
        <v>918</v>
      </c>
      <c r="FB22" s="25">
        <f t="shared" ca="1" si="95"/>
        <v>739</v>
      </c>
      <c r="FC22" s="25">
        <f t="shared" ca="1" si="96"/>
        <v>553</v>
      </c>
      <c r="FD22" s="25">
        <f t="shared" ca="1" si="97"/>
        <v>458</v>
      </c>
      <c r="FE22" s="25">
        <f t="shared" ca="1" si="98"/>
        <v>380</v>
      </c>
      <c r="FF22" s="25">
        <f t="shared" ca="1" si="99"/>
        <v>288</v>
      </c>
      <c r="FG22" s="25">
        <f t="shared" ca="1" si="100"/>
        <v>216</v>
      </c>
      <c r="FH22" s="25">
        <f t="shared" ca="1" si="101"/>
        <v>142</v>
      </c>
      <c r="FI22" s="25">
        <f t="shared" ca="1" si="102"/>
        <v>98</v>
      </c>
      <c r="FJ22" s="25">
        <f t="shared" ca="1" si="103"/>
        <v>67</v>
      </c>
      <c r="FK22" s="25">
        <f t="shared" ca="1" si="104"/>
        <v>42</v>
      </c>
      <c r="FL22" s="25">
        <f t="shared" ca="1" si="105"/>
        <v>25</v>
      </c>
      <c r="FM22" s="25">
        <f t="shared" ca="1" si="106"/>
        <v>26</v>
      </c>
      <c r="FN22" s="27">
        <f ca="1">SUM(INDIRECT("'各歳別人口③'!D"&amp;(103+131*ROW(A12))):INDIRECT("'各歳別人口③'!D"&amp;(133+131*ROW(A12))))</f>
        <v>37</v>
      </c>
      <c r="FP22" s="24" t="str">
        <f>"2019年"&amp;"7月"</f>
        <v>2019年7月</v>
      </c>
      <c r="FQ22" s="25">
        <f t="shared" ca="1" si="107"/>
        <v>1014</v>
      </c>
      <c r="FR22" s="25">
        <f t="shared" ca="1" si="108"/>
        <v>1212</v>
      </c>
      <c r="FS22" s="25">
        <f t="shared" ca="1" si="109"/>
        <v>1215</v>
      </c>
      <c r="FT22" s="25">
        <f t="shared" ca="1" si="110"/>
        <v>1297</v>
      </c>
      <c r="FU22" s="25">
        <f t="shared" ca="1" si="111"/>
        <v>1415</v>
      </c>
      <c r="FV22" s="25">
        <f t="shared" ca="1" si="112"/>
        <v>1369</v>
      </c>
      <c r="FW22" s="25">
        <f t="shared" ca="1" si="113"/>
        <v>1403</v>
      </c>
      <c r="FX22" s="25">
        <f t="shared" ca="1" si="114"/>
        <v>1464</v>
      </c>
      <c r="FY22" s="25">
        <f t="shared" ca="1" si="115"/>
        <v>1543</v>
      </c>
      <c r="FZ22" s="25">
        <f t="shared" ca="1" si="116"/>
        <v>1509</v>
      </c>
      <c r="GA22" s="25">
        <f t="shared" ca="1" si="117"/>
        <v>1511</v>
      </c>
      <c r="GB22" s="25">
        <f t="shared" ca="1" si="118"/>
        <v>1589</v>
      </c>
      <c r="GC22" s="25">
        <f t="shared" ca="1" si="119"/>
        <v>1615</v>
      </c>
      <c r="GD22" s="25">
        <f t="shared" ca="1" si="120"/>
        <v>1605</v>
      </c>
      <c r="GE22" s="25">
        <f t="shared" ca="1" si="121"/>
        <v>1650</v>
      </c>
      <c r="GF22" s="25">
        <f t="shared" ca="1" si="122"/>
        <v>1680</v>
      </c>
      <c r="GG22" s="25">
        <f t="shared" ca="1" si="123"/>
        <v>1796</v>
      </c>
      <c r="GH22" s="25">
        <f t="shared" ca="1" si="124"/>
        <v>1745</v>
      </c>
      <c r="GI22" s="25">
        <f t="shared" ca="1" si="125"/>
        <v>1928</v>
      </c>
      <c r="GJ22" s="25">
        <f t="shared" ca="1" si="126"/>
        <v>2032</v>
      </c>
      <c r="GK22" s="25">
        <f t="shared" ca="1" si="127"/>
        <v>1999</v>
      </c>
      <c r="GL22" s="25">
        <f t="shared" ca="1" si="128"/>
        <v>1887</v>
      </c>
      <c r="GM22" s="25">
        <f t="shared" ca="1" si="129"/>
        <v>1809</v>
      </c>
      <c r="GN22" s="25">
        <f t="shared" ca="1" si="130"/>
        <v>1677</v>
      </c>
      <c r="GO22" s="25">
        <f t="shared" ca="1" si="131"/>
        <v>1742</v>
      </c>
      <c r="GP22" s="25">
        <f t="shared" ca="1" si="132"/>
        <v>1659</v>
      </c>
      <c r="GQ22" s="25">
        <f t="shared" ca="1" si="133"/>
        <v>1521</v>
      </c>
      <c r="GR22" s="25">
        <f t="shared" ca="1" si="134"/>
        <v>1551</v>
      </c>
      <c r="GS22" s="25">
        <f t="shared" ca="1" si="135"/>
        <v>1534</v>
      </c>
      <c r="GT22" s="25">
        <f t="shared" ca="1" si="136"/>
        <v>1632</v>
      </c>
      <c r="GU22" s="25">
        <f t="shared" ca="1" si="137"/>
        <v>1660</v>
      </c>
      <c r="GV22" s="25">
        <f t="shared" ca="1" si="138"/>
        <v>1709</v>
      </c>
      <c r="GW22" s="25">
        <f t="shared" ca="1" si="139"/>
        <v>1800</v>
      </c>
      <c r="GX22" s="25">
        <f t="shared" ca="1" si="140"/>
        <v>1699</v>
      </c>
      <c r="GY22" s="25">
        <f t="shared" ca="1" si="141"/>
        <v>1902</v>
      </c>
      <c r="GZ22" s="25">
        <f t="shared" ca="1" si="142"/>
        <v>1878</v>
      </c>
      <c r="HA22" s="25">
        <f t="shared" ca="1" si="143"/>
        <v>2028</v>
      </c>
      <c r="HB22" s="25">
        <f t="shared" ca="1" si="144"/>
        <v>2002</v>
      </c>
      <c r="HC22" s="25">
        <f t="shared" ca="1" si="145"/>
        <v>2078</v>
      </c>
      <c r="HD22" s="25">
        <f t="shared" ca="1" si="146"/>
        <v>2246</v>
      </c>
      <c r="HE22" s="25">
        <f t="shared" ca="1" si="147"/>
        <v>2244</v>
      </c>
      <c r="HF22" s="25">
        <f t="shared" ca="1" si="148"/>
        <v>2374</v>
      </c>
      <c r="HG22" s="25">
        <f t="shared" ca="1" si="149"/>
        <v>2597</v>
      </c>
      <c r="HH22" s="25">
        <f t="shared" ca="1" si="150"/>
        <v>2668</v>
      </c>
      <c r="HI22" s="25">
        <f t="shared" ca="1" si="151"/>
        <v>2958</v>
      </c>
      <c r="HJ22" s="25">
        <f t="shared" ca="1" si="152"/>
        <v>3026</v>
      </c>
      <c r="HK22" s="25">
        <f t="shared" ca="1" si="153"/>
        <v>3162</v>
      </c>
      <c r="HL22" s="25">
        <f t="shared" ca="1" si="154"/>
        <v>3217</v>
      </c>
      <c r="HM22" s="25">
        <f t="shared" ca="1" si="155"/>
        <v>3163</v>
      </c>
      <c r="HN22" s="25">
        <f t="shared" ca="1" si="156"/>
        <v>2940</v>
      </c>
      <c r="HO22" s="25">
        <f t="shared" ca="1" si="157"/>
        <v>2882</v>
      </c>
      <c r="HP22" s="25">
        <f t="shared" ca="1" si="158"/>
        <v>2882</v>
      </c>
      <c r="HQ22" s="25">
        <f t="shared" ca="1" si="159"/>
        <v>2761</v>
      </c>
      <c r="HR22" s="25">
        <f t="shared" ca="1" si="160"/>
        <v>2305</v>
      </c>
      <c r="HS22" s="25">
        <f t="shared" ca="1" si="161"/>
        <v>2700</v>
      </c>
      <c r="HT22" s="25">
        <f t="shared" ca="1" si="162"/>
        <v>2506</v>
      </c>
      <c r="HU22" s="25">
        <f t="shared" ca="1" si="163"/>
        <v>2366</v>
      </c>
      <c r="HV22" s="25">
        <f t="shared" ca="1" si="164"/>
        <v>2403</v>
      </c>
      <c r="HW22" s="25">
        <f t="shared" ca="1" si="165"/>
        <v>2321</v>
      </c>
      <c r="HX22" s="25">
        <f t="shared" ca="1" si="166"/>
        <v>2242</v>
      </c>
      <c r="HY22" s="25">
        <f t="shared" ca="1" si="167"/>
        <v>2311</v>
      </c>
      <c r="HZ22" s="25">
        <f t="shared" ca="1" si="168"/>
        <v>2190</v>
      </c>
      <c r="IA22" s="25">
        <f t="shared" ca="1" si="169"/>
        <v>2219</v>
      </c>
      <c r="IB22" s="25">
        <f t="shared" ca="1" si="170"/>
        <v>2310</v>
      </c>
      <c r="IC22" s="25">
        <f t="shared" ca="1" si="171"/>
        <v>2438</v>
      </c>
      <c r="ID22" s="25">
        <f t="shared" ca="1" si="172"/>
        <v>2467</v>
      </c>
      <c r="IE22" s="25">
        <f t="shared" ca="1" si="173"/>
        <v>2636</v>
      </c>
      <c r="IF22" s="25">
        <f t="shared" ca="1" si="174"/>
        <v>2892</v>
      </c>
      <c r="IG22" s="25">
        <f t="shared" ca="1" si="175"/>
        <v>3135</v>
      </c>
      <c r="IH22" s="25">
        <f t="shared" ca="1" si="176"/>
        <v>3563</v>
      </c>
      <c r="II22" s="25">
        <f t="shared" ca="1" si="177"/>
        <v>3750</v>
      </c>
      <c r="IJ22" s="25">
        <f t="shared" ca="1" si="178"/>
        <v>4049</v>
      </c>
      <c r="IK22" s="25">
        <f t="shared" ca="1" si="179"/>
        <v>3759</v>
      </c>
      <c r="IL22" s="25">
        <f t="shared" ca="1" si="180"/>
        <v>2332</v>
      </c>
      <c r="IM22" s="25">
        <f t="shared" ca="1" si="181"/>
        <v>2761</v>
      </c>
      <c r="IN22" s="25">
        <f t="shared" ca="1" si="182"/>
        <v>3374</v>
      </c>
      <c r="IO22" s="25">
        <f t="shared" ca="1" si="183"/>
        <v>3090</v>
      </c>
      <c r="IP22" s="25">
        <f t="shared" ca="1" si="184"/>
        <v>3110</v>
      </c>
      <c r="IQ22" s="25">
        <f t="shared" ca="1" si="185"/>
        <v>2957</v>
      </c>
      <c r="IR22" s="25">
        <f t="shared" ca="1" si="186"/>
        <v>2615</v>
      </c>
      <c r="IS22" s="25">
        <f t="shared" ca="1" si="187"/>
        <v>2234</v>
      </c>
      <c r="IT22" s="25">
        <f t="shared" ca="1" si="188"/>
        <v>2414</v>
      </c>
      <c r="IU22" s="25">
        <f t="shared" ca="1" si="189"/>
        <v>2096</v>
      </c>
      <c r="IV22" s="25">
        <f t="shared" ca="1" si="190"/>
        <v>2219</v>
      </c>
      <c r="IW22" s="25">
        <f t="shared" ca="1" si="191"/>
        <v>2062</v>
      </c>
      <c r="IX22" s="25">
        <f t="shared" ca="1" si="192"/>
        <v>1794</v>
      </c>
      <c r="IY22" s="25">
        <f t="shared" ca="1" si="193"/>
        <v>1737</v>
      </c>
      <c r="IZ22" s="25">
        <f t="shared" ca="1" si="194"/>
        <v>1500</v>
      </c>
      <c r="JA22" s="25">
        <f t="shared" ca="1" si="195"/>
        <v>1332</v>
      </c>
      <c r="JB22" s="25">
        <f t="shared" ca="1" si="196"/>
        <v>1180</v>
      </c>
      <c r="JC22" s="25">
        <f t="shared" ca="1" si="197"/>
        <v>1022</v>
      </c>
      <c r="JD22" s="25">
        <f t="shared" ca="1" si="198"/>
        <v>864</v>
      </c>
      <c r="JE22" s="25">
        <f t="shared" ca="1" si="199"/>
        <v>689</v>
      </c>
      <c r="JF22" s="25">
        <f t="shared" ca="1" si="200"/>
        <v>615</v>
      </c>
      <c r="JG22" s="25">
        <f t="shared" ca="1" si="201"/>
        <v>555</v>
      </c>
      <c r="JH22" s="25">
        <f t="shared" ca="1" si="202"/>
        <v>375</v>
      </c>
      <c r="JI22" s="25">
        <f t="shared" ca="1" si="203"/>
        <v>294</v>
      </c>
      <c r="JJ22" s="25">
        <f t="shared" ca="1" si="204"/>
        <v>223</v>
      </c>
      <c r="JK22" s="25">
        <f t="shared" ca="1" si="205"/>
        <v>162</v>
      </c>
      <c r="JL22" s="25">
        <f t="shared" ca="1" si="206"/>
        <v>108</v>
      </c>
      <c r="JM22" s="27">
        <f ca="1">SUM(INDIRECT("'各歳別人口③'!E"&amp;(103+131*ROW(A12))):INDIRECT("'各歳別人口③'!E"&amp;(133+131*ROW(A12))))</f>
        <v>206</v>
      </c>
    </row>
    <row r="23" spans="1:273" x14ac:dyDescent="0.4">
      <c r="A23" s="24" t="str">
        <f>"2019年"&amp;"8月"</f>
        <v>2019年8月</v>
      </c>
      <c r="B23" s="25">
        <f ca="1">SUM(INDIRECT("'各歳別人口③'!D"&amp;(3+131*ROW(A13))):INDIRECT("'各歳別人口③'!E"&amp;(133+131*ROW(A13))))</f>
        <v>402128</v>
      </c>
      <c r="D23" s="24" t="str">
        <f>"2019年"&amp;"8月"</f>
        <v>2019年8月</v>
      </c>
      <c r="E23" s="25">
        <f ca="1">SUM(INDIRECT("'各歳別人口③'!D"&amp;(3+131*ROW(A13))):INDIRECT("'各歳別人口③'!D"&amp;(133+131*ROW(A13))))</f>
        <v>200528</v>
      </c>
      <c r="F23" s="25">
        <f ca="1">SUM(INDIRECT("'各歳別人口③'!E"&amp;(3+131*ROW(A13))):INDIRECT("'各歳別人口③'!E"&amp;(133+131*ROW(A13))))</f>
        <v>201600</v>
      </c>
      <c r="H23" s="24" t="str">
        <f>"2019年"&amp;"8月"</f>
        <v>2019年8月</v>
      </c>
      <c r="I23" s="25">
        <f ca="1">SUM(INDIRECT("'各歳別人口③'!D"&amp;(3+131*ROW(A13))):INDIRECT("'各歳別人口③'!D"&amp;(17+131*ROW(A13))))</f>
        <v>22410</v>
      </c>
      <c r="J23" s="25">
        <f ca="1">SUM(INDIRECT("'各歳別人口③'!D"&amp;(18+131*ROW(A13))):INDIRECT("'各歳別人口③'!D"&amp;(67+131*ROW(A13))))</f>
        <v>122089</v>
      </c>
      <c r="K23" s="25">
        <f ca="1">SUM(INDIRECT("'各歳別人口③'!D"&amp;(68+131*ROW(A13))):INDIRECT("'各歳別人口③'!D"&amp;(133+131*ROW(A13))))</f>
        <v>56029</v>
      </c>
      <c r="M23" s="24" t="str">
        <f>"2019年"&amp;"8月"</f>
        <v>2019年8月</v>
      </c>
      <c r="N23" s="25">
        <f ca="1">SUM(INDIRECT("'各歳別人口③'!E"&amp;(3+131*ROW(A13))):INDIRECT("'各歳別人口③'!E"&amp;(17+131*ROW(A13))))</f>
        <v>21397</v>
      </c>
      <c r="O23" s="25">
        <f ca="1">SUM(INDIRECT("'各歳別人口③'!E"&amp;(18+131*ROW(A13))):INDIRECT("'各歳別人口③'!E"&amp;(67+131*ROW(A13))))</f>
        <v>110022</v>
      </c>
      <c r="P23" s="25">
        <f ca="1">SUM(INDIRECT("'各歳別人口③'!E"&amp;(68+131*ROW(A13))):INDIRECT("'各歳別人口③'!E"&amp;(133+131*ROW(A13))))</f>
        <v>70181</v>
      </c>
      <c r="R23" s="24" t="str">
        <f>"2019年"&amp;"8月"</f>
        <v>2019年8月</v>
      </c>
      <c r="S23" s="26">
        <f ca="1">IFERROR(SUM(INDIRECT("'各歳別人口③'!D"&amp;(68+131*ROW(A13))):INDIRECT("'各歳別人口③'!E"&amp;(133+131*ROW(A13))))/SUM(INDIRECT("'各歳別人口③'!D"&amp;(3+131*ROW(A13))):INDIRECT("'各歳別人口③'!E"&amp;(133+131*ROW(A13)))),"")</f>
        <v>0.31385528985795569</v>
      </c>
      <c r="U23" s="24" t="str">
        <f>"2019年"&amp;"8月"</f>
        <v>2019年8月</v>
      </c>
      <c r="V23" s="26">
        <f ca="1">IFERROR(SUM(INDIRECT("'各歳別人口③'!D"&amp;(78+131*ROW(A13))):INDIRECT("'各歳別人口③'!E"&amp;(133+131*ROW(A13))))/SUM(INDIRECT("'各歳別人口③'!D"&amp;(3+131*ROW(A13))):INDIRECT("'各歳別人口③'!E"&amp;(133+131*ROW(A13)))),"")</f>
        <v>0.16525583893685591</v>
      </c>
      <c r="X23" s="24" t="str">
        <f>"2019年"&amp;"8月"</f>
        <v>2019年8月</v>
      </c>
      <c r="Y23" s="26">
        <f ca="1">IFERROR(SUM(INDIRECT("'各歳別人口③'!D"&amp;(3+131*ROW(A13))):INDIRECT("'各歳別人口③'!E"&amp;(17+131*ROW(A13))))/SUM(INDIRECT("'各歳別人口③'!D"&amp;(3+131*ROW(A13))):INDIRECT("'各歳別人口③'!E"&amp;(133+131*ROW(A13)))),"")</f>
        <v>0.10893795010543907</v>
      </c>
      <c r="Z23" s="26">
        <f ca="1">IFERROR(SUM(INDIRECT("'各歳別人口③'!D"&amp;(18+131*ROW(A13))):INDIRECT("'各歳別人口③'!E"&amp;(67+131*ROW(A13))))/SUM(INDIRECT("'各歳別人口③'!D"&amp;(3+131*ROW(A13))):INDIRECT("'各歳別人口③'!E"&amp;(133+131*ROW(A13)))),"")</f>
        <v>0.57720676003660532</v>
      </c>
      <c r="AA23" s="26">
        <f ca="1">IFERROR(SUM(INDIRECT("'各歳別人口③'!D"&amp;(68+131*ROW(A13))):INDIRECT("'各歳別人口③'!E"&amp;(133+131*ROW(A13))))/SUM(INDIRECT("'各歳別人口③'!D"&amp;(3+131*ROW(A13))):INDIRECT("'各歳別人口③'!E"&amp;(133+131*ROW(A13)))),"")</f>
        <v>0.31385528985795569</v>
      </c>
      <c r="AC23" s="24" t="str">
        <f>"2019年"&amp;"8月"</f>
        <v>2019年8月</v>
      </c>
      <c r="AD23" s="25">
        <f ca="1">SUM(INDIRECT("'各歳別人口③'!D"&amp;(3+131*ROW(A13))):INDIRECT("'各歳別人口③'!D"&amp;(7+131*ROW(A13))))</f>
        <v>6546</v>
      </c>
      <c r="AE23" s="25">
        <f ca="1">SUM(INDIRECT("'各歳別人口③'!D"&amp;(8+131*ROW(A13))):INDIRECT("'各歳別人口③'!D"&amp;(12+131*ROW(A13))))</f>
        <v>7517</v>
      </c>
      <c r="AF23" s="25">
        <f ca="1">SUM(INDIRECT("'各歳別人口③'!D"&amp;(13+131*ROW(A13))):INDIRECT("'各歳別人口③'!D"&amp;(17+131*ROW(A13))))</f>
        <v>8347</v>
      </c>
      <c r="AG23" s="25">
        <f ca="1">SUM(INDIRECT("'各歳別人口③'!D"&amp;(18+131*ROW(A13))):INDIRECT("'各歳別人口③'!D"&amp;(22+131*ROW(A13))))</f>
        <v>11246</v>
      </c>
      <c r="AH23" s="25">
        <f ca="1">SUM(INDIRECT("'各歳別人口③'!D"&amp;(23+131*ROW(A13))):INDIRECT("'各歳別人口③'!D"&amp;(27+131*ROW(A13))))</f>
        <v>11597</v>
      </c>
      <c r="AI23" s="25">
        <f ca="1">SUM(INDIRECT("'各歳別人口③'!D"&amp;(28+131*ROW(A13))):INDIRECT("'各歳別人口③'!D"&amp;(32+131*ROW(A13))))</f>
        <v>9519</v>
      </c>
      <c r="AJ23" s="25">
        <f ca="1">SUM(INDIRECT("'各歳別人口③'!D"&amp;(33+131*ROW(A13))):INDIRECT("'各歳別人口③'!D"&amp;(37+131*ROW(A13))))</f>
        <v>10041</v>
      </c>
      <c r="AK23" s="25">
        <f ca="1">SUM(INDIRECT("'各歳別人口③'!D"&amp;(38+131*ROW(A13))):INDIRECT("'各歳別人口③'!D"&amp;(42+131*ROW(A13))))</f>
        <v>10833</v>
      </c>
      <c r="AL23" s="25">
        <f ca="1">SUM(INDIRECT("'各歳別人口③'!D"&amp;(43+131*ROW(A13))):INDIRECT("'各歳別人口③'!D"&amp;(47+131*ROW(A13))))</f>
        <v>13589</v>
      </c>
      <c r="AM23" s="25">
        <f ca="1">SUM(INDIRECT("'各歳別人口③'!D"&amp;(48+131*ROW(A13))):INDIRECT("'各歳別人口③'!D"&amp;(52+131*ROW(A13))))</f>
        <v>16611</v>
      </c>
      <c r="AN23" s="25">
        <f ca="1">SUM(INDIRECT("'各歳別人口③'!D"&amp;(53+131*ROW(A13))):INDIRECT("'各歳別人口③'!D"&amp;(57+131*ROW(A13))))</f>
        <v>14475</v>
      </c>
      <c r="AO23" s="25">
        <f ca="1">SUM(INDIRECT("'各歳別人口③'!D"&amp;(58+131*ROW(A13))):INDIRECT("'各歳別人口③'!D"&amp;(62+131*ROW(A13))))</f>
        <v>12428</v>
      </c>
      <c r="AP23" s="25">
        <f ca="1">SUM(INDIRECT("'各歳別人口③'!D"&amp;(63+131*ROW(A13))):INDIRECT("'各歳別人口③'!D"&amp;(67+131*ROW(A13))))</f>
        <v>11750</v>
      </c>
      <c r="AQ23" s="25">
        <f ca="1">SUM(INDIRECT("'各歳別人口③'!D"&amp;(68+131*ROW(A13))):INDIRECT("'各歳別人口③'!D"&amp;(72+131*ROW(A13))))</f>
        <v>13935</v>
      </c>
      <c r="AR23" s="25">
        <f ca="1">SUM(INDIRECT("'各歳別人口③'!D"&amp;(73+131*ROW(A13))):INDIRECT("'各歳別人口③'!D"&amp;(77+131*ROW(A13))))</f>
        <v>14596</v>
      </c>
      <c r="AS23" s="25">
        <f ca="1">SUM(INDIRECT("'各歳別人口③'!D"&amp;(78+131*ROW(A13))):INDIRECT("'各歳別人口③'!D"&amp;(82+131*ROW(A13))))</f>
        <v>12856</v>
      </c>
      <c r="AT23" s="25">
        <f ca="1">SUM(INDIRECT("'各歳別人口③'!D"&amp;(83+131*ROW(A13))):INDIRECT("'各歳別人口③'!D"&amp;(87+131*ROW(A13))))</f>
        <v>8394</v>
      </c>
      <c r="AU23" s="25">
        <f ca="1">SUM(INDIRECT("'各歳別人口③'!D"&amp;(88+131*ROW(A13))):INDIRECT("'各歳別人口③'!D"&amp;(133+131*ROW(A13))))</f>
        <v>6248</v>
      </c>
      <c r="AW23" s="24" t="str">
        <f>"2019年"&amp;"8月"</f>
        <v>2019年8月</v>
      </c>
      <c r="AX23" s="25">
        <f ca="1">SUM(INDIRECT("'各歳別人口③'!E"&amp;(3+131*ROW(A13))):INDIRECT("'各歳別人口③'!E"&amp;(7+131*ROW(A13))))</f>
        <v>6129</v>
      </c>
      <c r="AY23" s="25">
        <f ca="1">SUM(INDIRECT("'各歳別人口③'!E"&amp;(8+131*ROW(A13))):INDIRECT("'各歳別人口③'!E"&amp;(12+131*ROW(A13))))</f>
        <v>7302</v>
      </c>
      <c r="AZ23" s="25">
        <f ca="1">SUM(INDIRECT("'各歳別人口③'!E"&amp;(13+131*ROW(A13))):INDIRECT("'各歳別人口③'!E"&amp;(17+131*ROW(A13))))</f>
        <v>7966</v>
      </c>
      <c r="BA23" s="25">
        <f ca="1">SUM(INDIRECT("'各歳別人口③'!E"&amp;(18+131*ROW(A13))):INDIRECT("'各歳別人口③'!E"&amp;(22+131*ROW(A13))))</f>
        <v>8997</v>
      </c>
      <c r="BB23" s="25">
        <f ca="1">SUM(INDIRECT("'各歳別人口③'!E"&amp;(23+131*ROW(A13))):INDIRECT("'各歳別人口③'!E"&amp;(27+131*ROW(A13))))</f>
        <v>9023</v>
      </c>
      <c r="BC23" s="25">
        <f ca="1">SUM(INDIRECT("'各歳別人口③'!E"&amp;(28+131*ROW(A13))):INDIRECT("'各歳別人口③'!E"&amp;(32+131*ROW(A13))))</f>
        <v>7885</v>
      </c>
      <c r="BD23" s="25">
        <f ca="1">SUM(INDIRECT("'各歳別人口③'!E"&amp;(33+131*ROW(A13))):INDIRECT("'各歳別人口③'!E"&amp;(37+131*ROW(A13))))</f>
        <v>8729</v>
      </c>
      <c r="BE23" s="25">
        <f ca="1">SUM(INDIRECT("'各歳別人口③'!E"&amp;(38+131*ROW(A13))):INDIRECT("'各歳別人口③'!E"&amp;(42+131*ROW(A13))))</f>
        <v>10182</v>
      </c>
      <c r="BF23" s="25">
        <f ca="1">SUM(INDIRECT("'各歳別人口③'!E"&amp;(43+131*ROW(A13))):INDIRECT("'各歳別人口③'!E"&amp;(47+131*ROW(A13))))</f>
        <v>12779</v>
      </c>
      <c r="BG23" s="25">
        <f ca="1">SUM(INDIRECT("'各歳別人口③'!E"&amp;(48+131*ROW(A13))):INDIRECT("'各歳別人口③'!E"&amp;(52+131*ROW(A13))))</f>
        <v>15520</v>
      </c>
      <c r="BH23" s="25">
        <f ca="1">SUM(INDIRECT("'各歳別人口③'!E"&amp;(53+131*ROW(A13))):INDIRECT("'各歳別人口③'!E"&amp;(57+131*ROW(A13))))</f>
        <v>13560</v>
      </c>
      <c r="BI23" s="25">
        <f ca="1">SUM(INDIRECT("'各歳別人口③'!E"&amp;(58+131*ROW(A13))):INDIRECT("'各歳別人口③'!E"&amp;(62+131*ROW(A13))))</f>
        <v>11874</v>
      </c>
      <c r="BJ23" s="25">
        <f ca="1">SUM(INDIRECT("'各歳別人口③'!E"&amp;(63+131*ROW(A13))):INDIRECT("'各歳別人口③'!E"&amp;(67+131*ROW(A13))))</f>
        <v>11473</v>
      </c>
      <c r="BK23" s="25">
        <f ca="1">SUM(INDIRECT("'各歳別人口③'!E"&amp;(68+131*ROW(A13))):INDIRECT("'各歳別人口③'!E"&amp;(72+131*ROW(A13))))</f>
        <v>14537</v>
      </c>
      <c r="BL23" s="25">
        <f ca="1">SUM(INDIRECT("'各歳別人口③'!E"&amp;(73+131*ROW(A13))):INDIRECT("'各歳別人口③'!E"&amp;(77+131*ROW(A13))))</f>
        <v>16688</v>
      </c>
      <c r="BM23" s="25">
        <f ca="1">SUM(INDIRECT("'各歳別人口③'!E"&amp;(78+131*ROW(A13))):INDIRECT("'各歳別人口③'!E"&amp;(82+131*ROW(A13))))</f>
        <v>15228</v>
      </c>
      <c r="BN23" s="25">
        <f ca="1">SUM(INDIRECT("'各歳別人口③'!E"&amp;(83+131*ROW(A13))):INDIRECT("'各歳別人口③'!E"&amp;(87+131*ROW(A13))))</f>
        <v>11030</v>
      </c>
      <c r="BO23" s="25">
        <f ca="1">SUM(INDIRECT("'各歳別人口③'!E"&amp;(88+131*ROW(A13))):INDIRECT("'各歳別人口③'!E"&amp;(133+131*ROW(A13))))</f>
        <v>12698</v>
      </c>
      <c r="BQ23" s="24" t="str">
        <f>"2019年"&amp;"8月"</f>
        <v>2019年8月</v>
      </c>
      <c r="BR23" s="25">
        <f t="shared" ca="1" si="7"/>
        <v>1174</v>
      </c>
      <c r="BS23" s="25">
        <f t="shared" ca="1" si="8"/>
        <v>1255</v>
      </c>
      <c r="BT23" s="25">
        <f t="shared" ca="1" si="9"/>
        <v>1284</v>
      </c>
      <c r="BU23" s="25">
        <f t="shared" ca="1" si="10"/>
        <v>1454</v>
      </c>
      <c r="BV23" s="25">
        <f t="shared" ca="1" si="11"/>
        <v>1379</v>
      </c>
      <c r="BW23" s="25">
        <f t="shared" ca="1" si="12"/>
        <v>1419</v>
      </c>
      <c r="BX23" s="25">
        <f t="shared" ca="1" si="13"/>
        <v>1472</v>
      </c>
      <c r="BY23" s="25">
        <f t="shared" ca="1" si="14"/>
        <v>1461</v>
      </c>
      <c r="BZ23" s="25">
        <f t="shared" ca="1" si="15"/>
        <v>1573</v>
      </c>
      <c r="CA23" s="25">
        <f t="shared" ca="1" si="16"/>
        <v>1592</v>
      </c>
      <c r="CB23" s="25">
        <f t="shared" ca="1" si="17"/>
        <v>1611</v>
      </c>
      <c r="CC23" s="25">
        <f t="shared" ca="1" si="18"/>
        <v>1626</v>
      </c>
      <c r="CD23" s="25">
        <f t="shared" ca="1" si="19"/>
        <v>1667</v>
      </c>
      <c r="CE23" s="25">
        <f t="shared" ca="1" si="20"/>
        <v>1710</v>
      </c>
      <c r="CF23" s="25">
        <f t="shared" ca="1" si="21"/>
        <v>1733</v>
      </c>
      <c r="CG23" s="25">
        <f t="shared" ca="1" si="22"/>
        <v>1954</v>
      </c>
      <c r="CH23" s="25">
        <f t="shared" ca="1" si="23"/>
        <v>2166</v>
      </c>
      <c r="CI23" s="25">
        <f t="shared" ca="1" si="24"/>
        <v>2230</v>
      </c>
      <c r="CJ23" s="25">
        <f t="shared" ca="1" si="25"/>
        <v>2375</v>
      </c>
      <c r="CK23" s="25">
        <f t="shared" ca="1" si="26"/>
        <v>2521</v>
      </c>
      <c r="CL23" s="25">
        <f t="shared" ca="1" si="27"/>
        <v>2571</v>
      </c>
      <c r="CM23" s="25">
        <f t="shared" ca="1" si="28"/>
        <v>2555</v>
      </c>
      <c r="CN23" s="25">
        <f t="shared" ca="1" si="29"/>
        <v>2363</v>
      </c>
      <c r="CO23" s="25">
        <f t="shared" ca="1" si="30"/>
        <v>2059</v>
      </c>
      <c r="CP23" s="25">
        <f t="shared" ca="1" si="31"/>
        <v>2049</v>
      </c>
      <c r="CQ23" s="25">
        <f t="shared" ca="1" si="32"/>
        <v>1921</v>
      </c>
      <c r="CR23" s="25">
        <f t="shared" ca="1" si="33"/>
        <v>1938</v>
      </c>
      <c r="CS23" s="25">
        <f t="shared" ca="1" si="34"/>
        <v>1876</v>
      </c>
      <c r="CT23" s="25">
        <f t="shared" ca="1" si="35"/>
        <v>1937</v>
      </c>
      <c r="CU23" s="25">
        <f t="shared" ca="1" si="36"/>
        <v>1847</v>
      </c>
      <c r="CV23" s="25">
        <f t="shared" ca="1" si="37"/>
        <v>1898</v>
      </c>
      <c r="CW23" s="25">
        <f t="shared" ca="1" si="38"/>
        <v>1986</v>
      </c>
      <c r="CX23" s="25">
        <f t="shared" ca="1" si="39"/>
        <v>2096</v>
      </c>
      <c r="CY23" s="25">
        <f t="shared" ca="1" si="40"/>
        <v>1991</v>
      </c>
      <c r="CZ23" s="25">
        <f t="shared" ca="1" si="41"/>
        <v>2070</v>
      </c>
      <c r="DA23" s="25">
        <f t="shared" ca="1" si="42"/>
        <v>2110</v>
      </c>
      <c r="DB23" s="25">
        <f t="shared" ca="1" si="43"/>
        <v>2160</v>
      </c>
      <c r="DC23" s="25">
        <f t="shared" ca="1" si="44"/>
        <v>2135</v>
      </c>
      <c r="DD23" s="25">
        <f t="shared" ca="1" si="45"/>
        <v>2170</v>
      </c>
      <c r="DE23" s="25">
        <f t="shared" ca="1" si="46"/>
        <v>2258</v>
      </c>
      <c r="DF23" s="25">
        <f t="shared" ca="1" si="47"/>
        <v>2501</v>
      </c>
      <c r="DG23" s="25">
        <f t="shared" ca="1" si="48"/>
        <v>2509</v>
      </c>
      <c r="DH23" s="25">
        <f t="shared" ca="1" si="49"/>
        <v>2650</v>
      </c>
      <c r="DI23" s="25">
        <f t="shared" ca="1" si="50"/>
        <v>2894</v>
      </c>
      <c r="DJ23" s="25">
        <f t="shared" ca="1" si="51"/>
        <v>3035</v>
      </c>
      <c r="DK23" s="25">
        <f t="shared" ca="1" si="52"/>
        <v>3231</v>
      </c>
      <c r="DL23" s="25">
        <f t="shared" ca="1" si="53"/>
        <v>3378</v>
      </c>
      <c r="DM23" s="25">
        <f t="shared" ca="1" si="54"/>
        <v>3470</v>
      </c>
      <c r="DN23" s="25">
        <f t="shared" ca="1" si="55"/>
        <v>3355</v>
      </c>
      <c r="DO23" s="25">
        <f t="shared" ca="1" si="56"/>
        <v>3177</v>
      </c>
      <c r="DP23" s="25">
        <f t="shared" ca="1" si="57"/>
        <v>3246</v>
      </c>
      <c r="DQ23" s="25">
        <f t="shared" ca="1" si="58"/>
        <v>3045</v>
      </c>
      <c r="DR23" s="25">
        <f t="shared" ca="1" si="59"/>
        <v>3003</v>
      </c>
      <c r="DS23" s="25">
        <f t="shared" ca="1" si="60"/>
        <v>2426</v>
      </c>
      <c r="DT23" s="25">
        <f t="shared" ca="1" si="61"/>
        <v>2755</v>
      </c>
      <c r="DU23" s="25">
        <f t="shared" ca="1" si="62"/>
        <v>2563</v>
      </c>
      <c r="DV23" s="25">
        <f t="shared" ca="1" si="63"/>
        <v>2629</v>
      </c>
      <c r="DW23" s="25">
        <f t="shared" ca="1" si="64"/>
        <v>2452</v>
      </c>
      <c r="DX23" s="25">
        <f t="shared" ca="1" si="65"/>
        <v>2402</v>
      </c>
      <c r="DY23" s="25">
        <f t="shared" ca="1" si="66"/>
        <v>2382</v>
      </c>
      <c r="DZ23" s="25">
        <f t="shared" ca="1" si="67"/>
        <v>2484</v>
      </c>
      <c r="EA23" s="25">
        <f t="shared" ca="1" si="68"/>
        <v>2279</v>
      </c>
      <c r="EB23" s="25">
        <f t="shared" ca="1" si="69"/>
        <v>2270</v>
      </c>
      <c r="EC23" s="25">
        <f t="shared" ca="1" si="70"/>
        <v>2317</v>
      </c>
      <c r="ED23" s="25">
        <f t="shared" ca="1" si="71"/>
        <v>2400</v>
      </c>
      <c r="EE23" s="25">
        <f t="shared" ca="1" si="72"/>
        <v>2426</v>
      </c>
      <c r="EF23" s="25">
        <f t="shared" ca="1" si="73"/>
        <v>2585</v>
      </c>
      <c r="EG23" s="25">
        <f t="shared" ca="1" si="74"/>
        <v>2752</v>
      </c>
      <c r="EH23" s="25">
        <f t="shared" ca="1" si="75"/>
        <v>2935</v>
      </c>
      <c r="EI23" s="25">
        <f t="shared" ca="1" si="76"/>
        <v>3237</v>
      </c>
      <c r="EJ23" s="25">
        <f t="shared" ca="1" si="77"/>
        <v>3569</v>
      </c>
      <c r="EK23" s="25">
        <f t="shared" ca="1" si="78"/>
        <v>3446</v>
      </c>
      <c r="EL23" s="25">
        <f t="shared" ca="1" si="79"/>
        <v>3375</v>
      </c>
      <c r="EM23" s="25">
        <f t="shared" ca="1" si="80"/>
        <v>1959</v>
      </c>
      <c r="EN23" s="25">
        <f t="shared" ca="1" si="81"/>
        <v>2247</v>
      </c>
      <c r="EO23" s="25">
        <f t="shared" ca="1" si="82"/>
        <v>2834</v>
      </c>
      <c r="EP23" s="25">
        <f t="shared" ca="1" si="83"/>
        <v>2679</v>
      </c>
      <c r="EQ23" s="25">
        <f t="shared" ca="1" si="84"/>
        <v>2704</v>
      </c>
      <c r="ER23" s="25">
        <f t="shared" ca="1" si="85"/>
        <v>2523</v>
      </c>
      <c r="ES23" s="25">
        <f t="shared" ca="1" si="86"/>
        <v>2116</v>
      </c>
      <c r="ET23" s="25">
        <f t="shared" ca="1" si="87"/>
        <v>1821</v>
      </c>
      <c r="EU23" s="25">
        <f t="shared" ca="1" si="88"/>
        <v>1779</v>
      </c>
      <c r="EV23" s="25">
        <f t="shared" ca="1" si="89"/>
        <v>1679</v>
      </c>
      <c r="EW23" s="25">
        <f t="shared" ca="1" si="90"/>
        <v>1642</v>
      </c>
      <c r="EX23" s="25">
        <f t="shared" ca="1" si="91"/>
        <v>1473</v>
      </c>
      <c r="EY23" s="25">
        <f t="shared" ca="1" si="92"/>
        <v>1188</v>
      </c>
      <c r="EZ23" s="25">
        <f t="shared" ca="1" si="93"/>
        <v>1051</v>
      </c>
      <c r="FA23" s="25">
        <f t="shared" ca="1" si="94"/>
        <v>915</v>
      </c>
      <c r="FB23" s="25">
        <f t="shared" ca="1" si="95"/>
        <v>754</v>
      </c>
      <c r="FC23" s="25">
        <f t="shared" ca="1" si="96"/>
        <v>557</v>
      </c>
      <c r="FD23" s="25">
        <f t="shared" ca="1" si="97"/>
        <v>468</v>
      </c>
      <c r="FE23" s="25">
        <f t="shared" ca="1" si="98"/>
        <v>362</v>
      </c>
      <c r="FF23" s="25">
        <f t="shared" ca="1" si="99"/>
        <v>301</v>
      </c>
      <c r="FG23" s="25">
        <f t="shared" ca="1" si="100"/>
        <v>227</v>
      </c>
      <c r="FH23" s="25">
        <f t="shared" ca="1" si="101"/>
        <v>128</v>
      </c>
      <c r="FI23" s="25">
        <f t="shared" ca="1" si="102"/>
        <v>100</v>
      </c>
      <c r="FJ23" s="25">
        <f t="shared" ca="1" si="103"/>
        <v>70</v>
      </c>
      <c r="FK23" s="25">
        <f t="shared" ca="1" si="104"/>
        <v>42</v>
      </c>
      <c r="FL23" s="25">
        <f t="shared" ca="1" si="105"/>
        <v>23</v>
      </c>
      <c r="FM23" s="25">
        <f t="shared" ca="1" si="106"/>
        <v>27</v>
      </c>
      <c r="FN23" s="27">
        <f ca="1">SUM(INDIRECT("'各歳別人口③'!D"&amp;(103+131*ROW(A13))):INDIRECT("'各歳別人口③'!D"&amp;(133+131*ROW(A13))))</f>
        <v>35</v>
      </c>
      <c r="FP23" s="24" t="str">
        <f>"2019年"&amp;"8月"</f>
        <v>2019年8月</v>
      </c>
      <c r="FQ23" s="25">
        <f t="shared" ca="1" si="107"/>
        <v>1030</v>
      </c>
      <c r="FR23" s="25">
        <f t="shared" ca="1" si="108"/>
        <v>1181</v>
      </c>
      <c r="FS23" s="25">
        <f t="shared" ca="1" si="109"/>
        <v>1232</v>
      </c>
      <c r="FT23" s="25">
        <f t="shared" ca="1" si="110"/>
        <v>1284</v>
      </c>
      <c r="FU23" s="25">
        <f t="shared" ca="1" si="111"/>
        <v>1402</v>
      </c>
      <c r="FV23" s="25">
        <f t="shared" ca="1" si="112"/>
        <v>1378</v>
      </c>
      <c r="FW23" s="25">
        <f t="shared" ca="1" si="113"/>
        <v>1403</v>
      </c>
      <c r="FX23" s="25">
        <f t="shared" ca="1" si="114"/>
        <v>1445</v>
      </c>
      <c r="FY23" s="25">
        <f t="shared" ca="1" si="115"/>
        <v>1542</v>
      </c>
      <c r="FZ23" s="25">
        <f t="shared" ca="1" si="116"/>
        <v>1534</v>
      </c>
      <c r="GA23" s="25">
        <f t="shared" ca="1" si="117"/>
        <v>1486</v>
      </c>
      <c r="GB23" s="25">
        <f t="shared" ca="1" si="118"/>
        <v>1574</v>
      </c>
      <c r="GC23" s="25">
        <f t="shared" ca="1" si="119"/>
        <v>1627</v>
      </c>
      <c r="GD23" s="25">
        <f t="shared" ca="1" si="120"/>
        <v>1609</v>
      </c>
      <c r="GE23" s="25">
        <f t="shared" ca="1" si="121"/>
        <v>1670</v>
      </c>
      <c r="GF23" s="25">
        <f t="shared" ca="1" si="122"/>
        <v>1638</v>
      </c>
      <c r="GG23" s="25">
        <f t="shared" ca="1" si="123"/>
        <v>1826</v>
      </c>
      <c r="GH23" s="25">
        <f t="shared" ca="1" si="124"/>
        <v>1747</v>
      </c>
      <c r="GI23" s="25">
        <f t="shared" ca="1" si="125"/>
        <v>1819</v>
      </c>
      <c r="GJ23" s="25">
        <f t="shared" ca="1" si="126"/>
        <v>1967</v>
      </c>
      <c r="GK23" s="25">
        <f t="shared" ca="1" si="127"/>
        <v>1962</v>
      </c>
      <c r="GL23" s="25">
        <f t="shared" ca="1" si="128"/>
        <v>1885</v>
      </c>
      <c r="GM23" s="25">
        <f t="shared" ca="1" si="129"/>
        <v>1782</v>
      </c>
      <c r="GN23" s="25">
        <f t="shared" ca="1" si="130"/>
        <v>1680</v>
      </c>
      <c r="GO23" s="25">
        <f t="shared" ca="1" si="131"/>
        <v>1714</v>
      </c>
      <c r="GP23" s="25">
        <f t="shared" ca="1" si="132"/>
        <v>1655</v>
      </c>
      <c r="GQ23" s="25">
        <f t="shared" ca="1" si="133"/>
        <v>1533</v>
      </c>
      <c r="GR23" s="25">
        <f t="shared" ca="1" si="134"/>
        <v>1551</v>
      </c>
      <c r="GS23" s="25">
        <f t="shared" ca="1" si="135"/>
        <v>1544</v>
      </c>
      <c r="GT23" s="25">
        <f t="shared" ca="1" si="136"/>
        <v>1602</v>
      </c>
      <c r="GU23" s="25">
        <f t="shared" ca="1" si="137"/>
        <v>1676</v>
      </c>
      <c r="GV23" s="25">
        <f t="shared" ca="1" si="138"/>
        <v>1664</v>
      </c>
      <c r="GW23" s="25">
        <f t="shared" ca="1" si="139"/>
        <v>1812</v>
      </c>
      <c r="GX23" s="25">
        <f t="shared" ca="1" si="140"/>
        <v>1695</v>
      </c>
      <c r="GY23" s="25">
        <f t="shared" ca="1" si="141"/>
        <v>1882</v>
      </c>
      <c r="GZ23" s="25">
        <f t="shared" ca="1" si="142"/>
        <v>1860</v>
      </c>
      <c r="HA23" s="25">
        <f t="shared" ca="1" si="143"/>
        <v>2024</v>
      </c>
      <c r="HB23" s="25">
        <f t="shared" ca="1" si="144"/>
        <v>2012</v>
      </c>
      <c r="HC23" s="25">
        <f t="shared" ca="1" si="145"/>
        <v>2064</v>
      </c>
      <c r="HD23" s="25">
        <f t="shared" ca="1" si="146"/>
        <v>2222</v>
      </c>
      <c r="HE23" s="25">
        <f t="shared" ca="1" si="147"/>
        <v>2257</v>
      </c>
      <c r="HF23" s="25">
        <f t="shared" ca="1" si="148"/>
        <v>2374</v>
      </c>
      <c r="HG23" s="25">
        <f t="shared" ca="1" si="149"/>
        <v>2562</v>
      </c>
      <c r="HH23" s="25">
        <f t="shared" ca="1" si="150"/>
        <v>2666</v>
      </c>
      <c r="HI23" s="25">
        <f t="shared" ca="1" si="151"/>
        <v>2920</v>
      </c>
      <c r="HJ23" s="25">
        <f t="shared" ca="1" si="152"/>
        <v>3023</v>
      </c>
      <c r="HK23" s="25">
        <f t="shared" ca="1" si="153"/>
        <v>3153</v>
      </c>
      <c r="HL23" s="25">
        <f t="shared" ca="1" si="154"/>
        <v>3179</v>
      </c>
      <c r="HM23" s="25">
        <f t="shared" ca="1" si="155"/>
        <v>3207</v>
      </c>
      <c r="HN23" s="25">
        <f t="shared" ca="1" si="156"/>
        <v>2958</v>
      </c>
      <c r="HO23" s="25">
        <f t="shared" ca="1" si="157"/>
        <v>2891</v>
      </c>
      <c r="HP23" s="25">
        <f t="shared" ca="1" si="158"/>
        <v>2881</v>
      </c>
      <c r="HQ23" s="25">
        <f t="shared" ca="1" si="159"/>
        <v>2819</v>
      </c>
      <c r="HR23" s="25">
        <f t="shared" ca="1" si="160"/>
        <v>2278</v>
      </c>
      <c r="HS23" s="25">
        <f t="shared" ca="1" si="161"/>
        <v>2691</v>
      </c>
      <c r="HT23" s="25">
        <f t="shared" ca="1" si="162"/>
        <v>2500</v>
      </c>
      <c r="HU23" s="25">
        <f t="shared" ca="1" si="163"/>
        <v>2411</v>
      </c>
      <c r="HV23" s="25">
        <f t="shared" ca="1" si="164"/>
        <v>2379</v>
      </c>
      <c r="HW23" s="25">
        <f t="shared" ca="1" si="165"/>
        <v>2320</v>
      </c>
      <c r="HX23" s="25">
        <f t="shared" ca="1" si="166"/>
        <v>2264</v>
      </c>
      <c r="HY23" s="25">
        <f t="shared" ca="1" si="167"/>
        <v>2292</v>
      </c>
      <c r="HZ23" s="25">
        <f t="shared" ca="1" si="168"/>
        <v>2198</v>
      </c>
      <c r="IA23" s="25">
        <f t="shared" ca="1" si="169"/>
        <v>2222</v>
      </c>
      <c r="IB23" s="25">
        <f t="shared" ca="1" si="170"/>
        <v>2332</v>
      </c>
      <c r="IC23" s="25">
        <f t="shared" ca="1" si="171"/>
        <v>2429</v>
      </c>
      <c r="ID23" s="25">
        <f t="shared" ca="1" si="172"/>
        <v>2460</v>
      </c>
      <c r="IE23" s="25">
        <f t="shared" ca="1" si="173"/>
        <v>2582</v>
      </c>
      <c r="IF23" s="25">
        <f t="shared" ca="1" si="174"/>
        <v>2893</v>
      </c>
      <c r="IG23" s="25">
        <f t="shared" ca="1" si="175"/>
        <v>3103</v>
      </c>
      <c r="IH23" s="25">
        <f t="shared" ca="1" si="176"/>
        <v>3499</v>
      </c>
      <c r="II23" s="25">
        <f t="shared" ca="1" si="177"/>
        <v>3794</v>
      </c>
      <c r="IJ23" s="25">
        <f t="shared" ca="1" si="178"/>
        <v>3986</v>
      </c>
      <c r="IK23" s="25">
        <f t="shared" ca="1" si="179"/>
        <v>3834</v>
      </c>
      <c r="IL23" s="25">
        <f t="shared" ca="1" si="180"/>
        <v>2394</v>
      </c>
      <c r="IM23" s="25">
        <f t="shared" ca="1" si="181"/>
        <v>2680</v>
      </c>
      <c r="IN23" s="25">
        <f t="shared" ca="1" si="182"/>
        <v>3369</v>
      </c>
      <c r="IO23" s="25">
        <f t="shared" ca="1" si="183"/>
        <v>3085</v>
      </c>
      <c r="IP23" s="25">
        <f t="shared" ca="1" si="184"/>
        <v>3159</v>
      </c>
      <c r="IQ23" s="25">
        <f t="shared" ca="1" si="185"/>
        <v>2985</v>
      </c>
      <c r="IR23" s="25">
        <f t="shared" ca="1" si="186"/>
        <v>2630</v>
      </c>
      <c r="IS23" s="25">
        <f t="shared" ca="1" si="187"/>
        <v>2248</v>
      </c>
      <c r="IT23" s="25">
        <f t="shared" ca="1" si="188"/>
        <v>2390</v>
      </c>
      <c r="IU23" s="25">
        <f t="shared" ca="1" si="189"/>
        <v>2118</v>
      </c>
      <c r="IV23" s="25">
        <f t="shared" ca="1" si="190"/>
        <v>2191</v>
      </c>
      <c r="IW23" s="25">
        <f t="shared" ca="1" si="191"/>
        <v>2083</v>
      </c>
      <c r="IX23" s="25">
        <f t="shared" ca="1" si="192"/>
        <v>1822</v>
      </c>
      <c r="IY23" s="25">
        <f t="shared" ca="1" si="193"/>
        <v>1727</v>
      </c>
      <c r="IZ23" s="25">
        <f t="shared" ca="1" si="194"/>
        <v>1513</v>
      </c>
      <c r="JA23" s="25">
        <f t="shared" ca="1" si="195"/>
        <v>1345</v>
      </c>
      <c r="JB23" s="25">
        <f t="shared" ca="1" si="196"/>
        <v>1162</v>
      </c>
      <c r="JC23" s="25">
        <f t="shared" ca="1" si="197"/>
        <v>1015</v>
      </c>
      <c r="JD23" s="25">
        <f t="shared" ca="1" si="198"/>
        <v>871</v>
      </c>
      <c r="JE23" s="25">
        <f t="shared" ca="1" si="199"/>
        <v>700</v>
      </c>
      <c r="JF23" s="25">
        <f t="shared" ca="1" si="200"/>
        <v>605</v>
      </c>
      <c r="JG23" s="25">
        <f t="shared" ca="1" si="201"/>
        <v>564</v>
      </c>
      <c r="JH23" s="25">
        <f t="shared" ca="1" si="202"/>
        <v>379</v>
      </c>
      <c r="JI23" s="25">
        <f t="shared" ca="1" si="203"/>
        <v>292</v>
      </c>
      <c r="JJ23" s="25">
        <f t="shared" ca="1" si="204"/>
        <v>224</v>
      </c>
      <c r="JK23" s="25">
        <f t="shared" ca="1" si="205"/>
        <v>164</v>
      </c>
      <c r="JL23" s="25">
        <f t="shared" ca="1" si="206"/>
        <v>107</v>
      </c>
      <c r="JM23" s="27">
        <f ca="1">SUM(INDIRECT("'各歳別人口③'!E"&amp;(103+131*ROW(A13))):INDIRECT("'各歳別人口③'!E"&amp;(133+131*ROW(A13))))</f>
        <v>208</v>
      </c>
    </row>
    <row r="24" spans="1:273" x14ac:dyDescent="0.4">
      <c r="A24" s="24" t="str">
        <f>"2019年"&amp;"9月"</f>
        <v>2019年9月</v>
      </c>
      <c r="B24" s="25">
        <f ca="1">SUM(INDIRECT("'各歳別人口③'!D"&amp;(3+131*ROW(A14))):INDIRECT("'各歳別人口③'!E"&amp;(133+131*ROW(A14))))</f>
        <v>401977</v>
      </c>
      <c r="D24" s="24" t="str">
        <f>"2019年"&amp;"9月"</f>
        <v>2019年9月</v>
      </c>
      <c r="E24" s="25">
        <f ca="1">SUM(INDIRECT("'各歳別人口③'!D"&amp;(3+131*ROW(A14))):INDIRECT("'各歳別人口③'!D"&amp;(133+131*ROW(A14))))</f>
        <v>200460</v>
      </c>
      <c r="F24" s="25">
        <f ca="1">SUM(INDIRECT("'各歳別人口③'!E"&amp;(3+131*ROW(A14))):INDIRECT("'各歳別人口③'!E"&amp;(133+131*ROW(A14))))</f>
        <v>201517</v>
      </c>
      <c r="H24" s="24" t="str">
        <f>"2019年"&amp;"9月"</f>
        <v>2019年9月</v>
      </c>
      <c r="I24" s="25">
        <f ca="1">SUM(INDIRECT("'各歳別人口③'!D"&amp;(3+131*ROW(A14))):INDIRECT("'各歳別人口③'!D"&amp;(17+131*ROW(A14))))</f>
        <v>22350</v>
      </c>
      <c r="J24" s="25">
        <f ca="1">SUM(INDIRECT("'各歳別人口③'!D"&amp;(18+131*ROW(A14))):INDIRECT("'各歳別人口③'!D"&amp;(67+131*ROW(A14))))</f>
        <v>122073</v>
      </c>
      <c r="K24" s="25">
        <f ca="1">SUM(INDIRECT("'各歳別人口③'!D"&amp;(68+131*ROW(A14))):INDIRECT("'各歳別人口③'!D"&amp;(133+131*ROW(A14))))</f>
        <v>56037</v>
      </c>
      <c r="M24" s="24" t="str">
        <f>"2019年"&amp;"9月"</f>
        <v>2019年9月</v>
      </c>
      <c r="N24" s="25">
        <f ca="1">SUM(INDIRECT("'各歳別人口③'!E"&amp;(3+131*ROW(A14))):INDIRECT("'各歳別人口③'!E"&amp;(17+131*ROW(A14))))</f>
        <v>21347</v>
      </c>
      <c r="O24" s="25">
        <f ca="1">SUM(INDIRECT("'各歳別人口③'!E"&amp;(18+131*ROW(A14))):INDIRECT("'各歳別人口③'!E"&amp;(67+131*ROW(A14))))</f>
        <v>109947</v>
      </c>
      <c r="P24" s="25">
        <f ca="1">SUM(INDIRECT("'各歳別人口③'!E"&amp;(68+131*ROW(A14))):INDIRECT("'各歳別人口③'!E"&amp;(133+131*ROW(A14))))</f>
        <v>70223</v>
      </c>
      <c r="R24" s="24" t="str">
        <f>"2019年"&amp;"9月"</f>
        <v>2019年9月</v>
      </c>
      <c r="S24" s="26">
        <f ca="1">IFERROR(SUM(INDIRECT("'各歳別人口③'!D"&amp;(68+131*ROW(A14))):INDIRECT("'各歳別人口③'!E"&amp;(133+131*ROW(A14))))/SUM(INDIRECT("'各歳別人口③'!D"&amp;(3+131*ROW(A14))):INDIRECT("'各歳別人口③'!E"&amp;(133+131*ROW(A14)))),"")</f>
        <v>0.31409757274669942</v>
      </c>
      <c r="U24" s="24" t="str">
        <f>"2019年"&amp;"9月"</f>
        <v>2019年9月</v>
      </c>
      <c r="V24" s="26">
        <f ca="1">IFERROR(SUM(INDIRECT("'各歳別人口③'!D"&amp;(78+131*ROW(A14))):INDIRECT("'各歳別人口③'!E"&amp;(133+131*ROW(A14))))/SUM(INDIRECT("'各歳別人口③'!D"&amp;(3+131*ROW(A14))):INDIRECT("'各歳別人口③'!E"&amp;(133+131*ROW(A14)))),"")</f>
        <v>0.16574331367217526</v>
      </c>
      <c r="X24" s="24" t="str">
        <f>"2019年"&amp;"9月"</f>
        <v>2019年9月</v>
      </c>
      <c r="Y24" s="26">
        <f ca="1">IFERROR(SUM(INDIRECT("'各歳別人口③'!D"&amp;(3+131*ROW(A14))):INDIRECT("'各歳別人口③'!E"&amp;(17+131*ROW(A14))))/SUM(INDIRECT("'各歳別人口③'!D"&amp;(3+131*ROW(A14))):INDIRECT("'各歳別人口③'!E"&amp;(133+131*ROW(A14)))),"")</f>
        <v>0.1087052244282633</v>
      </c>
      <c r="Z24" s="26">
        <f ca="1">IFERROR(SUM(INDIRECT("'各歳別人口③'!D"&amp;(18+131*ROW(A14))):INDIRECT("'各歳別人口③'!E"&amp;(67+131*ROW(A14))))/SUM(INDIRECT("'各歳別人口③'!D"&amp;(3+131*ROW(A14))):INDIRECT("'各歳別人口③'!E"&amp;(133+131*ROW(A14)))),"")</f>
        <v>0.57719720282503728</v>
      </c>
      <c r="AA24" s="26">
        <f ca="1">IFERROR(SUM(INDIRECT("'各歳別人口③'!D"&amp;(68+131*ROW(A14))):INDIRECT("'各歳別人口③'!E"&amp;(133+131*ROW(A14))))/SUM(INDIRECT("'各歳別人口③'!D"&amp;(3+131*ROW(A14))):INDIRECT("'各歳別人口③'!E"&amp;(133+131*ROW(A14)))),"")</f>
        <v>0.31409757274669942</v>
      </c>
      <c r="AC24" s="24" t="str">
        <f>"2019年"&amp;"9月"</f>
        <v>2019年9月</v>
      </c>
      <c r="AD24" s="25">
        <f ca="1">SUM(INDIRECT("'各歳別人口③'!D"&amp;(3+131*ROW(A14))):INDIRECT("'各歳別人口③'!D"&amp;(7+131*ROW(A14))))</f>
        <v>6528</v>
      </c>
      <c r="AE24" s="25">
        <f ca="1">SUM(INDIRECT("'各歳別人口③'!D"&amp;(8+131*ROW(A14))):INDIRECT("'各歳別人口③'!D"&amp;(12+131*ROW(A14))))</f>
        <v>7522</v>
      </c>
      <c r="AF24" s="25">
        <f ca="1">SUM(INDIRECT("'各歳別人口③'!D"&amp;(13+131*ROW(A14))):INDIRECT("'各歳別人口③'!D"&amp;(17+131*ROW(A14))))</f>
        <v>8300</v>
      </c>
      <c r="AG24" s="25">
        <f ca="1">SUM(INDIRECT("'各歳別人口③'!D"&amp;(18+131*ROW(A14))):INDIRECT("'各歳別人口③'!D"&amp;(22+131*ROW(A14))))</f>
        <v>11239</v>
      </c>
      <c r="AH24" s="25">
        <f ca="1">SUM(INDIRECT("'各歳別人口③'!D"&amp;(23+131*ROW(A14))):INDIRECT("'各歳別人口③'!D"&amp;(27+131*ROW(A14))))</f>
        <v>11615</v>
      </c>
      <c r="AI24" s="25">
        <f ca="1">SUM(INDIRECT("'各歳別人口③'!D"&amp;(28+131*ROW(A14))):INDIRECT("'各歳別人口③'!D"&amp;(32+131*ROW(A14))))</f>
        <v>9542</v>
      </c>
      <c r="AJ24" s="25">
        <f ca="1">SUM(INDIRECT("'各歳別人口③'!D"&amp;(33+131*ROW(A14))):INDIRECT("'各歳別人口③'!D"&amp;(37+131*ROW(A14))))</f>
        <v>10019</v>
      </c>
      <c r="AK24" s="25">
        <f ca="1">SUM(INDIRECT("'各歳別人口③'!D"&amp;(38+131*ROW(A14))):INDIRECT("'各歳別人口③'!D"&amp;(42+131*ROW(A14))))</f>
        <v>10794</v>
      </c>
      <c r="AL24" s="25">
        <f ca="1">SUM(INDIRECT("'各歳別人口③'!D"&amp;(43+131*ROW(A14))):INDIRECT("'各歳別人口③'!D"&amp;(47+131*ROW(A14))))</f>
        <v>13513</v>
      </c>
      <c r="AM24" s="25">
        <f ca="1">SUM(INDIRECT("'各歳別人口③'!D"&amp;(48+131*ROW(A14))):INDIRECT("'各歳別人口③'!D"&amp;(52+131*ROW(A14))))</f>
        <v>16651</v>
      </c>
      <c r="AN24" s="25">
        <f ca="1">SUM(INDIRECT("'各歳別人口③'!D"&amp;(53+131*ROW(A14))):INDIRECT("'各歳別人口③'!D"&amp;(57+131*ROW(A14))))</f>
        <v>14506</v>
      </c>
      <c r="AO24" s="25">
        <f ca="1">SUM(INDIRECT("'各歳別人口③'!D"&amp;(58+131*ROW(A14))):INDIRECT("'各歳別人口③'!D"&amp;(62+131*ROW(A14))))</f>
        <v>12450</v>
      </c>
      <c r="AP24" s="25">
        <f ca="1">SUM(INDIRECT("'各歳別人口③'!D"&amp;(63+131*ROW(A14))):INDIRECT("'各歳別人口③'!D"&amp;(67+131*ROW(A14))))</f>
        <v>11744</v>
      </c>
      <c r="AQ24" s="25">
        <f ca="1">SUM(INDIRECT("'各歳別人口③'!D"&amp;(68+131*ROW(A14))):INDIRECT("'各歳別人口③'!D"&amp;(72+131*ROW(A14))))</f>
        <v>13818</v>
      </c>
      <c r="AR24" s="25">
        <f ca="1">SUM(INDIRECT("'各歳別人口③'!D"&amp;(73+131*ROW(A14))):INDIRECT("'各歳別人口③'!D"&amp;(77+131*ROW(A14))))</f>
        <v>14672</v>
      </c>
      <c r="AS24" s="25">
        <f ca="1">SUM(INDIRECT("'各歳別人口③'!D"&amp;(78+131*ROW(A14))):INDIRECT("'各歳別人口③'!D"&amp;(82+131*ROW(A14))))</f>
        <v>12864</v>
      </c>
      <c r="AT24" s="25">
        <f ca="1">SUM(INDIRECT("'各歳別人口③'!D"&amp;(83+131*ROW(A14))):INDIRECT("'各歳別人口③'!D"&amp;(87+131*ROW(A14))))</f>
        <v>8418</v>
      </c>
      <c r="AU24" s="25">
        <f ca="1">SUM(INDIRECT("'各歳別人口③'!D"&amp;(88+131*ROW(A14))):INDIRECT("'各歳別人口③'!D"&amp;(133+131*ROW(A14))))</f>
        <v>6265</v>
      </c>
      <c r="AW24" s="24" t="str">
        <f>"2019年"&amp;"9月"</f>
        <v>2019年9月</v>
      </c>
      <c r="AX24" s="25">
        <f ca="1">SUM(INDIRECT("'各歳別人口③'!E"&amp;(3+131*ROW(A14))):INDIRECT("'各歳別人口③'!E"&amp;(7+131*ROW(A14))))</f>
        <v>6101</v>
      </c>
      <c r="AY24" s="25">
        <f ca="1">SUM(INDIRECT("'各歳別人口③'!E"&amp;(8+131*ROW(A14))):INDIRECT("'各歳別人口③'!E"&amp;(12+131*ROW(A14))))</f>
        <v>7292</v>
      </c>
      <c r="AZ24" s="25">
        <f ca="1">SUM(INDIRECT("'各歳別人口③'!E"&amp;(13+131*ROW(A14))):INDIRECT("'各歳別人口③'!E"&amp;(17+131*ROW(A14))))</f>
        <v>7954</v>
      </c>
      <c r="BA24" s="25">
        <f ca="1">SUM(INDIRECT("'各歳別人口③'!E"&amp;(18+131*ROW(A14))):INDIRECT("'各歳別人口③'!E"&amp;(22+131*ROW(A14))))</f>
        <v>8974</v>
      </c>
      <c r="BB24" s="25">
        <f ca="1">SUM(INDIRECT("'各歳別人口③'!E"&amp;(23+131*ROW(A14))):INDIRECT("'各歳別人口③'!E"&amp;(27+131*ROW(A14))))</f>
        <v>9039</v>
      </c>
      <c r="BC24" s="25">
        <f ca="1">SUM(INDIRECT("'各歳別人口③'!E"&amp;(28+131*ROW(A14))):INDIRECT("'各歳別人口③'!E"&amp;(32+131*ROW(A14))))</f>
        <v>7877</v>
      </c>
      <c r="BD24" s="25">
        <f ca="1">SUM(INDIRECT("'各歳別人口③'!E"&amp;(33+131*ROW(A14))):INDIRECT("'各歳別人口③'!E"&amp;(37+131*ROW(A14))))</f>
        <v>8719</v>
      </c>
      <c r="BE24" s="25">
        <f ca="1">SUM(INDIRECT("'各歳別人口③'!E"&amp;(38+131*ROW(A14))):INDIRECT("'各歳別人口③'!E"&amp;(42+131*ROW(A14))))</f>
        <v>10138</v>
      </c>
      <c r="BF24" s="25">
        <f ca="1">SUM(INDIRECT("'各歳別人口③'!E"&amp;(43+131*ROW(A14))):INDIRECT("'各歳別人口③'!E"&amp;(47+131*ROW(A14))))</f>
        <v>12735</v>
      </c>
      <c r="BG24" s="25">
        <f ca="1">SUM(INDIRECT("'各歳別人口③'!E"&amp;(48+131*ROW(A14))):INDIRECT("'各歳別人口③'!E"&amp;(52+131*ROW(A14))))</f>
        <v>15544</v>
      </c>
      <c r="BH24" s="25">
        <f ca="1">SUM(INDIRECT("'各歳別人口③'!E"&amp;(53+131*ROW(A14))):INDIRECT("'各歳別人口③'!E"&amp;(57+131*ROW(A14))))</f>
        <v>13559</v>
      </c>
      <c r="BI24" s="25">
        <f ca="1">SUM(INDIRECT("'各歳別人口③'!E"&amp;(58+131*ROW(A14))):INDIRECT("'各歳別人口③'!E"&amp;(62+131*ROW(A14))))</f>
        <v>11924</v>
      </c>
      <c r="BJ24" s="25">
        <f ca="1">SUM(INDIRECT("'各歳別人口③'!E"&amp;(63+131*ROW(A14))):INDIRECT("'各歳別人口③'!E"&amp;(67+131*ROW(A14))))</f>
        <v>11438</v>
      </c>
      <c r="BK24" s="25">
        <f ca="1">SUM(INDIRECT("'各歳別人口③'!E"&amp;(68+131*ROW(A14))):INDIRECT("'各歳別人口③'!E"&amp;(72+131*ROW(A14))))</f>
        <v>14413</v>
      </c>
      <c r="BL24" s="25">
        <f ca="1">SUM(INDIRECT("'各歳別人口③'!E"&amp;(73+131*ROW(A14))):INDIRECT("'各歳別人口③'!E"&amp;(77+131*ROW(A14))))</f>
        <v>16732</v>
      </c>
      <c r="BM24" s="25">
        <f ca="1">SUM(INDIRECT("'各歳別人口③'!E"&amp;(78+131*ROW(A14))):INDIRECT("'各歳別人口③'!E"&amp;(82+131*ROW(A14))))</f>
        <v>15296</v>
      </c>
      <c r="BN24" s="25">
        <f ca="1">SUM(INDIRECT("'各歳別人口③'!E"&amp;(83+131*ROW(A14))):INDIRECT("'各歳別人口③'!E"&amp;(87+131*ROW(A14))))</f>
        <v>11057</v>
      </c>
      <c r="BO24" s="25">
        <f ca="1">SUM(INDIRECT("'各歳別人口③'!E"&amp;(88+131*ROW(A14))):INDIRECT("'各歳別人口③'!E"&amp;(133+131*ROW(A14))))</f>
        <v>12725</v>
      </c>
      <c r="BQ24" s="24" t="str">
        <f>"2019年"&amp;"9月"</f>
        <v>2019年9月</v>
      </c>
      <c r="BR24" s="25">
        <f t="shared" ca="1" si="7"/>
        <v>1164</v>
      </c>
      <c r="BS24" s="25">
        <f t="shared" ca="1" si="8"/>
        <v>1234</v>
      </c>
      <c r="BT24" s="25">
        <f t="shared" ca="1" si="9"/>
        <v>1311</v>
      </c>
      <c r="BU24" s="25">
        <f t="shared" ca="1" si="10"/>
        <v>1420</v>
      </c>
      <c r="BV24" s="25">
        <f t="shared" ca="1" si="11"/>
        <v>1399</v>
      </c>
      <c r="BW24" s="25">
        <f t="shared" ca="1" si="12"/>
        <v>1423</v>
      </c>
      <c r="BX24" s="25">
        <f t="shared" ca="1" si="13"/>
        <v>1428</v>
      </c>
      <c r="BY24" s="25">
        <f t="shared" ca="1" si="14"/>
        <v>1492</v>
      </c>
      <c r="BZ24" s="25">
        <f t="shared" ca="1" si="15"/>
        <v>1578</v>
      </c>
      <c r="CA24" s="25">
        <f t="shared" ca="1" si="16"/>
        <v>1601</v>
      </c>
      <c r="CB24" s="25">
        <f t="shared" ca="1" si="17"/>
        <v>1578</v>
      </c>
      <c r="CC24" s="25">
        <f t="shared" ca="1" si="18"/>
        <v>1622</v>
      </c>
      <c r="CD24" s="25">
        <f t="shared" ca="1" si="19"/>
        <v>1676</v>
      </c>
      <c r="CE24" s="25">
        <f t="shared" ca="1" si="20"/>
        <v>1713</v>
      </c>
      <c r="CF24" s="25">
        <f t="shared" ca="1" si="21"/>
        <v>1711</v>
      </c>
      <c r="CG24" s="25">
        <f t="shared" ca="1" si="22"/>
        <v>1926</v>
      </c>
      <c r="CH24" s="25">
        <f t="shared" ca="1" si="23"/>
        <v>2171</v>
      </c>
      <c r="CI24" s="25">
        <f t="shared" ca="1" si="24"/>
        <v>2203</v>
      </c>
      <c r="CJ24" s="25">
        <f t="shared" ca="1" si="25"/>
        <v>2344</v>
      </c>
      <c r="CK24" s="25">
        <f t="shared" ca="1" si="26"/>
        <v>2595</v>
      </c>
      <c r="CL24" s="25">
        <f t="shared" ca="1" si="27"/>
        <v>2555</v>
      </c>
      <c r="CM24" s="25">
        <f t="shared" ca="1" si="28"/>
        <v>2529</v>
      </c>
      <c r="CN24" s="25">
        <f t="shared" ca="1" si="29"/>
        <v>2401</v>
      </c>
      <c r="CO24" s="25">
        <f t="shared" ca="1" si="30"/>
        <v>2100</v>
      </c>
      <c r="CP24" s="25">
        <f t="shared" ca="1" si="31"/>
        <v>2030</v>
      </c>
      <c r="CQ24" s="25">
        <f t="shared" ca="1" si="32"/>
        <v>1947</v>
      </c>
      <c r="CR24" s="25">
        <f t="shared" ca="1" si="33"/>
        <v>1905</v>
      </c>
      <c r="CS24" s="25">
        <f t="shared" ca="1" si="34"/>
        <v>1899</v>
      </c>
      <c r="CT24" s="25">
        <f t="shared" ca="1" si="35"/>
        <v>1918</v>
      </c>
      <c r="CU24" s="25">
        <f t="shared" ca="1" si="36"/>
        <v>1873</v>
      </c>
      <c r="CV24" s="25">
        <f t="shared" ca="1" si="37"/>
        <v>1879</v>
      </c>
      <c r="CW24" s="25">
        <f t="shared" ca="1" si="38"/>
        <v>1986</v>
      </c>
      <c r="CX24" s="25">
        <f t="shared" ca="1" si="39"/>
        <v>2099</v>
      </c>
      <c r="CY24" s="25">
        <f t="shared" ca="1" si="40"/>
        <v>1996</v>
      </c>
      <c r="CZ24" s="25">
        <f t="shared" ca="1" si="41"/>
        <v>2059</v>
      </c>
      <c r="DA24" s="25">
        <f t="shared" ca="1" si="42"/>
        <v>2083</v>
      </c>
      <c r="DB24" s="25">
        <f t="shared" ca="1" si="43"/>
        <v>2165</v>
      </c>
      <c r="DC24" s="25">
        <f t="shared" ca="1" si="44"/>
        <v>2140</v>
      </c>
      <c r="DD24" s="25">
        <f t="shared" ca="1" si="45"/>
        <v>2165</v>
      </c>
      <c r="DE24" s="25">
        <f t="shared" ca="1" si="46"/>
        <v>2241</v>
      </c>
      <c r="DF24" s="25">
        <f t="shared" ca="1" si="47"/>
        <v>2492</v>
      </c>
      <c r="DG24" s="25">
        <f t="shared" ca="1" si="48"/>
        <v>2523</v>
      </c>
      <c r="DH24" s="25">
        <f t="shared" ca="1" si="49"/>
        <v>2609</v>
      </c>
      <c r="DI24" s="25">
        <f t="shared" ca="1" si="50"/>
        <v>2879</v>
      </c>
      <c r="DJ24" s="25">
        <f t="shared" ca="1" si="51"/>
        <v>3010</v>
      </c>
      <c r="DK24" s="25">
        <f t="shared" ca="1" si="52"/>
        <v>3225</v>
      </c>
      <c r="DL24" s="25">
        <f t="shared" ca="1" si="53"/>
        <v>3389</v>
      </c>
      <c r="DM24" s="25">
        <f t="shared" ca="1" si="54"/>
        <v>3405</v>
      </c>
      <c r="DN24" s="25">
        <f t="shared" ca="1" si="55"/>
        <v>3400</v>
      </c>
      <c r="DO24" s="25">
        <f t="shared" ca="1" si="56"/>
        <v>3232</v>
      </c>
      <c r="DP24" s="25">
        <f t="shared" ca="1" si="57"/>
        <v>3202</v>
      </c>
      <c r="DQ24" s="25">
        <f t="shared" ca="1" si="58"/>
        <v>3055</v>
      </c>
      <c r="DR24" s="25">
        <f t="shared" ca="1" si="59"/>
        <v>3068</v>
      </c>
      <c r="DS24" s="25">
        <f t="shared" ca="1" si="60"/>
        <v>2364</v>
      </c>
      <c r="DT24" s="25">
        <f t="shared" ca="1" si="61"/>
        <v>2817</v>
      </c>
      <c r="DU24" s="25">
        <f t="shared" ca="1" si="62"/>
        <v>2584</v>
      </c>
      <c r="DV24" s="25">
        <f t="shared" ca="1" si="63"/>
        <v>2600</v>
      </c>
      <c r="DW24" s="25">
        <f t="shared" ca="1" si="64"/>
        <v>2478</v>
      </c>
      <c r="DX24" s="25">
        <f t="shared" ca="1" si="65"/>
        <v>2399</v>
      </c>
      <c r="DY24" s="25">
        <f t="shared" ca="1" si="66"/>
        <v>2389</v>
      </c>
      <c r="DZ24" s="25">
        <f t="shared" ca="1" si="67"/>
        <v>2481</v>
      </c>
      <c r="EA24" s="25">
        <f t="shared" ca="1" si="68"/>
        <v>2288</v>
      </c>
      <c r="EB24" s="25">
        <f t="shared" ca="1" si="69"/>
        <v>2243</v>
      </c>
      <c r="EC24" s="25">
        <f t="shared" ca="1" si="70"/>
        <v>2319</v>
      </c>
      <c r="ED24" s="25">
        <f t="shared" ca="1" si="71"/>
        <v>2413</v>
      </c>
      <c r="EE24" s="25">
        <f t="shared" ca="1" si="72"/>
        <v>2392</v>
      </c>
      <c r="EF24" s="25">
        <f t="shared" ca="1" si="73"/>
        <v>2586</v>
      </c>
      <c r="EG24" s="25">
        <f t="shared" ca="1" si="74"/>
        <v>2757</v>
      </c>
      <c r="EH24" s="25">
        <f t="shared" ca="1" si="75"/>
        <v>2893</v>
      </c>
      <c r="EI24" s="25">
        <f t="shared" ca="1" si="76"/>
        <v>3190</v>
      </c>
      <c r="EJ24" s="25">
        <f t="shared" ca="1" si="77"/>
        <v>3592</v>
      </c>
      <c r="EK24" s="25">
        <f t="shared" ca="1" si="78"/>
        <v>3418</v>
      </c>
      <c r="EL24" s="25">
        <f t="shared" ca="1" si="79"/>
        <v>3438</v>
      </c>
      <c r="EM24" s="25">
        <f t="shared" ca="1" si="80"/>
        <v>2009</v>
      </c>
      <c r="EN24" s="25">
        <f t="shared" ca="1" si="81"/>
        <v>2215</v>
      </c>
      <c r="EO24" s="25">
        <f t="shared" ca="1" si="82"/>
        <v>2787</v>
      </c>
      <c r="EP24" s="25">
        <f t="shared" ca="1" si="83"/>
        <v>2676</v>
      </c>
      <c r="EQ24" s="25">
        <f t="shared" ca="1" si="84"/>
        <v>2724</v>
      </c>
      <c r="ER24" s="25">
        <f t="shared" ca="1" si="85"/>
        <v>2543</v>
      </c>
      <c r="ES24" s="25">
        <f t="shared" ca="1" si="86"/>
        <v>2134</v>
      </c>
      <c r="ET24" s="25">
        <f t="shared" ca="1" si="87"/>
        <v>1846</v>
      </c>
      <c r="EU24" s="25">
        <f t="shared" ca="1" si="88"/>
        <v>1753</v>
      </c>
      <c r="EV24" s="25">
        <f t="shared" ca="1" si="89"/>
        <v>1695</v>
      </c>
      <c r="EW24" s="25">
        <f t="shared" ca="1" si="90"/>
        <v>1612</v>
      </c>
      <c r="EX24" s="25">
        <f t="shared" ca="1" si="91"/>
        <v>1512</v>
      </c>
      <c r="EY24" s="25">
        <f t="shared" ca="1" si="92"/>
        <v>1189</v>
      </c>
      <c r="EZ24" s="25">
        <f t="shared" ca="1" si="93"/>
        <v>1047</v>
      </c>
      <c r="FA24" s="25">
        <f t="shared" ca="1" si="94"/>
        <v>913</v>
      </c>
      <c r="FB24" s="25">
        <f t="shared" ca="1" si="95"/>
        <v>752</v>
      </c>
      <c r="FC24" s="25">
        <f t="shared" ca="1" si="96"/>
        <v>553</v>
      </c>
      <c r="FD24" s="25">
        <f t="shared" ca="1" si="97"/>
        <v>475</v>
      </c>
      <c r="FE24" s="25">
        <f t="shared" ca="1" si="98"/>
        <v>371</v>
      </c>
      <c r="FF24" s="25">
        <f t="shared" ca="1" si="99"/>
        <v>301</v>
      </c>
      <c r="FG24" s="25">
        <f t="shared" ca="1" si="100"/>
        <v>232</v>
      </c>
      <c r="FH24" s="25">
        <f t="shared" ca="1" si="101"/>
        <v>130</v>
      </c>
      <c r="FI24" s="25">
        <f t="shared" ca="1" si="102"/>
        <v>101</v>
      </c>
      <c r="FJ24" s="25">
        <f t="shared" ca="1" si="103"/>
        <v>72</v>
      </c>
      <c r="FK24" s="25">
        <f t="shared" ca="1" si="104"/>
        <v>44</v>
      </c>
      <c r="FL24" s="25">
        <f t="shared" ca="1" si="105"/>
        <v>24</v>
      </c>
      <c r="FM24" s="25">
        <f t="shared" ca="1" si="106"/>
        <v>26</v>
      </c>
      <c r="FN24" s="27">
        <f ca="1">SUM(INDIRECT("'各歳別人口③'!D"&amp;(103+131*ROW(A14))):INDIRECT("'各歳別人口③'!D"&amp;(133+131*ROW(A14))))</f>
        <v>35</v>
      </c>
      <c r="FP24" s="24" t="str">
        <f>"2019年"&amp;"9月"</f>
        <v>2019年9月</v>
      </c>
      <c r="FQ24" s="25">
        <f t="shared" ca="1" si="107"/>
        <v>1042</v>
      </c>
      <c r="FR24" s="25">
        <f t="shared" ca="1" si="108"/>
        <v>1166</v>
      </c>
      <c r="FS24" s="25">
        <f t="shared" ca="1" si="109"/>
        <v>1232</v>
      </c>
      <c r="FT24" s="25">
        <f t="shared" ca="1" si="110"/>
        <v>1275</v>
      </c>
      <c r="FU24" s="25">
        <f t="shared" ca="1" si="111"/>
        <v>1386</v>
      </c>
      <c r="FV24" s="25">
        <f t="shared" ca="1" si="112"/>
        <v>1366</v>
      </c>
      <c r="FW24" s="25">
        <f t="shared" ca="1" si="113"/>
        <v>1411</v>
      </c>
      <c r="FX24" s="25">
        <f t="shared" ca="1" si="114"/>
        <v>1455</v>
      </c>
      <c r="FY24" s="25">
        <f t="shared" ca="1" si="115"/>
        <v>1532</v>
      </c>
      <c r="FZ24" s="25">
        <f t="shared" ca="1" si="116"/>
        <v>1528</v>
      </c>
      <c r="GA24" s="25">
        <f t="shared" ca="1" si="117"/>
        <v>1500</v>
      </c>
      <c r="GB24" s="25">
        <f t="shared" ca="1" si="118"/>
        <v>1575</v>
      </c>
      <c r="GC24" s="25">
        <f t="shared" ca="1" si="119"/>
        <v>1602</v>
      </c>
      <c r="GD24" s="25">
        <f t="shared" ca="1" si="120"/>
        <v>1618</v>
      </c>
      <c r="GE24" s="25">
        <f t="shared" ca="1" si="121"/>
        <v>1659</v>
      </c>
      <c r="GF24" s="25">
        <f t="shared" ca="1" si="122"/>
        <v>1653</v>
      </c>
      <c r="GG24" s="25">
        <f t="shared" ca="1" si="123"/>
        <v>1798</v>
      </c>
      <c r="GH24" s="25">
        <f t="shared" ca="1" si="124"/>
        <v>1739</v>
      </c>
      <c r="GI24" s="25">
        <f t="shared" ca="1" si="125"/>
        <v>1823</v>
      </c>
      <c r="GJ24" s="25">
        <f t="shared" ca="1" si="126"/>
        <v>1961</v>
      </c>
      <c r="GK24" s="25">
        <f t="shared" ca="1" si="127"/>
        <v>1962</v>
      </c>
      <c r="GL24" s="25">
        <f t="shared" ca="1" si="128"/>
        <v>1915</v>
      </c>
      <c r="GM24" s="25">
        <f t="shared" ca="1" si="129"/>
        <v>1784</v>
      </c>
      <c r="GN24" s="25">
        <f t="shared" ca="1" si="130"/>
        <v>1679</v>
      </c>
      <c r="GO24" s="25">
        <f t="shared" ca="1" si="131"/>
        <v>1699</v>
      </c>
      <c r="GP24" s="25">
        <f t="shared" ca="1" si="132"/>
        <v>1637</v>
      </c>
      <c r="GQ24" s="25">
        <f t="shared" ca="1" si="133"/>
        <v>1548</v>
      </c>
      <c r="GR24" s="25">
        <f t="shared" ca="1" si="134"/>
        <v>1563</v>
      </c>
      <c r="GS24" s="25">
        <f t="shared" ca="1" si="135"/>
        <v>1523</v>
      </c>
      <c r="GT24" s="25">
        <f t="shared" ca="1" si="136"/>
        <v>1606</v>
      </c>
      <c r="GU24" s="25">
        <f t="shared" ca="1" si="137"/>
        <v>1673</v>
      </c>
      <c r="GV24" s="25">
        <f t="shared" ca="1" si="138"/>
        <v>1660</v>
      </c>
      <c r="GW24" s="25">
        <f t="shared" ca="1" si="139"/>
        <v>1798</v>
      </c>
      <c r="GX24" s="25">
        <f t="shared" ca="1" si="140"/>
        <v>1710</v>
      </c>
      <c r="GY24" s="25">
        <f t="shared" ca="1" si="141"/>
        <v>1878</v>
      </c>
      <c r="GZ24" s="25">
        <f t="shared" ca="1" si="142"/>
        <v>1876</v>
      </c>
      <c r="HA24" s="25">
        <f t="shared" ca="1" si="143"/>
        <v>2017</v>
      </c>
      <c r="HB24" s="25">
        <f t="shared" ca="1" si="144"/>
        <v>1990</v>
      </c>
      <c r="HC24" s="25">
        <f t="shared" ca="1" si="145"/>
        <v>2060</v>
      </c>
      <c r="HD24" s="25">
        <f t="shared" ca="1" si="146"/>
        <v>2195</v>
      </c>
      <c r="HE24" s="25">
        <f t="shared" ca="1" si="147"/>
        <v>2286</v>
      </c>
      <c r="HF24" s="25">
        <f t="shared" ca="1" si="148"/>
        <v>2386</v>
      </c>
      <c r="HG24" s="25">
        <f t="shared" ca="1" si="149"/>
        <v>2503</v>
      </c>
      <c r="HH24" s="25">
        <f t="shared" ca="1" si="150"/>
        <v>2633</v>
      </c>
      <c r="HI24" s="25">
        <f t="shared" ca="1" si="151"/>
        <v>2927</v>
      </c>
      <c r="HJ24" s="25">
        <f t="shared" ca="1" si="152"/>
        <v>3004</v>
      </c>
      <c r="HK24" s="25">
        <f t="shared" ca="1" si="153"/>
        <v>3159</v>
      </c>
      <c r="HL24" s="25">
        <f t="shared" ca="1" si="154"/>
        <v>3178</v>
      </c>
      <c r="HM24" s="25">
        <f t="shared" ca="1" si="155"/>
        <v>3229</v>
      </c>
      <c r="HN24" s="25">
        <f t="shared" ca="1" si="156"/>
        <v>2974</v>
      </c>
      <c r="HO24" s="25">
        <f t="shared" ca="1" si="157"/>
        <v>2895</v>
      </c>
      <c r="HP24" s="25">
        <f t="shared" ca="1" si="158"/>
        <v>2859</v>
      </c>
      <c r="HQ24" s="25">
        <f t="shared" ca="1" si="159"/>
        <v>2894</v>
      </c>
      <c r="HR24" s="25">
        <f t="shared" ca="1" si="160"/>
        <v>2186</v>
      </c>
      <c r="HS24" s="25">
        <f t="shared" ca="1" si="161"/>
        <v>2725</v>
      </c>
      <c r="HT24" s="25">
        <f t="shared" ca="1" si="162"/>
        <v>2512</v>
      </c>
      <c r="HU24" s="25">
        <f t="shared" ca="1" si="163"/>
        <v>2442</v>
      </c>
      <c r="HV24" s="25">
        <f t="shared" ca="1" si="164"/>
        <v>2363</v>
      </c>
      <c r="HW24" s="25">
        <f t="shared" ca="1" si="165"/>
        <v>2312</v>
      </c>
      <c r="HX24" s="25">
        <f t="shared" ca="1" si="166"/>
        <v>2295</v>
      </c>
      <c r="HY24" s="25">
        <f t="shared" ca="1" si="167"/>
        <v>2302</v>
      </c>
      <c r="HZ24" s="25">
        <f t="shared" ca="1" si="168"/>
        <v>2186</v>
      </c>
      <c r="IA24" s="25">
        <f t="shared" ca="1" si="169"/>
        <v>2202</v>
      </c>
      <c r="IB24" s="25">
        <f t="shared" ca="1" si="170"/>
        <v>2344</v>
      </c>
      <c r="IC24" s="25">
        <f t="shared" ca="1" si="171"/>
        <v>2404</v>
      </c>
      <c r="ID24" s="25">
        <f t="shared" ca="1" si="172"/>
        <v>2468</v>
      </c>
      <c r="IE24" s="25">
        <f t="shared" ca="1" si="173"/>
        <v>2553</v>
      </c>
      <c r="IF24" s="25">
        <f t="shared" ca="1" si="174"/>
        <v>2879</v>
      </c>
      <c r="IG24" s="25">
        <f t="shared" ca="1" si="175"/>
        <v>3088</v>
      </c>
      <c r="IH24" s="25">
        <f t="shared" ca="1" si="176"/>
        <v>3425</v>
      </c>
      <c r="II24" s="25">
        <f t="shared" ca="1" si="177"/>
        <v>3821</v>
      </c>
      <c r="IJ24" s="25">
        <f t="shared" ca="1" si="178"/>
        <v>3931</v>
      </c>
      <c r="IK24" s="25">
        <f t="shared" ca="1" si="179"/>
        <v>3931</v>
      </c>
      <c r="IL24" s="25">
        <f t="shared" ca="1" si="180"/>
        <v>2415</v>
      </c>
      <c r="IM24" s="25">
        <f t="shared" ca="1" si="181"/>
        <v>2634</v>
      </c>
      <c r="IN24" s="25">
        <f t="shared" ca="1" si="182"/>
        <v>3351</v>
      </c>
      <c r="IO24" s="25">
        <f t="shared" ca="1" si="183"/>
        <v>3104</v>
      </c>
      <c r="IP24" s="25">
        <f t="shared" ca="1" si="184"/>
        <v>3137</v>
      </c>
      <c r="IQ24" s="25">
        <f t="shared" ca="1" si="185"/>
        <v>3053</v>
      </c>
      <c r="IR24" s="25">
        <f t="shared" ca="1" si="186"/>
        <v>2651</v>
      </c>
      <c r="IS24" s="25">
        <f t="shared" ca="1" si="187"/>
        <v>2270</v>
      </c>
      <c r="IT24" s="25">
        <f t="shared" ca="1" si="188"/>
        <v>2349</v>
      </c>
      <c r="IU24" s="25">
        <f t="shared" ca="1" si="189"/>
        <v>2146</v>
      </c>
      <c r="IV24" s="25">
        <f t="shared" ca="1" si="190"/>
        <v>2181</v>
      </c>
      <c r="IW24" s="25">
        <f t="shared" ca="1" si="191"/>
        <v>2111</v>
      </c>
      <c r="IX24" s="25">
        <f t="shared" ca="1" si="192"/>
        <v>1807</v>
      </c>
      <c r="IY24" s="25">
        <f t="shared" ca="1" si="193"/>
        <v>1742</v>
      </c>
      <c r="IZ24" s="25">
        <f t="shared" ca="1" si="194"/>
        <v>1510</v>
      </c>
      <c r="JA24" s="25">
        <f t="shared" ca="1" si="195"/>
        <v>1343</v>
      </c>
      <c r="JB24" s="25">
        <f t="shared" ca="1" si="196"/>
        <v>1169</v>
      </c>
      <c r="JC24" s="25">
        <f t="shared" ca="1" si="197"/>
        <v>1016</v>
      </c>
      <c r="JD24" s="25">
        <f t="shared" ca="1" si="198"/>
        <v>880</v>
      </c>
      <c r="JE24" s="25">
        <f t="shared" ca="1" si="199"/>
        <v>705</v>
      </c>
      <c r="JF24" s="25">
        <f t="shared" ca="1" si="200"/>
        <v>597</v>
      </c>
      <c r="JG24" s="25">
        <f t="shared" ca="1" si="201"/>
        <v>564</v>
      </c>
      <c r="JH24" s="25">
        <f t="shared" ca="1" si="202"/>
        <v>390</v>
      </c>
      <c r="JI24" s="25">
        <f t="shared" ca="1" si="203"/>
        <v>297</v>
      </c>
      <c r="JJ24" s="25">
        <f t="shared" ca="1" si="204"/>
        <v>214</v>
      </c>
      <c r="JK24" s="25">
        <f t="shared" ca="1" si="205"/>
        <v>170</v>
      </c>
      <c r="JL24" s="25">
        <f t="shared" ca="1" si="206"/>
        <v>113</v>
      </c>
      <c r="JM24" s="27">
        <f ca="1">SUM(INDIRECT("'各歳別人口③'!E"&amp;(103+131*ROW(A14))):INDIRECT("'各歳別人口③'!E"&amp;(133+131*ROW(A14))))</f>
        <v>208</v>
      </c>
    </row>
    <row r="25" spans="1:273" x14ac:dyDescent="0.4">
      <c r="A25" s="24" t="str">
        <f>"2019年"&amp;"10月"</f>
        <v>2019年10月</v>
      </c>
      <c r="B25" s="25">
        <f ca="1">SUM(INDIRECT("'各歳別人口③'!D"&amp;(3+131*ROW(A15))):INDIRECT("'各歳別人口③'!E"&amp;(133+131*ROW(A15))))</f>
        <v>401858</v>
      </c>
      <c r="D25" s="24" t="str">
        <f>"2019年"&amp;"10月"</f>
        <v>2019年10月</v>
      </c>
      <c r="E25" s="25">
        <f ca="1">SUM(INDIRECT("'各歳別人口③'!D"&amp;(3+131*ROW(A15))):INDIRECT("'各歳別人口③'!D"&amp;(133+131*ROW(A15))))</f>
        <v>200478</v>
      </c>
      <c r="F25" s="25">
        <f ca="1">SUM(INDIRECT("'各歳別人口③'!E"&amp;(3+131*ROW(A15))):INDIRECT("'各歳別人口③'!E"&amp;(133+131*ROW(A15))))</f>
        <v>201380</v>
      </c>
      <c r="H25" s="24" t="str">
        <f>"2019年"&amp;"10月"</f>
        <v>2019年10月</v>
      </c>
      <c r="I25" s="25">
        <f ca="1">SUM(INDIRECT("'各歳別人口③'!D"&amp;(3+131*ROW(A15))):INDIRECT("'各歳別人口③'!D"&amp;(17+131*ROW(A15))))</f>
        <v>22306</v>
      </c>
      <c r="J25" s="25">
        <f ca="1">SUM(INDIRECT("'各歳別人口③'!D"&amp;(18+131*ROW(A15))):INDIRECT("'各歳別人口③'!D"&amp;(67+131*ROW(A15))))</f>
        <v>122112</v>
      </c>
      <c r="K25" s="25">
        <f ca="1">SUM(INDIRECT("'各歳別人口③'!D"&amp;(68+131*ROW(A15))):INDIRECT("'各歳別人口③'!D"&amp;(133+131*ROW(A15))))</f>
        <v>56060</v>
      </c>
      <c r="M25" s="24" t="str">
        <f>"2019年"&amp;"10月"</f>
        <v>2019年10月</v>
      </c>
      <c r="N25" s="25">
        <f ca="1">SUM(INDIRECT("'各歳別人口③'!E"&amp;(3+131*ROW(A15))):INDIRECT("'各歳別人口③'!E"&amp;(17+131*ROW(A15))))</f>
        <v>21291</v>
      </c>
      <c r="O25" s="25">
        <f ca="1">SUM(INDIRECT("'各歳別人口③'!E"&amp;(18+131*ROW(A15))):INDIRECT("'各歳別人口③'!E"&amp;(67+131*ROW(A15))))</f>
        <v>109867</v>
      </c>
      <c r="P25" s="25">
        <f ca="1">SUM(INDIRECT("'各歳別人口③'!E"&amp;(68+131*ROW(A15))):INDIRECT("'各歳別人口③'!E"&amp;(133+131*ROW(A15))))</f>
        <v>70222</v>
      </c>
      <c r="R25" s="24" t="str">
        <f>"2019年"&amp;"10月"</f>
        <v>2019年10月</v>
      </c>
      <c r="S25" s="26">
        <f ca="1">IFERROR(SUM(INDIRECT("'各歳別人口③'!D"&amp;(68+131*ROW(A15))):INDIRECT("'各歳別人口③'!E"&amp;(133+131*ROW(A15))))/SUM(INDIRECT("'各歳別人口③'!D"&amp;(3+131*ROW(A15))):INDIRECT("'各歳別人口③'!E"&amp;(133+131*ROW(A15)))),"")</f>
        <v>0.31424533044010572</v>
      </c>
      <c r="U25" s="24" t="str">
        <f>"2019年"&amp;"10月"</f>
        <v>2019年10月</v>
      </c>
      <c r="V25" s="26">
        <f ca="1">IFERROR(SUM(INDIRECT("'各歳別人口③'!D"&amp;(78+131*ROW(A15))):INDIRECT("'各歳別人口③'!E"&amp;(133+131*ROW(A15))))/SUM(INDIRECT("'各歳別人口③'!D"&amp;(3+131*ROW(A15))):INDIRECT("'各歳別人口③'!E"&amp;(133+131*ROW(A15)))),"")</f>
        <v>0.16625275594861866</v>
      </c>
      <c r="X25" s="24" t="str">
        <f>"2019年"&amp;"10月"</f>
        <v>2019年10月</v>
      </c>
      <c r="Y25" s="26">
        <f ca="1">IFERROR(SUM(INDIRECT("'各歳別人口③'!D"&amp;(3+131*ROW(A15))):INDIRECT("'各歳別人口③'!E"&amp;(17+131*ROW(A15))))/SUM(INDIRECT("'各歳別人口③'!D"&amp;(3+131*ROW(A15))):INDIRECT("'各歳別人口③'!E"&amp;(133+131*ROW(A15)))),"")</f>
        <v>0.10848857058961126</v>
      </c>
      <c r="Z25" s="26">
        <f ca="1">IFERROR(SUM(INDIRECT("'各歳別人口③'!D"&amp;(18+131*ROW(A15))):INDIRECT("'各歳別人口③'!E"&amp;(67+131*ROW(A15))))/SUM(INDIRECT("'各歳別人口③'!D"&amp;(3+131*ROW(A15))):INDIRECT("'各歳別人口③'!E"&amp;(133+131*ROW(A15)))),"")</f>
        <v>0.57726609897028303</v>
      </c>
      <c r="AA25" s="26">
        <f ca="1">IFERROR(SUM(INDIRECT("'各歳別人口③'!D"&amp;(68+131*ROW(A15))):INDIRECT("'各歳別人口③'!E"&amp;(133+131*ROW(A15))))/SUM(INDIRECT("'各歳別人口③'!D"&amp;(3+131*ROW(A15))):INDIRECT("'各歳別人口③'!E"&amp;(133+131*ROW(A15)))),"")</f>
        <v>0.31424533044010572</v>
      </c>
      <c r="AC25" s="24" t="str">
        <f>"2019年"&amp;"10月"</f>
        <v>2019年10月</v>
      </c>
      <c r="AD25" s="25">
        <f ca="1">SUM(INDIRECT("'各歳別人口③'!D"&amp;(3+131*ROW(A15))):INDIRECT("'各歳別人口③'!D"&amp;(7+131*ROW(A15))))</f>
        <v>6526</v>
      </c>
      <c r="AE25" s="25">
        <f ca="1">SUM(INDIRECT("'各歳別人口③'!D"&amp;(8+131*ROW(A15))):INDIRECT("'各歳別人口③'!D"&amp;(12+131*ROW(A15))))</f>
        <v>7488</v>
      </c>
      <c r="AF25" s="25">
        <f ca="1">SUM(INDIRECT("'各歳別人口③'!D"&amp;(13+131*ROW(A15))):INDIRECT("'各歳別人口③'!D"&amp;(17+131*ROW(A15))))</f>
        <v>8292</v>
      </c>
      <c r="AG25" s="25">
        <f ca="1">SUM(INDIRECT("'各歳別人口③'!D"&amp;(18+131*ROW(A15))):INDIRECT("'各歳別人口③'!D"&amp;(22+131*ROW(A15))))</f>
        <v>11198</v>
      </c>
      <c r="AH25" s="25">
        <f ca="1">SUM(INDIRECT("'各歳別人口③'!D"&amp;(23+131*ROW(A15))):INDIRECT("'各歳別人口③'!D"&amp;(27+131*ROW(A15))))</f>
        <v>11732</v>
      </c>
      <c r="AI25" s="25">
        <f ca="1">SUM(INDIRECT("'各歳別人口③'!D"&amp;(28+131*ROW(A15))):INDIRECT("'各歳別人口③'!D"&amp;(32+131*ROW(A15))))</f>
        <v>9543</v>
      </c>
      <c r="AJ25" s="25">
        <f ca="1">SUM(INDIRECT("'各歳別人口③'!D"&amp;(33+131*ROW(A15))):INDIRECT("'各歳別人口③'!D"&amp;(37+131*ROW(A15))))</f>
        <v>9976</v>
      </c>
      <c r="AK25" s="25">
        <f ca="1">SUM(INDIRECT("'各歳別人口③'!D"&amp;(38+131*ROW(A15))):INDIRECT("'各歳別人口③'!D"&amp;(42+131*ROW(A15))))</f>
        <v>10801</v>
      </c>
      <c r="AL25" s="25">
        <f ca="1">SUM(INDIRECT("'各歳別人口③'!D"&amp;(43+131*ROW(A15))):INDIRECT("'各歳別人口③'!D"&amp;(47+131*ROW(A15))))</f>
        <v>13444</v>
      </c>
      <c r="AM25" s="25">
        <f ca="1">SUM(INDIRECT("'各歳別人口③'!D"&amp;(48+131*ROW(A15))):INDIRECT("'各歳別人口③'!D"&amp;(52+131*ROW(A15))))</f>
        <v>16678</v>
      </c>
      <c r="AN25" s="25">
        <f ca="1">SUM(INDIRECT("'各歳別人口③'!D"&amp;(53+131*ROW(A15))):INDIRECT("'各歳別人口③'!D"&amp;(57+131*ROW(A15))))</f>
        <v>14524</v>
      </c>
      <c r="AO25" s="25">
        <f ca="1">SUM(INDIRECT("'各歳別人口③'!D"&amp;(58+131*ROW(A15))):INDIRECT("'各歳別人口③'!D"&amp;(62+131*ROW(A15))))</f>
        <v>12473</v>
      </c>
      <c r="AP25" s="25">
        <f ca="1">SUM(INDIRECT("'各歳別人口③'!D"&amp;(63+131*ROW(A15))):INDIRECT("'各歳別人口③'!D"&amp;(67+131*ROW(A15))))</f>
        <v>11743</v>
      </c>
      <c r="AQ25" s="25">
        <f ca="1">SUM(INDIRECT("'各歳別人口③'!D"&amp;(68+131*ROW(A15))):INDIRECT("'各歳別人口③'!D"&amp;(72+131*ROW(A15))))</f>
        <v>13707</v>
      </c>
      <c r="AR25" s="25">
        <f ca="1">SUM(INDIRECT("'各歳別人口③'!D"&amp;(73+131*ROW(A15))):INDIRECT("'各歳別人口③'!D"&amp;(77+131*ROW(A15))))</f>
        <v>14724</v>
      </c>
      <c r="AS25" s="25">
        <f ca="1">SUM(INDIRECT("'各歳別人口③'!D"&amp;(78+131*ROW(A15))):INDIRECT("'各歳別人口③'!D"&amp;(82+131*ROW(A15))))</f>
        <v>12880</v>
      </c>
      <c r="AT25" s="25">
        <f ca="1">SUM(INDIRECT("'各歳別人口③'!D"&amp;(83+131*ROW(A15))):INDIRECT("'各歳別人口③'!D"&amp;(87+131*ROW(A15))))</f>
        <v>8444</v>
      </c>
      <c r="AU25" s="25">
        <f ca="1">SUM(INDIRECT("'各歳別人口③'!D"&amp;(88+131*ROW(A15))):INDIRECT("'各歳別人口③'!D"&amp;(133+131*ROW(A15))))</f>
        <v>6305</v>
      </c>
      <c r="AW25" s="24" t="str">
        <f>"2019年"&amp;"10月"</f>
        <v>2019年10月</v>
      </c>
      <c r="AX25" s="25">
        <f ca="1">SUM(INDIRECT("'各歳別人口③'!E"&amp;(3+131*ROW(A15))):INDIRECT("'各歳別人口③'!E"&amp;(7+131*ROW(A15))))</f>
        <v>6078</v>
      </c>
      <c r="AY25" s="25">
        <f ca="1">SUM(INDIRECT("'各歳別人口③'!E"&amp;(8+131*ROW(A15))):INDIRECT("'各歳別人口③'!E"&amp;(12+131*ROW(A15))))</f>
        <v>7284</v>
      </c>
      <c r="AZ25" s="25">
        <f ca="1">SUM(INDIRECT("'各歳別人口③'!E"&amp;(13+131*ROW(A15))):INDIRECT("'各歳別人口③'!E"&amp;(17+131*ROW(A15))))</f>
        <v>7929</v>
      </c>
      <c r="BA25" s="25">
        <f ca="1">SUM(INDIRECT("'各歳別人口③'!E"&amp;(18+131*ROW(A15))):INDIRECT("'各歳別人口③'!E"&amp;(22+131*ROW(A15))))</f>
        <v>8980</v>
      </c>
      <c r="BB25" s="25">
        <f ca="1">SUM(INDIRECT("'各歳別人口③'!E"&amp;(23+131*ROW(A15))):INDIRECT("'各歳別人口③'!E"&amp;(27+131*ROW(A15))))</f>
        <v>9029</v>
      </c>
      <c r="BC25" s="25">
        <f ca="1">SUM(INDIRECT("'各歳別人口③'!E"&amp;(28+131*ROW(A15))):INDIRECT("'各歳別人口③'!E"&amp;(32+131*ROW(A15))))</f>
        <v>7853</v>
      </c>
      <c r="BD25" s="25">
        <f ca="1">SUM(INDIRECT("'各歳別人口③'!E"&amp;(33+131*ROW(A15))):INDIRECT("'各歳別人口③'!E"&amp;(37+131*ROW(A15))))</f>
        <v>8702</v>
      </c>
      <c r="BE25" s="25">
        <f ca="1">SUM(INDIRECT("'各歳別人口③'!E"&amp;(38+131*ROW(A15))):INDIRECT("'各歳別人口③'!E"&amp;(42+131*ROW(A15))))</f>
        <v>10112</v>
      </c>
      <c r="BF25" s="25">
        <f ca="1">SUM(INDIRECT("'各歳別人口③'!E"&amp;(43+131*ROW(A15))):INDIRECT("'各歳別人口③'!E"&amp;(47+131*ROW(A15))))</f>
        <v>12677</v>
      </c>
      <c r="BG25" s="25">
        <f ca="1">SUM(INDIRECT("'各歳別人口③'!E"&amp;(48+131*ROW(A15))):INDIRECT("'各歳別人口③'!E"&amp;(52+131*ROW(A15))))</f>
        <v>15551</v>
      </c>
      <c r="BH25" s="25">
        <f ca="1">SUM(INDIRECT("'各歳別人口③'!E"&amp;(53+131*ROW(A15))):INDIRECT("'各歳別人口③'!E"&amp;(57+131*ROW(A15))))</f>
        <v>13569</v>
      </c>
      <c r="BI25" s="25">
        <f ca="1">SUM(INDIRECT("'各歳別人口③'!E"&amp;(58+131*ROW(A15))):INDIRECT("'各歳別人口③'!E"&amp;(62+131*ROW(A15))))</f>
        <v>11944</v>
      </c>
      <c r="BJ25" s="25">
        <f ca="1">SUM(INDIRECT("'各歳別人口③'!E"&amp;(63+131*ROW(A15))):INDIRECT("'各歳別人口③'!E"&amp;(67+131*ROW(A15))))</f>
        <v>11450</v>
      </c>
      <c r="BK25" s="25">
        <f ca="1">SUM(INDIRECT("'各歳別人口③'!E"&amp;(68+131*ROW(A15))):INDIRECT("'各歳別人口③'!E"&amp;(72+131*ROW(A15))))</f>
        <v>14292</v>
      </c>
      <c r="BL25" s="25">
        <f ca="1">SUM(INDIRECT("'各歳別人口③'!E"&amp;(73+131*ROW(A15))):INDIRECT("'各歳別人口③'!E"&amp;(77+131*ROW(A15))))</f>
        <v>16749</v>
      </c>
      <c r="BM25" s="25">
        <f ca="1">SUM(INDIRECT("'各歳別人口③'!E"&amp;(78+131*ROW(A15))):INDIRECT("'各歳別人口③'!E"&amp;(82+131*ROW(A15))))</f>
        <v>15341</v>
      </c>
      <c r="BN25" s="25">
        <f ca="1">SUM(INDIRECT("'各歳別人口③'!E"&amp;(83+131*ROW(A15))):INDIRECT("'各歳別人口③'!E"&amp;(87+131*ROW(A15))))</f>
        <v>11086</v>
      </c>
      <c r="BO25" s="25">
        <f ca="1">SUM(INDIRECT("'各歳別人口③'!E"&amp;(88+131*ROW(A15))):INDIRECT("'各歳別人口③'!E"&amp;(133+131*ROW(A15))))</f>
        <v>12754</v>
      </c>
      <c r="BQ25" s="24" t="str">
        <f>"2019年"&amp;"10月"</f>
        <v>2019年10月</v>
      </c>
      <c r="BR25" s="25">
        <f t="shared" ca="1" si="7"/>
        <v>1151</v>
      </c>
      <c r="BS25" s="25">
        <f t="shared" ca="1" si="8"/>
        <v>1238</v>
      </c>
      <c r="BT25" s="25">
        <f t="shared" ca="1" si="9"/>
        <v>1303</v>
      </c>
      <c r="BU25" s="25">
        <f t="shared" ca="1" si="10"/>
        <v>1431</v>
      </c>
      <c r="BV25" s="25">
        <f t="shared" ca="1" si="11"/>
        <v>1403</v>
      </c>
      <c r="BW25" s="25">
        <f t="shared" ca="1" si="12"/>
        <v>1406</v>
      </c>
      <c r="BX25" s="25">
        <f t="shared" ca="1" si="13"/>
        <v>1416</v>
      </c>
      <c r="BY25" s="25">
        <f t="shared" ca="1" si="14"/>
        <v>1490</v>
      </c>
      <c r="BZ25" s="25">
        <f t="shared" ca="1" si="15"/>
        <v>1583</v>
      </c>
      <c r="CA25" s="25">
        <f t="shared" ca="1" si="16"/>
        <v>1593</v>
      </c>
      <c r="CB25" s="25">
        <f t="shared" ca="1" si="17"/>
        <v>1591</v>
      </c>
      <c r="CC25" s="25">
        <f t="shared" ca="1" si="18"/>
        <v>1580</v>
      </c>
      <c r="CD25" s="25">
        <f t="shared" ca="1" si="19"/>
        <v>1682</v>
      </c>
      <c r="CE25" s="25">
        <f t="shared" ca="1" si="20"/>
        <v>1743</v>
      </c>
      <c r="CF25" s="25">
        <f t="shared" ca="1" si="21"/>
        <v>1696</v>
      </c>
      <c r="CG25" s="25">
        <f t="shared" ca="1" si="22"/>
        <v>1898</v>
      </c>
      <c r="CH25" s="25">
        <f t="shared" ca="1" si="23"/>
        <v>2172</v>
      </c>
      <c r="CI25" s="25">
        <f t="shared" ca="1" si="24"/>
        <v>2177</v>
      </c>
      <c r="CJ25" s="25">
        <f t="shared" ca="1" si="25"/>
        <v>2307</v>
      </c>
      <c r="CK25" s="25">
        <f t="shared" ca="1" si="26"/>
        <v>2644</v>
      </c>
      <c r="CL25" s="25">
        <f t="shared" ca="1" si="27"/>
        <v>2560</v>
      </c>
      <c r="CM25" s="25">
        <f t="shared" ca="1" si="28"/>
        <v>2552</v>
      </c>
      <c r="CN25" s="25">
        <f t="shared" ca="1" si="29"/>
        <v>2448</v>
      </c>
      <c r="CO25" s="25">
        <f t="shared" ca="1" si="30"/>
        <v>2131</v>
      </c>
      <c r="CP25" s="25">
        <f t="shared" ca="1" si="31"/>
        <v>2041</v>
      </c>
      <c r="CQ25" s="25">
        <f t="shared" ca="1" si="32"/>
        <v>1946</v>
      </c>
      <c r="CR25" s="25">
        <f t="shared" ca="1" si="33"/>
        <v>1913</v>
      </c>
      <c r="CS25" s="25">
        <f t="shared" ca="1" si="34"/>
        <v>1866</v>
      </c>
      <c r="CT25" s="25">
        <f t="shared" ca="1" si="35"/>
        <v>1927</v>
      </c>
      <c r="CU25" s="25">
        <f t="shared" ca="1" si="36"/>
        <v>1891</v>
      </c>
      <c r="CV25" s="25">
        <f t="shared" ca="1" si="37"/>
        <v>1884</v>
      </c>
      <c r="CW25" s="25">
        <f t="shared" ca="1" si="38"/>
        <v>1991</v>
      </c>
      <c r="CX25" s="25">
        <f t="shared" ca="1" si="39"/>
        <v>2060</v>
      </c>
      <c r="CY25" s="25">
        <f t="shared" ca="1" si="40"/>
        <v>1998</v>
      </c>
      <c r="CZ25" s="25">
        <f t="shared" ca="1" si="41"/>
        <v>2043</v>
      </c>
      <c r="DA25" s="25">
        <f t="shared" ca="1" si="42"/>
        <v>2125</v>
      </c>
      <c r="DB25" s="25">
        <f t="shared" ca="1" si="43"/>
        <v>2146</v>
      </c>
      <c r="DC25" s="25">
        <f t="shared" ca="1" si="44"/>
        <v>2135</v>
      </c>
      <c r="DD25" s="25">
        <f t="shared" ca="1" si="45"/>
        <v>2147</v>
      </c>
      <c r="DE25" s="25">
        <f t="shared" ca="1" si="46"/>
        <v>2248</v>
      </c>
      <c r="DF25" s="25">
        <f t="shared" ca="1" si="47"/>
        <v>2472</v>
      </c>
      <c r="DG25" s="25">
        <f t="shared" ca="1" si="48"/>
        <v>2514</v>
      </c>
      <c r="DH25" s="25">
        <f t="shared" ca="1" si="49"/>
        <v>2617</v>
      </c>
      <c r="DI25" s="25">
        <f t="shared" ca="1" si="50"/>
        <v>2878</v>
      </c>
      <c r="DJ25" s="25">
        <f t="shared" ca="1" si="51"/>
        <v>2963</v>
      </c>
      <c r="DK25" s="25">
        <f t="shared" ca="1" si="52"/>
        <v>3209</v>
      </c>
      <c r="DL25" s="25">
        <f t="shared" ca="1" si="53"/>
        <v>3374</v>
      </c>
      <c r="DM25" s="25">
        <f t="shared" ca="1" si="54"/>
        <v>3413</v>
      </c>
      <c r="DN25" s="25">
        <f t="shared" ca="1" si="55"/>
        <v>3416</v>
      </c>
      <c r="DO25" s="25">
        <f t="shared" ca="1" si="56"/>
        <v>3266</v>
      </c>
      <c r="DP25" s="25">
        <f t="shared" ca="1" si="57"/>
        <v>3198</v>
      </c>
      <c r="DQ25" s="25">
        <f t="shared" ca="1" si="58"/>
        <v>3039</v>
      </c>
      <c r="DR25" s="25">
        <f t="shared" ca="1" si="59"/>
        <v>3116</v>
      </c>
      <c r="DS25" s="25">
        <f t="shared" ca="1" si="60"/>
        <v>2312</v>
      </c>
      <c r="DT25" s="25">
        <f t="shared" ca="1" si="61"/>
        <v>2859</v>
      </c>
      <c r="DU25" s="25">
        <f t="shared" ca="1" si="62"/>
        <v>2598</v>
      </c>
      <c r="DV25" s="25">
        <f t="shared" ca="1" si="63"/>
        <v>2628</v>
      </c>
      <c r="DW25" s="25">
        <f t="shared" ca="1" si="64"/>
        <v>2459</v>
      </c>
      <c r="DX25" s="25">
        <f t="shared" ca="1" si="65"/>
        <v>2442</v>
      </c>
      <c r="DY25" s="25">
        <f t="shared" ca="1" si="66"/>
        <v>2346</v>
      </c>
      <c r="DZ25" s="25">
        <f t="shared" ca="1" si="67"/>
        <v>2489</v>
      </c>
      <c r="EA25" s="25">
        <f t="shared" ca="1" si="68"/>
        <v>2301</v>
      </c>
      <c r="EB25" s="25">
        <f t="shared" ca="1" si="69"/>
        <v>2215</v>
      </c>
      <c r="EC25" s="25">
        <f t="shared" ca="1" si="70"/>
        <v>2357</v>
      </c>
      <c r="ED25" s="25">
        <f t="shared" ca="1" si="71"/>
        <v>2381</v>
      </c>
      <c r="EE25" s="25">
        <f t="shared" ca="1" si="72"/>
        <v>2419</v>
      </c>
      <c r="EF25" s="25">
        <f t="shared" ca="1" si="73"/>
        <v>2551</v>
      </c>
      <c r="EG25" s="25">
        <f t="shared" ca="1" si="74"/>
        <v>2761</v>
      </c>
      <c r="EH25" s="25">
        <f t="shared" ca="1" si="75"/>
        <v>2862</v>
      </c>
      <c r="EI25" s="25">
        <f t="shared" ca="1" si="76"/>
        <v>3114</v>
      </c>
      <c r="EJ25" s="25">
        <f t="shared" ca="1" si="77"/>
        <v>3621</v>
      </c>
      <c r="EK25" s="25">
        <f t="shared" ca="1" si="78"/>
        <v>3400</v>
      </c>
      <c r="EL25" s="25">
        <f t="shared" ca="1" si="79"/>
        <v>3466</v>
      </c>
      <c r="EM25" s="25">
        <f t="shared" ca="1" si="80"/>
        <v>2082</v>
      </c>
      <c r="EN25" s="25">
        <f t="shared" ca="1" si="81"/>
        <v>2155</v>
      </c>
      <c r="EO25" s="25">
        <f t="shared" ca="1" si="82"/>
        <v>2770</v>
      </c>
      <c r="EP25" s="25">
        <f t="shared" ca="1" si="83"/>
        <v>2697</v>
      </c>
      <c r="EQ25" s="25">
        <f t="shared" ca="1" si="84"/>
        <v>2732</v>
      </c>
      <c r="ER25" s="25">
        <f t="shared" ca="1" si="85"/>
        <v>2540</v>
      </c>
      <c r="ES25" s="25">
        <f t="shared" ca="1" si="86"/>
        <v>2141</v>
      </c>
      <c r="ET25" s="25">
        <f t="shared" ca="1" si="87"/>
        <v>1883</v>
      </c>
      <c r="EU25" s="25">
        <f t="shared" ca="1" si="88"/>
        <v>1713</v>
      </c>
      <c r="EV25" s="25">
        <f t="shared" ca="1" si="89"/>
        <v>1744</v>
      </c>
      <c r="EW25" s="25">
        <f t="shared" ca="1" si="90"/>
        <v>1590</v>
      </c>
      <c r="EX25" s="25">
        <f t="shared" ca="1" si="91"/>
        <v>1514</v>
      </c>
      <c r="EY25" s="25">
        <f t="shared" ca="1" si="92"/>
        <v>1186</v>
      </c>
      <c r="EZ25" s="25">
        <f t="shared" ca="1" si="93"/>
        <v>1088</v>
      </c>
      <c r="FA25" s="25">
        <f t="shared" ca="1" si="94"/>
        <v>903</v>
      </c>
      <c r="FB25" s="25">
        <f t="shared" ca="1" si="95"/>
        <v>748</v>
      </c>
      <c r="FC25" s="25">
        <f t="shared" ca="1" si="96"/>
        <v>572</v>
      </c>
      <c r="FD25" s="25">
        <f t="shared" ca="1" si="97"/>
        <v>467</v>
      </c>
      <c r="FE25" s="25">
        <f t="shared" ca="1" si="98"/>
        <v>374</v>
      </c>
      <c r="FF25" s="25">
        <f t="shared" ca="1" si="99"/>
        <v>306</v>
      </c>
      <c r="FG25" s="25">
        <f t="shared" ca="1" si="100"/>
        <v>233</v>
      </c>
      <c r="FH25" s="25">
        <f t="shared" ca="1" si="101"/>
        <v>133</v>
      </c>
      <c r="FI25" s="25">
        <f t="shared" ca="1" si="102"/>
        <v>97</v>
      </c>
      <c r="FJ25" s="25">
        <f t="shared" ca="1" si="103"/>
        <v>72</v>
      </c>
      <c r="FK25" s="25">
        <f t="shared" ca="1" si="104"/>
        <v>46</v>
      </c>
      <c r="FL25" s="25">
        <f t="shared" ca="1" si="105"/>
        <v>25</v>
      </c>
      <c r="FM25" s="25">
        <f t="shared" ca="1" si="106"/>
        <v>25</v>
      </c>
      <c r="FN25" s="27">
        <f ca="1">SUM(INDIRECT("'各歳別人口③'!D"&amp;(103+131*ROW(A15))):INDIRECT("'各歳別人口③'!D"&amp;(133+131*ROW(A15))))</f>
        <v>30</v>
      </c>
      <c r="FP25" s="24" t="str">
        <f>"2019年"&amp;"10月"</f>
        <v>2019年10月</v>
      </c>
      <c r="FQ25" s="25">
        <f t="shared" ca="1" si="107"/>
        <v>1032</v>
      </c>
      <c r="FR25" s="25">
        <f t="shared" ca="1" si="108"/>
        <v>1157</v>
      </c>
      <c r="FS25" s="25">
        <f t="shared" ca="1" si="109"/>
        <v>1235</v>
      </c>
      <c r="FT25" s="25">
        <f t="shared" ca="1" si="110"/>
        <v>1277</v>
      </c>
      <c r="FU25" s="25">
        <f t="shared" ca="1" si="111"/>
        <v>1377</v>
      </c>
      <c r="FV25" s="25">
        <f t="shared" ca="1" si="112"/>
        <v>1362</v>
      </c>
      <c r="FW25" s="25">
        <f t="shared" ca="1" si="113"/>
        <v>1447</v>
      </c>
      <c r="FX25" s="25">
        <f t="shared" ca="1" si="114"/>
        <v>1416</v>
      </c>
      <c r="FY25" s="25">
        <f t="shared" ca="1" si="115"/>
        <v>1549</v>
      </c>
      <c r="FZ25" s="25">
        <f t="shared" ca="1" si="116"/>
        <v>1510</v>
      </c>
      <c r="GA25" s="25">
        <f t="shared" ca="1" si="117"/>
        <v>1513</v>
      </c>
      <c r="GB25" s="25">
        <f t="shared" ca="1" si="118"/>
        <v>1538</v>
      </c>
      <c r="GC25" s="25">
        <f t="shared" ca="1" si="119"/>
        <v>1638</v>
      </c>
      <c r="GD25" s="25">
        <f t="shared" ca="1" si="120"/>
        <v>1605</v>
      </c>
      <c r="GE25" s="25">
        <f t="shared" ca="1" si="121"/>
        <v>1635</v>
      </c>
      <c r="GF25" s="25">
        <f t="shared" ca="1" si="122"/>
        <v>1648</v>
      </c>
      <c r="GG25" s="25">
        <f t="shared" ca="1" si="123"/>
        <v>1811</v>
      </c>
      <c r="GH25" s="25">
        <f t="shared" ca="1" si="124"/>
        <v>1734</v>
      </c>
      <c r="GI25" s="25">
        <f t="shared" ca="1" si="125"/>
        <v>1813</v>
      </c>
      <c r="GJ25" s="25">
        <f t="shared" ca="1" si="126"/>
        <v>1974</v>
      </c>
      <c r="GK25" s="25">
        <f t="shared" ca="1" si="127"/>
        <v>1956</v>
      </c>
      <c r="GL25" s="25">
        <f t="shared" ca="1" si="128"/>
        <v>1906</v>
      </c>
      <c r="GM25" s="25">
        <f t="shared" ca="1" si="129"/>
        <v>1780</v>
      </c>
      <c r="GN25" s="25">
        <f t="shared" ca="1" si="130"/>
        <v>1694</v>
      </c>
      <c r="GO25" s="25">
        <f t="shared" ca="1" si="131"/>
        <v>1693</v>
      </c>
      <c r="GP25" s="25">
        <f t="shared" ca="1" si="132"/>
        <v>1660</v>
      </c>
      <c r="GQ25" s="25">
        <f t="shared" ca="1" si="133"/>
        <v>1541</v>
      </c>
      <c r="GR25" s="25">
        <f t="shared" ca="1" si="134"/>
        <v>1542</v>
      </c>
      <c r="GS25" s="25">
        <f t="shared" ca="1" si="135"/>
        <v>1529</v>
      </c>
      <c r="GT25" s="25">
        <f t="shared" ca="1" si="136"/>
        <v>1581</v>
      </c>
      <c r="GU25" s="25">
        <f t="shared" ca="1" si="137"/>
        <v>1664</v>
      </c>
      <c r="GV25" s="25">
        <f t="shared" ca="1" si="138"/>
        <v>1685</v>
      </c>
      <c r="GW25" s="25">
        <f t="shared" ca="1" si="139"/>
        <v>1782</v>
      </c>
      <c r="GX25" s="25">
        <f t="shared" ca="1" si="140"/>
        <v>1728</v>
      </c>
      <c r="GY25" s="25">
        <f t="shared" ca="1" si="141"/>
        <v>1843</v>
      </c>
      <c r="GZ25" s="25">
        <f t="shared" ca="1" si="142"/>
        <v>1885</v>
      </c>
      <c r="HA25" s="25">
        <f t="shared" ca="1" si="143"/>
        <v>2022</v>
      </c>
      <c r="HB25" s="25">
        <f t="shared" ca="1" si="144"/>
        <v>1991</v>
      </c>
      <c r="HC25" s="25">
        <f t="shared" ca="1" si="145"/>
        <v>2037</v>
      </c>
      <c r="HD25" s="25">
        <f t="shared" ca="1" si="146"/>
        <v>2177</v>
      </c>
      <c r="HE25" s="25">
        <f t="shared" ca="1" si="147"/>
        <v>2304</v>
      </c>
      <c r="HF25" s="25">
        <f t="shared" ca="1" si="148"/>
        <v>2330</v>
      </c>
      <c r="HG25" s="25">
        <f t="shared" ca="1" si="149"/>
        <v>2513</v>
      </c>
      <c r="HH25" s="25">
        <f t="shared" ca="1" si="150"/>
        <v>2637</v>
      </c>
      <c r="HI25" s="25">
        <f t="shared" ca="1" si="151"/>
        <v>2893</v>
      </c>
      <c r="HJ25" s="25">
        <f t="shared" ca="1" si="152"/>
        <v>2978</v>
      </c>
      <c r="HK25" s="25">
        <f t="shared" ca="1" si="153"/>
        <v>3186</v>
      </c>
      <c r="HL25" s="25">
        <f t="shared" ca="1" si="154"/>
        <v>3165</v>
      </c>
      <c r="HM25" s="25">
        <f t="shared" ca="1" si="155"/>
        <v>3224</v>
      </c>
      <c r="HN25" s="25">
        <f t="shared" ca="1" si="156"/>
        <v>2998</v>
      </c>
      <c r="HO25" s="25">
        <f t="shared" ca="1" si="157"/>
        <v>2914</v>
      </c>
      <c r="HP25" s="25">
        <f t="shared" ca="1" si="158"/>
        <v>2821</v>
      </c>
      <c r="HQ25" s="25">
        <f t="shared" ca="1" si="159"/>
        <v>2942</v>
      </c>
      <c r="HR25" s="25">
        <f t="shared" ca="1" si="160"/>
        <v>2163</v>
      </c>
      <c r="HS25" s="25">
        <f t="shared" ca="1" si="161"/>
        <v>2729</v>
      </c>
      <c r="HT25" s="25">
        <f t="shared" ca="1" si="162"/>
        <v>2530</v>
      </c>
      <c r="HU25" s="25">
        <f t="shared" ca="1" si="163"/>
        <v>2462</v>
      </c>
      <c r="HV25" s="25">
        <f t="shared" ca="1" si="164"/>
        <v>2368</v>
      </c>
      <c r="HW25" s="25">
        <f t="shared" ca="1" si="165"/>
        <v>2316</v>
      </c>
      <c r="HX25" s="25">
        <f t="shared" ca="1" si="166"/>
        <v>2268</v>
      </c>
      <c r="HY25" s="25">
        <f t="shared" ca="1" si="167"/>
        <v>2300</v>
      </c>
      <c r="HZ25" s="25">
        <f t="shared" ca="1" si="168"/>
        <v>2218</v>
      </c>
      <c r="IA25" s="25">
        <f t="shared" ca="1" si="169"/>
        <v>2198</v>
      </c>
      <c r="IB25" s="25">
        <f t="shared" ca="1" si="170"/>
        <v>2300</v>
      </c>
      <c r="IC25" s="25">
        <f t="shared" ca="1" si="171"/>
        <v>2434</v>
      </c>
      <c r="ID25" s="25">
        <f t="shared" ca="1" si="172"/>
        <v>2461</v>
      </c>
      <c r="IE25" s="25">
        <f t="shared" ca="1" si="173"/>
        <v>2527</v>
      </c>
      <c r="IF25" s="25">
        <f t="shared" ca="1" si="174"/>
        <v>2882</v>
      </c>
      <c r="IG25" s="25">
        <f t="shared" ca="1" si="175"/>
        <v>3037</v>
      </c>
      <c r="IH25" s="25">
        <f t="shared" ca="1" si="176"/>
        <v>3385</v>
      </c>
      <c r="II25" s="25">
        <f t="shared" ca="1" si="177"/>
        <v>3811</v>
      </c>
      <c r="IJ25" s="25">
        <f t="shared" ca="1" si="178"/>
        <v>3883</v>
      </c>
      <c r="IK25" s="25">
        <f t="shared" ca="1" si="179"/>
        <v>3945</v>
      </c>
      <c r="IL25" s="25">
        <f t="shared" ca="1" si="180"/>
        <v>2548</v>
      </c>
      <c r="IM25" s="25">
        <f t="shared" ca="1" si="181"/>
        <v>2562</v>
      </c>
      <c r="IN25" s="25">
        <f t="shared" ca="1" si="182"/>
        <v>3329</v>
      </c>
      <c r="IO25" s="25">
        <f t="shared" ca="1" si="183"/>
        <v>3129</v>
      </c>
      <c r="IP25" s="25">
        <f t="shared" ca="1" si="184"/>
        <v>3147</v>
      </c>
      <c r="IQ25" s="25">
        <f t="shared" ca="1" si="185"/>
        <v>3052</v>
      </c>
      <c r="IR25" s="25">
        <f t="shared" ca="1" si="186"/>
        <v>2684</v>
      </c>
      <c r="IS25" s="25">
        <f t="shared" ca="1" si="187"/>
        <v>2285</v>
      </c>
      <c r="IT25" s="25">
        <f t="shared" ca="1" si="188"/>
        <v>2328</v>
      </c>
      <c r="IU25" s="25">
        <f t="shared" ca="1" si="189"/>
        <v>2171</v>
      </c>
      <c r="IV25" s="25">
        <f t="shared" ca="1" si="190"/>
        <v>2162</v>
      </c>
      <c r="IW25" s="25">
        <f t="shared" ca="1" si="191"/>
        <v>2140</v>
      </c>
      <c r="IX25" s="25">
        <f t="shared" ca="1" si="192"/>
        <v>1803</v>
      </c>
      <c r="IY25" s="25">
        <f t="shared" ca="1" si="193"/>
        <v>1732</v>
      </c>
      <c r="IZ25" s="25">
        <f t="shared" ca="1" si="194"/>
        <v>1530</v>
      </c>
      <c r="JA25" s="25">
        <f t="shared" ca="1" si="195"/>
        <v>1366</v>
      </c>
      <c r="JB25" s="25">
        <f t="shared" ca="1" si="196"/>
        <v>1156</v>
      </c>
      <c r="JC25" s="25">
        <f t="shared" ca="1" si="197"/>
        <v>1033</v>
      </c>
      <c r="JD25" s="25">
        <f t="shared" ca="1" si="198"/>
        <v>895</v>
      </c>
      <c r="JE25" s="25">
        <f t="shared" ca="1" si="199"/>
        <v>702</v>
      </c>
      <c r="JF25" s="25">
        <f t="shared" ca="1" si="200"/>
        <v>578</v>
      </c>
      <c r="JG25" s="25">
        <f t="shared" ca="1" si="201"/>
        <v>566</v>
      </c>
      <c r="JH25" s="25">
        <f t="shared" ca="1" si="202"/>
        <v>397</v>
      </c>
      <c r="JI25" s="25">
        <f t="shared" ca="1" si="203"/>
        <v>292</v>
      </c>
      <c r="JJ25" s="25">
        <f t="shared" ca="1" si="204"/>
        <v>211</v>
      </c>
      <c r="JK25" s="25">
        <f t="shared" ca="1" si="205"/>
        <v>180</v>
      </c>
      <c r="JL25" s="25">
        <f t="shared" ca="1" si="206"/>
        <v>109</v>
      </c>
      <c r="JM25" s="27">
        <f ca="1">SUM(INDIRECT("'各歳別人口③'!E"&amp;(103+131*ROW(A15))):INDIRECT("'各歳別人口③'!E"&amp;(133+131*ROW(A15))))</f>
        <v>204</v>
      </c>
    </row>
    <row r="26" spans="1:273" x14ac:dyDescent="0.4">
      <c r="A26" s="24" t="str">
        <f>"2019年"&amp;"11月"</f>
        <v>2019年11月</v>
      </c>
      <c r="B26" s="25">
        <f ca="1">SUM(INDIRECT("'各歳別人口③'!D"&amp;(3+131*ROW(A16))):INDIRECT("'各歳別人口③'!E"&amp;(133+131*ROW(A16))))</f>
        <v>401415</v>
      </c>
      <c r="D26" s="24" t="str">
        <f>"2019年"&amp;"11月"</f>
        <v>2019年11月</v>
      </c>
      <c r="E26" s="25">
        <f ca="1">SUM(INDIRECT("'各歳別人口③'!D"&amp;(3+131*ROW(A16))):INDIRECT("'各歳別人口③'!D"&amp;(133+131*ROW(A16))))</f>
        <v>200207</v>
      </c>
      <c r="F26" s="25">
        <f ca="1">SUM(INDIRECT("'各歳別人口③'!E"&amp;(3+131*ROW(A16))):INDIRECT("'各歳別人口③'!E"&amp;(133+131*ROW(A16))))</f>
        <v>201208</v>
      </c>
      <c r="H26" s="24" t="str">
        <f>"2019年"&amp;"11月"</f>
        <v>2019年11月</v>
      </c>
      <c r="I26" s="25">
        <f ca="1">SUM(INDIRECT("'各歳別人口③'!D"&amp;(3+131*ROW(A16))):INDIRECT("'各歳別人口③'!D"&amp;(17+131*ROW(A16))))</f>
        <v>22280</v>
      </c>
      <c r="J26" s="25">
        <f ca="1">SUM(INDIRECT("'各歳別人口③'!D"&amp;(18+131*ROW(A16))):INDIRECT("'各歳別人口③'!D"&amp;(67+131*ROW(A16))))</f>
        <v>121865</v>
      </c>
      <c r="K26" s="25">
        <f ca="1">SUM(INDIRECT("'各歳別人口③'!D"&amp;(68+131*ROW(A16))):INDIRECT("'各歳別人口③'!D"&amp;(133+131*ROW(A16))))</f>
        <v>56062</v>
      </c>
      <c r="M26" s="24" t="str">
        <f>"2019年"&amp;"11月"</f>
        <v>2019年11月</v>
      </c>
      <c r="N26" s="25">
        <f ca="1">SUM(INDIRECT("'各歳別人口③'!E"&amp;(3+131*ROW(A16))):INDIRECT("'各歳別人口③'!E"&amp;(17+131*ROW(A16))))</f>
        <v>21246</v>
      </c>
      <c r="O26" s="25">
        <f ca="1">SUM(INDIRECT("'各歳別人口③'!E"&amp;(18+131*ROW(A16))):INDIRECT("'各歳別人口③'!E"&amp;(67+131*ROW(A16))))</f>
        <v>109768</v>
      </c>
      <c r="P26" s="25">
        <f ca="1">SUM(INDIRECT("'各歳別人口③'!E"&amp;(68+131*ROW(A16))):INDIRECT("'各歳別人口③'!E"&amp;(133+131*ROW(A16))))</f>
        <v>70194</v>
      </c>
      <c r="R26" s="24" t="str">
        <f>"2019年"&amp;"11月"</f>
        <v>2019年11月</v>
      </c>
      <c r="S26" s="26">
        <f ca="1">IFERROR(SUM(INDIRECT("'各歳別人口③'!D"&amp;(68+131*ROW(A16))):INDIRECT("'各歳別人口③'!E"&amp;(133+131*ROW(A16))))/SUM(INDIRECT("'各歳別人口③'!D"&amp;(3+131*ROW(A16))):INDIRECT("'各歳別人口③'!E"&amp;(133+131*ROW(A16)))),"")</f>
        <v>0.31452735946588939</v>
      </c>
      <c r="U26" s="24" t="str">
        <f>"2019年"&amp;"11月"</f>
        <v>2019年11月</v>
      </c>
      <c r="V26" s="26">
        <f ca="1">IFERROR(SUM(INDIRECT("'各歳別人口③'!D"&amp;(78+131*ROW(A16))):INDIRECT("'各歳別人口③'!E"&amp;(133+131*ROW(A16))))/SUM(INDIRECT("'各歳別人口③'!D"&amp;(3+131*ROW(A16))):INDIRECT("'各歳別人口③'!E"&amp;(133+131*ROW(A16)))),"")</f>
        <v>0.16650598507778733</v>
      </c>
      <c r="X26" s="24" t="str">
        <f>"2019年"&amp;"11月"</f>
        <v>2019年11月</v>
      </c>
      <c r="Y26" s="26">
        <f ca="1">IFERROR(SUM(INDIRECT("'各歳別人口③'!D"&amp;(3+131*ROW(A16))):INDIRECT("'各歳別人口③'!E"&amp;(17+131*ROW(A16))))/SUM(INDIRECT("'各歳別人口③'!D"&amp;(3+131*ROW(A16))):INDIRECT("'各歳別人口③'!E"&amp;(133+131*ROW(A16)))),"")</f>
        <v>0.10843142383817246</v>
      </c>
      <c r="Z26" s="26">
        <f ca="1">IFERROR(SUM(INDIRECT("'各歳別人口③'!D"&amp;(18+131*ROW(A16))):INDIRECT("'各歳別人口③'!E"&amp;(67+131*ROW(A16))))/SUM(INDIRECT("'各歳別人口③'!D"&amp;(3+131*ROW(A16))):INDIRECT("'各歳別人口③'!E"&amp;(133+131*ROW(A16)))),"")</f>
        <v>0.57704121669593811</v>
      </c>
      <c r="AA26" s="26">
        <f ca="1">IFERROR(SUM(INDIRECT("'各歳別人口③'!D"&amp;(68+131*ROW(A16))):INDIRECT("'各歳別人口③'!E"&amp;(133+131*ROW(A16))))/SUM(INDIRECT("'各歳別人口③'!D"&amp;(3+131*ROW(A16))):INDIRECT("'各歳別人口③'!E"&amp;(133+131*ROW(A16)))),"")</f>
        <v>0.31452735946588939</v>
      </c>
      <c r="AC26" s="24" t="str">
        <f>"2019年"&amp;"11月"</f>
        <v>2019年11月</v>
      </c>
      <c r="AD26" s="25">
        <f ca="1">SUM(INDIRECT("'各歳別人口③'!D"&amp;(3+131*ROW(A16))):INDIRECT("'各歳別人口③'!D"&amp;(7+131*ROW(A16))))</f>
        <v>6496</v>
      </c>
      <c r="AE26" s="25">
        <f ca="1">SUM(INDIRECT("'各歳別人口③'!D"&amp;(8+131*ROW(A16))):INDIRECT("'各歳別人口③'!D"&amp;(12+131*ROW(A16))))</f>
        <v>7495</v>
      </c>
      <c r="AF26" s="25">
        <f ca="1">SUM(INDIRECT("'各歳別人口③'!D"&amp;(13+131*ROW(A16))):INDIRECT("'各歳別人口③'!D"&amp;(17+131*ROW(A16))))</f>
        <v>8289</v>
      </c>
      <c r="AG26" s="25">
        <f ca="1">SUM(INDIRECT("'各歳別人口③'!D"&amp;(18+131*ROW(A16))):INDIRECT("'各歳別人口③'!D"&amp;(22+131*ROW(A16))))</f>
        <v>11123</v>
      </c>
      <c r="AH26" s="25">
        <f ca="1">SUM(INDIRECT("'各歳別人口③'!D"&amp;(23+131*ROW(A16))):INDIRECT("'各歳別人口③'!D"&amp;(27+131*ROW(A16))))</f>
        <v>11674</v>
      </c>
      <c r="AI26" s="25">
        <f ca="1">SUM(INDIRECT("'各歳別人口③'!D"&amp;(28+131*ROW(A16))):INDIRECT("'各歳別人口③'!D"&amp;(32+131*ROW(A16))))</f>
        <v>9512</v>
      </c>
      <c r="AJ26" s="25">
        <f ca="1">SUM(INDIRECT("'各歳別人口③'!D"&amp;(33+131*ROW(A16))):INDIRECT("'各歳別人口③'!D"&amp;(37+131*ROW(A16))))</f>
        <v>9944</v>
      </c>
      <c r="AK26" s="25">
        <f ca="1">SUM(INDIRECT("'各歳別人口③'!D"&amp;(38+131*ROW(A16))):INDIRECT("'各歳別人口③'!D"&amp;(42+131*ROW(A16))))</f>
        <v>10797</v>
      </c>
      <c r="AL26" s="25">
        <f ca="1">SUM(INDIRECT("'各歳別人口③'!D"&amp;(43+131*ROW(A16))):INDIRECT("'各歳別人口③'!D"&amp;(47+131*ROW(A16))))</f>
        <v>13388</v>
      </c>
      <c r="AM26" s="25">
        <f ca="1">SUM(INDIRECT("'各歳別人口③'!D"&amp;(48+131*ROW(A16))):INDIRECT("'各歳別人口③'!D"&amp;(52+131*ROW(A16))))</f>
        <v>16657</v>
      </c>
      <c r="AN26" s="25">
        <f ca="1">SUM(INDIRECT("'各歳別人口③'!D"&amp;(53+131*ROW(A16))):INDIRECT("'各歳別人口③'!D"&amp;(57+131*ROW(A16))))</f>
        <v>14553</v>
      </c>
      <c r="AO26" s="25">
        <f ca="1">SUM(INDIRECT("'各歳別人口③'!D"&amp;(58+131*ROW(A16))):INDIRECT("'各歳別人口③'!D"&amp;(62+131*ROW(A16))))</f>
        <v>12481</v>
      </c>
      <c r="AP26" s="25">
        <f ca="1">SUM(INDIRECT("'各歳別人口③'!D"&amp;(63+131*ROW(A16))):INDIRECT("'各歳別人口③'!D"&amp;(67+131*ROW(A16))))</f>
        <v>11736</v>
      </c>
      <c r="AQ26" s="25">
        <f ca="1">SUM(INDIRECT("'各歳別人口③'!D"&amp;(68+131*ROW(A16))):INDIRECT("'各歳別人口③'!D"&amp;(72+131*ROW(A16))))</f>
        <v>13667</v>
      </c>
      <c r="AR26" s="25">
        <f ca="1">SUM(INDIRECT("'各歳別人口③'!D"&amp;(73+131*ROW(A16))):INDIRECT("'各歳別人口③'!D"&amp;(77+131*ROW(A16))))</f>
        <v>14760</v>
      </c>
      <c r="AS26" s="25">
        <f ca="1">SUM(INDIRECT("'各歳別人口③'!D"&amp;(78+131*ROW(A16))):INDIRECT("'各歳別人口③'!D"&amp;(82+131*ROW(A16))))</f>
        <v>12823</v>
      </c>
      <c r="AT26" s="25">
        <f ca="1">SUM(INDIRECT("'各歳別人口③'!D"&amp;(83+131*ROW(A16))):INDIRECT("'各歳別人口③'!D"&amp;(87+131*ROW(A16))))</f>
        <v>8486</v>
      </c>
      <c r="AU26" s="25">
        <f ca="1">SUM(INDIRECT("'各歳別人口③'!D"&amp;(88+131*ROW(A16))):INDIRECT("'各歳別人口③'!D"&amp;(133+131*ROW(A16))))</f>
        <v>6326</v>
      </c>
      <c r="AW26" s="24" t="str">
        <f>"2019年"&amp;"11月"</f>
        <v>2019年11月</v>
      </c>
      <c r="AX26" s="25">
        <f ca="1">SUM(INDIRECT("'各歳別人口③'!E"&amp;(3+131*ROW(A16))):INDIRECT("'各歳別人口③'!E"&amp;(7+131*ROW(A16))))</f>
        <v>6050</v>
      </c>
      <c r="AY26" s="25">
        <f ca="1">SUM(INDIRECT("'各歳別人口③'!E"&amp;(8+131*ROW(A16))):INDIRECT("'各歳別人口③'!E"&amp;(12+131*ROW(A16))))</f>
        <v>7277</v>
      </c>
      <c r="AZ26" s="25">
        <f ca="1">SUM(INDIRECT("'各歳別人口③'!E"&amp;(13+131*ROW(A16))):INDIRECT("'各歳別人口③'!E"&amp;(17+131*ROW(A16))))</f>
        <v>7919</v>
      </c>
      <c r="BA26" s="25">
        <f ca="1">SUM(INDIRECT("'各歳別人口③'!E"&amp;(18+131*ROW(A16))):INDIRECT("'各歳別人口③'!E"&amp;(22+131*ROW(A16))))</f>
        <v>8969</v>
      </c>
      <c r="BB26" s="25">
        <f ca="1">SUM(INDIRECT("'各歳別人口③'!E"&amp;(23+131*ROW(A16))):INDIRECT("'各歳別人口③'!E"&amp;(27+131*ROW(A16))))</f>
        <v>9025</v>
      </c>
      <c r="BC26" s="25">
        <f ca="1">SUM(INDIRECT("'各歳別人口③'!E"&amp;(28+131*ROW(A16))):INDIRECT("'各歳別人口③'!E"&amp;(32+131*ROW(A16))))</f>
        <v>7858</v>
      </c>
      <c r="BD26" s="25">
        <f ca="1">SUM(INDIRECT("'各歳別人口③'!E"&amp;(33+131*ROW(A16))):INDIRECT("'各歳別人口③'!E"&amp;(37+131*ROW(A16))))</f>
        <v>8682</v>
      </c>
      <c r="BE26" s="25">
        <f ca="1">SUM(INDIRECT("'各歳別人口③'!E"&amp;(38+131*ROW(A16))):INDIRECT("'各歳別人口③'!E"&amp;(42+131*ROW(A16))))</f>
        <v>10080</v>
      </c>
      <c r="BF26" s="25">
        <f ca="1">SUM(INDIRECT("'各歳別人口③'!E"&amp;(43+131*ROW(A16))):INDIRECT("'各歳別人口③'!E"&amp;(47+131*ROW(A16))))</f>
        <v>12571</v>
      </c>
      <c r="BG26" s="25">
        <f ca="1">SUM(INDIRECT("'各歳別人口③'!E"&amp;(48+131*ROW(A16))):INDIRECT("'各歳別人口③'!E"&amp;(52+131*ROW(A16))))</f>
        <v>15589</v>
      </c>
      <c r="BH26" s="25">
        <f ca="1">SUM(INDIRECT("'各歳別人口③'!E"&amp;(53+131*ROW(A16))):INDIRECT("'各歳別人口③'!E"&amp;(57+131*ROW(A16))))</f>
        <v>13607</v>
      </c>
      <c r="BI26" s="25">
        <f ca="1">SUM(INDIRECT("'各歳別人口③'!E"&amp;(58+131*ROW(A16))):INDIRECT("'各歳別人口③'!E"&amp;(62+131*ROW(A16))))</f>
        <v>11972</v>
      </c>
      <c r="BJ26" s="25">
        <f ca="1">SUM(INDIRECT("'各歳別人口③'!E"&amp;(63+131*ROW(A16))):INDIRECT("'各歳別人口③'!E"&amp;(67+131*ROW(A16))))</f>
        <v>11415</v>
      </c>
      <c r="BK26" s="25">
        <f ca="1">SUM(INDIRECT("'各歳別人口③'!E"&amp;(68+131*ROW(A16))):INDIRECT("'各歳別人口③'!E"&amp;(72+131*ROW(A16))))</f>
        <v>14153</v>
      </c>
      <c r="BL26" s="25">
        <f ca="1">SUM(INDIRECT("'各歳別人口③'!E"&amp;(73+131*ROW(A16))):INDIRECT("'各歳別人口③'!E"&amp;(77+131*ROW(A16))))</f>
        <v>16838</v>
      </c>
      <c r="BM26" s="25">
        <f ca="1">SUM(INDIRECT("'各歳別人口③'!E"&amp;(78+131*ROW(A16))):INDIRECT("'各歳別人口③'!E"&amp;(82+131*ROW(A16))))</f>
        <v>15300</v>
      </c>
      <c r="BN26" s="25">
        <f ca="1">SUM(INDIRECT("'各歳別人口③'!E"&amp;(83+131*ROW(A16))):INDIRECT("'各歳別人口③'!E"&amp;(87+131*ROW(A16))))</f>
        <v>11143</v>
      </c>
      <c r="BO26" s="25">
        <f ca="1">SUM(INDIRECT("'各歳別人口③'!E"&amp;(88+131*ROW(A16))):INDIRECT("'各歳別人口③'!E"&amp;(133+131*ROW(A16))))</f>
        <v>12760</v>
      </c>
      <c r="BQ26" s="24" t="str">
        <f>"2019年"&amp;"11月"</f>
        <v>2019年11月</v>
      </c>
      <c r="BR26" s="25">
        <f t="shared" ca="1" si="7"/>
        <v>1146</v>
      </c>
      <c r="BS26" s="25">
        <f t="shared" ca="1" si="8"/>
        <v>1242</v>
      </c>
      <c r="BT26" s="25">
        <f t="shared" ca="1" si="9"/>
        <v>1270</v>
      </c>
      <c r="BU26" s="25">
        <f t="shared" ca="1" si="10"/>
        <v>1432</v>
      </c>
      <c r="BV26" s="25">
        <f t="shared" ca="1" si="11"/>
        <v>1406</v>
      </c>
      <c r="BW26" s="25">
        <f t="shared" ca="1" si="12"/>
        <v>1410</v>
      </c>
      <c r="BX26" s="25">
        <f t="shared" ca="1" si="13"/>
        <v>1422</v>
      </c>
      <c r="BY26" s="25">
        <f t="shared" ca="1" si="14"/>
        <v>1479</v>
      </c>
      <c r="BZ26" s="25">
        <f t="shared" ca="1" si="15"/>
        <v>1574</v>
      </c>
      <c r="CA26" s="25">
        <f t="shared" ca="1" si="16"/>
        <v>1610</v>
      </c>
      <c r="CB26" s="25">
        <f t="shared" ca="1" si="17"/>
        <v>1563</v>
      </c>
      <c r="CC26" s="25">
        <f t="shared" ca="1" si="18"/>
        <v>1586</v>
      </c>
      <c r="CD26" s="25">
        <f t="shared" ca="1" si="19"/>
        <v>1695</v>
      </c>
      <c r="CE26" s="25">
        <f t="shared" ca="1" si="20"/>
        <v>1729</v>
      </c>
      <c r="CF26" s="25">
        <f t="shared" ca="1" si="21"/>
        <v>1716</v>
      </c>
      <c r="CG26" s="25">
        <f t="shared" ca="1" si="22"/>
        <v>1858</v>
      </c>
      <c r="CH26" s="25">
        <f t="shared" ca="1" si="23"/>
        <v>2179</v>
      </c>
      <c r="CI26" s="25">
        <f t="shared" ca="1" si="24"/>
        <v>2156</v>
      </c>
      <c r="CJ26" s="25">
        <f t="shared" ca="1" si="25"/>
        <v>2292</v>
      </c>
      <c r="CK26" s="25">
        <f t="shared" ca="1" si="26"/>
        <v>2638</v>
      </c>
      <c r="CL26" s="25">
        <f t="shared" ca="1" si="27"/>
        <v>2542</v>
      </c>
      <c r="CM26" s="25">
        <f t="shared" ca="1" si="28"/>
        <v>2541</v>
      </c>
      <c r="CN26" s="25">
        <f t="shared" ca="1" si="29"/>
        <v>2431</v>
      </c>
      <c r="CO26" s="25">
        <f t="shared" ca="1" si="30"/>
        <v>2144</v>
      </c>
      <c r="CP26" s="25">
        <f t="shared" ca="1" si="31"/>
        <v>2016</v>
      </c>
      <c r="CQ26" s="25">
        <f t="shared" ca="1" si="32"/>
        <v>1942</v>
      </c>
      <c r="CR26" s="25">
        <f t="shared" ca="1" si="33"/>
        <v>1894</v>
      </c>
      <c r="CS26" s="25">
        <f t="shared" ca="1" si="34"/>
        <v>1887</v>
      </c>
      <c r="CT26" s="25">
        <f t="shared" ca="1" si="35"/>
        <v>1904</v>
      </c>
      <c r="CU26" s="25">
        <f t="shared" ca="1" si="36"/>
        <v>1885</v>
      </c>
      <c r="CV26" s="25">
        <f t="shared" ca="1" si="37"/>
        <v>1885</v>
      </c>
      <c r="CW26" s="25">
        <f t="shared" ca="1" si="38"/>
        <v>2002</v>
      </c>
      <c r="CX26" s="25">
        <f t="shared" ca="1" si="39"/>
        <v>2014</v>
      </c>
      <c r="CY26" s="25">
        <f t="shared" ca="1" si="40"/>
        <v>2014</v>
      </c>
      <c r="CZ26" s="25">
        <f t="shared" ca="1" si="41"/>
        <v>2029</v>
      </c>
      <c r="DA26" s="25">
        <f t="shared" ca="1" si="42"/>
        <v>2121</v>
      </c>
      <c r="DB26" s="25">
        <f t="shared" ca="1" si="43"/>
        <v>2150</v>
      </c>
      <c r="DC26" s="25">
        <f t="shared" ca="1" si="44"/>
        <v>2159</v>
      </c>
      <c r="DD26" s="25">
        <f t="shared" ca="1" si="45"/>
        <v>2129</v>
      </c>
      <c r="DE26" s="25">
        <f t="shared" ca="1" si="46"/>
        <v>2238</v>
      </c>
      <c r="DF26" s="25">
        <f t="shared" ca="1" si="47"/>
        <v>2435</v>
      </c>
      <c r="DG26" s="25">
        <f t="shared" ca="1" si="48"/>
        <v>2527</v>
      </c>
      <c r="DH26" s="25">
        <f t="shared" ca="1" si="49"/>
        <v>2623</v>
      </c>
      <c r="DI26" s="25">
        <f t="shared" ca="1" si="50"/>
        <v>2816</v>
      </c>
      <c r="DJ26" s="25">
        <f t="shared" ca="1" si="51"/>
        <v>2987</v>
      </c>
      <c r="DK26" s="25">
        <f t="shared" ca="1" si="52"/>
        <v>3164</v>
      </c>
      <c r="DL26" s="25">
        <f t="shared" ca="1" si="53"/>
        <v>3374</v>
      </c>
      <c r="DM26" s="25">
        <f t="shared" ca="1" si="54"/>
        <v>3441</v>
      </c>
      <c r="DN26" s="25">
        <f t="shared" ca="1" si="55"/>
        <v>3390</v>
      </c>
      <c r="DO26" s="25">
        <f t="shared" ca="1" si="56"/>
        <v>3288</v>
      </c>
      <c r="DP26" s="25">
        <f t="shared" ca="1" si="57"/>
        <v>3178</v>
      </c>
      <c r="DQ26" s="25">
        <f t="shared" ca="1" si="58"/>
        <v>3039</v>
      </c>
      <c r="DR26" s="25">
        <f t="shared" ca="1" si="59"/>
        <v>3156</v>
      </c>
      <c r="DS26" s="25">
        <f t="shared" ca="1" si="60"/>
        <v>2298</v>
      </c>
      <c r="DT26" s="25">
        <f t="shared" ca="1" si="61"/>
        <v>2882</v>
      </c>
      <c r="DU26" s="25">
        <f t="shared" ca="1" si="62"/>
        <v>2636</v>
      </c>
      <c r="DV26" s="25">
        <f t="shared" ca="1" si="63"/>
        <v>2603</v>
      </c>
      <c r="DW26" s="25">
        <f t="shared" ca="1" si="64"/>
        <v>2472</v>
      </c>
      <c r="DX26" s="25">
        <f t="shared" ca="1" si="65"/>
        <v>2424</v>
      </c>
      <c r="DY26" s="25">
        <f t="shared" ca="1" si="66"/>
        <v>2346</v>
      </c>
      <c r="DZ26" s="25">
        <f t="shared" ca="1" si="67"/>
        <v>2493</v>
      </c>
      <c r="EA26" s="25">
        <f t="shared" ca="1" si="68"/>
        <v>2334</v>
      </c>
      <c r="EB26" s="25">
        <f t="shared" ca="1" si="69"/>
        <v>2207</v>
      </c>
      <c r="EC26" s="25">
        <f t="shared" ca="1" si="70"/>
        <v>2359</v>
      </c>
      <c r="ED26" s="25">
        <f t="shared" ca="1" si="71"/>
        <v>2343</v>
      </c>
      <c r="EE26" s="25">
        <f t="shared" ca="1" si="72"/>
        <v>2420</v>
      </c>
      <c r="EF26" s="25">
        <f t="shared" ca="1" si="73"/>
        <v>2555</v>
      </c>
      <c r="EG26" s="25">
        <f t="shared" ca="1" si="74"/>
        <v>2732</v>
      </c>
      <c r="EH26" s="25">
        <f t="shared" ca="1" si="75"/>
        <v>2857</v>
      </c>
      <c r="EI26" s="25">
        <f t="shared" ca="1" si="76"/>
        <v>3103</v>
      </c>
      <c r="EJ26" s="25">
        <f t="shared" ca="1" si="77"/>
        <v>3564</v>
      </c>
      <c r="EK26" s="25">
        <f t="shared" ca="1" si="78"/>
        <v>3395</v>
      </c>
      <c r="EL26" s="25">
        <f t="shared" ca="1" si="79"/>
        <v>3513</v>
      </c>
      <c r="EM26" s="25">
        <f t="shared" ca="1" si="80"/>
        <v>2201</v>
      </c>
      <c r="EN26" s="25">
        <f t="shared" ca="1" si="81"/>
        <v>2087</v>
      </c>
      <c r="EO26" s="25">
        <f t="shared" ca="1" si="82"/>
        <v>2709</v>
      </c>
      <c r="EP26" s="25">
        <f t="shared" ca="1" si="83"/>
        <v>2695</v>
      </c>
      <c r="EQ26" s="25">
        <f t="shared" ca="1" si="84"/>
        <v>2730</v>
      </c>
      <c r="ER26" s="25">
        <f t="shared" ca="1" si="85"/>
        <v>2557</v>
      </c>
      <c r="ES26" s="25">
        <f t="shared" ca="1" si="86"/>
        <v>2132</v>
      </c>
      <c r="ET26" s="25">
        <f t="shared" ca="1" si="87"/>
        <v>1894</v>
      </c>
      <c r="EU26" s="25">
        <f t="shared" ca="1" si="88"/>
        <v>1738</v>
      </c>
      <c r="EV26" s="25">
        <f t="shared" ca="1" si="89"/>
        <v>1759</v>
      </c>
      <c r="EW26" s="25">
        <f t="shared" ca="1" si="90"/>
        <v>1567</v>
      </c>
      <c r="EX26" s="25">
        <f t="shared" ca="1" si="91"/>
        <v>1528</v>
      </c>
      <c r="EY26" s="25">
        <f t="shared" ca="1" si="92"/>
        <v>1190</v>
      </c>
      <c r="EZ26" s="25">
        <f t="shared" ca="1" si="93"/>
        <v>1093</v>
      </c>
      <c r="FA26" s="25">
        <f t="shared" ca="1" si="94"/>
        <v>899</v>
      </c>
      <c r="FB26" s="25">
        <f t="shared" ca="1" si="95"/>
        <v>739</v>
      </c>
      <c r="FC26" s="25">
        <f t="shared" ca="1" si="96"/>
        <v>584</v>
      </c>
      <c r="FD26" s="25">
        <f t="shared" ca="1" si="97"/>
        <v>474</v>
      </c>
      <c r="FE26" s="25">
        <f t="shared" ca="1" si="98"/>
        <v>373</v>
      </c>
      <c r="FF26" s="25">
        <f t="shared" ca="1" si="99"/>
        <v>306</v>
      </c>
      <c r="FG26" s="25">
        <f t="shared" ca="1" si="100"/>
        <v>236</v>
      </c>
      <c r="FH26" s="25">
        <f t="shared" ca="1" si="101"/>
        <v>135</v>
      </c>
      <c r="FI26" s="25">
        <f t="shared" ca="1" si="102"/>
        <v>91</v>
      </c>
      <c r="FJ26" s="25">
        <f t="shared" ca="1" si="103"/>
        <v>78</v>
      </c>
      <c r="FK26" s="25">
        <f t="shared" ca="1" si="104"/>
        <v>45</v>
      </c>
      <c r="FL26" s="25">
        <f t="shared" ca="1" si="105"/>
        <v>26</v>
      </c>
      <c r="FM26" s="25">
        <f t="shared" ca="1" si="106"/>
        <v>23</v>
      </c>
      <c r="FN26" s="27">
        <f ca="1">SUM(INDIRECT("'各歳別人口③'!D"&amp;(103+131*ROW(A16))):INDIRECT("'各歳別人口③'!D"&amp;(133+131*ROW(A16))))</f>
        <v>34</v>
      </c>
      <c r="FP26" s="24" t="str">
        <f>"2019年"&amp;"11月"</f>
        <v>2019年11月</v>
      </c>
      <c r="FQ26" s="25">
        <f t="shared" ca="1" si="107"/>
        <v>1026</v>
      </c>
      <c r="FR26" s="25">
        <f t="shared" ca="1" si="108"/>
        <v>1159</v>
      </c>
      <c r="FS26" s="25">
        <f t="shared" ca="1" si="109"/>
        <v>1239</v>
      </c>
      <c r="FT26" s="25">
        <f t="shared" ca="1" si="110"/>
        <v>1254</v>
      </c>
      <c r="FU26" s="25">
        <f t="shared" ca="1" si="111"/>
        <v>1372</v>
      </c>
      <c r="FV26" s="25">
        <f t="shared" ca="1" si="112"/>
        <v>1363</v>
      </c>
      <c r="FW26" s="25">
        <f t="shared" ca="1" si="113"/>
        <v>1445</v>
      </c>
      <c r="FX26" s="25">
        <f t="shared" ca="1" si="114"/>
        <v>1412</v>
      </c>
      <c r="FY26" s="25">
        <f t="shared" ca="1" si="115"/>
        <v>1551</v>
      </c>
      <c r="FZ26" s="25">
        <f t="shared" ca="1" si="116"/>
        <v>1506</v>
      </c>
      <c r="GA26" s="25">
        <f t="shared" ca="1" si="117"/>
        <v>1513</v>
      </c>
      <c r="GB26" s="25">
        <f t="shared" ca="1" si="118"/>
        <v>1544</v>
      </c>
      <c r="GC26" s="25">
        <f t="shared" ca="1" si="119"/>
        <v>1623</v>
      </c>
      <c r="GD26" s="25">
        <f t="shared" ca="1" si="120"/>
        <v>1634</v>
      </c>
      <c r="GE26" s="25">
        <f t="shared" ca="1" si="121"/>
        <v>1605</v>
      </c>
      <c r="GF26" s="25">
        <f t="shared" ca="1" si="122"/>
        <v>1642</v>
      </c>
      <c r="GG26" s="25">
        <f t="shared" ca="1" si="123"/>
        <v>1806</v>
      </c>
      <c r="GH26" s="25">
        <f t="shared" ca="1" si="124"/>
        <v>1752</v>
      </c>
      <c r="GI26" s="25">
        <f t="shared" ca="1" si="125"/>
        <v>1791</v>
      </c>
      <c r="GJ26" s="25">
        <f t="shared" ca="1" si="126"/>
        <v>1978</v>
      </c>
      <c r="GK26" s="25">
        <f t="shared" ca="1" si="127"/>
        <v>1945</v>
      </c>
      <c r="GL26" s="25">
        <f t="shared" ca="1" si="128"/>
        <v>1916</v>
      </c>
      <c r="GM26" s="25">
        <f t="shared" ca="1" si="129"/>
        <v>1809</v>
      </c>
      <c r="GN26" s="25">
        <f t="shared" ca="1" si="130"/>
        <v>1706</v>
      </c>
      <c r="GO26" s="25">
        <f t="shared" ca="1" si="131"/>
        <v>1649</v>
      </c>
      <c r="GP26" s="25">
        <f t="shared" ca="1" si="132"/>
        <v>1674</v>
      </c>
      <c r="GQ26" s="25">
        <f t="shared" ca="1" si="133"/>
        <v>1509</v>
      </c>
      <c r="GR26" s="25">
        <f t="shared" ca="1" si="134"/>
        <v>1577</v>
      </c>
      <c r="GS26" s="25">
        <f t="shared" ca="1" si="135"/>
        <v>1530</v>
      </c>
      <c r="GT26" s="25">
        <f t="shared" ca="1" si="136"/>
        <v>1568</v>
      </c>
      <c r="GU26" s="25">
        <f t="shared" ca="1" si="137"/>
        <v>1658</v>
      </c>
      <c r="GV26" s="25">
        <f t="shared" ca="1" si="138"/>
        <v>1677</v>
      </c>
      <c r="GW26" s="25">
        <f t="shared" ca="1" si="139"/>
        <v>1744</v>
      </c>
      <c r="GX26" s="25">
        <f t="shared" ca="1" si="140"/>
        <v>1748</v>
      </c>
      <c r="GY26" s="25">
        <f t="shared" ca="1" si="141"/>
        <v>1855</v>
      </c>
      <c r="GZ26" s="25">
        <f t="shared" ca="1" si="142"/>
        <v>1895</v>
      </c>
      <c r="HA26" s="25">
        <f t="shared" ca="1" si="143"/>
        <v>1990</v>
      </c>
      <c r="HB26" s="25">
        <f t="shared" ca="1" si="144"/>
        <v>2001</v>
      </c>
      <c r="HC26" s="25">
        <f t="shared" ca="1" si="145"/>
        <v>2021</v>
      </c>
      <c r="HD26" s="25">
        <f t="shared" ca="1" si="146"/>
        <v>2173</v>
      </c>
      <c r="HE26" s="25">
        <f t="shared" ca="1" si="147"/>
        <v>2264</v>
      </c>
      <c r="HF26" s="25">
        <f t="shared" ca="1" si="148"/>
        <v>2348</v>
      </c>
      <c r="HG26" s="25">
        <f t="shared" ca="1" si="149"/>
        <v>2475</v>
      </c>
      <c r="HH26" s="25">
        <f t="shared" ca="1" si="150"/>
        <v>2627</v>
      </c>
      <c r="HI26" s="25">
        <f t="shared" ca="1" si="151"/>
        <v>2857</v>
      </c>
      <c r="HJ26" s="25">
        <f t="shared" ca="1" si="152"/>
        <v>3016</v>
      </c>
      <c r="HK26" s="25">
        <f t="shared" ca="1" si="153"/>
        <v>3172</v>
      </c>
      <c r="HL26" s="25">
        <f t="shared" ca="1" si="154"/>
        <v>3157</v>
      </c>
      <c r="HM26" s="25">
        <f t="shared" ca="1" si="155"/>
        <v>3203</v>
      </c>
      <c r="HN26" s="25">
        <f t="shared" ca="1" si="156"/>
        <v>3041</v>
      </c>
      <c r="HO26" s="25">
        <f t="shared" ca="1" si="157"/>
        <v>2902</v>
      </c>
      <c r="HP26" s="25">
        <f t="shared" ca="1" si="158"/>
        <v>2842</v>
      </c>
      <c r="HQ26" s="25">
        <f t="shared" ca="1" si="159"/>
        <v>2978</v>
      </c>
      <c r="HR26" s="25">
        <f t="shared" ca="1" si="160"/>
        <v>2132</v>
      </c>
      <c r="HS26" s="25">
        <f t="shared" ca="1" si="161"/>
        <v>2753</v>
      </c>
      <c r="HT26" s="25">
        <f t="shared" ca="1" si="162"/>
        <v>2528</v>
      </c>
      <c r="HU26" s="25">
        <f t="shared" ca="1" si="163"/>
        <v>2471</v>
      </c>
      <c r="HV26" s="25">
        <f t="shared" ca="1" si="164"/>
        <v>2382</v>
      </c>
      <c r="HW26" s="25">
        <f t="shared" ca="1" si="165"/>
        <v>2285</v>
      </c>
      <c r="HX26" s="25">
        <f t="shared" ca="1" si="166"/>
        <v>2306</v>
      </c>
      <c r="HY26" s="25">
        <f t="shared" ca="1" si="167"/>
        <v>2289</v>
      </c>
      <c r="HZ26" s="25">
        <f t="shared" ca="1" si="168"/>
        <v>2233</v>
      </c>
      <c r="IA26" s="25">
        <f t="shared" ca="1" si="169"/>
        <v>2159</v>
      </c>
      <c r="IB26" s="25">
        <f t="shared" ca="1" si="170"/>
        <v>2328</v>
      </c>
      <c r="IC26" s="25">
        <f t="shared" ca="1" si="171"/>
        <v>2406</v>
      </c>
      <c r="ID26" s="25">
        <f t="shared" ca="1" si="172"/>
        <v>2489</v>
      </c>
      <c r="IE26" s="25">
        <f t="shared" ca="1" si="173"/>
        <v>2492</v>
      </c>
      <c r="IF26" s="25">
        <f t="shared" ca="1" si="174"/>
        <v>2851</v>
      </c>
      <c r="IG26" s="25">
        <f t="shared" ca="1" si="175"/>
        <v>3023</v>
      </c>
      <c r="IH26" s="25">
        <f t="shared" ca="1" si="176"/>
        <v>3298</v>
      </c>
      <c r="II26" s="25">
        <f t="shared" ca="1" si="177"/>
        <v>3834</v>
      </c>
      <c r="IJ26" s="25">
        <f t="shared" ca="1" si="178"/>
        <v>3887</v>
      </c>
      <c r="IK26" s="25">
        <f t="shared" ca="1" si="179"/>
        <v>3906</v>
      </c>
      <c r="IL26" s="25">
        <f t="shared" ca="1" si="180"/>
        <v>2695</v>
      </c>
      <c r="IM26" s="25">
        <f t="shared" ca="1" si="181"/>
        <v>2516</v>
      </c>
      <c r="IN26" s="25">
        <f t="shared" ca="1" si="182"/>
        <v>3265</v>
      </c>
      <c r="IO26" s="25">
        <f t="shared" ca="1" si="183"/>
        <v>3173</v>
      </c>
      <c r="IP26" s="25">
        <f t="shared" ca="1" si="184"/>
        <v>3078</v>
      </c>
      <c r="IQ26" s="25">
        <f t="shared" ca="1" si="185"/>
        <v>3116</v>
      </c>
      <c r="IR26" s="25">
        <f t="shared" ca="1" si="186"/>
        <v>2668</v>
      </c>
      <c r="IS26" s="25">
        <f t="shared" ca="1" si="187"/>
        <v>2362</v>
      </c>
      <c r="IT26" s="25">
        <f t="shared" ca="1" si="188"/>
        <v>2254</v>
      </c>
      <c r="IU26" s="25">
        <f t="shared" ca="1" si="189"/>
        <v>2228</v>
      </c>
      <c r="IV26" s="25">
        <f t="shared" ca="1" si="190"/>
        <v>2109</v>
      </c>
      <c r="IW26" s="25">
        <f t="shared" ca="1" si="191"/>
        <v>2190</v>
      </c>
      <c r="IX26" s="25">
        <f t="shared" ca="1" si="192"/>
        <v>1790</v>
      </c>
      <c r="IY26" s="25">
        <f t="shared" ca="1" si="193"/>
        <v>1720</v>
      </c>
      <c r="IZ26" s="25">
        <f t="shared" ca="1" si="194"/>
        <v>1547</v>
      </c>
      <c r="JA26" s="25">
        <f t="shared" ca="1" si="195"/>
        <v>1372</v>
      </c>
      <c r="JB26" s="25">
        <f t="shared" ca="1" si="196"/>
        <v>1167</v>
      </c>
      <c r="JC26" s="25">
        <f t="shared" ca="1" si="197"/>
        <v>1022</v>
      </c>
      <c r="JD26" s="25">
        <f t="shared" ca="1" si="198"/>
        <v>913</v>
      </c>
      <c r="JE26" s="25">
        <f t="shared" ca="1" si="199"/>
        <v>699</v>
      </c>
      <c r="JF26" s="25">
        <f t="shared" ca="1" si="200"/>
        <v>587</v>
      </c>
      <c r="JG26" s="25">
        <f t="shared" ca="1" si="201"/>
        <v>543</v>
      </c>
      <c r="JH26" s="25">
        <f t="shared" ca="1" si="202"/>
        <v>398</v>
      </c>
      <c r="JI26" s="25">
        <f t="shared" ca="1" si="203"/>
        <v>300</v>
      </c>
      <c r="JJ26" s="25">
        <f t="shared" ca="1" si="204"/>
        <v>213</v>
      </c>
      <c r="JK26" s="25">
        <f t="shared" ca="1" si="205"/>
        <v>181</v>
      </c>
      <c r="JL26" s="25">
        <f t="shared" ca="1" si="206"/>
        <v>107</v>
      </c>
      <c r="JM26" s="27">
        <f ca="1">SUM(INDIRECT("'各歳別人口③'!E"&amp;(103+131*ROW(A16))):INDIRECT("'各歳別人口③'!E"&amp;(133+131*ROW(A16))))</f>
        <v>201</v>
      </c>
    </row>
    <row r="27" spans="1:273" x14ac:dyDescent="0.4">
      <c r="A27" s="24" t="str">
        <f>"2019年"&amp;"12月"</f>
        <v>2019年12月</v>
      </c>
      <c r="B27" s="25">
        <f ca="1">SUM(INDIRECT("'各歳別人口③'!D"&amp;(3+131*ROW(A17))):INDIRECT("'各歳別人口③'!E"&amp;(133+131*ROW(A17))))</f>
        <v>401050</v>
      </c>
      <c r="D27" s="24" t="str">
        <f>"2019年"&amp;"12月"</f>
        <v>2019年12月</v>
      </c>
      <c r="E27" s="25">
        <f ca="1">SUM(INDIRECT("'各歳別人口③'!D"&amp;(3+131*ROW(A17))):INDIRECT("'各歳別人口③'!D"&amp;(133+131*ROW(A17))))</f>
        <v>200017</v>
      </c>
      <c r="F27" s="25">
        <f ca="1">SUM(INDIRECT("'各歳別人口③'!E"&amp;(3+131*ROW(A17))):INDIRECT("'各歳別人口③'!E"&amp;(133+131*ROW(A17))))</f>
        <v>201033</v>
      </c>
      <c r="H27" s="24" t="str">
        <f>"2019年"&amp;"12月"</f>
        <v>2019年12月</v>
      </c>
      <c r="I27" s="25">
        <f ca="1">SUM(INDIRECT("'各歳別人口③'!D"&amp;(3+131*ROW(A17))):INDIRECT("'各歳別人口③'!D"&amp;(17+131*ROW(A17))))</f>
        <v>22207</v>
      </c>
      <c r="J27" s="25">
        <f ca="1">SUM(INDIRECT("'各歳別人口③'!D"&amp;(18+131*ROW(A17))):INDIRECT("'各歳別人口③'!D"&amp;(67+131*ROW(A17))))</f>
        <v>121749</v>
      </c>
      <c r="K27" s="25">
        <f ca="1">SUM(INDIRECT("'各歳別人口③'!D"&amp;(68+131*ROW(A17))):INDIRECT("'各歳別人口③'!D"&amp;(133+131*ROW(A17))))</f>
        <v>56061</v>
      </c>
      <c r="M27" s="24" t="str">
        <f>"2019年"&amp;"12月"</f>
        <v>2019年12月</v>
      </c>
      <c r="N27" s="25">
        <f ca="1">SUM(INDIRECT("'各歳別人口③'!E"&amp;(3+131*ROW(A17))):INDIRECT("'各歳別人口③'!E"&amp;(17+131*ROW(A17))))</f>
        <v>21161</v>
      </c>
      <c r="O27" s="25">
        <f ca="1">SUM(INDIRECT("'各歳別人口③'!E"&amp;(18+131*ROW(A17))):INDIRECT("'各歳別人口③'!E"&amp;(67+131*ROW(A17))))</f>
        <v>109648</v>
      </c>
      <c r="P27" s="25">
        <f ca="1">SUM(INDIRECT("'各歳別人口③'!E"&amp;(68+131*ROW(A17))):INDIRECT("'各歳別人口③'!E"&amp;(133+131*ROW(A17))))</f>
        <v>70224</v>
      </c>
      <c r="R27" s="24" t="str">
        <f>"2019年"&amp;"12月"</f>
        <v>2019年12月</v>
      </c>
      <c r="S27" s="26">
        <f ca="1">IFERROR(SUM(INDIRECT("'各歳別人口③'!D"&amp;(68+131*ROW(A17))):INDIRECT("'各歳別人口③'!E"&amp;(133+131*ROW(A17))))/SUM(INDIRECT("'各歳別人口③'!D"&amp;(3+131*ROW(A17))):INDIRECT("'各歳別人口③'!E"&amp;(133+131*ROW(A17)))),"")</f>
        <v>0.31488592444832314</v>
      </c>
      <c r="U27" s="24" t="str">
        <f>"2019年"&amp;"12月"</f>
        <v>2019年12月</v>
      </c>
      <c r="V27" s="26">
        <f ca="1">IFERROR(SUM(INDIRECT("'各歳別人口③'!D"&amp;(78+131*ROW(A17))):INDIRECT("'各歳別人口③'!E"&amp;(133+131*ROW(A17))))/SUM(INDIRECT("'各歳別人口③'!D"&amp;(3+131*ROW(A17))):INDIRECT("'各歳別人口③'!E"&amp;(133+131*ROW(A17)))),"")</f>
        <v>0.1668245854631592</v>
      </c>
      <c r="X27" s="24" t="str">
        <f>"2019年"&amp;"12月"</f>
        <v>2019年12月</v>
      </c>
      <c r="Y27" s="26">
        <f ca="1">IFERROR(SUM(INDIRECT("'各歳別人口③'!D"&amp;(3+131*ROW(A17))):INDIRECT("'各歳別人口③'!E"&amp;(17+131*ROW(A17))))/SUM(INDIRECT("'各歳別人口③'!D"&amp;(3+131*ROW(A17))):INDIRECT("'各歳別人口③'!E"&amp;(133+131*ROW(A17)))),"")</f>
        <v>0.10813614262560778</v>
      </c>
      <c r="Z27" s="26">
        <f ca="1">IFERROR(SUM(INDIRECT("'各歳別人口③'!D"&amp;(18+131*ROW(A17))):INDIRECT("'各歳別人口③'!E"&amp;(67+131*ROW(A17))))/SUM(INDIRECT("'各歳別人口③'!D"&amp;(3+131*ROW(A17))):INDIRECT("'各歳別人口③'!E"&amp;(133+131*ROW(A17)))),"")</f>
        <v>0.57697793292606903</v>
      </c>
      <c r="AA27" s="26">
        <f ca="1">IFERROR(SUM(INDIRECT("'各歳別人口③'!D"&amp;(68+131*ROW(A17))):INDIRECT("'各歳別人口③'!E"&amp;(133+131*ROW(A17))))/SUM(INDIRECT("'各歳別人口③'!D"&amp;(3+131*ROW(A17))):INDIRECT("'各歳別人口③'!E"&amp;(133+131*ROW(A17)))),"")</f>
        <v>0.31488592444832314</v>
      </c>
      <c r="AC27" s="24" t="str">
        <f>"2019年"&amp;"12月"</f>
        <v>2019年12月</v>
      </c>
      <c r="AD27" s="25">
        <f ca="1">SUM(INDIRECT("'各歳別人口③'!D"&amp;(3+131*ROW(A17))):INDIRECT("'各歳別人口③'!D"&amp;(7+131*ROW(A17))))</f>
        <v>6471</v>
      </c>
      <c r="AE27" s="25">
        <f ca="1">SUM(INDIRECT("'各歳別人口③'!D"&amp;(8+131*ROW(A17))):INDIRECT("'各歳別人口③'!D"&amp;(12+131*ROW(A17))))</f>
        <v>7479</v>
      </c>
      <c r="AF27" s="25">
        <f ca="1">SUM(INDIRECT("'各歳別人口③'!D"&amp;(13+131*ROW(A17))):INDIRECT("'各歳別人口③'!D"&amp;(17+131*ROW(A17))))</f>
        <v>8257</v>
      </c>
      <c r="AG27" s="25">
        <f ca="1">SUM(INDIRECT("'各歳別人口③'!D"&amp;(18+131*ROW(A17))):INDIRECT("'各歳別人口③'!D"&amp;(22+131*ROW(A17))))</f>
        <v>11086</v>
      </c>
      <c r="AH27" s="25">
        <f ca="1">SUM(INDIRECT("'各歳別人口③'!D"&amp;(23+131*ROW(A17))):INDIRECT("'各歳別人口③'!D"&amp;(27+131*ROW(A17))))</f>
        <v>11698</v>
      </c>
      <c r="AI27" s="25">
        <f ca="1">SUM(INDIRECT("'各歳別人口③'!D"&amp;(28+131*ROW(A17))):INDIRECT("'各歳別人口③'!D"&amp;(32+131*ROW(A17))))</f>
        <v>9519</v>
      </c>
      <c r="AJ27" s="25">
        <f ca="1">SUM(INDIRECT("'各歳別人口③'!D"&amp;(33+131*ROW(A17))):INDIRECT("'各歳別人口③'!D"&amp;(37+131*ROW(A17))))</f>
        <v>9926</v>
      </c>
      <c r="AK27" s="25">
        <f ca="1">SUM(INDIRECT("'各歳別人口③'!D"&amp;(38+131*ROW(A17))):INDIRECT("'各歳別人口③'!D"&amp;(42+131*ROW(A17))))</f>
        <v>10737</v>
      </c>
      <c r="AL27" s="25">
        <f ca="1">SUM(INDIRECT("'各歳別人口③'!D"&amp;(43+131*ROW(A17))):INDIRECT("'各歳別人口③'!D"&amp;(47+131*ROW(A17))))</f>
        <v>13324</v>
      </c>
      <c r="AM27" s="25">
        <f ca="1">SUM(INDIRECT("'各歳別人口③'!D"&amp;(48+131*ROW(A17))):INDIRECT("'各歳別人口③'!D"&amp;(52+131*ROW(A17))))</f>
        <v>16642</v>
      </c>
      <c r="AN27" s="25">
        <f ca="1">SUM(INDIRECT("'各歳別人口③'!D"&amp;(53+131*ROW(A17))):INDIRECT("'各歳別人口③'!D"&amp;(57+131*ROW(A17))))</f>
        <v>14597</v>
      </c>
      <c r="AO27" s="25">
        <f ca="1">SUM(INDIRECT("'各歳別人口③'!D"&amp;(58+131*ROW(A17))):INDIRECT("'各歳別人口③'!D"&amp;(62+131*ROW(A17))))</f>
        <v>12481</v>
      </c>
      <c r="AP27" s="25">
        <f ca="1">SUM(INDIRECT("'各歳別人口③'!D"&amp;(63+131*ROW(A17))):INDIRECT("'各歳別人口③'!D"&amp;(67+131*ROW(A17))))</f>
        <v>11739</v>
      </c>
      <c r="AQ27" s="25">
        <f ca="1">SUM(INDIRECT("'各歳別人口③'!D"&amp;(68+131*ROW(A17))):INDIRECT("'各歳別人口③'!D"&amp;(72+131*ROW(A17))))</f>
        <v>13555</v>
      </c>
      <c r="AR27" s="25">
        <f ca="1">SUM(INDIRECT("'各歳別人口③'!D"&amp;(73+131*ROW(A17))):INDIRECT("'各歳別人口③'!D"&amp;(77+131*ROW(A17))))</f>
        <v>14834</v>
      </c>
      <c r="AS27" s="25">
        <f ca="1">SUM(INDIRECT("'各歳別人口③'!D"&amp;(78+131*ROW(A17))):INDIRECT("'各歳別人口③'!D"&amp;(82+131*ROW(A17))))</f>
        <v>12812</v>
      </c>
      <c r="AT27" s="25">
        <f ca="1">SUM(INDIRECT("'各歳別人口③'!D"&amp;(83+131*ROW(A17))):INDIRECT("'各歳別人口③'!D"&amp;(87+131*ROW(A17))))</f>
        <v>8512</v>
      </c>
      <c r="AU27" s="25">
        <f ca="1">SUM(INDIRECT("'各歳別人口③'!D"&amp;(88+131*ROW(A17))):INDIRECT("'各歳別人口③'!D"&amp;(133+131*ROW(A17))))</f>
        <v>6348</v>
      </c>
      <c r="AW27" s="24" t="str">
        <f>"2019年"&amp;"12月"</f>
        <v>2019年12月</v>
      </c>
      <c r="AX27" s="25">
        <f ca="1">SUM(INDIRECT("'各歳別人口③'!E"&amp;(3+131*ROW(A17))):INDIRECT("'各歳別人口③'!E"&amp;(7+131*ROW(A17))))</f>
        <v>6002</v>
      </c>
      <c r="AY27" s="25">
        <f ca="1">SUM(INDIRECT("'各歳別人口③'!E"&amp;(8+131*ROW(A17))):INDIRECT("'各歳別人口③'!E"&amp;(12+131*ROW(A17))))</f>
        <v>7284</v>
      </c>
      <c r="AZ27" s="25">
        <f ca="1">SUM(INDIRECT("'各歳別人口③'!E"&amp;(13+131*ROW(A17))):INDIRECT("'各歳別人口③'!E"&amp;(17+131*ROW(A17))))</f>
        <v>7875</v>
      </c>
      <c r="BA27" s="25">
        <f ca="1">SUM(INDIRECT("'各歳別人口③'!E"&amp;(18+131*ROW(A17))):INDIRECT("'各歳別人口③'!E"&amp;(22+131*ROW(A17))))</f>
        <v>8981</v>
      </c>
      <c r="BB27" s="25">
        <f ca="1">SUM(INDIRECT("'各歳別人口③'!E"&amp;(23+131*ROW(A17))):INDIRECT("'各歳別人口③'!E"&amp;(27+131*ROW(A17))))</f>
        <v>8998</v>
      </c>
      <c r="BC27" s="25">
        <f ca="1">SUM(INDIRECT("'各歳別人口③'!E"&amp;(28+131*ROW(A17))):INDIRECT("'各歳別人口③'!E"&amp;(32+131*ROW(A17))))</f>
        <v>7855</v>
      </c>
      <c r="BD27" s="25">
        <f ca="1">SUM(INDIRECT("'各歳別人口③'!E"&amp;(33+131*ROW(A17))):INDIRECT("'各歳別人口③'!E"&amp;(37+131*ROW(A17))))</f>
        <v>8638</v>
      </c>
      <c r="BE27" s="25">
        <f ca="1">SUM(INDIRECT("'各歳別人口③'!E"&amp;(38+131*ROW(A17))):INDIRECT("'各歳別人口③'!E"&amp;(42+131*ROW(A17))))</f>
        <v>10062</v>
      </c>
      <c r="BF27" s="25">
        <f ca="1">SUM(INDIRECT("'各歳別人口③'!E"&amp;(43+131*ROW(A17))):INDIRECT("'各歳別人口③'!E"&amp;(47+131*ROW(A17))))</f>
        <v>12506</v>
      </c>
      <c r="BG27" s="25">
        <f ca="1">SUM(INDIRECT("'各歳別人口③'!E"&amp;(48+131*ROW(A17))):INDIRECT("'各歳別人口③'!E"&amp;(52+131*ROW(A17))))</f>
        <v>15592</v>
      </c>
      <c r="BH27" s="25">
        <f ca="1">SUM(INDIRECT("'各歳別人口③'!E"&amp;(53+131*ROW(A17))):INDIRECT("'各歳別人口③'!E"&amp;(57+131*ROW(A17))))</f>
        <v>13616</v>
      </c>
      <c r="BI27" s="25">
        <f ca="1">SUM(INDIRECT("'各歳別人口③'!E"&amp;(58+131*ROW(A17))):INDIRECT("'各歳別人口③'!E"&amp;(62+131*ROW(A17))))</f>
        <v>12029</v>
      </c>
      <c r="BJ27" s="25">
        <f ca="1">SUM(INDIRECT("'各歳別人口③'!E"&amp;(63+131*ROW(A17))):INDIRECT("'各歳別人口③'!E"&amp;(67+131*ROW(A17))))</f>
        <v>11371</v>
      </c>
      <c r="BK27" s="25">
        <f ca="1">SUM(INDIRECT("'各歳別人口③'!E"&amp;(68+131*ROW(A17))):INDIRECT("'各歳別人口③'!E"&amp;(72+131*ROW(A17))))</f>
        <v>14044</v>
      </c>
      <c r="BL27" s="25">
        <f ca="1">SUM(INDIRECT("'各歳別人口③'!E"&amp;(73+131*ROW(A17))):INDIRECT("'各歳別人口③'!E"&amp;(77+131*ROW(A17))))</f>
        <v>16947</v>
      </c>
      <c r="BM27" s="25">
        <f ca="1">SUM(INDIRECT("'各歳別人口③'!E"&amp;(78+131*ROW(A17))):INDIRECT("'各歳別人口③'!E"&amp;(82+131*ROW(A17))))</f>
        <v>15294</v>
      </c>
      <c r="BN27" s="25">
        <f ca="1">SUM(INDIRECT("'各歳別人口③'!E"&amp;(83+131*ROW(A17))):INDIRECT("'各歳別人口③'!E"&amp;(87+131*ROW(A17))))</f>
        <v>11133</v>
      </c>
      <c r="BO27" s="25">
        <f ca="1">SUM(INDIRECT("'各歳別人口③'!E"&amp;(88+131*ROW(A17))):INDIRECT("'各歳別人口③'!E"&amp;(133+131*ROW(A17))))</f>
        <v>12806</v>
      </c>
      <c r="BQ27" s="24" t="str">
        <f>"2019年"&amp;"12月"</f>
        <v>2019年12月</v>
      </c>
      <c r="BR27" s="25">
        <f t="shared" ca="1" si="7"/>
        <v>1140</v>
      </c>
      <c r="BS27" s="25">
        <f t="shared" ca="1" si="8"/>
        <v>1224</v>
      </c>
      <c r="BT27" s="25">
        <f t="shared" ca="1" si="9"/>
        <v>1288</v>
      </c>
      <c r="BU27" s="25">
        <f t="shared" ca="1" si="10"/>
        <v>1413</v>
      </c>
      <c r="BV27" s="25">
        <f t="shared" ca="1" si="11"/>
        <v>1406</v>
      </c>
      <c r="BW27" s="25">
        <f t="shared" ca="1" si="12"/>
        <v>1410</v>
      </c>
      <c r="BX27" s="25">
        <f t="shared" ca="1" si="13"/>
        <v>1421</v>
      </c>
      <c r="BY27" s="25">
        <f t="shared" ca="1" si="14"/>
        <v>1502</v>
      </c>
      <c r="BZ27" s="25">
        <f t="shared" ca="1" si="15"/>
        <v>1528</v>
      </c>
      <c r="CA27" s="25">
        <f t="shared" ca="1" si="16"/>
        <v>1618</v>
      </c>
      <c r="CB27" s="25">
        <f t="shared" ca="1" si="17"/>
        <v>1554</v>
      </c>
      <c r="CC27" s="25">
        <f t="shared" ca="1" si="18"/>
        <v>1608</v>
      </c>
      <c r="CD27" s="25">
        <f t="shared" ca="1" si="19"/>
        <v>1667</v>
      </c>
      <c r="CE27" s="25">
        <f t="shared" ca="1" si="20"/>
        <v>1740</v>
      </c>
      <c r="CF27" s="25">
        <f t="shared" ca="1" si="21"/>
        <v>1688</v>
      </c>
      <c r="CG27" s="25">
        <f t="shared" ca="1" si="22"/>
        <v>1844</v>
      </c>
      <c r="CH27" s="25">
        <f t="shared" ca="1" si="23"/>
        <v>2186</v>
      </c>
      <c r="CI27" s="25">
        <f t="shared" ca="1" si="24"/>
        <v>2149</v>
      </c>
      <c r="CJ27" s="25">
        <f t="shared" ca="1" si="25"/>
        <v>2271</v>
      </c>
      <c r="CK27" s="25">
        <f t="shared" ca="1" si="26"/>
        <v>2636</v>
      </c>
      <c r="CL27" s="25">
        <f t="shared" ca="1" si="27"/>
        <v>2536</v>
      </c>
      <c r="CM27" s="25">
        <f t="shared" ca="1" si="28"/>
        <v>2521</v>
      </c>
      <c r="CN27" s="25">
        <f t="shared" ca="1" si="29"/>
        <v>2479</v>
      </c>
      <c r="CO27" s="25">
        <f t="shared" ca="1" si="30"/>
        <v>2148</v>
      </c>
      <c r="CP27" s="25">
        <f t="shared" ca="1" si="31"/>
        <v>2014</v>
      </c>
      <c r="CQ27" s="25">
        <f t="shared" ca="1" si="32"/>
        <v>1960</v>
      </c>
      <c r="CR27" s="25">
        <f t="shared" ca="1" si="33"/>
        <v>1895</v>
      </c>
      <c r="CS27" s="25">
        <f t="shared" ca="1" si="34"/>
        <v>1836</v>
      </c>
      <c r="CT27" s="25">
        <f t="shared" ca="1" si="35"/>
        <v>1940</v>
      </c>
      <c r="CU27" s="25">
        <f t="shared" ca="1" si="36"/>
        <v>1888</v>
      </c>
      <c r="CV27" s="25">
        <f t="shared" ca="1" si="37"/>
        <v>1872</v>
      </c>
      <c r="CW27" s="25">
        <f t="shared" ca="1" si="38"/>
        <v>2017</v>
      </c>
      <c r="CX27" s="25">
        <f t="shared" ca="1" si="39"/>
        <v>2003</v>
      </c>
      <c r="CY27" s="25">
        <f t="shared" ca="1" si="40"/>
        <v>1991</v>
      </c>
      <c r="CZ27" s="25">
        <f t="shared" ca="1" si="41"/>
        <v>2043</v>
      </c>
      <c r="DA27" s="25">
        <f t="shared" ca="1" si="42"/>
        <v>2119</v>
      </c>
      <c r="DB27" s="25">
        <f t="shared" ca="1" si="43"/>
        <v>2127</v>
      </c>
      <c r="DC27" s="25">
        <f t="shared" ca="1" si="44"/>
        <v>2151</v>
      </c>
      <c r="DD27" s="25">
        <f t="shared" ca="1" si="45"/>
        <v>2146</v>
      </c>
      <c r="DE27" s="25">
        <f t="shared" ca="1" si="46"/>
        <v>2194</v>
      </c>
      <c r="DF27" s="25">
        <f t="shared" ca="1" si="47"/>
        <v>2403</v>
      </c>
      <c r="DG27" s="25">
        <f t="shared" ca="1" si="48"/>
        <v>2536</v>
      </c>
      <c r="DH27" s="25">
        <f t="shared" ca="1" si="49"/>
        <v>2603</v>
      </c>
      <c r="DI27" s="25">
        <f t="shared" ca="1" si="50"/>
        <v>2818</v>
      </c>
      <c r="DJ27" s="25">
        <f t="shared" ca="1" si="51"/>
        <v>2964</v>
      </c>
      <c r="DK27" s="25">
        <f t="shared" ca="1" si="52"/>
        <v>3132</v>
      </c>
      <c r="DL27" s="25">
        <f t="shared" ca="1" si="53"/>
        <v>3367</v>
      </c>
      <c r="DM27" s="25">
        <f t="shared" ca="1" si="54"/>
        <v>3472</v>
      </c>
      <c r="DN27" s="25">
        <f t="shared" ca="1" si="55"/>
        <v>3380</v>
      </c>
      <c r="DO27" s="25">
        <f t="shared" ca="1" si="56"/>
        <v>3291</v>
      </c>
      <c r="DP27" s="25">
        <f t="shared" ca="1" si="57"/>
        <v>3162</v>
      </c>
      <c r="DQ27" s="25">
        <f t="shared" ca="1" si="58"/>
        <v>3053</v>
      </c>
      <c r="DR27" s="25">
        <f t="shared" ca="1" si="59"/>
        <v>3182</v>
      </c>
      <c r="DS27" s="25">
        <f t="shared" ca="1" si="60"/>
        <v>2310</v>
      </c>
      <c r="DT27" s="25">
        <f t="shared" ca="1" si="61"/>
        <v>2890</v>
      </c>
      <c r="DU27" s="25">
        <f t="shared" ca="1" si="62"/>
        <v>2603</v>
      </c>
      <c r="DV27" s="25">
        <f t="shared" ca="1" si="63"/>
        <v>2602</v>
      </c>
      <c r="DW27" s="25">
        <f t="shared" ca="1" si="64"/>
        <v>2480</v>
      </c>
      <c r="DX27" s="25">
        <f t="shared" ca="1" si="65"/>
        <v>2465</v>
      </c>
      <c r="DY27" s="25">
        <f t="shared" ca="1" si="66"/>
        <v>2331</v>
      </c>
      <c r="DZ27" s="25">
        <f t="shared" ca="1" si="67"/>
        <v>2471</v>
      </c>
      <c r="EA27" s="25">
        <f t="shared" ca="1" si="68"/>
        <v>2376</v>
      </c>
      <c r="EB27" s="25">
        <f t="shared" ca="1" si="69"/>
        <v>2192</v>
      </c>
      <c r="EC27" s="25">
        <f t="shared" ca="1" si="70"/>
        <v>2363</v>
      </c>
      <c r="ED27" s="25">
        <f t="shared" ca="1" si="71"/>
        <v>2337</v>
      </c>
      <c r="EE27" s="25">
        <f t="shared" ca="1" si="72"/>
        <v>2398</v>
      </c>
      <c r="EF27" s="25">
        <f t="shared" ca="1" si="73"/>
        <v>2540</v>
      </c>
      <c r="EG27" s="25">
        <f t="shared" ca="1" si="74"/>
        <v>2712</v>
      </c>
      <c r="EH27" s="25">
        <f t="shared" ca="1" si="75"/>
        <v>2832</v>
      </c>
      <c r="EI27" s="25">
        <f t="shared" ca="1" si="76"/>
        <v>3073</v>
      </c>
      <c r="EJ27" s="25">
        <f t="shared" ca="1" si="77"/>
        <v>3576</v>
      </c>
      <c r="EK27" s="25">
        <f t="shared" ca="1" si="78"/>
        <v>3397</v>
      </c>
      <c r="EL27" s="25">
        <f t="shared" ca="1" si="79"/>
        <v>3498</v>
      </c>
      <c r="EM27" s="25">
        <f t="shared" ca="1" si="80"/>
        <v>2315</v>
      </c>
      <c r="EN27" s="25">
        <f t="shared" ca="1" si="81"/>
        <v>2048</v>
      </c>
      <c r="EO27" s="25">
        <f t="shared" ca="1" si="82"/>
        <v>2654</v>
      </c>
      <c r="EP27" s="25">
        <f t="shared" ca="1" si="83"/>
        <v>2725</v>
      </c>
      <c r="EQ27" s="25">
        <f t="shared" ca="1" si="84"/>
        <v>2687</v>
      </c>
      <c r="ER27" s="25">
        <f t="shared" ca="1" si="85"/>
        <v>2580</v>
      </c>
      <c r="ES27" s="25">
        <f t="shared" ca="1" si="86"/>
        <v>2166</v>
      </c>
      <c r="ET27" s="25">
        <f t="shared" ca="1" si="87"/>
        <v>1913</v>
      </c>
      <c r="EU27" s="25">
        <f t="shared" ca="1" si="88"/>
        <v>1725</v>
      </c>
      <c r="EV27" s="25">
        <f t="shared" ca="1" si="89"/>
        <v>1762</v>
      </c>
      <c r="EW27" s="25">
        <f t="shared" ca="1" si="90"/>
        <v>1578</v>
      </c>
      <c r="EX27" s="25">
        <f t="shared" ca="1" si="91"/>
        <v>1534</v>
      </c>
      <c r="EY27" s="25">
        <f t="shared" ca="1" si="92"/>
        <v>1200</v>
      </c>
      <c r="EZ27" s="25">
        <f t="shared" ca="1" si="93"/>
        <v>1099</v>
      </c>
      <c r="FA27" s="25">
        <f t="shared" ca="1" si="94"/>
        <v>900</v>
      </c>
      <c r="FB27" s="25">
        <f t="shared" ca="1" si="95"/>
        <v>736</v>
      </c>
      <c r="FC27" s="25">
        <f t="shared" ca="1" si="96"/>
        <v>591</v>
      </c>
      <c r="FD27" s="25">
        <f t="shared" ca="1" si="97"/>
        <v>472</v>
      </c>
      <c r="FE27" s="25">
        <f t="shared" ca="1" si="98"/>
        <v>374</v>
      </c>
      <c r="FF27" s="25">
        <f t="shared" ca="1" si="99"/>
        <v>301</v>
      </c>
      <c r="FG27" s="25">
        <f t="shared" ca="1" si="100"/>
        <v>237</v>
      </c>
      <c r="FH27" s="25">
        <f t="shared" ca="1" si="101"/>
        <v>136</v>
      </c>
      <c r="FI27" s="25">
        <f t="shared" ca="1" si="102"/>
        <v>93</v>
      </c>
      <c r="FJ27" s="25">
        <f t="shared" ca="1" si="103"/>
        <v>78</v>
      </c>
      <c r="FK27" s="25">
        <f t="shared" ca="1" si="104"/>
        <v>50</v>
      </c>
      <c r="FL27" s="25">
        <f t="shared" ca="1" si="105"/>
        <v>26</v>
      </c>
      <c r="FM27" s="25">
        <f t="shared" ca="1" si="106"/>
        <v>24</v>
      </c>
      <c r="FN27" s="27">
        <f ca="1">SUM(INDIRECT("'各歳別人口③'!D"&amp;(103+131*ROW(A17))):INDIRECT("'各歳別人口③'!D"&amp;(133+131*ROW(A17))))</f>
        <v>31</v>
      </c>
      <c r="FP27" s="24" t="str">
        <f>"2019年"&amp;"12月"</f>
        <v>2019年12月</v>
      </c>
      <c r="FQ27" s="25">
        <f t="shared" ca="1" si="107"/>
        <v>1029</v>
      </c>
      <c r="FR27" s="25">
        <f t="shared" ca="1" si="108"/>
        <v>1140</v>
      </c>
      <c r="FS27" s="25">
        <f t="shared" ca="1" si="109"/>
        <v>1233</v>
      </c>
      <c r="FT27" s="25">
        <f t="shared" ca="1" si="110"/>
        <v>1230</v>
      </c>
      <c r="FU27" s="25">
        <f t="shared" ca="1" si="111"/>
        <v>1370</v>
      </c>
      <c r="FV27" s="25">
        <f t="shared" ca="1" si="112"/>
        <v>1377</v>
      </c>
      <c r="FW27" s="25">
        <f t="shared" ca="1" si="113"/>
        <v>1458</v>
      </c>
      <c r="FX27" s="25">
        <f t="shared" ca="1" si="114"/>
        <v>1405</v>
      </c>
      <c r="FY27" s="25">
        <f t="shared" ca="1" si="115"/>
        <v>1528</v>
      </c>
      <c r="FZ27" s="25">
        <f t="shared" ca="1" si="116"/>
        <v>1516</v>
      </c>
      <c r="GA27" s="25">
        <f t="shared" ca="1" si="117"/>
        <v>1513</v>
      </c>
      <c r="GB27" s="25">
        <f t="shared" ca="1" si="118"/>
        <v>1528</v>
      </c>
      <c r="GC27" s="25">
        <f t="shared" ca="1" si="119"/>
        <v>1627</v>
      </c>
      <c r="GD27" s="25">
        <f t="shared" ca="1" si="120"/>
        <v>1637</v>
      </c>
      <c r="GE27" s="25">
        <f t="shared" ca="1" si="121"/>
        <v>1570</v>
      </c>
      <c r="GF27" s="25">
        <f t="shared" ca="1" si="122"/>
        <v>1696</v>
      </c>
      <c r="GG27" s="25">
        <f t="shared" ca="1" si="123"/>
        <v>1767</v>
      </c>
      <c r="GH27" s="25">
        <f t="shared" ca="1" si="124"/>
        <v>1752</v>
      </c>
      <c r="GI27" s="25">
        <f t="shared" ca="1" si="125"/>
        <v>1785</v>
      </c>
      <c r="GJ27" s="25">
        <f t="shared" ca="1" si="126"/>
        <v>1981</v>
      </c>
      <c r="GK27" s="25">
        <f t="shared" ca="1" si="127"/>
        <v>1920</v>
      </c>
      <c r="GL27" s="25">
        <f t="shared" ca="1" si="128"/>
        <v>1938</v>
      </c>
      <c r="GM27" s="25">
        <f t="shared" ca="1" si="129"/>
        <v>1834</v>
      </c>
      <c r="GN27" s="25">
        <f t="shared" ca="1" si="130"/>
        <v>1690</v>
      </c>
      <c r="GO27" s="25">
        <f t="shared" ca="1" si="131"/>
        <v>1616</v>
      </c>
      <c r="GP27" s="25">
        <f t="shared" ca="1" si="132"/>
        <v>1693</v>
      </c>
      <c r="GQ27" s="25">
        <f t="shared" ca="1" si="133"/>
        <v>1529</v>
      </c>
      <c r="GR27" s="25">
        <f t="shared" ca="1" si="134"/>
        <v>1535</v>
      </c>
      <c r="GS27" s="25">
        <f t="shared" ca="1" si="135"/>
        <v>1543</v>
      </c>
      <c r="GT27" s="25">
        <f t="shared" ca="1" si="136"/>
        <v>1555</v>
      </c>
      <c r="GU27" s="25">
        <f t="shared" ca="1" si="137"/>
        <v>1653</v>
      </c>
      <c r="GV27" s="25">
        <f t="shared" ca="1" si="138"/>
        <v>1701</v>
      </c>
      <c r="GW27" s="25">
        <f t="shared" ca="1" si="139"/>
        <v>1729</v>
      </c>
      <c r="GX27" s="25">
        <f t="shared" ca="1" si="140"/>
        <v>1730</v>
      </c>
      <c r="GY27" s="25">
        <f t="shared" ca="1" si="141"/>
        <v>1825</v>
      </c>
      <c r="GZ27" s="25">
        <f t="shared" ca="1" si="142"/>
        <v>1914</v>
      </c>
      <c r="HA27" s="25">
        <f t="shared" ca="1" si="143"/>
        <v>1999</v>
      </c>
      <c r="HB27" s="25">
        <f t="shared" ca="1" si="144"/>
        <v>1969</v>
      </c>
      <c r="HC27" s="25">
        <f t="shared" ca="1" si="145"/>
        <v>2029</v>
      </c>
      <c r="HD27" s="25">
        <f t="shared" ca="1" si="146"/>
        <v>2151</v>
      </c>
      <c r="HE27" s="25">
        <f t="shared" ca="1" si="147"/>
        <v>2266</v>
      </c>
      <c r="HF27" s="25">
        <f t="shared" ca="1" si="148"/>
        <v>2334</v>
      </c>
      <c r="HG27" s="25">
        <f t="shared" ca="1" si="149"/>
        <v>2463</v>
      </c>
      <c r="HH27" s="25">
        <f t="shared" ca="1" si="150"/>
        <v>2608</v>
      </c>
      <c r="HI27" s="25">
        <f t="shared" ca="1" si="151"/>
        <v>2835</v>
      </c>
      <c r="HJ27" s="25">
        <f t="shared" ca="1" si="152"/>
        <v>3004</v>
      </c>
      <c r="HK27" s="25">
        <f t="shared" ca="1" si="153"/>
        <v>3169</v>
      </c>
      <c r="HL27" s="25">
        <f t="shared" ca="1" si="154"/>
        <v>3166</v>
      </c>
      <c r="HM27" s="25">
        <f t="shared" ca="1" si="155"/>
        <v>3173</v>
      </c>
      <c r="HN27" s="25">
        <f t="shared" ca="1" si="156"/>
        <v>3080</v>
      </c>
      <c r="HO27" s="25">
        <f t="shared" ca="1" si="157"/>
        <v>2887</v>
      </c>
      <c r="HP27" s="25">
        <f t="shared" ca="1" si="158"/>
        <v>2874</v>
      </c>
      <c r="HQ27" s="25">
        <f t="shared" ca="1" si="159"/>
        <v>2982</v>
      </c>
      <c r="HR27" s="25">
        <f t="shared" ca="1" si="160"/>
        <v>2147</v>
      </c>
      <c r="HS27" s="25">
        <f t="shared" ca="1" si="161"/>
        <v>2726</v>
      </c>
      <c r="HT27" s="25">
        <f t="shared" ca="1" si="162"/>
        <v>2560</v>
      </c>
      <c r="HU27" s="25">
        <f t="shared" ca="1" si="163"/>
        <v>2473</v>
      </c>
      <c r="HV27" s="25">
        <f t="shared" ca="1" si="164"/>
        <v>2347</v>
      </c>
      <c r="HW27" s="25">
        <f t="shared" ca="1" si="165"/>
        <v>2321</v>
      </c>
      <c r="HX27" s="25">
        <f t="shared" ca="1" si="166"/>
        <v>2328</v>
      </c>
      <c r="HY27" s="25">
        <f t="shared" ca="1" si="167"/>
        <v>2230</v>
      </c>
      <c r="HZ27" s="25">
        <f t="shared" ca="1" si="168"/>
        <v>2263</v>
      </c>
      <c r="IA27" s="25">
        <f t="shared" ca="1" si="169"/>
        <v>2174</v>
      </c>
      <c r="IB27" s="25">
        <f t="shared" ca="1" si="170"/>
        <v>2334</v>
      </c>
      <c r="IC27" s="25">
        <f t="shared" ca="1" si="171"/>
        <v>2370</v>
      </c>
      <c r="ID27" s="25">
        <f t="shared" ca="1" si="172"/>
        <v>2491</v>
      </c>
      <c r="IE27" s="25">
        <f t="shared" ca="1" si="173"/>
        <v>2473</v>
      </c>
      <c r="IF27" s="25">
        <f t="shared" ca="1" si="174"/>
        <v>2835</v>
      </c>
      <c r="IG27" s="25">
        <f t="shared" ca="1" si="175"/>
        <v>3031</v>
      </c>
      <c r="IH27" s="25">
        <f t="shared" ca="1" si="176"/>
        <v>3214</v>
      </c>
      <c r="II27" s="25">
        <f t="shared" ca="1" si="177"/>
        <v>3885</v>
      </c>
      <c r="IJ27" s="25">
        <f t="shared" ca="1" si="178"/>
        <v>3838</v>
      </c>
      <c r="IK27" s="25">
        <f t="shared" ca="1" si="179"/>
        <v>3957</v>
      </c>
      <c r="IL27" s="25">
        <f t="shared" ca="1" si="180"/>
        <v>2782</v>
      </c>
      <c r="IM27" s="25">
        <f t="shared" ca="1" si="181"/>
        <v>2485</v>
      </c>
      <c r="IN27" s="25">
        <f t="shared" ca="1" si="182"/>
        <v>3196</v>
      </c>
      <c r="IO27" s="25">
        <f t="shared" ca="1" si="183"/>
        <v>3201</v>
      </c>
      <c r="IP27" s="25">
        <f t="shared" ca="1" si="184"/>
        <v>3065</v>
      </c>
      <c r="IQ27" s="25">
        <f t="shared" ca="1" si="185"/>
        <v>3121</v>
      </c>
      <c r="IR27" s="25">
        <f t="shared" ca="1" si="186"/>
        <v>2711</v>
      </c>
      <c r="IS27" s="25">
        <f t="shared" ca="1" si="187"/>
        <v>2389</v>
      </c>
      <c r="IT27" s="25">
        <f t="shared" ca="1" si="188"/>
        <v>2204</v>
      </c>
      <c r="IU27" s="25">
        <f t="shared" ca="1" si="189"/>
        <v>2274</v>
      </c>
      <c r="IV27" s="25">
        <f t="shared" ca="1" si="190"/>
        <v>2089</v>
      </c>
      <c r="IW27" s="25">
        <f t="shared" ca="1" si="191"/>
        <v>2177</v>
      </c>
      <c r="IX27" s="25">
        <f t="shared" ca="1" si="192"/>
        <v>1821</v>
      </c>
      <c r="IY27" s="25">
        <f t="shared" ca="1" si="193"/>
        <v>1733</v>
      </c>
      <c r="IZ27" s="25">
        <f t="shared" ca="1" si="194"/>
        <v>1541</v>
      </c>
      <c r="JA27" s="25">
        <f t="shared" ca="1" si="195"/>
        <v>1365</v>
      </c>
      <c r="JB27" s="25">
        <f t="shared" ca="1" si="196"/>
        <v>1178</v>
      </c>
      <c r="JC27" s="25">
        <f t="shared" ca="1" si="197"/>
        <v>1022</v>
      </c>
      <c r="JD27" s="25">
        <f t="shared" ca="1" si="198"/>
        <v>893</v>
      </c>
      <c r="JE27" s="25">
        <f t="shared" ca="1" si="199"/>
        <v>721</v>
      </c>
      <c r="JF27" s="25">
        <f t="shared" ca="1" si="200"/>
        <v>574</v>
      </c>
      <c r="JG27" s="25">
        <f t="shared" ca="1" si="201"/>
        <v>556</v>
      </c>
      <c r="JH27" s="25">
        <f t="shared" ca="1" si="202"/>
        <v>396</v>
      </c>
      <c r="JI27" s="25">
        <f t="shared" ca="1" si="203"/>
        <v>297</v>
      </c>
      <c r="JJ27" s="25">
        <f t="shared" ca="1" si="204"/>
        <v>218</v>
      </c>
      <c r="JK27" s="25">
        <f t="shared" ca="1" si="205"/>
        <v>187</v>
      </c>
      <c r="JL27" s="25">
        <f t="shared" ca="1" si="206"/>
        <v>99</v>
      </c>
      <c r="JM27" s="27">
        <f ca="1">SUM(INDIRECT("'各歳別人口③'!E"&amp;(103+131*ROW(A17))):INDIRECT("'各歳別人口③'!E"&amp;(133+131*ROW(A17))))</f>
        <v>205</v>
      </c>
    </row>
    <row r="28" spans="1:273" x14ac:dyDescent="0.4">
      <c r="A28" s="24" t="str">
        <f>"2020年"&amp;"1月"</f>
        <v>2020年1月</v>
      </c>
      <c r="B28" s="25">
        <f ca="1">SUM(INDIRECT("'各歳別人口③'!D"&amp;(3+131*ROW(A18))):INDIRECT("'各歳別人口③'!E"&amp;(133+131*ROW(A18))))</f>
        <v>400551</v>
      </c>
      <c r="D28" s="24" t="str">
        <f>"2020年"&amp;"1月"</f>
        <v>2020年1月</v>
      </c>
      <c r="E28" s="25">
        <f ca="1">SUM(INDIRECT("'各歳別人口③'!D"&amp;(3+131*ROW(A18))):INDIRECT("'各歳別人口③'!D"&amp;(133+131*ROW(A18))))</f>
        <v>199711</v>
      </c>
      <c r="F28" s="25">
        <f ca="1">SUM(INDIRECT("'各歳別人口③'!E"&amp;(3+131*ROW(A18))):INDIRECT("'各歳別人口③'!E"&amp;(133+131*ROW(A18))))</f>
        <v>200840</v>
      </c>
      <c r="H28" s="24" t="str">
        <f>"2020年"&amp;"1月"</f>
        <v>2020年1月</v>
      </c>
      <c r="I28" s="25">
        <f ca="1">SUM(INDIRECT("'各歳別人口③'!D"&amp;(3+131*ROW(A18))):INDIRECT("'各歳別人口③'!D"&amp;(17+131*ROW(A18))))</f>
        <v>22181</v>
      </c>
      <c r="J28" s="25">
        <f ca="1">SUM(INDIRECT("'各歳別人口③'!D"&amp;(18+131*ROW(A18))):INDIRECT("'各歳別人口③'!D"&amp;(67+131*ROW(A18))))</f>
        <v>121463</v>
      </c>
      <c r="K28" s="25">
        <f ca="1">SUM(INDIRECT("'各歳別人口③'!D"&amp;(68+131*ROW(A18))):INDIRECT("'各歳別人口③'!D"&amp;(133+131*ROW(A18))))</f>
        <v>56067</v>
      </c>
      <c r="M28" s="24" t="str">
        <f>"2020年"&amp;"1月"</f>
        <v>2020年1月</v>
      </c>
      <c r="N28" s="25">
        <f ca="1">SUM(INDIRECT("'各歳別人口③'!E"&amp;(3+131*ROW(A18))):INDIRECT("'各歳別人口③'!E"&amp;(17+131*ROW(A18))))</f>
        <v>21120</v>
      </c>
      <c r="O28" s="25">
        <f ca="1">SUM(INDIRECT("'各歳別人口③'!E"&amp;(18+131*ROW(A18))):INDIRECT("'各歳別人口③'!E"&amp;(67+131*ROW(A18))))</f>
        <v>109479</v>
      </c>
      <c r="P28" s="25">
        <f ca="1">SUM(INDIRECT("'各歳別人口③'!E"&amp;(68+131*ROW(A18))):INDIRECT("'各歳別人口③'!E"&amp;(133+131*ROW(A18))))</f>
        <v>70241</v>
      </c>
      <c r="R28" s="24" t="str">
        <f>"2020年"&amp;"1月"</f>
        <v>2020年1月</v>
      </c>
      <c r="S28" s="26">
        <f ca="1">IFERROR(SUM(INDIRECT("'各歳別人口③'!D"&amp;(68+131*ROW(A18))):INDIRECT("'各歳別人口③'!E"&amp;(133+131*ROW(A18))))/SUM(INDIRECT("'各歳別人口③'!D"&amp;(3+131*ROW(A18))):INDIRECT("'各歳別人口③'!E"&amp;(133+131*ROW(A18)))),"")</f>
        <v>0.31533562517631963</v>
      </c>
      <c r="U28" s="24" t="str">
        <f>"2020年"&amp;"1月"</f>
        <v>2020年1月</v>
      </c>
      <c r="V28" s="26">
        <f ca="1">IFERROR(SUM(INDIRECT("'各歳別人口③'!D"&amp;(78+131*ROW(A18))):INDIRECT("'各歳別人口③'!E"&amp;(133+131*ROW(A18))))/SUM(INDIRECT("'各歳別人口③'!D"&amp;(3+131*ROW(A18))):INDIRECT("'各歳別人口③'!E"&amp;(133+131*ROW(A18)))),"")</f>
        <v>0.16737444170654922</v>
      </c>
      <c r="X28" s="24" t="str">
        <f>"2020年"&amp;"1月"</f>
        <v>2020年1月</v>
      </c>
      <c r="Y28" s="26">
        <f ca="1">IFERROR(SUM(INDIRECT("'各歳別人口③'!D"&amp;(3+131*ROW(A18))):INDIRECT("'各歳別人口③'!E"&amp;(17+131*ROW(A18))))/SUM(INDIRECT("'各歳別人口③'!D"&amp;(3+131*ROW(A18))):INDIRECT("'各歳別人口③'!E"&amp;(133+131*ROW(A18)))),"")</f>
        <v>0.10810358730848256</v>
      </c>
      <c r="Z28" s="26">
        <f ca="1">IFERROR(SUM(INDIRECT("'各歳別人口③'!D"&amp;(18+131*ROW(A18))):INDIRECT("'各歳別人口③'!E"&amp;(67+131*ROW(A18))))/SUM(INDIRECT("'各歳別人口③'!D"&amp;(3+131*ROW(A18))):INDIRECT("'各歳別人口③'!E"&amp;(133+131*ROW(A18)))),"")</f>
        <v>0.57656078751519779</v>
      </c>
      <c r="AA28" s="26">
        <f ca="1">IFERROR(SUM(INDIRECT("'各歳別人口③'!D"&amp;(68+131*ROW(A18))):INDIRECT("'各歳別人口③'!E"&amp;(133+131*ROW(A18))))/SUM(INDIRECT("'各歳別人口③'!D"&amp;(3+131*ROW(A18))):INDIRECT("'各歳別人口③'!E"&amp;(133+131*ROW(A18)))),"")</f>
        <v>0.31533562517631963</v>
      </c>
      <c r="AC28" s="24" t="str">
        <f>"2020年"&amp;"1月"</f>
        <v>2020年1月</v>
      </c>
      <c r="AD28" s="25">
        <f ca="1">SUM(INDIRECT("'各歳別人口③'!D"&amp;(3+131*ROW(A18))):INDIRECT("'各歳別人口③'!D"&amp;(7+131*ROW(A18))))</f>
        <v>6475</v>
      </c>
      <c r="AE28" s="25">
        <f ca="1">SUM(INDIRECT("'各歳別人口③'!D"&amp;(8+131*ROW(A18))):INDIRECT("'各歳別人口③'!D"&amp;(12+131*ROW(A18))))</f>
        <v>7467</v>
      </c>
      <c r="AF28" s="25">
        <f ca="1">SUM(INDIRECT("'各歳別人口③'!D"&amp;(13+131*ROW(A18))):INDIRECT("'各歳別人口③'!D"&amp;(17+131*ROW(A18))))</f>
        <v>8239</v>
      </c>
      <c r="AG28" s="25">
        <f ca="1">SUM(INDIRECT("'各歳別人口③'!D"&amp;(18+131*ROW(A18))):INDIRECT("'各歳別人口③'!D"&amp;(22+131*ROW(A18))))</f>
        <v>11013</v>
      </c>
      <c r="AH28" s="25">
        <f ca="1">SUM(INDIRECT("'各歳別人口③'!D"&amp;(23+131*ROW(A18))):INDIRECT("'各歳別人口③'!D"&amp;(27+131*ROW(A18))))</f>
        <v>11704</v>
      </c>
      <c r="AI28" s="25">
        <f ca="1">SUM(INDIRECT("'各歳別人口③'!D"&amp;(28+131*ROW(A18))):INDIRECT("'各歳別人口③'!D"&amp;(32+131*ROW(A18))))</f>
        <v>9475</v>
      </c>
      <c r="AJ28" s="25">
        <f ca="1">SUM(INDIRECT("'各歳別人口③'!D"&amp;(33+131*ROW(A18))):INDIRECT("'各歳別人口③'!D"&amp;(37+131*ROW(A18))))</f>
        <v>9867</v>
      </c>
      <c r="AK28" s="25">
        <f ca="1">SUM(INDIRECT("'各歳別人口③'!D"&amp;(38+131*ROW(A18))):INDIRECT("'各歳別人口③'!D"&amp;(42+131*ROW(A18))))</f>
        <v>10742</v>
      </c>
      <c r="AL28" s="25">
        <f ca="1">SUM(INDIRECT("'各歳別人口③'!D"&amp;(43+131*ROW(A18))):INDIRECT("'各歳別人口③'!D"&amp;(47+131*ROW(A18))))</f>
        <v>13240</v>
      </c>
      <c r="AM28" s="25">
        <f ca="1">SUM(INDIRECT("'各歳別人口③'!D"&amp;(48+131*ROW(A18))):INDIRECT("'各歳別人口③'!D"&amp;(52+131*ROW(A18))))</f>
        <v>16578</v>
      </c>
      <c r="AN28" s="25">
        <f ca="1">SUM(INDIRECT("'各歳別人口③'!D"&amp;(53+131*ROW(A18))):INDIRECT("'各歳別人口③'!D"&amp;(57+131*ROW(A18))))</f>
        <v>14647</v>
      </c>
      <c r="AO28" s="25">
        <f ca="1">SUM(INDIRECT("'各歳別人口③'!D"&amp;(58+131*ROW(A18))):INDIRECT("'各歳別人口③'!D"&amp;(62+131*ROW(A18))))</f>
        <v>12474</v>
      </c>
      <c r="AP28" s="25">
        <f ca="1">SUM(INDIRECT("'各歳別人口③'!D"&amp;(63+131*ROW(A18))):INDIRECT("'各歳別人口③'!D"&amp;(67+131*ROW(A18))))</f>
        <v>11723</v>
      </c>
      <c r="AQ28" s="25">
        <f ca="1">SUM(INDIRECT("'各歳別人口③'!D"&amp;(68+131*ROW(A18))):INDIRECT("'各歳別人口③'!D"&amp;(72+131*ROW(A18))))</f>
        <v>13462</v>
      </c>
      <c r="AR28" s="25">
        <f ca="1">SUM(INDIRECT("'各歳別人口③'!D"&amp;(73+131*ROW(A18))):INDIRECT("'各歳別人口③'!D"&amp;(77+131*ROW(A18))))</f>
        <v>14869</v>
      </c>
      <c r="AS28" s="25">
        <f ca="1">SUM(INDIRECT("'各歳別人口③'!D"&amp;(78+131*ROW(A18))):INDIRECT("'各歳別人口③'!D"&amp;(82+131*ROW(A18))))</f>
        <v>12779</v>
      </c>
      <c r="AT28" s="25">
        <f ca="1">SUM(INDIRECT("'各歳別人口③'!D"&amp;(83+131*ROW(A18))):INDIRECT("'各歳別人口③'!D"&amp;(87+131*ROW(A18))))</f>
        <v>8542</v>
      </c>
      <c r="AU28" s="25">
        <f ca="1">SUM(INDIRECT("'各歳別人口③'!D"&amp;(88+131*ROW(A18))):INDIRECT("'各歳別人口③'!D"&amp;(133+131*ROW(A18))))</f>
        <v>6415</v>
      </c>
      <c r="AW28" s="24" t="str">
        <f>"2020年"&amp;"1月"</f>
        <v>2020年1月</v>
      </c>
      <c r="AX28" s="25">
        <f ca="1">SUM(INDIRECT("'各歳別人口③'!E"&amp;(3+131*ROW(A18))):INDIRECT("'各歳別人口③'!E"&amp;(7+131*ROW(A18))))</f>
        <v>5975</v>
      </c>
      <c r="AY28" s="25">
        <f ca="1">SUM(INDIRECT("'各歳別人口③'!E"&amp;(8+131*ROW(A18))):INDIRECT("'各歳別人口③'!E"&amp;(12+131*ROW(A18))))</f>
        <v>7291</v>
      </c>
      <c r="AZ28" s="25">
        <f ca="1">SUM(INDIRECT("'各歳別人口③'!E"&amp;(13+131*ROW(A18))):INDIRECT("'各歳別人口③'!E"&amp;(17+131*ROW(A18))))</f>
        <v>7854</v>
      </c>
      <c r="BA28" s="25">
        <f ca="1">SUM(INDIRECT("'各歳別人口③'!E"&amp;(18+131*ROW(A18))):INDIRECT("'各歳別人口③'!E"&amp;(22+131*ROW(A18))))</f>
        <v>8963</v>
      </c>
      <c r="BB28" s="25">
        <f ca="1">SUM(INDIRECT("'各歳別人口③'!E"&amp;(23+131*ROW(A18))):INDIRECT("'各歳別人口③'!E"&amp;(27+131*ROW(A18))))</f>
        <v>9013</v>
      </c>
      <c r="BC28" s="25">
        <f ca="1">SUM(INDIRECT("'各歳別人口③'!E"&amp;(28+131*ROW(A18))):INDIRECT("'各歳別人口③'!E"&amp;(32+131*ROW(A18))))</f>
        <v>7829</v>
      </c>
      <c r="BD28" s="25">
        <f ca="1">SUM(INDIRECT("'各歳別人口③'!E"&amp;(33+131*ROW(A18))):INDIRECT("'各歳別人口③'!E"&amp;(37+131*ROW(A18))))</f>
        <v>8584</v>
      </c>
      <c r="BE28" s="25">
        <f ca="1">SUM(INDIRECT("'各歳別人口③'!E"&amp;(38+131*ROW(A18))):INDIRECT("'各歳別人口③'!E"&amp;(42+131*ROW(A18))))</f>
        <v>10038</v>
      </c>
      <c r="BF28" s="25">
        <f ca="1">SUM(INDIRECT("'各歳別人口③'!E"&amp;(43+131*ROW(A18))):INDIRECT("'各歳別人口③'!E"&amp;(47+131*ROW(A18))))</f>
        <v>12465</v>
      </c>
      <c r="BG28" s="25">
        <f ca="1">SUM(INDIRECT("'各歳別人口③'!E"&amp;(48+131*ROW(A18))):INDIRECT("'各歳別人口③'!E"&amp;(52+131*ROW(A18))))</f>
        <v>15572</v>
      </c>
      <c r="BH28" s="25">
        <f ca="1">SUM(INDIRECT("'各歳別人口③'!E"&amp;(53+131*ROW(A18))):INDIRECT("'各歳別人口③'!E"&amp;(57+131*ROW(A18))))</f>
        <v>13646</v>
      </c>
      <c r="BI28" s="25">
        <f ca="1">SUM(INDIRECT("'各歳別人口③'!E"&amp;(58+131*ROW(A18))):INDIRECT("'各歳別人口③'!E"&amp;(62+131*ROW(A18))))</f>
        <v>12050</v>
      </c>
      <c r="BJ28" s="25">
        <f ca="1">SUM(INDIRECT("'各歳別人口③'!E"&amp;(63+131*ROW(A18))):INDIRECT("'各歳別人口③'!E"&amp;(67+131*ROW(A18))))</f>
        <v>11319</v>
      </c>
      <c r="BK28" s="25">
        <f ca="1">SUM(INDIRECT("'各歳別人口③'!E"&amp;(68+131*ROW(A18))):INDIRECT("'各歳別人口③'!E"&amp;(72+131*ROW(A18))))</f>
        <v>13897</v>
      </c>
      <c r="BL28" s="25">
        <f ca="1">SUM(INDIRECT("'各歳別人口③'!E"&amp;(73+131*ROW(A18))):INDIRECT("'各歳別人口③'!E"&amp;(77+131*ROW(A18))))</f>
        <v>17038</v>
      </c>
      <c r="BM28" s="25">
        <f ca="1">SUM(INDIRECT("'各歳別人口③'!E"&amp;(78+131*ROW(A18))):INDIRECT("'各歳別人口③'!E"&amp;(82+131*ROW(A18))))</f>
        <v>15222</v>
      </c>
      <c r="BN28" s="25">
        <f ca="1">SUM(INDIRECT("'各歳別人口③'!E"&amp;(83+131*ROW(A18))):INDIRECT("'各歳別人口③'!E"&amp;(87+131*ROW(A18))))</f>
        <v>11143</v>
      </c>
      <c r="BO28" s="25">
        <f ca="1">SUM(INDIRECT("'各歳別人口③'!E"&amp;(88+131*ROW(A18))):INDIRECT("'各歳別人口③'!E"&amp;(133+131*ROW(A18))))</f>
        <v>12941</v>
      </c>
      <c r="BQ28" s="24" t="str">
        <f>"2020年"&amp;"1月"</f>
        <v>2020年1月</v>
      </c>
      <c r="BR28" s="25">
        <f t="shared" ca="1" si="7"/>
        <v>1130</v>
      </c>
      <c r="BS28" s="25">
        <f t="shared" ca="1" si="8"/>
        <v>1233</v>
      </c>
      <c r="BT28" s="25">
        <f t="shared" ca="1" si="9"/>
        <v>1291</v>
      </c>
      <c r="BU28" s="25">
        <f t="shared" ca="1" si="10"/>
        <v>1391</v>
      </c>
      <c r="BV28" s="25">
        <f t="shared" ca="1" si="11"/>
        <v>1430</v>
      </c>
      <c r="BW28" s="25">
        <f t="shared" ca="1" si="12"/>
        <v>1398</v>
      </c>
      <c r="BX28" s="25">
        <f t="shared" ca="1" si="13"/>
        <v>1419</v>
      </c>
      <c r="BY28" s="25">
        <f t="shared" ca="1" si="14"/>
        <v>1497</v>
      </c>
      <c r="BZ28" s="25">
        <f t="shared" ca="1" si="15"/>
        <v>1538</v>
      </c>
      <c r="CA28" s="25">
        <f t="shared" ca="1" si="16"/>
        <v>1615</v>
      </c>
      <c r="CB28" s="25">
        <f t="shared" ca="1" si="17"/>
        <v>1531</v>
      </c>
      <c r="CC28" s="25">
        <f t="shared" ca="1" si="18"/>
        <v>1644</v>
      </c>
      <c r="CD28" s="25">
        <f t="shared" ca="1" si="19"/>
        <v>1646</v>
      </c>
      <c r="CE28" s="25">
        <f t="shared" ca="1" si="20"/>
        <v>1741</v>
      </c>
      <c r="CF28" s="25">
        <f t="shared" ca="1" si="21"/>
        <v>1677</v>
      </c>
      <c r="CG28" s="25">
        <f t="shared" ca="1" si="22"/>
        <v>1822</v>
      </c>
      <c r="CH28" s="25">
        <f t="shared" ca="1" si="23"/>
        <v>2190</v>
      </c>
      <c r="CI28" s="25">
        <f t="shared" ca="1" si="24"/>
        <v>2166</v>
      </c>
      <c r="CJ28" s="25">
        <f t="shared" ca="1" si="25"/>
        <v>2216</v>
      </c>
      <c r="CK28" s="25">
        <f t="shared" ca="1" si="26"/>
        <v>2619</v>
      </c>
      <c r="CL28" s="25">
        <f t="shared" ca="1" si="27"/>
        <v>2538</v>
      </c>
      <c r="CM28" s="25">
        <f t="shared" ca="1" si="28"/>
        <v>2528</v>
      </c>
      <c r="CN28" s="25">
        <f t="shared" ca="1" si="29"/>
        <v>2456</v>
      </c>
      <c r="CO28" s="25">
        <f t="shared" ca="1" si="30"/>
        <v>2171</v>
      </c>
      <c r="CP28" s="25">
        <f t="shared" ca="1" si="31"/>
        <v>2011</v>
      </c>
      <c r="CQ28" s="25">
        <f t="shared" ca="1" si="32"/>
        <v>1962</v>
      </c>
      <c r="CR28" s="25">
        <f t="shared" ca="1" si="33"/>
        <v>1890</v>
      </c>
      <c r="CS28" s="25">
        <f t="shared" ca="1" si="34"/>
        <v>1854</v>
      </c>
      <c r="CT28" s="25">
        <f t="shared" ca="1" si="35"/>
        <v>1909</v>
      </c>
      <c r="CU28" s="25">
        <f t="shared" ca="1" si="36"/>
        <v>1860</v>
      </c>
      <c r="CV28" s="25">
        <f t="shared" ca="1" si="37"/>
        <v>1855</v>
      </c>
      <c r="CW28" s="25">
        <f t="shared" ca="1" si="38"/>
        <v>2030</v>
      </c>
      <c r="CX28" s="25">
        <f t="shared" ca="1" si="39"/>
        <v>1991</v>
      </c>
      <c r="CY28" s="25">
        <f t="shared" ca="1" si="40"/>
        <v>1995</v>
      </c>
      <c r="CZ28" s="25">
        <f t="shared" ca="1" si="41"/>
        <v>1996</v>
      </c>
      <c r="DA28" s="25">
        <f t="shared" ca="1" si="42"/>
        <v>2121</v>
      </c>
      <c r="DB28" s="25">
        <f t="shared" ca="1" si="43"/>
        <v>2138</v>
      </c>
      <c r="DC28" s="25">
        <f t="shared" ca="1" si="44"/>
        <v>2119</v>
      </c>
      <c r="DD28" s="25">
        <f t="shared" ca="1" si="45"/>
        <v>2162</v>
      </c>
      <c r="DE28" s="25">
        <f t="shared" ca="1" si="46"/>
        <v>2202</v>
      </c>
      <c r="DF28" s="25">
        <f t="shared" ca="1" si="47"/>
        <v>2361</v>
      </c>
      <c r="DG28" s="25">
        <f t="shared" ca="1" si="48"/>
        <v>2534</v>
      </c>
      <c r="DH28" s="25">
        <f t="shared" ca="1" si="49"/>
        <v>2613</v>
      </c>
      <c r="DI28" s="25">
        <f t="shared" ca="1" si="50"/>
        <v>2777</v>
      </c>
      <c r="DJ28" s="25">
        <f t="shared" ca="1" si="51"/>
        <v>2955</v>
      </c>
      <c r="DK28" s="25">
        <f t="shared" ca="1" si="52"/>
        <v>3092</v>
      </c>
      <c r="DL28" s="25">
        <f t="shared" ca="1" si="53"/>
        <v>3375</v>
      </c>
      <c r="DM28" s="25">
        <f t="shared" ca="1" si="54"/>
        <v>3465</v>
      </c>
      <c r="DN28" s="25">
        <f t="shared" ca="1" si="55"/>
        <v>3371</v>
      </c>
      <c r="DO28" s="25">
        <f t="shared" ca="1" si="56"/>
        <v>3275</v>
      </c>
      <c r="DP28" s="25">
        <f t="shared" ca="1" si="57"/>
        <v>3152</v>
      </c>
      <c r="DQ28" s="25">
        <f t="shared" ca="1" si="58"/>
        <v>3108</v>
      </c>
      <c r="DR28" s="25">
        <f t="shared" ca="1" si="59"/>
        <v>3142</v>
      </c>
      <c r="DS28" s="25">
        <f t="shared" ca="1" si="60"/>
        <v>2418</v>
      </c>
      <c r="DT28" s="25">
        <f t="shared" ca="1" si="61"/>
        <v>2827</v>
      </c>
      <c r="DU28" s="25">
        <f t="shared" ca="1" si="62"/>
        <v>2617</v>
      </c>
      <c r="DV28" s="25">
        <f t="shared" ca="1" si="63"/>
        <v>2601</v>
      </c>
      <c r="DW28" s="25">
        <f t="shared" ca="1" si="64"/>
        <v>2462</v>
      </c>
      <c r="DX28" s="25">
        <f t="shared" ca="1" si="65"/>
        <v>2485</v>
      </c>
      <c r="DY28" s="25">
        <f t="shared" ca="1" si="66"/>
        <v>2309</v>
      </c>
      <c r="DZ28" s="25">
        <f t="shared" ca="1" si="67"/>
        <v>2476</v>
      </c>
      <c r="EA28" s="25">
        <f t="shared" ca="1" si="68"/>
        <v>2365</v>
      </c>
      <c r="EB28" s="25">
        <f t="shared" ca="1" si="69"/>
        <v>2208</v>
      </c>
      <c r="EC28" s="25">
        <f t="shared" ca="1" si="70"/>
        <v>2343</v>
      </c>
      <c r="ED28" s="25">
        <f t="shared" ca="1" si="71"/>
        <v>2331</v>
      </c>
      <c r="EE28" s="25">
        <f t="shared" ca="1" si="72"/>
        <v>2376</v>
      </c>
      <c r="EF28" s="25">
        <f t="shared" ca="1" si="73"/>
        <v>2525</v>
      </c>
      <c r="EG28" s="25">
        <f t="shared" ca="1" si="74"/>
        <v>2695</v>
      </c>
      <c r="EH28" s="25">
        <f t="shared" ca="1" si="75"/>
        <v>2817</v>
      </c>
      <c r="EI28" s="25">
        <f t="shared" ca="1" si="76"/>
        <v>3049</v>
      </c>
      <c r="EJ28" s="25">
        <f t="shared" ca="1" si="77"/>
        <v>3490</v>
      </c>
      <c r="EK28" s="25">
        <f t="shared" ca="1" si="78"/>
        <v>3388</v>
      </c>
      <c r="EL28" s="25">
        <f t="shared" ca="1" si="79"/>
        <v>3565</v>
      </c>
      <c r="EM28" s="25">
        <f t="shared" ca="1" si="80"/>
        <v>2451</v>
      </c>
      <c r="EN28" s="25">
        <f t="shared" ca="1" si="81"/>
        <v>1975</v>
      </c>
      <c r="EO28" s="25">
        <f t="shared" ca="1" si="82"/>
        <v>2582</v>
      </c>
      <c r="EP28" s="25">
        <f t="shared" ca="1" si="83"/>
        <v>2730</v>
      </c>
      <c r="EQ28" s="25">
        <f t="shared" ca="1" si="84"/>
        <v>2677</v>
      </c>
      <c r="ER28" s="25">
        <f t="shared" ca="1" si="85"/>
        <v>2582</v>
      </c>
      <c r="ES28" s="25">
        <f t="shared" ca="1" si="86"/>
        <v>2208</v>
      </c>
      <c r="ET28" s="25">
        <f t="shared" ca="1" si="87"/>
        <v>1945</v>
      </c>
      <c r="EU28" s="25">
        <f t="shared" ca="1" si="88"/>
        <v>1703</v>
      </c>
      <c r="EV28" s="25">
        <f t="shared" ca="1" si="89"/>
        <v>1778</v>
      </c>
      <c r="EW28" s="25">
        <f t="shared" ca="1" si="90"/>
        <v>1578</v>
      </c>
      <c r="EX28" s="25">
        <f t="shared" ca="1" si="91"/>
        <v>1538</v>
      </c>
      <c r="EY28" s="25">
        <f t="shared" ca="1" si="92"/>
        <v>1238</v>
      </c>
      <c r="EZ28" s="25">
        <f t="shared" ca="1" si="93"/>
        <v>1079</v>
      </c>
      <c r="FA28" s="25">
        <f t="shared" ca="1" si="94"/>
        <v>928</v>
      </c>
      <c r="FB28" s="25">
        <f t="shared" ca="1" si="95"/>
        <v>739</v>
      </c>
      <c r="FC28" s="25">
        <f t="shared" ca="1" si="96"/>
        <v>603</v>
      </c>
      <c r="FD28" s="25">
        <f t="shared" ca="1" si="97"/>
        <v>466</v>
      </c>
      <c r="FE28" s="25">
        <f t="shared" ca="1" si="98"/>
        <v>368</v>
      </c>
      <c r="FF28" s="25">
        <f t="shared" ca="1" si="99"/>
        <v>314</v>
      </c>
      <c r="FG28" s="25">
        <f t="shared" ca="1" si="100"/>
        <v>223</v>
      </c>
      <c r="FH28" s="25">
        <f t="shared" ca="1" si="101"/>
        <v>151</v>
      </c>
      <c r="FI28" s="25">
        <f t="shared" ca="1" si="102"/>
        <v>98</v>
      </c>
      <c r="FJ28" s="25">
        <f t="shared" ca="1" si="103"/>
        <v>78</v>
      </c>
      <c r="FK28" s="25">
        <f t="shared" ca="1" si="104"/>
        <v>48</v>
      </c>
      <c r="FL28" s="25">
        <f t="shared" ca="1" si="105"/>
        <v>28</v>
      </c>
      <c r="FM28" s="25">
        <f t="shared" ca="1" si="106"/>
        <v>23</v>
      </c>
      <c r="FN28" s="27">
        <f ca="1">SUM(INDIRECT("'各歳別人口③'!D"&amp;(103+131*ROW(A18))):INDIRECT("'各歳別人口③'!D"&amp;(133+131*ROW(A18))))</f>
        <v>31</v>
      </c>
      <c r="FP28" s="24" t="str">
        <f>"2020年"&amp;"1月"</f>
        <v>2020年1月</v>
      </c>
      <c r="FQ28" s="25">
        <f t="shared" ca="1" si="107"/>
        <v>1045</v>
      </c>
      <c r="FR28" s="25">
        <f t="shared" ca="1" si="108"/>
        <v>1098</v>
      </c>
      <c r="FS28" s="25">
        <f t="shared" ca="1" si="109"/>
        <v>1235</v>
      </c>
      <c r="FT28" s="25">
        <f t="shared" ca="1" si="110"/>
        <v>1242</v>
      </c>
      <c r="FU28" s="25">
        <f t="shared" ca="1" si="111"/>
        <v>1355</v>
      </c>
      <c r="FV28" s="25">
        <f t="shared" ca="1" si="112"/>
        <v>1392</v>
      </c>
      <c r="FW28" s="25">
        <f t="shared" ca="1" si="113"/>
        <v>1443</v>
      </c>
      <c r="FX28" s="25">
        <f t="shared" ca="1" si="114"/>
        <v>1395</v>
      </c>
      <c r="FY28" s="25">
        <f t="shared" ca="1" si="115"/>
        <v>1536</v>
      </c>
      <c r="FZ28" s="25">
        <f t="shared" ca="1" si="116"/>
        <v>1525</v>
      </c>
      <c r="GA28" s="25">
        <f t="shared" ca="1" si="117"/>
        <v>1492</v>
      </c>
      <c r="GB28" s="25">
        <f t="shared" ca="1" si="118"/>
        <v>1538</v>
      </c>
      <c r="GC28" s="25">
        <f t="shared" ca="1" si="119"/>
        <v>1623</v>
      </c>
      <c r="GD28" s="25">
        <f t="shared" ca="1" si="120"/>
        <v>1637</v>
      </c>
      <c r="GE28" s="25">
        <f t="shared" ca="1" si="121"/>
        <v>1564</v>
      </c>
      <c r="GF28" s="25">
        <f t="shared" ca="1" si="122"/>
        <v>1697</v>
      </c>
      <c r="GG28" s="25">
        <f t="shared" ca="1" si="123"/>
        <v>1742</v>
      </c>
      <c r="GH28" s="25">
        <f t="shared" ca="1" si="124"/>
        <v>1765</v>
      </c>
      <c r="GI28" s="25">
        <f t="shared" ca="1" si="125"/>
        <v>1772</v>
      </c>
      <c r="GJ28" s="25">
        <f t="shared" ca="1" si="126"/>
        <v>1987</v>
      </c>
      <c r="GK28" s="25">
        <f t="shared" ca="1" si="127"/>
        <v>1918</v>
      </c>
      <c r="GL28" s="25">
        <f t="shared" ca="1" si="128"/>
        <v>1955</v>
      </c>
      <c r="GM28" s="25">
        <f t="shared" ca="1" si="129"/>
        <v>1828</v>
      </c>
      <c r="GN28" s="25">
        <f t="shared" ca="1" si="130"/>
        <v>1715</v>
      </c>
      <c r="GO28" s="25">
        <f t="shared" ca="1" si="131"/>
        <v>1597</v>
      </c>
      <c r="GP28" s="25">
        <f t="shared" ca="1" si="132"/>
        <v>1685</v>
      </c>
      <c r="GQ28" s="25">
        <f t="shared" ca="1" si="133"/>
        <v>1540</v>
      </c>
      <c r="GR28" s="25">
        <f t="shared" ca="1" si="134"/>
        <v>1512</v>
      </c>
      <c r="GS28" s="25">
        <f t="shared" ca="1" si="135"/>
        <v>1536</v>
      </c>
      <c r="GT28" s="25">
        <f t="shared" ca="1" si="136"/>
        <v>1556</v>
      </c>
      <c r="GU28" s="25">
        <f t="shared" ca="1" si="137"/>
        <v>1633</v>
      </c>
      <c r="GV28" s="25">
        <f t="shared" ca="1" si="138"/>
        <v>1711</v>
      </c>
      <c r="GW28" s="25">
        <f t="shared" ca="1" si="139"/>
        <v>1748</v>
      </c>
      <c r="GX28" s="25">
        <f t="shared" ca="1" si="140"/>
        <v>1687</v>
      </c>
      <c r="GY28" s="25">
        <f t="shared" ca="1" si="141"/>
        <v>1805</v>
      </c>
      <c r="GZ28" s="25">
        <f t="shared" ca="1" si="142"/>
        <v>1924</v>
      </c>
      <c r="HA28" s="25">
        <f t="shared" ca="1" si="143"/>
        <v>2011</v>
      </c>
      <c r="HB28" s="25">
        <f t="shared" ca="1" si="144"/>
        <v>1958</v>
      </c>
      <c r="HC28" s="25">
        <f t="shared" ca="1" si="145"/>
        <v>2009</v>
      </c>
      <c r="HD28" s="25">
        <f t="shared" ca="1" si="146"/>
        <v>2136</v>
      </c>
      <c r="HE28" s="25">
        <f t="shared" ca="1" si="147"/>
        <v>2268</v>
      </c>
      <c r="HF28" s="25">
        <f t="shared" ca="1" si="148"/>
        <v>2321</v>
      </c>
      <c r="HG28" s="25">
        <f t="shared" ca="1" si="149"/>
        <v>2475</v>
      </c>
      <c r="HH28" s="25">
        <f t="shared" ca="1" si="150"/>
        <v>2585</v>
      </c>
      <c r="HI28" s="25">
        <f t="shared" ca="1" si="151"/>
        <v>2816</v>
      </c>
      <c r="HJ28" s="25">
        <f t="shared" ca="1" si="152"/>
        <v>3009</v>
      </c>
      <c r="HK28" s="25">
        <f t="shared" ca="1" si="153"/>
        <v>3139</v>
      </c>
      <c r="HL28" s="25">
        <f t="shared" ca="1" si="154"/>
        <v>3152</v>
      </c>
      <c r="HM28" s="25">
        <f t="shared" ca="1" si="155"/>
        <v>3186</v>
      </c>
      <c r="HN28" s="25">
        <f t="shared" ca="1" si="156"/>
        <v>3086</v>
      </c>
      <c r="HO28" s="25">
        <f t="shared" ca="1" si="157"/>
        <v>2909</v>
      </c>
      <c r="HP28" s="25">
        <f t="shared" ca="1" si="158"/>
        <v>2881</v>
      </c>
      <c r="HQ28" s="25">
        <f t="shared" ca="1" si="159"/>
        <v>2934</v>
      </c>
      <c r="HR28" s="25">
        <f t="shared" ca="1" si="160"/>
        <v>2238</v>
      </c>
      <c r="HS28" s="25">
        <f t="shared" ca="1" si="161"/>
        <v>2684</v>
      </c>
      <c r="HT28" s="25">
        <f t="shared" ca="1" si="162"/>
        <v>2570</v>
      </c>
      <c r="HU28" s="25">
        <f t="shared" ca="1" si="163"/>
        <v>2470</v>
      </c>
      <c r="HV28" s="25">
        <f t="shared" ca="1" si="164"/>
        <v>2353</v>
      </c>
      <c r="HW28" s="25">
        <f t="shared" ca="1" si="165"/>
        <v>2319</v>
      </c>
      <c r="HX28" s="25">
        <f t="shared" ca="1" si="166"/>
        <v>2338</v>
      </c>
      <c r="HY28" s="25">
        <f t="shared" ca="1" si="167"/>
        <v>2204</v>
      </c>
      <c r="HZ28" s="25">
        <f t="shared" ca="1" si="168"/>
        <v>2301</v>
      </c>
      <c r="IA28" s="25">
        <f t="shared" ca="1" si="169"/>
        <v>2157</v>
      </c>
      <c r="IB28" s="25">
        <f t="shared" ca="1" si="170"/>
        <v>2324</v>
      </c>
      <c r="IC28" s="25">
        <f t="shared" ca="1" si="171"/>
        <v>2333</v>
      </c>
      <c r="ID28" s="25">
        <f t="shared" ca="1" si="172"/>
        <v>2474</v>
      </c>
      <c r="IE28" s="25">
        <f t="shared" ca="1" si="173"/>
        <v>2495</v>
      </c>
      <c r="IF28" s="25">
        <f t="shared" ca="1" si="174"/>
        <v>2781</v>
      </c>
      <c r="IG28" s="25">
        <f t="shared" ca="1" si="175"/>
        <v>2968</v>
      </c>
      <c r="IH28" s="25">
        <f t="shared" ca="1" si="176"/>
        <v>3179</v>
      </c>
      <c r="II28" s="25">
        <f t="shared" ca="1" si="177"/>
        <v>3860</v>
      </c>
      <c r="IJ28" s="25">
        <f t="shared" ca="1" si="178"/>
        <v>3797</v>
      </c>
      <c r="IK28" s="25">
        <f t="shared" ca="1" si="179"/>
        <v>4027</v>
      </c>
      <c r="IL28" s="25">
        <f t="shared" ca="1" si="180"/>
        <v>2912</v>
      </c>
      <c r="IM28" s="25">
        <f t="shared" ca="1" si="181"/>
        <v>2442</v>
      </c>
      <c r="IN28" s="25">
        <f t="shared" ca="1" si="182"/>
        <v>3098</v>
      </c>
      <c r="IO28" s="25">
        <f t="shared" ca="1" si="183"/>
        <v>3224</v>
      </c>
      <c r="IP28" s="25">
        <f t="shared" ca="1" si="184"/>
        <v>3021</v>
      </c>
      <c r="IQ28" s="25">
        <f t="shared" ca="1" si="185"/>
        <v>3183</v>
      </c>
      <c r="IR28" s="25">
        <f t="shared" ca="1" si="186"/>
        <v>2696</v>
      </c>
      <c r="IS28" s="25">
        <f t="shared" ca="1" si="187"/>
        <v>2407</v>
      </c>
      <c r="IT28" s="25">
        <f t="shared" ca="1" si="188"/>
        <v>2211</v>
      </c>
      <c r="IU28" s="25">
        <f t="shared" ca="1" si="189"/>
        <v>2303</v>
      </c>
      <c r="IV28" s="25">
        <f t="shared" ca="1" si="190"/>
        <v>2062</v>
      </c>
      <c r="IW28" s="25">
        <f t="shared" ca="1" si="191"/>
        <v>2160</v>
      </c>
      <c r="IX28" s="25">
        <f t="shared" ca="1" si="192"/>
        <v>1864</v>
      </c>
      <c r="IY28" s="25">
        <f t="shared" ca="1" si="193"/>
        <v>1726</v>
      </c>
      <c r="IZ28" s="25">
        <f t="shared" ca="1" si="194"/>
        <v>1582</v>
      </c>
      <c r="JA28" s="25">
        <f t="shared" ca="1" si="195"/>
        <v>1363</v>
      </c>
      <c r="JB28" s="25">
        <f t="shared" ca="1" si="196"/>
        <v>1162</v>
      </c>
      <c r="JC28" s="25">
        <f t="shared" ca="1" si="197"/>
        <v>1053</v>
      </c>
      <c r="JD28" s="25">
        <f t="shared" ca="1" si="198"/>
        <v>900</v>
      </c>
      <c r="JE28" s="25">
        <f t="shared" ca="1" si="199"/>
        <v>729</v>
      </c>
      <c r="JF28" s="25">
        <f t="shared" ca="1" si="200"/>
        <v>592</v>
      </c>
      <c r="JG28" s="25">
        <f t="shared" ca="1" si="201"/>
        <v>559</v>
      </c>
      <c r="JH28" s="25">
        <f t="shared" ca="1" si="202"/>
        <v>401</v>
      </c>
      <c r="JI28" s="25">
        <f t="shared" ca="1" si="203"/>
        <v>294</v>
      </c>
      <c r="JJ28" s="25">
        <f t="shared" ca="1" si="204"/>
        <v>209</v>
      </c>
      <c r="JK28" s="25">
        <f t="shared" ca="1" si="205"/>
        <v>198</v>
      </c>
      <c r="JL28" s="25">
        <f t="shared" ca="1" si="206"/>
        <v>110</v>
      </c>
      <c r="JM28" s="27">
        <f ca="1">SUM(INDIRECT("'各歳別人口③'!E"&amp;(103+131*ROW(A18))):INDIRECT("'各歳別人口③'!E"&amp;(133+131*ROW(A18))))</f>
        <v>199</v>
      </c>
    </row>
    <row r="29" spans="1:273" x14ac:dyDescent="0.4">
      <c r="A29" s="24" t="str">
        <f>"2020年"&amp;"2月"</f>
        <v>2020年2月</v>
      </c>
      <c r="B29" s="25">
        <f ca="1">SUM(INDIRECT("'各歳別人口③'!D"&amp;(3+131*ROW(A19))):INDIRECT("'各歳別人口③'!E"&amp;(133+131*ROW(A19))))</f>
        <v>399977</v>
      </c>
      <c r="D29" s="24" t="str">
        <f>"2020年"&amp;"2月"</f>
        <v>2020年2月</v>
      </c>
      <c r="E29" s="25">
        <f ca="1">SUM(INDIRECT("'各歳別人口③'!D"&amp;(3+131*ROW(A19))):INDIRECT("'各歳別人口③'!D"&amp;(133+131*ROW(A19))))</f>
        <v>199402</v>
      </c>
      <c r="F29" s="25">
        <f ca="1">SUM(INDIRECT("'各歳別人口③'!E"&amp;(3+131*ROW(A19))):INDIRECT("'各歳別人口③'!E"&amp;(133+131*ROW(A19))))</f>
        <v>200575</v>
      </c>
      <c r="H29" s="24" t="str">
        <f>"2020年"&amp;"2月"</f>
        <v>2020年2月</v>
      </c>
      <c r="I29" s="25">
        <f ca="1">SUM(INDIRECT("'各歳別人口③'!D"&amp;(3+131*ROW(A19))):INDIRECT("'各歳別人口③'!D"&amp;(17+131*ROW(A19))))</f>
        <v>22156</v>
      </c>
      <c r="J29" s="25">
        <f ca="1">SUM(INDIRECT("'各歳別人口③'!D"&amp;(18+131*ROW(A19))):INDIRECT("'各歳別人口③'!D"&amp;(67+131*ROW(A19))))</f>
        <v>121156</v>
      </c>
      <c r="K29" s="25">
        <f ca="1">SUM(INDIRECT("'各歳別人口③'!D"&amp;(68+131*ROW(A19))):INDIRECT("'各歳別人口③'!D"&amp;(133+131*ROW(A19))))</f>
        <v>56090</v>
      </c>
      <c r="M29" s="24" t="str">
        <f>"2020年"&amp;"2月"</f>
        <v>2020年2月</v>
      </c>
      <c r="N29" s="25">
        <f ca="1">SUM(INDIRECT("'各歳別人口③'!E"&amp;(3+131*ROW(A19))):INDIRECT("'各歳別人口③'!E"&amp;(17+131*ROW(A19))))</f>
        <v>21060</v>
      </c>
      <c r="O29" s="25">
        <f ca="1">SUM(INDIRECT("'各歳別人口③'!E"&amp;(18+131*ROW(A19))):INDIRECT("'各歳別人口③'!E"&amp;(67+131*ROW(A19))))</f>
        <v>109238</v>
      </c>
      <c r="P29" s="25">
        <f ca="1">SUM(INDIRECT("'各歳別人口③'!E"&amp;(68+131*ROW(A19))):INDIRECT("'各歳別人口③'!E"&amp;(133+131*ROW(A19))))</f>
        <v>70277</v>
      </c>
      <c r="R29" s="24" t="str">
        <f>"2020年"&amp;"2月"</f>
        <v>2020年2月</v>
      </c>
      <c r="S29" s="26">
        <f ca="1">IFERROR(SUM(INDIRECT("'各歳別人口③'!D"&amp;(68+131*ROW(A19))):INDIRECT("'各歳別人口③'!E"&amp;(133+131*ROW(A19))))/SUM(INDIRECT("'各歳別人口③'!D"&amp;(3+131*ROW(A19))):INDIRECT("'各歳別人口③'!E"&amp;(133+131*ROW(A19)))),"")</f>
        <v>0.31593566630081232</v>
      </c>
      <c r="U29" s="24" t="str">
        <f>"2020年"&amp;"2月"</f>
        <v>2020年2月</v>
      </c>
      <c r="V29" s="26">
        <f ca="1">IFERROR(SUM(INDIRECT("'各歳別人口③'!D"&amp;(78+131*ROW(A19))):INDIRECT("'各歳別人口③'!E"&amp;(133+131*ROW(A19))))/SUM(INDIRECT("'各歳別人口③'!D"&amp;(3+131*ROW(A19))):INDIRECT("'各歳別人口③'!E"&amp;(133+131*ROW(A19)))),"")</f>
        <v>0.16781214919857892</v>
      </c>
      <c r="X29" s="24" t="str">
        <f>"2020年"&amp;"2月"</f>
        <v>2020年2月</v>
      </c>
      <c r="Y29" s="26">
        <f ca="1">IFERROR(SUM(INDIRECT("'各歳別人口③'!D"&amp;(3+131*ROW(A19))):INDIRECT("'各歳別人口③'!E"&amp;(17+131*ROW(A19))))/SUM(INDIRECT("'各歳別人口③'!D"&amp;(3+131*ROW(A19))):INDIRECT("'各歳別人口③'!E"&amp;(133+131*ROW(A19)))),"")</f>
        <v>0.10804621265722779</v>
      </c>
      <c r="Z29" s="26">
        <f ca="1">IFERROR(SUM(INDIRECT("'各歳別人口③'!D"&amp;(18+131*ROW(A19))):INDIRECT("'各歳別人口③'!E"&amp;(67+131*ROW(A19))))/SUM(INDIRECT("'各歳別人口③'!D"&amp;(3+131*ROW(A19))):INDIRECT("'各歳別人口③'!E"&amp;(133+131*ROW(A19)))),"")</f>
        <v>0.57601812104195993</v>
      </c>
      <c r="AA29" s="26">
        <f ca="1">IFERROR(SUM(INDIRECT("'各歳別人口③'!D"&amp;(68+131*ROW(A19))):INDIRECT("'各歳別人口③'!E"&amp;(133+131*ROW(A19))))/SUM(INDIRECT("'各歳別人口③'!D"&amp;(3+131*ROW(A19))):INDIRECT("'各歳別人口③'!E"&amp;(133+131*ROW(A19)))),"")</f>
        <v>0.31593566630081232</v>
      </c>
      <c r="AC29" s="24" t="str">
        <f>"2020年"&amp;"2月"</f>
        <v>2020年2月</v>
      </c>
      <c r="AD29" s="25">
        <f ca="1">SUM(INDIRECT("'各歳別人口③'!D"&amp;(3+131*ROW(A19))):INDIRECT("'各歳別人口③'!D"&amp;(7+131*ROW(A19))))</f>
        <v>6457</v>
      </c>
      <c r="AE29" s="25">
        <f ca="1">SUM(INDIRECT("'各歳別人口③'!D"&amp;(8+131*ROW(A19))):INDIRECT("'各歳別人口③'!D"&amp;(12+131*ROW(A19))))</f>
        <v>7455</v>
      </c>
      <c r="AF29" s="25">
        <f ca="1">SUM(INDIRECT("'各歳別人口③'!D"&amp;(13+131*ROW(A19))):INDIRECT("'各歳別人口③'!D"&amp;(17+131*ROW(A19))))</f>
        <v>8244</v>
      </c>
      <c r="AG29" s="25">
        <f ca="1">SUM(INDIRECT("'各歳別人口③'!D"&amp;(18+131*ROW(A19))):INDIRECT("'各歳別人口③'!D"&amp;(22+131*ROW(A19))))</f>
        <v>10899</v>
      </c>
      <c r="AH29" s="25">
        <f ca="1">SUM(INDIRECT("'各歳別人口③'!D"&amp;(23+131*ROW(A19))):INDIRECT("'各歳別人口③'!D"&amp;(27+131*ROW(A19))))</f>
        <v>11713</v>
      </c>
      <c r="AI29" s="25">
        <f ca="1">SUM(INDIRECT("'各歳別人口③'!D"&amp;(28+131*ROW(A19))):INDIRECT("'各歳別人口③'!D"&amp;(32+131*ROW(A19))))</f>
        <v>9467</v>
      </c>
      <c r="AJ29" s="25">
        <f ca="1">SUM(INDIRECT("'各歳別人口③'!D"&amp;(33+131*ROW(A19))):INDIRECT("'各歳別人口③'!D"&amp;(37+131*ROW(A19))))</f>
        <v>9805</v>
      </c>
      <c r="AK29" s="25">
        <f ca="1">SUM(INDIRECT("'各歳別人口③'!D"&amp;(38+131*ROW(A19))):INDIRECT("'各歳別人口③'!D"&amp;(42+131*ROW(A19))))</f>
        <v>10715</v>
      </c>
      <c r="AL29" s="25">
        <f ca="1">SUM(INDIRECT("'各歳別人口③'!D"&amp;(43+131*ROW(A19))):INDIRECT("'各歳別人口③'!D"&amp;(47+131*ROW(A19))))</f>
        <v>13152</v>
      </c>
      <c r="AM29" s="25">
        <f ca="1">SUM(INDIRECT("'各歳別人口③'!D"&amp;(48+131*ROW(A19))):INDIRECT("'各歳別人口③'!D"&amp;(52+131*ROW(A19))))</f>
        <v>16564</v>
      </c>
      <c r="AN29" s="25">
        <f ca="1">SUM(INDIRECT("'各歳別人口③'!D"&amp;(53+131*ROW(A19))):INDIRECT("'各歳別人口③'!D"&amp;(57+131*ROW(A19))))</f>
        <v>14672</v>
      </c>
      <c r="AO29" s="25">
        <f ca="1">SUM(INDIRECT("'各歳別人口③'!D"&amp;(58+131*ROW(A19))):INDIRECT("'各歳別人口③'!D"&amp;(62+131*ROW(A19))))</f>
        <v>12484</v>
      </c>
      <c r="AP29" s="25">
        <f ca="1">SUM(INDIRECT("'各歳別人口③'!D"&amp;(63+131*ROW(A19))):INDIRECT("'各歳別人口③'!D"&amp;(67+131*ROW(A19))))</f>
        <v>11685</v>
      </c>
      <c r="AQ29" s="25">
        <f ca="1">SUM(INDIRECT("'各歳別人口③'!D"&amp;(68+131*ROW(A19))):INDIRECT("'各歳別人口③'!D"&amp;(72+131*ROW(A19))))</f>
        <v>13393</v>
      </c>
      <c r="AR29" s="25">
        <f ca="1">SUM(INDIRECT("'各歳別人口③'!D"&amp;(73+131*ROW(A19))):INDIRECT("'各歳別人口③'!D"&amp;(77+131*ROW(A19))))</f>
        <v>14937</v>
      </c>
      <c r="AS29" s="25">
        <f ca="1">SUM(INDIRECT("'各歳別人口③'!D"&amp;(78+131*ROW(A19))):INDIRECT("'各歳別人口③'!D"&amp;(82+131*ROW(A19))))</f>
        <v>12714</v>
      </c>
      <c r="AT29" s="25">
        <f ca="1">SUM(INDIRECT("'各歳別人口③'!D"&amp;(83+131*ROW(A19))):INDIRECT("'各歳別人口③'!D"&amp;(87+131*ROW(A19))))</f>
        <v>8543</v>
      </c>
      <c r="AU29" s="25">
        <f ca="1">SUM(INDIRECT("'各歳別人口③'!D"&amp;(88+131*ROW(A19))):INDIRECT("'各歳別人口③'!D"&amp;(133+131*ROW(A19))))</f>
        <v>6503</v>
      </c>
      <c r="AW29" s="24" t="str">
        <f>"2020年"&amp;"2月"</f>
        <v>2020年2月</v>
      </c>
      <c r="AX29" s="25">
        <f ca="1">SUM(INDIRECT("'各歳別人口③'!E"&amp;(3+131*ROW(A19))):INDIRECT("'各歳別人口③'!E"&amp;(7+131*ROW(A19))))</f>
        <v>5922</v>
      </c>
      <c r="AY29" s="25">
        <f ca="1">SUM(INDIRECT("'各歳別人口③'!E"&amp;(8+131*ROW(A19))):INDIRECT("'各歳別人口③'!E"&amp;(12+131*ROW(A19))))</f>
        <v>7292</v>
      </c>
      <c r="AZ29" s="25">
        <f ca="1">SUM(INDIRECT("'各歳別人口③'!E"&amp;(13+131*ROW(A19))):INDIRECT("'各歳別人口③'!E"&amp;(17+131*ROW(A19))))</f>
        <v>7846</v>
      </c>
      <c r="BA29" s="25">
        <f ca="1">SUM(INDIRECT("'各歳別人口③'!E"&amp;(18+131*ROW(A19))):INDIRECT("'各歳別人口③'!E"&amp;(22+131*ROW(A19))))</f>
        <v>8930</v>
      </c>
      <c r="BB29" s="25">
        <f ca="1">SUM(INDIRECT("'各歳別人口③'!E"&amp;(23+131*ROW(A19))):INDIRECT("'各歳別人口③'!E"&amp;(27+131*ROW(A19))))</f>
        <v>9002</v>
      </c>
      <c r="BC29" s="25">
        <f ca="1">SUM(INDIRECT("'各歳別人口③'!E"&amp;(28+131*ROW(A19))):INDIRECT("'各歳別人口③'!E"&amp;(32+131*ROW(A19))))</f>
        <v>7817</v>
      </c>
      <c r="BD29" s="25">
        <f ca="1">SUM(INDIRECT("'各歳別人口③'!E"&amp;(33+131*ROW(A19))):INDIRECT("'各歳別人口③'!E"&amp;(37+131*ROW(A19))))</f>
        <v>8525</v>
      </c>
      <c r="BE29" s="25">
        <f ca="1">SUM(INDIRECT("'各歳別人口③'!E"&amp;(38+131*ROW(A19))):INDIRECT("'各歳別人口③'!E"&amp;(42+131*ROW(A19))))</f>
        <v>9985</v>
      </c>
      <c r="BF29" s="25">
        <f ca="1">SUM(INDIRECT("'各歳別人口③'!E"&amp;(43+131*ROW(A19))):INDIRECT("'各歳別人口③'!E"&amp;(47+131*ROW(A19))))</f>
        <v>12416</v>
      </c>
      <c r="BG29" s="25">
        <f ca="1">SUM(INDIRECT("'各歳別人口③'!E"&amp;(48+131*ROW(A19))):INDIRECT("'各歳別人口③'!E"&amp;(52+131*ROW(A19))))</f>
        <v>15559</v>
      </c>
      <c r="BH29" s="25">
        <f ca="1">SUM(INDIRECT("'各歳別人口③'!E"&amp;(53+131*ROW(A19))):INDIRECT("'各歳別人口③'!E"&amp;(57+131*ROW(A19))))</f>
        <v>13663</v>
      </c>
      <c r="BI29" s="25">
        <f ca="1">SUM(INDIRECT("'各歳別人口③'!E"&amp;(58+131*ROW(A19))):INDIRECT("'各歳別人口③'!E"&amp;(62+131*ROW(A19))))</f>
        <v>12081</v>
      </c>
      <c r="BJ29" s="25">
        <f ca="1">SUM(INDIRECT("'各歳別人口③'!E"&amp;(63+131*ROW(A19))):INDIRECT("'各歳別人口③'!E"&amp;(67+131*ROW(A19))))</f>
        <v>11260</v>
      </c>
      <c r="BK29" s="25">
        <f ca="1">SUM(INDIRECT("'各歳別人口③'!E"&amp;(68+131*ROW(A19))):INDIRECT("'各歳別人口③'!E"&amp;(72+131*ROW(A19))))</f>
        <v>13822</v>
      </c>
      <c r="BL29" s="25">
        <f ca="1">SUM(INDIRECT("'各歳別人口③'!E"&amp;(73+131*ROW(A19))):INDIRECT("'各歳別人口③'!E"&amp;(77+131*ROW(A19))))</f>
        <v>17094</v>
      </c>
      <c r="BM29" s="25">
        <f ca="1">SUM(INDIRECT("'各歳別人口③'!E"&amp;(78+131*ROW(A19))):INDIRECT("'各歳別人口③'!E"&amp;(82+131*ROW(A19))))</f>
        <v>15199</v>
      </c>
      <c r="BN29" s="25">
        <f ca="1">SUM(INDIRECT("'各歳別人口③'!E"&amp;(83+131*ROW(A19))):INDIRECT("'各歳別人口③'!E"&amp;(87+131*ROW(A19))))</f>
        <v>11130</v>
      </c>
      <c r="BO29" s="25">
        <f ca="1">SUM(INDIRECT("'各歳別人口③'!E"&amp;(88+131*ROW(A19))):INDIRECT("'各歳別人口③'!E"&amp;(133+131*ROW(A19))))</f>
        <v>13032</v>
      </c>
      <c r="BQ29" s="24" t="str">
        <f>"2020年"&amp;"2月"</f>
        <v>2020年2月</v>
      </c>
      <c r="BR29" s="25">
        <f t="shared" ca="1" si="7"/>
        <v>1137</v>
      </c>
      <c r="BS29" s="25">
        <f t="shared" ca="1" si="8"/>
        <v>1210</v>
      </c>
      <c r="BT29" s="25">
        <f t="shared" ca="1" si="9"/>
        <v>1287</v>
      </c>
      <c r="BU29" s="25">
        <f t="shared" ca="1" si="10"/>
        <v>1392</v>
      </c>
      <c r="BV29" s="25">
        <f t="shared" ca="1" si="11"/>
        <v>1431</v>
      </c>
      <c r="BW29" s="25">
        <f t="shared" ca="1" si="12"/>
        <v>1412</v>
      </c>
      <c r="BX29" s="25">
        <f t="shared" ca="1" si="13"/>
        <v>1409</v>
      </c>
      <c r="BY29" s="25">
        <f t="shared" ca="1" si="14"/>
        <v>1493</v>
      </c>
      <c r="BZ29" s="25">
        <f t="shared" ca="1" si="15"/>
        <v>1517</v>
      </c>
      <c r="CA29" s="25">
        <f t="shared" ca="1" si="16"/>
        <v>1624</v>
      </c>
      <c r="CB29" s="25">
        <f t="shared" ca="1" si="17"/>
        <v>1530</v>
      </c>
      <c r="CC29" s="25">
        <f t="shared" ca="1" si="18"/>
        <v>1649</v>
      </c>
      <c r="CD29" s="25">
        <f t="shared" ca="1" si="19"/>
        <v>1630</v>
      </c>
      <c r="CE29" s="25">
        <f t="shared" ca="1" si="20"/>
        <v>1754</v>
      </c>
      <c r="CF29" s="25">
        <f t="shared" ca="1" si="21"/>
        <v>1681</v>
      </c>
      <c r="CG29" s="25">
        <f t="shared" ca="1" si="22"/>
        <v>1763</v>
      </c>
      <c r="CH29" s="25">
        <f t="shared" ca="1" si="23"/>
        <v>2196</v>
      </c>
      <c r="CI29" s="25">
        <f t="shared" ca="1" si="24"/>
        <v>2166</v>
      </c>
      <c r="CJ29" s="25">
        <f t="shared" ca="1" si="25"/>
        <v>2215</v>
      </c>
      <c r="CK29" s="25">
        <f t="shared" ca="1" si="26"/>
        <v>2559</v>
      </c>
      <c r="CL29" s="25">
        <f t="shared" ca="1" si="27"/>
        <v>2545</v>
      </c>
      <c r="CM29" s="25">
        <f t="shared" ca="1" si="28"/>
        <v>2543</v>
      </c>
      <c r="CN29" s="25">
        <f t="shared" ca="1" si="29"/>
        <v>2464</v>
      </c>
      <c r="CO29" s="25">
        <f t="shared" ca="1" si="30"/>
        <v>2181</v>
      </c>
      <c r="CP29" s="25">
        <f t="shared" ca="1" si="31"/>
        <v>1980</v>
      </c>
      <c r="CQ29" s="25">
        <f t="shared" ca="1" si="32"/>
        <v>1969</v>
      </c>
      <c r="CR29" s="25">
        <f t="shared" ca="1" si="33"/>
        <v>1890</v>
      </c>
      <c r="CS29" s="25">
        <f t="shared" ca="1" si="34"/>
        <v>1853</v>
      </c>
      <c r="CT29" s="25">
        <f t="shared" ca="1" si="35"/>
        <v>1885</v>
      </c>
      <c r="CU29" s="25">
        <f t="shared" ca="1" si="36"/>
        <v>1870</v>
      </c>
      <c r="CV29" s="25">
        <f t="shared" ca="1" si="37"/>
        <v>1839</v>
      </c>
      <c r="CW29" s="25">
        <f t="shared" ca="1" si="38"/>
        <v>1988</v>
      </c>
      <c r="CX29" s="25">
        <f t="shared" ca="1" si="39"/>
        <v>2001</v>
      </c>
      <c r="CY29" s="25">
        <f t="shared" ca="1" si="40"/>
        <v>1993</v>
      </c>
      <c r="CZ29" s="25">
        <f t="shared" ca="1" si="41"/>
        <v>1984</v>
      </c>
      <c r="DA29" s="25">
        <f t="shared" ca="1" si="42"/>
        <v>2134</v>
      </c>
      <c r="DB29" s="25">
        <f t="shared" ca="1" si="43"/>
        <v>2126</v>
      </c>
      <c r="DC29" s="25">
        <f t="shared" ca="1" si="44"/>
        <v>2124</v>
      </c>
      <c r="DD29" s="25">
        <f t="shared" ca="1" si="45"/>
        <v>2137</v>
      </c>
      <c r="DE29" s="25">
        <f t="shared" ca="1" si="46"/>
        <v>2194</v>
      </c>
      <c r="DF29" s="25">
        <f t="shared" ca="1" si="47"/>
        <v>2363</v>
      </c>
      <c r="DG29" s="25">
        <f t="shared" ca="1" si="48"/>
        <v>2533</v>
      </c>
      <c r="DH29" s="25">
        <f t="shared" ca="1" si="49"/>
        <v>2569</v>
      </c>
      <c r="DI29" s="25">
        <f t="shared" ca="1" si="50"/>
        <v>2765</v>
      </c>
      <c r="DJ29" s="25">
        <f t="shared" ca="1" si="51"/>
        <v>2922</v>
      </c>
      <c r="DK29" s="25">
        <f t="shared" ca="1" si="52"/>
        <v>3093</v>
      </c>
      <c r="DL29" s="25">
        <f t="shared" ca="1" si="53"/>
        <v>3368</v>
      </c>
      <c r="DM29" s="25">
        <f t="shared" ca="1" si="54"/>
        <v>3414</v>
      </c>
      <c r="DN29" s="25">
        <f t="shared" ca="1" si="55"/>
        <v>3404</v>
      </c>
      <c r="DO29" s="25">
        <f t="shared" ca="1" si="56"/>
        <v>3285</v>
      </c>
      <c r="DP29" s="25">
        <f t="shared" ca="1" si="57"/>
        <v>3182</v>
      </c>
      <c r="DQ29" s="25">
        <f t="shared" ca="1" si="58"/>
        <v>3083</v>
      </c>
      <c r="DR29" s="25">
        <f t="shared" ca="1" si="59"/>
        <v>3155</v>
      </c>
      <c r="DS29" s="25">
        <f t="shared" ca="1" si="60"/>
        <v>2485</v>
      </c>
      <c r="DT29" s="25">
        <f t="shared" ca="1" si="61"/>
        <v>2767</v>
      </c>
      <c r="DU29" s="25">
        <f t="shared" ca="1" si="62"/>
        <v>2616</v>
      </c>
      <c r="DV29" s="25">
        <f t="shared" ca="1" si="63"/>
        <v>2581</v>
      </c>
      <c r="DW29" s="25">
        <f t="shared" ca="1" si="64"/>
        <v>2496</v>
      </c>
      <c r="DX29" s="25">
        <f t="shared" ca="1" si="65"/>
        <v>2471</v>
      </c>
      <c r="DY29" s="25">
        <f t="shared" ca="1" si="66"/>
        <v>2320</v>
      </c>
      <c r="DZ29" s="25">
        <f t="shared" ca="1" si="67"/>
        <v>2463</v>
      </c>
      <c r="EA29" s="25">
        <f t="shared" ca="1" si="68"/>
        <v>2393</v>
      </c>
      <c r="EB29" s="25">
        <f t="shared" ca="1" si="69"/>
        <v>2185</v>
      </c>
      <c r="EC29" s="25">
        <f t="shared" ca="1" si="70"/>
        <v>2341</v>
      </c>
      <c r="ED29" s="25">
        <f t="shared" ca="1" si="71"/>
        <v>2303</v>
      </c>
      <c r="EE29" s="25">
        <f t="shared" ca="1" si="72"/>
        <v>2384</v>
      </c>
      <c r="EF29" s="25">
        <f t="shared" ca="1" si="73"/>
        <v>2497</v>
      </c>
      <c r="EG29" s="25">
        <f t="shared" ca="1" si="74"/>
        <v>2674</v>
      </c>
      <c r="EH29" s="25">
        <f t="shared" ca="1" si="75"/>
        <v>2825</v>
      </c>
      <c r="EI29" s="25">
        <f t="shared" ca="1" si="76"/>
        <v>3013</v>
      </c>
      <c r="EJ29" s="25">
        <f t="shared" ca="1" si="77"/>
        <v>3471</v>
      </c>
      <c r="EK29" s="25">
        <f t="shared" ca="1" si="78"/>
        <v>3338</v>
      </c>
      <c r="EL29" s="25">
        <f t="shared" ca="1" si="79"/>
        <v>3616</v>
      </c>
      <c r="EM29" s="25">
        <f t="shared" ca="1" si="80"/>
        <v>2583</v>
      </c>
      <c r="EN29" s="25">
        <f t="shared" ca="1" si="81"/>
        <v>1929</v>
      </c>
      <c r="EO29" s="25">
        <f t="shared" ca="1" si="82"/>
        <v>2479</v>
      </c>
      <c r="EP29" s="25">
        <f t="shared" ca="1" si="83"/>
        <v>2754</v>
      </c>
      <c r="EQ29" s="25">
        <f t="shared" ca="1" si="84"/>
        <v>2689</v>
      </c>
      <c r="ER29" s="25">
        <f t="shared" ca="1" si="85"/>
        <v>2563</v>
      </c>
      <c r="ES29" s="25">
        <f t="shared" ca="1" si="86"/>
        <v>2229</v>
      </c>
      <c r="ET29" s="25">
        <f t="shared" ca="1" si="87"/>
        <v>1967</v>
      </c>
      <c r="EU29" s="25">
        <f t="shared" ca="1" si="88"/>
        <v>1722</v>
      </c>
      <c r="EV29" s="25">
        <f t="shared" ca="1" si="89"/>
        <v>1773</v>
      </c>
      <c r="EW29" s="25">
        <f t="shared" ca="1" si="90"/>
        <v>1573</v>
      </c>
      <c r="EX29" s="25">
        <f t="shared" ca="1" si="91"/>
        <v>1508</v>
      </c>
      <c r="EY29" s="25">
        <f t="shared" ca="1" si="92"/>
        <v>1273</v>
      </c>
      <c r="EZ29" s="25">
        <f t="shared" ca="1" si="93"/>
        <v>1092</v>
      </c>
      <c r="FA29" s="25">
        <f t="shared" ca="1" si="94"/>
        <v>924</v>
      </c>
      <c r="FB29" s="25">
        <f t="shared" ca="1" si="95"/>
        <v>753</v>
      </c>
      <c r="FC29" s="25">
        <f t="shared" ca="1" si="96"/>
        <v>611</v>
      </c>
      <c r="FD29" s="25">
        <f t="shared" ca="1" si="97"/>
        <v>480</v>
      </c>
      <c r="FE29" s="25">
        <f t="shared" ca="1" si="98"/>
        <v>361</v>
      </c>
      <c r="FF29" s="25">
        <f t="shared" ca="1" si="99"/>
        <v>323</v>
      </c>
      <c r="FG29" s="25">
        <f t="shared" ca="1" si="100"/>
        <v>226</v>
      </c>
      <c r="FH29" s="25">
        <f t="shared" ca="1" si="101"/>
        <v>155</v>
      </c>
      <c r="FI29" s="25">
        <f t="shared" ca="1" si="102"/>
        <v>95</v>
      </c>
      <c r="FJ29" s="25">
        <f t="shared" ca="1" si="103"/>
        <v>80</v>
      </c>
      <c r="FK29" s="25">
        <f t="shared" ca="1" si="104"/>
        <v>50</v>
      </c>
      <c r="FL29" s="25">
        <f t="shared" ca="1" si="105"/>
        <v>28</v>
      </c>
      <c r="FM29" s="25">
        <f t="shared" ca="1" si="106"/>
        <v>20</v>
      </c>
      <c r="FN29" s="27">
        <f ca="1">SUM(INDIRECT("'各歳別人口③'!D"&amp;(103+131*ROW(A19))):INDIRECT("'各歳別人口③'!D"&amp;(133+131*ROW(A19))))</f>
        <v>32</v>
      </c>
      <c r="FP29" s="24" t="str">
        <f>"2020年"&amp;"2月"</f>
        <v>2020年2月</v>
      </c>
      <c r="FQ29" s="25">
        <f t="shared" ca="1" si="107"/>
        <v>1036</v>
      </c>
      <c r="FR29" s="25">
        <f t="shared" ca="1" si="108"/>
        <v>1085</v>
      </c>
      <c r="FS29" s="25">
        <f t="shared" ca="1" si="109"/>
        <v>1232</v>
      </c>
      <c r="FT29" s="25">
        <f t="shared" ca="1" si="110"/>
        <v>1238</v>
      </c>
      <c r="FU29" s="25">
        <f t="shared" ca="1" si="111"/>
        <v>1331</v>
      </c>
      <c r="FV29" s="25">
        <f t="shared" ca="1" si="112"/>
        <v>1399</v>
      </c>
      <c r="FW29" s="25">
        <f t="shared" ca="1" si="113"/>
        <v>1430</v>
      </c>
      <c r="FX29" s="25">
        <f t="shared" ca="1" si="114"/>
        <v>1397</v>
      </c>
      <c r="FY29" s="25">
        <f t="shared" ca="1" si="115"/>
        <v>1535</v>
      </c>
      <c r="FZ29" s="25">
        <f t="shared" ca="1" si="116"/>
        <v>1531</v>
      </c>
      <c r="GA29" s="25">
        <f t="shared" ca="1" si="117"/>
        <v>1499</v>
      </c>
      <c r="GB29" s="25">
        <f t="shared" ca="1" si="118"/>
        <v>1519</v>
      </c>
      <c r="GC29" s="25">
        <f t="shared" ca="1" si="119"/>
        <v>1644</v>
      </c>
      <c r="GD29" s="25">
        <f t="shared" ca="1" si="120"/>
        <v>1621</v>
      </c>
      <c r="GE29" s="25">
        <f t="shared" ca="1" si="121"/>
        <v>1563</v>
      </c>
      <c r="GF29" s="25">
        <f t="shared" ca="1" si="122"/>
        <v>1688</v>
      </c>
      <c r="GG29" s="25">
        <f t="shared" ca="1" si="123"/>
        <v>1740</v>
      </c>
      <c r="GH29" s="25">
        <f t="shared" ca="1" si="124"/>
        <v>1783</v>
      </c>
      <c r="GI29" s="25">
        <f t="shared" ca="1" si="125"/>
        <v>1773</v>
      </c>
      <c r="GJ29" s="25">
        <f t="shared" ca="1" si="126"/>
        <v>1946</v>
      </c>
      <c r="GK29" s="25">
        <f t="shared" ca="1" si="127"/>
        <v>1947</v>
      </c>
      <c r="GL29" s="25">
        <f t="shared" ca="1" si="128"/>
        <v>1915</v>
      </c>
      <c r="GM29" s="25">
        <f t="shared" ca="1" si="129"/>
        <v>1851</v>
      </c>
      <c r="GN29" s="25">
        <f t="shared" ca="1" si="130"/>
        <v>1697</v>
      </c>
      <c r="GO29" s="25">
        <f t="shared" ca="1" si="131"/>
        <v>1592</v>
      </c>
      <c r="GP29" s="25">
        <f t="shared" ca="1" si="132"/>
        <v>1682</v>
      </c>
      <c r="GQ29" s="25">
        <f t="shared" ca="1" si="133"/>
        <v>1550</v>
      </c>
      <c r="GR29" s="25">
        <f t="shared" ca="1" si="134"/>
        <v>1492</v>
      </c>
      <c r="GS29" s="25">
        <f t="shared" ca="1" si="135"/>
        <v>1533</v>
      </c>
      <c r="GT29" s="25">
        <f t="shared" ca="1" si="136"/>
        <v>1560</v>
      </c>
      <c r="GU29" s="25">
        <f t="shared" ca="1" si="137"/>
        <v>1597</v>
      </c>
      <c r="GV29" s="25">
        <f t="shared" ca="1" si="138"/>
        <v>1687</v>
      </c>
      <c r="GW29" s="25">
        <f t="shared" ca="1" si="139"/>
        <v>1767</v>
      </c>
      <c r="GX29" s="25">
        <f t="shared" ca="1" si="140"/>
        <v>1686</v>
      </c>
      <c r="GY29" s="25">
        <f t="shared" ca="1" si="141"/>
        <v>1788</v>
      </c>
      <c r="GZ29" s="25">
        <f t="shared" ca="1" si="142"/>
        <v>1903</v>
      </c>
      <c r="HA29" s="25">
        <f t="shared" ca="1" si="143"/>
        <v>2009</v>
      </c>
      <c r="HB29" s="25">
        <f t="shared" ca="1" si="144"/>
        <v>1976</v>
      </c>
      <c r="HC29" s="25">
        <f t="shared" ca="1" si="145"/>
        <v>2001</v>
      </c>
      <c r="HD29" s="25">
        <f t="shared" ca="1" si="146"/>
        <v>2096</v>
      </c>
      <c r="HE29" s="25">
        <f t="shared" ca="1" si="147"/>
        <v>2286</v>
      </c>
      <c r="HF29" s="25">
        <f t="shared" ca="1" si="148"/>
        <v>2313</v>
      </c>
      <c r="HG29" s="25">
        <f t="shared" ca="1" si="149"/>
        <v>2454</v>
      </c>
      <c r="HH29" s="25">
        <f t="shared" ca="1" si="150"/>
        <v>2566</v>
      </c>
      <c r="HI29" s="25">
        <f t="shared" ca="1" si="151"/>
        <v>2797</v>
      </c>
      <c r="HJ29" s="25">
        <f t="shared" ca="1" si="152"/>
        <v>3013</v>
      </c>
      <c r="HK29" s="25">
        <f t="shared" ca="1" si="153"/>
        <v>3146</v>
      </c>
      <c r="HL29" s="25">
        <f t="shared" ca="1" si="154"/>
        <v>3129</v>
      </c>
      <c r="HM29" s="25">
        <f t="shared" ca="1" si="155"/>
        <v>3221</v>
      </c>
      <c r="HN29" s="25">
        <f t="shared" ca="1" si="156"/>
        <v>3050</v>
      </c>
      <c r="HO29" s="25">
        <f t="shared" ca="1" si="157"/>
        <v>2906</v>
      </c>
      <c r="HP29" s="25">
        <f t="shared" ca="1" si="158"/>
        <v>2896</v>
      </c>
      <c r="HQ29" s="25">
        <f t="shared" ca="1" si="159"/>
        <v>2900</v>
      </c>
      <c r="HR29" s="25">
        <f t="shared" ca="1" si="160"/>
        <v>2355</v>
      </c>
      <c r="HS29" s="25">
        <f t="shared" ca="1" si="161"/>
        <v>2606</v>
      </c>
      <c r="HT29" s="25">
        <f t="shared" ca="1" si="162"/>
        <v>2616</v>
      </c>
      <c r="HU29" s="25">
        <f t="shared" ca="1" si="163"/>
        <v>2436</v>
      </c>
      <c r="HV29" s="25">
        <f t="shared" ca="1" si="164"/>
        <v>2333</v>
      </c>
      <c r="HW29" s="25">
        <f t="shared" ca="1" si="165"/>
        <v>2383</v>
      </c>
      <c r="HX29" s="25">
        <f t="shared" ca="1" si="166"/>
        <v>2313</v>
      </c>
      <c r="HY29" s="25">
        <f t="shared" ca="1" si="167"/>
        <v>2211</v>
      </c>
      <c r="HZ29" s="25">
        <f t="shared" ca="1" si="168"/>
        <v>2298</v>
      </c>
      <c r="IA29" s="25">
        <f t="shared" ca="1" si="169"/>
        <v>2179</v>
      </c>
      <c r="IB29" s="25">
        <f t="shared" ca="1" si="170"/>
        <v>2280</v>
      </c>
      <c r="IC29" s="25">
        <f t="shared" ca="1" si="171"/>
        <v>2292</v>
      </c>
      <c r="ID29" s="25">
        <f t="shared" ca="1" si="172"/>
        <v>2474</v>
      </c>
      <c r="IE29" s="25">
        <f t="shared" ca="1" si="173"/>
        <v>2489</v>
      </c>
      <c r="IF29" s="25">
        <f t="shared" ca="1" si="174"/>
        <v>2762</v>
      </c>
      <c r="IG29" s="25">
        <f t="shared" ca="1" si="175"/>
        <v>2954</v>
      </c>
      <c r="IH29" s="25">
        <f t="shared" ca="1" si="176"/>
        <v>3143</v>
      </c>
      <c r="II29" s="25">
        <f t="shared" ca="1" si="177"/>
        <v>3833</v>
      </c>
      <c r="IJ29" s="25">
        <f t="shared" ca="1" si="178"/>
        <v>3747</v>
      </c>
      <c r="IK29" s="25">
        <f t="shared" ca="1" si="179"/>
        <v>4080</v>
      </c>
      <c r="IL29" s="25">
        <f t="shared" ca="1" si="180"/>
        <v>3044</v>
      </c>
      <c r="IM29" s="25">
        <f t="shared" ca="1" si="181"/>
        <v>2390</v>
      </c>
      <c r="IN29" s="25">
        <f t="shared" ca="1" si="182"/>
        <v>3003</v>
      </c>
      <c r="IO29" s="25">
        <f t="shared" ca="1" si="183"/>
        <v>3264</v>
      </c>
      <c r="IP29" s="25">
        <f t="shared" ca="1" si="184"/>
        <v>3039</v>
      </c>
      <c r="IQ29" s="25">
        <f t="shared" ca="1" si="185"/>
        <v>3131</v>
      </c>
      <c r="IR29" s="25">
        <f t="shared" ca="1" si="186"/>
        <v>2762</v>
      </c>
      <c r="IS29" s="25">
        <f t="shared" ca="1" si="187"/>
        <v>2427</v>
      </c>
      <c r="IT29" s="25">
        <f t="shared" ca="1" si="188"/>
        <v>2184</v>
      </c>
      <c r="IU29" s="25">
        <f t="shared" ca="1" si="189"/>
        <v>2319</v>
      </c>
      <c r="IV29" s="25">
        <f t="shared" ca="1" si="190"/>
        <v>2057</v>
      </c>
      <c r="IW29" s="25">
        <f t="shared" ca="1" si="191"/>
        <v>2143</v>
      </c>
      <c r="IX29" s="25">
        <f t="shared" ca="1" si="192"/>
        <v>1888</v>
      </c>
      <c r="IY29" s="25">
        <f t="shared" ca="1" si="193"/>
        <v>1727</v>
      </c>
      <c r="IZ29" s="25">
        <f t="shared" ca="1" si="194"/>
        <v>1598</v>
      </c>
      <c r="JA29" s="25">
        <f t="shared" ca="1" si="195"/>
        <v>1354</v>
      </c>
      <c r="JB29" s="25">
        <f t="shared" ca="1" si="196"/>
        <v>1181</v>
      </c>
      <c r="JC29" s="25">
        <f t="shared" ca="1" si="197"/>
        <v>1073</v>
      </c>
      <c r="JD29" s="25">
        <f t="shared" ca="1" si="198"/>
        <v>890</v>
      </c>
      <c r="JE29" s="25">
        <f t="shared" ca="1" si="199"/>
        <v>731</v>
      </c>
      <c r="JF29" s="25">
        <f t="shared" ca="1" si="200"/>
        <v>614</v>
      </c>
      <c r="JG29" s="25">
        <f t="shared" ca="1" si="201"/>
        <v>548</v>
      </c>
      <c r="JH29" s="25">
        <f t="shared" ca="1" si="202"/>
        <v>402</v>
      </c>
      <c r="JI29" s="25">
        <f t="shared" ca="1" si="203"/>
        <v>299</v>
      </c>
      <c r="JJ29" s="25">
        <f t="shared" ca="1" si="204"/>
        <v>218</v>
      </c>
      <c r="JK29" s="25">
        <f t="shared" ca="1" si="205"/>
        <v>195</v>
      </c>
      <c r="JL29" s="25">
        <f t="shared" ca="1" si="206"/>
        <v>118</v>
      </c>
      <c r="JM29" s="27">
        <f ca="1">SUM(INDIRECT("'各歳別人口③'!E"&amp;(103+131*ROW(A19))):INDIRECT("'各歳別人口③'!E"&amp;(133+131*ROW(A19))))</f>
        <v>196</v>
      </c>
    </row>
    <row r="30" spans="1:273" x14ac:dyDescent="0.4">
      <c r="A30" s="24" t="str">
        <f>"2020年"&amp;"3月"</f>
        <v>2020年3月</v>
      </c>
      <c r="B30" s="25">
        <f ca="1">SUM(INDIRECT("'各歳別人口③'!D"&amp;(3+131*ROW(A20))):INDIRECT("'各歳別人口③'!E"&amp;(133+131*ROW(A20))))</f>
        <v>398508</v>
      </c>
      <c r="D30" s="24" t="str">
        <f>"2020年"&amp;"3月"</f>
        <v>2020年3月</v>
      </c>
      <c r="E30" s="25">
        <f ca="1">SUM(INDIRECT("'各歳別人口③'!D"&amp;(3+131*ROW(A20))):INDIRECT("'各歳別人口③'!D"&amp;(133+131*ROW(A20))))</f>
        <v>198311</v>
      </c>
      <c r="F30" s="25">
        <f ca="1">SUM(INDIRECT("'各歳別人口③'!E"&amp;(3+131*ROW(A20))):INDIRECT("'各歳別人口③'!E"&amp;(133+131*ROW(A20))))</f>
        <v>200197</v>
      </c>
      <c r="H30" s="24" t="str">
        <f>"2020年"&amp;"3月"</f>
        <v>2020年3月</v>
      </c>
      <c r="I30" s="25">
        <f ca="1">SUM(INDIRECT("'各歳別人口③'!D"&amp;(3+131*ROW(A20))):INDIRECT("'各歳別人口③'!D"&amp;(17+131*ROW(A20))))</f>
        <v>22069</v>
      </c>
      <c r="J30" s="25">
        <f ca="1">SUM(INDIRECT("'各歳別人口③'!D"&amp;(18+131*ROW(A20))):INDIRECT("'各歳別人口③'!D"&amp;(67+131*ROW(A20))))</f>
        <v>120167</v>
      </c>
      <c r="K30" s="25">
        <f ca="1">SUM(INDIRECT("'各歳別人口③'!D"&amp;(68+131*ROW(A20))):INDIRECT("'各歳別人口③'!D"&amp;(133+131*ROW(A20))))</f>
        <v>56075</v>
      </c>
      <c r="M30" s="24" t="str">
        <f>"2020年"&amp;"3月"</f>
        <v>2020年3月</v>
      </c>
      <c r="N30" s="25">
        <f ca="1">SUM(INDIRECT("'各歳別人口③'!E"&amp;(3+131*ROW(A20))):INDIRECT("'各歳別人口③'!E"&amp;(17+131*ROW(A20))))</f>
        <v>21006</v>
      </c>
      <c r="O30" s="25">
        <f ca="1">SUM(INDIRECT("'各歳別人口③'!E"&amp;(18+131*ROW(A20))):INDIRECT("'各歳別人口③'!E"&amp;(67+131*ROW(A20))))</f>
        <v>108900</v>
      </c>
      <c r="P30" s="25">
        <f ca="1">SUM(INDIRECT("'各歳別人口③'!E"&amp;(68+131*ROW(A20))):INDIRECT("'各歳別人口③'!E"&amp;(133+131*ROW(A20))))</f>
        <v>70291</v>
      </c>
      <c r="R30" s="24" t="str">
        <f>"2020年"&amp;"3月"</f>
        <v>2020年3月</v>
      </c>
      <c r="S30" s="26">
        <f ca="1">IFERROR(SUM(INDIRECT("'各歳別人口③'!D"&amp;(68+131*ROW(A20))):INDIRECT("'各歳別人口③'!E"&amp;(133+131*ROW(A20))))/SUM(INDIRECT("'各歳別人口③'!D"&amp;(3+131*ROW(A20))):INDIRECT("'各歳別人口③'!E"&amp;(133+131*ROW(A20)))),"")</f>
        <v>0.31709777469962963</v>
      </c>
      <c r="U30" s="24" t="str">
        <f>"2020年"&amp;"3月"</f>
        <v>2020年3月</v>
      </c>
      <c r="V30" s="26">
        <f ca="1">IFERROR(SUM(INDIRECT("'各歳別人口③'!D"&amp;(78+131*ROW(A20))):INDIRECT("'各歳別人口③'!E"&amp;(133+131*ROW(A20))))/SUM(INDIRECT("'各歳別人口③'!D"&amp;(3+131*ROW(A20))):INDIRECT("'各歳別人口③'!E"&amp;(133+131*ROW(A20)))),"")</f>
        <v>0.1687293605147199</v>
      </c>
      <c r="X30" s="24" t="str">
        <f>"2020年"&amp;"3月"</f>
        <v>2020年3月</v>
      </c>
      <c r="Y30" s="26">
        <f ca="1">IFERROR(SUM(INDIRECT("'各歳別人口③'!D"&amp;(3+131*ROW(A20))):INDIRECT("'各歳別人口③'!E"&amp;(17+131*ROW(A20))))/SUM(INDIRECT("'各歳別人口③'!D"&amp;(3+131*ROW(A20))):INDIRECT("'各歳別人口③'!E"&amp;(133+131*ROW(A20)))),"")</f>
        <v>0.10809067822979715</v>
      </c>
      <c r="Z30" s="26">
        <f ca="1">IFERROR(SUM(INDIRECT("'各歳別人口③'!D"&amp;(18+131*ROW(A20))):INDIRECT("'各歳別人口③'!E"&amp;(67+131*ROW(A20))))/SUM(INDIRECT("'各歳別人口③'!D"&amp;(3+131*ROW(A20))):INDIRECT("'各歳別人口③'!E"&amp;(133+131*ROW(A20)))),"")</f>
        <v>0.57481154707057325</v>
      </c>
      <c r="AA30" s="26">
        <f ca="1">IFERROR(SUM(INDIRECT("'各歳別人口③'!D"&amp;(68+131*ROW(A20))):INDIRECT("'各歳別人口③'!E"&amp;(133+131*ROW(A20))))/SUM(INDIRECT("'各歳別人口③'!D"&amp;(3+131*ROW(A20))):INDIRECT("'各歳別人口③'!E"&amp;(133+131*ROW(A20)))),"")</f>
        <v>0.31709777469962963</v>
      </c>
      <c r="AC30" s="24" t="str">
        <f>"2020年"&amp;"3月"</f>
        <v>2020年3月</v>
      </c>
      <c r="AD30" s="25">
        <f ca="1">SUM(INDIRECT("'各歳別人口③'!D"&amp;(3+131*ROW(A20))):INDIRECT("'各歳別人口③'!D"&amp;(7+131*ROW(A20))))</f>
        <v>6383</v>
      </c>
      <c r="AE30" s="25">
        <f ca="1">SUM(INDIRECT("'各歳別人口③'!D"&amp;(8+131*ROW(A20))):INDIRECT("'各歳別人口③'!D"&amp;(12+131*ROW(A20))))</f>
        <v>7435</v>
      </c>
      <c r="AF30" s="25">
        <f ca="1">SUM(INDIRECT("'各歳別人口③'!D"&amp;(13+131*ROW(A20))):INDIRECT("'各歳別人口③'!D"&amp;(17+131*ROW(A20))))</f>
        <v>8251</v>
      </c>
      <c r="AG30" s="25">
        <f ca="1">SUM(INDIRECT("'各歳別人口③'!D"&amp;(18+131*ROW(A20))):INDIRECT("'各歳別人口③'!D"&amp;(22+131*ROW(A20))))</f>
        <v>10539</v>
      </c>
      <c r="AH30" s="25">
        <f ca="1">SUM(INDIRECT("'各歳別人口③'!D"&amp;(23+131*ROW(A20))):INDIRECT("'各歳別人口③'!D"&amp;(27+131*ROW(A20))))</f>
        <v>11298</v>
      </c>
      <c r="AI30" s="25">
        <f ca="1">SUM(INDIRECT("'各歳別人口③'!D"&amp;(28+131*ROW(A20))):INDIRECT("'各歳別人口③'!D"&amp;(32+131*ROW(A20))))</f>
        <v>9414</v>
      </c>
      <c r="AJ30" s="25">
        <f ca="1">SUM(INDIRECT("'各歳別人口③'!D"&amp;(33+131*ROW(A20))):INDIRECT("'各歳別人口③'!D"&amp;(37+131*ROW(A20))))</f>
        <v>9772</v>
      </c>
      <c r="AK30" s="25">
        <f ca="1">SUM(INDIRECT("'各歳別人口③'!D"&amp;(38+131*ROW(A20))):INDIRECT("'各歳別人口③'!D"&amp;(42+131*ROW(A20))))</f>
        <v>10683</v>
      </c>
      <c r="AL30" s="25">
        <f ca="1">SUM(INDIRECT("'各歳別人口③'!D"&amp;(43+131*ROW(A20))):INDIRECT("'各歳別人口③'!D"&amp;(47+131*ROW(A20))))</f>
        <v>13039</v>
      </c>
      <c r="AM30" s="25">
        <f ca="1">SUM(INDIRECT("'各歳別人口③'!D"&amp;(48+131*ROW(A20))):INDIRECT("'各歳別人口③'!D"&amp;(52+131*ROW(A20))))</f>
        <v>16544</v>
      </c>
      <c r="AN30" s="25">
        <f ca="1">SUM(INDIRECT("'各歳別人口③'!D"&amp;(53+131*ROW(A20))):INDIRECT("'各歳別人口③'!D"&amp;(57+131*ROW(A20))))</f>
        <v>14648</v>
      </c>
      <c r="AO30" s="25">
        <f ca="1">SUM(INDIRECT("'各歳別人口③'!D"&amp;(58+131*ROW(A20))):INDIRECT("'各歳別人口③'!D"&amp;(62+131*ROW(A20))))</f>
        <v>12529</v>
      </c>
      <c r="AP30" s="25">
        <f ca="1">SUM(INDIRECT("'各歳別人口③'!D"&amp;(63+131*ROW(A20))):INDIRECT("'各歳別人口③'!D"&amp;(67+131*ROW(A20))))</f>
        <v>11701</v>
      </c>
      <c r="AQ30" s="25">
        <f ca="1">SUM(INDIRECT("'各歳別人口③'!D"&amp;(68+131*ROW(A20))):INDIRECT("'各歳別人口③'!D"&amp;(72+131*ROW(A20))))</f>
        <v>13277</v>
      </c>
      <c r="AR30" s="25">
        <f ca="1">SUM(INDIRECT("'各歳別人口③'!D"&amp;(73+131*ROW(A20))):INDIRECT("'各歳別人口③'!D"&amp;(77+131*ROW(A20))))</f>
        <v>15014</v>
      </c>
      <c r="AS30" s="25">
        <f ca="1">SUM(INDIRECT("'各歳別人口③'!D"&amp;(78+131*ROW(A20))):INDIRECT("'各歳別人口③'!D"&amp;(82+131*ROW(A20))))</f>
        <v>12666</v>
      </c>
      <c r="AT30" s="25">
        <f ca="1">SUM(INDIRECT("'各歳別人口③'!D"&amp;(83+131*ROW(A20))):INDIRECT("'各歳別人口③'!D"&amp;(87+131*ROW(A20))))</f>
        <v>8551</v>
      </c>
      <c r="AU30" s="25">
        <f ca="1">SUM(INDIRECT("'各歳別人口③'!D"&amp;(88+131*ROW(A20))):INDIRECT("'各歳別人口③'!D"&amp;(133+131*ROW(A20))))</f>
        <v>6567</v>
      </c>
      <c r="AW30" s="24" t="str">
        <f>"2020年"&amp;"3月"</f>
        <v>2020年3月</v>
      </c>
      <c r="AX30" s="25">
        <f ca="1">SUM(INDIRECT("'各歳別人口③'!E"&amp;(3+131*ROW(A20))):INDIRECT("'各歳別人口③'!E"&amp;(7+131*ROW(A20))))</f>
        <v>5876</v>
      </c>
      <c r="AY30" s="25">
        <f ca="1">SUM(INDIRECT("'各歳別人口③'!E"&amp;(8+131*ROW(A20))):INDIRECT("'各歳別人口③'!E"&amp;(12+131*ROW(A20))))</f>
        <v>7295</v>
      </c>
      <c r="AZ30" s="25">
        <f ca="1">SUM(INDIRECT("'各歳別人口③'!E"&amp;(13+131*ROW(A20))):INDIRECT("'各歳別人口③'!E"&amp;(17+131*ROW(A20))))</f>
        <v>7835</v>
      </c>
      <c r="BA30" s="25">
        <f ca="1">SUM(INDIRECT("'各歳別人口③'!E"&amp;(18+131*ROW(A20))):INDIRECT("'各歳別人口③'!E"&amp;(22+131*ROW(A20))))</f>
        <v>8900</v>
      </c>
      <c r="BB30" s="25">
        <f ca="1">SUM(INDIRECT("'各歳別人口③'!E"&amp;(23+131*ROW(A20))):INDIRECT("'各歳別人口③'!E"&amp;(27+131*ROW(A20))))</f>
        <v>8862</v>
      </c>
      <c r="BC30" s="25">
        <f ca="1">SUM(INDIRECT("'各歳別人口③'!E"&amp;(28+131*ROW(A20))):INDIRECT("'各歳別人口③'!E"&amp;(32+131*ROW(A20))))</f>
        <v>7780</v>
      </c>
      <c r="BD30" s="25">
        <f ca="1">SUM(INDIRECT("'各歳別人口③'!E"&amp;(33+131*ROW(A20))):INDIRECT("'各歳別人口③'!E"&amp;(37+131*ROW(A20))))</f>
        <v>8502</v>
      </c>
      <c r="BE30" s="25">
        <f ca="1">SUM(INDIRECT("'各歳別人口③'!E"&amp;(38+131*ROW(A20))):INDIRECT("'各歳別人口③'!E"&amp;(42+131*ROW(A20))))</f>
        <v>9964</v>
      </c>
      <c r="BF30" s="25">
        <f ca="1">SUM(INDIRECT("'各歳別人口③'!E"&amp;(43+131*ROW(A20))):INDIRECT("'各歳別人口③'!E"&amp;(47+131*ROW(A20))))</f>
        <v>12303</v>
      </c>
      <c r="BG30" s="25">
        <f ca="1">SUM(INDIRECT("'各歳別人口③'!E"&amp;(48+131*ROW(A20))):INDIRECT("'各歳別人口③'!E"&amp;(52+131*ROW(A20))))</f>
        <v>15587</v>
      </c>
      <c r="BH30" s="25">
        <f ca="1">SUM(INDIRECT("'各歳別人口③'!E"&amp;(53+131*ROW(A20))):INDIRECT("'各歳別人口③'!E"&amp;(57+131*ROW(A20))))</f>
        <v>13614</v>
      </c>
      <c r="BI30" s="25">
        <f ca="1">SUM(INDIRECT("'各歳別人口③'!E"&amp;(58+131*ROW(A20))):INDIRECT("'各歳別人口③'!E"&amp;(62+131*ROW(A20))))</f>
        <v>12121</v>
      </c>
      <c r="BJ30" s="25">
        <f ca="1">SUM(INDIRECT("'各歳別人口③'!E"&amp;(63+131*ROW(A20))):INDIRECT("'各歳別人口③'!E"&amp;(67+131*ROW(A20))))</f>
        <v>11267</v>
      </c>
      <c r="BK30" s="25">
        <f ca="1">SUM(INDIRECT("'各歳別人口③'!E"&amp;(68+131*ROW(A20))):INDIRECT("'各歳別人口③'!E"&amp;(72+131*ROW(A20))))</f>
        <v>13748</v>
      </c>
      <c r="BL30" s="25">
        <f ca="1">SUM(INDIRECT("'各歳別人口③'!E"&amp;(73+131*ROW(A20))):INDIRECT("'各歳別人口③'!E"&amp;(77+131*ROW(A20))))</f>
        <v>17087</v>
      </c>
      <c r="BM30" s="25">
        <f ca="1">SUM(INDIRECT("'各歳別人口③'!E"&amp;(78+131*ROW(A20))):INDIRECT("'各歳別人口③'!E"&amp;(82+131*ROW(A20))))</f>
        <v>15173</v>
      </c>
      <c r="BN30" s="25">
        <f ca="1">SUM(INDIRECT("'各歳別人口③'!E"&amp;(83+131*ROW(A20))):INDIRECT("'各歳別人口③'!E"&amp;(87+131*ROW(A20))))</f>
        <v>11150</v>
      </c>
      <c r="BO30" s="25">
        <f ca="1">SUM(INDIRECT("'各歳別人口③'!E"&amp;(88+131*ROW(A20))):INDIRECT("'各歳別人口③'!E"&amp;(133+131*ROW(A20))))</f>
        <v>13133</v>
      </c>
      <c r="BQ30" s="24" t="str">
        <f>"2020年"&amp;"3月"</f>
        <v>2020年3月</v>
      </c>
      <c r="BR30" s="25">
        <f t="shared" ca="1" si="7"/>
        <v>1133</v>
      </c>
      <c r="BS30" s="25">
        <f t="shared" ca="1" si="8"/>
        <v>1186</v>
      </c>
      <c r="BT30" s="25">
        <f t="shared" ca="1" si="9"/>
        <v>1281</v>
      </c>
      <c r="BU30" s="25">
        <f t="shared" ca="1" si="10"/>
        <v>1340</v>
      </c>
      <c r="BV30" s="25">
        <f t="shared" ca="1" si="11"/>
        <v>1443</v>
      </c>
      <c r="BW30" s="25">
        <f t="shared" ca="1" si="12"/>
        <v>1417</v>
      </c>
      <c r="BX30" s="25">
        <f t="shared" ca="1" si="13"/>
        <v>1406</v>
      </c>
      <c r="BY30" s="25">
        <f t="shared" ca="1" si="14"/>
        <v>1494</v>
      </c>
      <c r="BZ30" s="25">
        <f t="shared" ca="1" si="15"/>
        <v>1494</v>
      </c>
      <c r="CA30" s="25">
        <f t="shared" ca="1" si="16"/>
        <v>1624</v>
      </c>
      <c r="CB30" s="25">
        <f t="shared" ca="1" si="17"/>
        <v>1553</v>
      </c>
      <c r="CC30" s="25">
        <f t="shared" ca="1" si="18"/>
        <v>1637</v>
      </c>
      <c r="CD30" s="25">
        <f t="shared" ca="1" si="19"/>
        <v>1653</v>
      </c>
      <c r="CE30" s="25">
        <f t="shared" ca="1" si="20"/>
        <v>1727</v>
      </c>
      <c r="CF30" s="25">
        <f t="shared" ca="1" si="21"/>
        <v>1681</v>
      </c>
      <c r="CG30" s="25">
        <f t="shared" ca="1" si="22"/>
        <v>1749</v>
      </c>
      <c r="CH30" s="25">
        <f t="shared" ca="1" si="23"/>
        <v>2175</v>
      </c>
      <c r="CI30" s="25">
        <f t="shared" ca="1" si="24"/>
        <v>2161</v>
      </c>
      <c r="CJ30" s="25">
        <f t="shared" ca="1" si="25"/>
        <v>1988</v>
      </c>
      <c r="CK30" s="25">
        <f t="shared" ca="1" si="26"/>
        <v>2466</v>
      </c>
      <c r="CL30" s="25">
        <f t="shared" ca="1" si="27"/>
        <v>2585</v>
      </c>
      <c r="CM30" s="25">
        <f t="shared" ca="1" si="28"/>
        <v>2497</v>
      </c>
      <c r="CN30" s="25">
        <f t="shared" ca="1" si="29"/>
        <v>2200</v>
      </c>
      <c r="CO30" s="25">
        <f t="shared" ca="1" si="30"/>
        <v>2071</v>
      </c>
      <c r="CP30" s="25">
        <f t="shared" ca="1" si="31"/>
        <v>1945</v>
      </c>
      <c r="CQ30" s="25">
        <f t="shared" ca="1" si="32"/>
        <v>1955</v>
      </c>
      <c r="CR30" s="25">
        <f t="shared" ca="1" si="33"/>
        <v>1885</v>
      </c>
      <c r="CS30" s="25">
        <f t="shared" ca="1" si="34"/>
        <v>1864</v>
      </c>
      <c r="CT30" s="25">
        <f t="shared" ca="1" si="35"/>
        <v>1863</v>
      </c>
      <c r="CU30" s="25">
        <f t="shared" ca="1" si="36"/>
        <v>1847</v>
      </c>
      <c r="CV30" s="25">
        <f t="shared" ca="1" si="37"/>
        <v>1814</v>
      </c>
      <c r="CW30" s="25">
        <f t="shared" ca="1" si="38"/>
        <v>2000</v>
      </c>
      <c r="CX30" s="25">
        <f t="shared" ca="1" si="39"/>
        <v>1977</v>
      </c>
      <c r="CY30" s="25">
        <f t="shared" ca="1" si="40"/>
        <v>2000</v>
      </c>
      <c r="CZ30" s="25">
        <f t="shared" ca="1" si="41"/>
        <v>1981</v>
      </c>
      <c r="DA30" s="25">
        <f t="shared" ca="1" si="42"/>
        <v>2125</v>
      </c>
      <c r="DB30" s="25">
        <f t="shared" ca="1" si="43"/>
        <v>2073</v>
      </c>
      <c r="DC30" s="25">
        <f t="shared" ca="1" si="44"/>
        <v>2154</v>
      </c>
      <c r="DD30" s="25">
        <f t="shared" ca="1" si="45"/>
        <v>2112</v>
      </c>
      <c r="DE30" s="25">
        <f t="shared" ca="1" si="46"/>
        <v>2219</v>
      </c>
      <c r="DF30" s="25">
        <f t="shared" ca="1" si="47"/>
        <v>2336</v>
      </c>
      <c r="DG30" s="25">
        <f t="shared" ca="1" si="48"/>
        <v>2523</v>
      </c>
      <c r="DH30" s="25">
        <f t="shared" ca="1" si="49"/>
        <v>2520</v>
      </c>
      <c r="DI30" s="25">
        <f t="shared" ca="1" si="50"/>
        <v>2738</v>
      </c>
      <c r="DJ30" s="25">
        <f t="shared" ca="1" si="51"/>
        <v>2922</v>
      </c>
      <c r="DK30" s="25">
        <f t="shared" ca="1" si="52"/>
        <v>3072</v>
      </c>
      <c r="DL30" s="25">
        <f t="shared" ca="1" si="53"/>
        <v>3369</v>
      </c>
      <c r="DM30" s="25">
        <f t="shared" ca="1" si="54"/>
        <v>3391</v>
      </c>
      <c r="DN30" s="25">
        <f t="shared" ca="1" si="55"/>
        <v>3423</v>
      </c>
      <c r="DO30" s="25">
        <f t="shared" ca="1" si="56"/>
        <v>3289</v>
      </c>
      <c r="DP30" s="25">
        <f t="shared" ca="1" si="57"/>
        <v>3137</v>
      </c>
      <c r="DQ30" s="25">
        <f t="shared" ca="1" si="58"/>
        <v>3135</v>
      </c>
      <c r="DR30" s="25">
        <f t="shared" ca="1" si="59"/>
        <v>3112</v>
      </c>
      <c r="DS30" s="25">
        <f t="shared" ca="1" si="60"/>
        <v>2582</v>
      </c>
      <c r="DT30" s="25">
        <f t="shared" ca="1" si="61"/>
        <v>2682</v>
      </c>
      <c r="DU30" s="25">
        <f t="shared" ca="1" si="62"/>
        <v>2646</v>
      </c>
      <c r="DV30" s="25">
        <f t="shared" ca="1" si="63"/>
        <v>2595</v>
      </c>
      <c r="DW30" s="25">
        <f t="shared" ca="1" si="64"/>
        <v>2527</v>
      </c>
      <c r="DX30" s="25">
        <f t="shared" ca="1" si="65"/>
        <v>2446</v>
      </c>
      <c r="DY30" s="25">
        <f t="shared" ca="1" si="66"/>
        <v>2315</v>
      </c>
      <c r="DZ30" s="25">
        <f t="shared" ca="1" si="67"/>
        <v>2467</v>
      </c>
      <c r="EA30" s="25">
        <f t="shared" ca="1" si="68"/>
        <v>2372</v>
      </c>
      <c r="EB30" s="25">
        <f t="shared" ca="1" si="69"/>
        <v>2220</v>
      </c>
      <c r="EC30" s="25">
        <f t="shared" ca="1" si="70"/>
        <v>2339</v>
      </c>
      <c r="ED30" s="25">
        <f t="shared" ca="1" si="71"/>
        <v>2303</v>
      </c>
      <c r="EE30" s="25">
        <f t="shared" ca="1" si="72"/>
        <v>2370</v>
      </c>
      <c r="EF30" s="25">
        <f t="shared" ca="1" si="73"/>
        <v>2476</v>
      </c>
      <c r="EG30" s="25">
        <f t="shared" ca="1" si="74"/>
        <v>2640</v>
      </c>
      <c r="EH30" s="25">
        <f t="shared" ca="1" si="75"/>
        <v>2801</v>
      </c>
      <c r="EI30" s="25">
        <f t="shared" ca="1" si="76"/>
        <v>2990</v>
      </c>
      <c r="EJ30" s="25">
        <f t="shared" ca="1" si="77"/>
        <v>3452</v>
      </c>
      <c r="EK30" s="25">
        <f t="shared" ca="1" si="78"/>
        <v>3341</v>
      </c>
      <c r="EL30" s="25">
        <f t="shared" ca="1" si="79"/>
        <v>3590</v>
      </c>
      <c r="EM30" s="25">
        <f t="shared" ca="1" si="80"/>
        <v>2748</v>
      </c>
      <c r="EN30" s="25">
        <f t="shared" ca="1" si="81"/>
        <v>1883</v>
      </c>
      <c r="EO30" s="25">
        <f t="shared" ca="1" si="82"/>
        <v>2408</v>
      </c>
      <c r="EP30" s="25">
        <f t="shared" ca="1" si="83"/>
        <v>2787</v>
      </c>
      <c r="EQ30" s="25">
        <f t="shared" ca="1" si="84"/>
        <v>2652</v>
      </c>
      <c r="ER30" s="25">
        <f t="shared" ca="1" si="85"/>
        <v>2575</v>
      </c>
      <c r="ES30" s="25">
        <f t="shared" ca="1" si="86"/>
        <v>2244</v>
      </c>
      <c r="ET30" s="25">
        <f t="shared" ca="1" si="87"/>
        <v>1984</v>
      </c>
      <c r="EU30" s="25">
        <f t="shared" ca="1" si="88"/>
        <v>1727</v>
      </c>
      <c r="EV30" s="25">
        <f t="shared" ca="1" si="89"/>
        <v>1767</v>
      </c>
      <c r="EW30" s="25">
        <f t="shared" ca="1" si="90"/>
        <v>1558</v>
      </c>
      <c r="EX30" s="25">
        <f t="shared" ca="1" si="91"/>
        <v>1515</v>
      </c>
      <c r="EY30" s="25">
        <f t="shared" ca="1" si="92"/>
        <v>1321</v>
      </c>
      <c r="EZ30" s="25">
        <f t="shared" ca="1" si="93"/>
        <v>1053</v>
      </c>
      <c r="FA30" s="25">
        <f t="shared" ca="1" si="94"/>
        <v>940</v>
      </c>
      <c r="FB30" s="25">
        <f t="shared" ca="1" si="95"/>
        <v>755</v>
      </c>
      <c r="FC30" s="25">
        <f t="shared" ca="1" si="96"/>
        <v>630</v>
      </c>
      <c r="FD30" s="25">
        <f t="shared" ca="1" si="97"/>
        <v>475</v>
      </c>
      <c r="FE30" s="25">
        <f t="shared" ca="1" si="98"/>
        <v>386</v>
      </c>
      <c r="FF30" s="25">
        <f t="shared" ca="1" si="99"/>
        <v>302</v>
      </c>
      <c r="FG30" s="25">
        <f t="shared" ca="1" si="100"/>
        <v>234</v>
      </c>
      <c r="FH30" s="25">
        <f t="shared" ca="1" si="101"/>
        <v>170</v>
      </c>
      <c r="FI30" s="25">
        <f t="shared" ca="1" si="102"/>
        <v>86</v>
      </c>
      <c r="FJ30" s="25">
        <f t="shared" ca="1" si="103"/>
        <v>85</v>
      </c>
      <c r="FK30" s="25">
        <f t="shared" ca="1" si="104"/>
        <v>50</v>
      </c>
      <c r="FL30" s="25">
        <f t="shared" ca="1" si="105"/>
        <v>27</v>
      </c>
      <c r="FM30" s="25">
        <f t="shared" ca="1" si="106"/>
        <v>20</v>
      </c>
      <c r="FN30" s="27">
        <f ca="1">SUM(INDIRECT("'各歳別人口③'!D"&amp;(103+131*ROW(A20))):INDIRECT("'各歳別人口③'!D"&amp;(133+131*ROW(A20))))</f>
        <v>33</v>
      </c>
      <c r="FP30" s="24" t="str">
        <f>"2020年"&amp;"3月"</f>
        <v>2020年3月</v>
      </c>
      <c r="FQ30" s="25">
        <f t="shared" ca="1" si="107"/>
        <v>1043</v>
      </c>
      <c r="FR30" s="25">
        <f t="shared" ca="1" si="108"/>
        <v>1066</v>
      </c>
      <c r="FS30" s="25">
        <f t="shared" ca="1" si="109"/>
        <v>1236</v>
      </c>
      <c r="FT30" s="25">
        <f t="shared" ca="1" si="110"/>
        <v>1230</v>
      </c>
      <c r="FU30" s="25">
        <f t="shared" ca="1" si="111"/>
        <v>1301</v>
      </c>
      <c r="FV30" s="25">
        <f t="shared" ca="1" si="112"/>
        <v>1436</v>
      </c>
      <c r="FW30" s="25">
        <f t="shared" ca="1" si="113"/>
        <v>1408</v>
      </c>
      <c r="FX30" s="25">
        <f t="shared" ca="1" si="114"/>
        <v>1381</v>
      </c>
      <c r="FY30" s="25">
        <f t="shared" ca="1" si="115"/>
        <v>1534</v>
      </c>
      <c r="FZ30" s="25">
        <f t="shared" ca="1" si="116"/>
        <v>1536</v>
      </c>
      <c r="GA30" s="25">
        <f t="shared" ca="1" si="117"/>
        <v>1478</v>
      </c>
      <c r="GB30" s="25">
        <f t="shared" ca="1" si="118"/>
        <v>1542</v>
      </c>
      <c r="GC30" s="25">
        <f t="shared" ca="1" si="119"/>
        <v>1638</v>
      </c>
      <c r="GD30" s="25">
        <f t="shared" ca="1" si="120"/>
        <v>1613</v>
      </c>
      <c r="GE30" s="25">
        <f t="shared" ca="1" si="121"/>
        <v>1564</v>
      </c>
      <c r="GF30" s="25">
        <f t="shared" ca="1" si="122"/>
        <v>1667</v>
      </c>
      <c r="GG30" s="25">
        <f t="shared" ca="1" si="123"/>
        <v>1739</v>
      </c>
      <c r="GH30" s="25">
        <f t="shared" ca="1" si="124"/>
        <v>1760</v>
      </c>
      <c r="GI30" s="25">
        <f t="shared" ca="1" si="125"/>
        <v>1825</v>
      </c>
      <c r="GJ30" s="25">
        <f t="shared" ca="1" si="126"/>
        <v>1909</v>
      </c>
      <c r="GK30" s="25">
        <f t="shared" ca="1" si="127"/>
        <v>1969</v>
      </c>
      <c r="GL30" s="25">
        <f t="shared" ca="1" si="128"/>
        <v>1873</v>
      </c>
      <c r="GM30" s="25">
        <f t="shared" ca="1" si="129"/>
        <v>1792</v>
      </c>
      <c r="GN30" s="25">
        <f t="shared" ca="1" si="130"/>
        <v>1648</v>
      </c>
      <c r="GO30" s="25">
        <f t="shared" ca="1" si="131"/>
        <v>1580</v>
      </c>
      <c r="GP30" s="25">
        <f t="shared" ca="1" si="132"/>
        <v>1672</v>
      </c>
      <c r="GQ30" s="25">
        <f t="shared" ca="1" si="133"/>
        <v>1543</v>
      </c>
      <c r="GR30" s="25">
        <f t="shared" ca="1" si="134"/>
        <v>1507</v>
      </c>
      <c r="GS30" s="25">
        <f t="shared" ca="1" si="135"/>
        <v>1517</v>
      </c>
      <c r="GT30" s="25">
        <f t="shared" ca="1" si="136"/>
        <v>1541</v>
      </c>
      <c r="GU30" s="25">
        <f t="shared" ca="1" si="137"/>
        <v>1604</v>
      </c>
      <c r="GV30" s="25">
        <f t="shared" ca="1" si="138"/>
        <v>1673</v>
      </c>
      <c r="GW30" s="25">
        <f t="shared" ca="1" si="139"/>
        <v>1756</v>
      </c>
      <c r="GX30" s="25">
        <f t="shared" ca="1" si="140"/>
        <v>1710</v>
      </c>
      <c r="GY30" s="25">
        <f t="shared" ca="1" si="141"/>
        <v>1759</v>
      </c>
      <c r="GZ30" s="25">
        <f t="shared" ca="1" si="142"/>
        <v>1891</v>
      </c>
      <c r="HA30" s="25">
        <f t="shared" ca="1" si="143"/>
        <v>2013</v>
      </c>
      <c r="HB30" s="25">
        <f t="shared" ca="1" si="144"/>
        <v>1970</v>
      </c>
      <c r="HC30" s="25">
        <f t="shared" ca="1" si="145"/>
        <v>1996</v>
      </c>
      <c r="HD30" s="25">
        <f t="shared" ca="1" si="146"/>
        <v>2094</v>
      </c>
      <c r="HE30" s="25">
        <f t="shared" ca="1" si="147"/>
        <v>2276</v>
      </c>
      <c r="HF30" s="25">
        <f t="shared" ca="1" si="148"/>
        <v>2278</v>
      </c>
      <c r="HG30" s="25">
        <f t="shared" ca="1" si="149"/>
        <v>2473</v>
      </c>
      <c r="HH30" s="25">
        <f t="shared" ca="1" si="150"/>
        <v>2522</v>
      </c>
      <c r="HI30" s="25">
        <f t="shared" ca="1" si="151"/>
        <v>2754</v>
      </c>
      <c r="HJ30" s="25">
        <f t="shared" ca="1" si="152"/>
        <v>3025</v>
      </c>
      <c r="HK30" s="25">
        <f t="shared" ca="1" si="153"/>
        <v>3126</v>
      </c>
      <c r="HL30" s="25">
        <f t="shared" ca="1" si="154"/>
        <v>3124</v>
      </c>
      <c r="HM30" s="25">
        <f t="shared" ca="1" si="155"/>
        <v>3219</v>
      </c>
      <c r="HN30" s="25">
        <f t="shared" ca="1" si="156"/>
        <v>3093</v>
      </c>
      <c r="HO30" s="25">
        <f t="shared" ca="1" si="157"/>
        <v>2886</v>
      </c>
      <c r="HP30" s="25">
        <f t="shared" ca="1" si="158"/>
        <v>2898</v>
      </c>
      <c r="HQ30" s="25">
        <f t="shared" ca="1" si="159"/>
        <v>2882</v>
      </c>
      <c r="HR30" s="25">
        <f t="shared" ca="1" si="160"/>
        <v>2439</v>
      </c>
      <c r="HS30" s="25">
        <f t="shared" ca="1" si="161"/>
        <v>2509</v>
      </c>
      <c r="HT30" s="25">
        <f t="shared" ca="1" si="162"/>
        <v>2675</v>
      </c>
      <c r="HU30" s="25">
        <f t="shared" ca="1" si="163"/>
        <v>2426</v>
      </c>
      <c r="HV30" s="25">
        <f t="shared" ca="1" si="164"/>
        <v>2333</v>
      </c>
      <c r="HW30" s="25">
        <f t="shared" ca="1" si="165"/>
        <v>2389</v>
      </c>
      <c r="HX30" s="25">
        <f t="shared" ca="1" si="166"/>
        <v>2298</v>
      </c>
      <c r="HY30" s="25">
        <f t="shared" ca="1" si="167"/>
        <v>2221</v>
      </c>
      <c r="HZ30" s="25">
        <f t="shared" ca="1" si="168"/>
        <v>2306</v>
      </c>
      <c r="IA30" s="25">
        <f t="shared" ca="1" si="169"/>
        <v>2165</v>
      </c>
      <c r="IB30" s="25">
        <f t="shared" ca="1" si="170"/>
        <v>2273</v>
      </c>
      <c r="IC30" s="25">
        <f t="shared" ca="1" si="171"/>
        <v>2302</v>
      </c>
      <c r="ID30" s="25">
        <f t="shared" ca="1" si="172"/>
        <v>2421</v>
      </c>
      <c r="IE30" s="25">
        <f t="shared" ca="1" si="173"/>
        <v>2516</v>
      </c>
      <c r="IF30" s="25">
        <f t="shared" ca="1" si="174"/>
        <v>2742</v>
      </c>
      <c r="IG30" s="25">
        <f t="shared" ca="1" si="175"/>
        <v>2927</v>
      </c>
      <c r="IH30" s="25">
        <f t="shared" ca="1" si="176"/>
        <v>3142</v>
      </c>
      <c r="II30" s="25">
        <f t="shared" ca="1" si="177"/>
        <v>3762</v>
      </c>
      <c r="IJ30" s="25">
        <f t="shared" ca="1" si="178"/>
        <v>3735</v>
      </c>
      <c r="IK30" s="25">
        <f t="shared" ca="1" si="179"/>
        <v>4091</v>
      </c>
      <c r="IL30" s="25">
        <f t="shared" ca="1" si="180"/>
        <v>3189</v>
      </c>
      <c r="IM30" s="25">
        <f t="shared" ca="1" si="181"/>
        <v>2310</v>
      </c>
      <c r="IN30" s="25">
        <f t="shared" ca="1" si="182"/>
        <v>2947</v>
      </c>
      <c r="IO30" s="25">
        <f t="shared" ca="1" si="183"/>
        <v>3290</v>
      </c>
      <c r="IP30" s="25">
        <f t="shared" ca="1" si="184"/>
        <v>3061</v>
      </c>
      <c r="IQ30" s="25">
        <f t="shared" ca="1" si="185"/>
        <v>3072</v>
      </c>
      <c r="IR30" s="25">
        <f t="shared" ca="1" si="186"/>
        <v>2803</v>
      </c>
      <c r="IS30" s="25">
        <f t="shared" ca="1" si="187"/>
        <v>2468</v>
      </c>
      <c r="IT30" s="25">
        <f t="shared" ca="1" si="188"/>
        <v>2179</v>
      </c>
      <c r="IU30" s="25">
        <f t="shared" ca="1" si="189"/>
        <v>2315</v>
      </c>
      <c r="IV30" s="25">
        <f t="shared" ca="1" si="190"/>
        <v>2073</v>
      </c>
      <c r="IW30" s="25">
        <f t="shared" ca="1" si="191"/>
        <v>2115</v>
      </c>
      <c r="IX30" s="25">
        <f t="shared" ca="1" si="192"/>
        <v>1918</v>
      </c>
      <c r="IY30" s="25">
        <f t="shared" ca="1" si="193"/>
        <v>1682</v>
      </c>
      <c r="IZ30" s="25">
        <f t="shared" ca="1" si="194"/>
        <v>1630</v>
      </c>
      <c r="JA30" s="25">
        <f t="shared" ca="1" si="195"/>
        <v>1369</v>
      </c>
      <c r="JB30" s="25">
        <f t="shared" ca="1" si="196"/>
        <v>1178</v>
      </c>
      <c r="JC30" s="25">
        <f t="shared" ca="1" si="197"/>
        <v>1079</v>
      </c>
      <c r="JD30" s="25">
        <f t="shared" ca="1" si="198"/>
        <v>927</v>
      </c>
      <c r="JE30" s="25">
        <f t="shared" ca="1" si="199"/>
        <v>717</v>
      </c>
      <c r="JF30" s="25">
        <f t="shared" ca="1" si="200"/>
        <v>611</v>
      </c>
      <c r="JG30" s="25">
        <f t="shared" ca="1" si="201"/>
        <v>555</v>
      </c>
      <c r="JH30" s="25">
        <f t="shared" ca="1" si="202"/>
        <v>424</v>
      </c>
      <c r="JI30" s="25">
        <f t="shared" ca="1" si="203"/>
        <v>301</v>
      </c>
      <c r="JJ30" s="25">
        <f t="shared" ca="1" si="204"/>
        <v>221</v>
      </c>
      <c r="JK30" s="25">
        <f t="shared" ca="1" si="205"/>
        <v>196</v>
      </c>
      <c r="JL30" s="25">
        <f t="shared" ca="1" si="206"/>
        <v>117</v>
      </c>
      <c r="JM30" s="27">
        <f ca="1">SUM(INDIRECT("'各歳別人口③'!E"&amp;(103+131*ROW(A20))):INDIRECT("'各歳別人口③'!E"&amp;(133+131*ROW(A20))))</f>
        <v>208</v>
      </c>
    </row>
    <row r="31" spans="1:273" x14ac:dyDescent="0.4">
      <c r="A31" s="24" t="str">
        <f>"2020年"&amp;"4月"</f>
        <v>2020年4月</v>
      </c>
      <c r="B31" s="25">
        <f ca="1">SUM(INDIRECT("'各歳別人口③'!D"&amp;(3+131*ROW(A21))):INDIRECT("'各歳別人口③'!E"&amp;(133+131*ROW(A21))))</f>
        <v>401119</v>
      </c>
      <c r="D31" s="24" t="str">
        <f>"2020年"&amp;"4月"</f>
        <v>2020年4月</v>
      </c>
      <c r="E31" s="25">
        <f ca="1">SUM(INDIRECT("'各歳別人口③'!D"&amp;(3+131*ROW(A21))):INDIRECT("'各歳別人口③'!D"&amp;(133+131*ROW(A21))))</f>
        <v>200680</v>
      </c>
      <c r="F31" s="25">
        <f ca="1">SUM(INDIRECT("'各歳別人口③'!E"&amp;(3+131*ROW(A21))):INDIRECT("'各歳別人口③'!E"&amp;(133+131*ROW(A21))))</f>
        <v>200439</v>
      </c>
      <c r="H31" s="24" t="str">
        <f>"2020年"&amp;"4月"</f>
        <v>2020年4月</v>
      </c>
      <c r="I31" s="25">
        <f ca="1">SUM(INDIRECT("'各歳別人口③'!D"&amp;(3+131*ROW(A21))):INDIRECT("'各歳別人口③'!D"&amp;(17+131*ROW(A21))))</f>
        <v>22103</v>
      </c>
      <c r="J31" s="25">
        <f ca="1">SUM(INDIRECT("'各歳別人口③'!D"&amp;(18+131*ROW(A21))):INDIRECT("'各歳別人口③'!D"&amp;(67+131*ROW(A21))))</f>
        <v>122465</v>
      </c>
      <c r="K31" s="25">
        <f ca="1">SUM(INDIRECT("'各歳別人口③'!D"&amp;(68+131*ROW(A21))):INDIRECT("'各歳別人口③'!D"&amp;(133+131*ROW(A21))))</f>
        <v>56112</v>
      </c>
      <c r="M31" s="24" t="str">
        <f>"2020年"&amp;"4月"</f>
        <v>2020年4月</v>
      </c>
      <c r="N31" s="25">
        <f ca="1">SUM(INDIRECT("'各歳別人口③'!E"&amp;(3+131*ROW(A21))):INDIRECT("'各歳別人口③'!E"&amp;(17+131*ROW(A21))))</f>
        <v>20979</v>
      </c>
      <c r="O31" s="25">
        <f ca="1">SUM(INDIRECT("'各歳別人口③'!E"&amp;(18+131*ROW(A21))):INDIRECT("'各歳別人口③'!E"&amp;(67+131*ROW(A21))))</f>
        <v>109143</v>
      </c>
      <c r="P31" s="25">
        <f ca="1">SUM(INDIRECT("'各歳別人口③'!E"&amp;(68+131*ROW(A21))):INDIRECT("'各歳別人口③'!E"&amp;(133+131*ROW(A21))))</f>
        <v>70317</v>
      </c>
      <c r="R31" s="24" t="str">
        <f>"2020年"&amp;"4月"</f>
        <v>2020年4月</v>
      </c>
      <c r="S31" s="26">
        <f ca="1">IFERROR(SUM(INDIRECT("'各歳別人口③'!D"&amp;(68+131*ROW(A21))):INDIRECT("'各歳別人口③'!E"&amp;(133+131*ROW(A21))))/SUM(INDIRECT("'各歳別人口③'!D"&amp;(3+131*ROW(A21))):INDIRECT("'各歳別人口③'!E"&amp;(133+131*ROW(A21)))),"")</f>
        <v>0.31519075386605971</v>
      </c>
      <c r="U31" s="24" t="str">
        <f>"2020年"&amp;"4月"</f>
        <v>2020年4月</v>
      </c>
      <c r="V31" s="26">
        <f ca="1">IFERROR(SUM(INDIRECT("'各歳別人口③'!D"&amp;(78+131*ROW(A21))):INDIRECT("'各歳別人口③'!E"&amp;(133+131*ROW(A21))))/SUM(INDIRECT("'各歳別人口③'!D"&amp;(3+131*ROW(A21))):INDIRECT("'各歳別人口③'!E"&amp;(133+131*ROW(A21)))),"")</f>
        <v>0.16782052208945475</v>
      </c>
      <c r="X31" s="24" t="str">
        <f>"2020年"&amp;"4月"</f>
        <v>2020年4月</v>
      </c>
      <c r="Y31" s="26">
        <f ca="1">IFERROR(SUM(INDIRECT("'各歳別人口③'!D"&amp;(3+131*ROW(A21))):INDIRECT("'各歳別人口③'!E"&amp;(17+131*ROW(A21))))/SUM(INDIRECT("'各歳別人口③'!D"&amp;(3+131*ROW(A21))):INDIRECT("'各歳別人口③'!E"&amp;(133+131*ROW(A21)))),"")</f>
        <v>0.10740453581106854</v>
      </c>
      <c r="Z31" s="26">
        <f ca="1">IFERROR(SUM(INDIRECT("'各歳別人口③'!D"&amp;(18+131*ROW(A21))):INDIRECT("'各歳別人口③'!E"&amp;(67+131*ROW(A21))))/SUM(INDIRECT("'各歳別人口③'!D"&amp;(3+131*ROW(A21))):INDIRECT("'各歳別人口③'!E"&amp;(133+131*ROW(A21)))),"")</f>
        <v>0.57740471032287177</v>
      </c>
      <c r="AA31" s="26">
        <f ca="1">IFERROR(SUM(INDIRECT("'各歳別人口③'!D"&amp;(68+131*ROW(A21))):INDIRECT("'各歳別人口③'!E"&amp;(133+131*ROW(A21))))/SUM(INDIRECT("'各歳別人口③'!D"&amp;(3+131*ROW(A21))):INDIRECT("'各歳別人口③'!E"&amp;(133+131*ROW(A21)))),"")</f>
        <v>0.31519075386605971</v>
      </c>
      <c r="AC31" s="24" t="str">
        <f>"2020年"&amp;"4月"</f>
        <v>2020年4月</v>
      </c>
      <c r="AD31" s="25">
        <f ca="1">SUM(INDIRECT("'各歳別人口③'!D"&amp;(3+131*ROW(A21))):INDIRECT("'各歳別人口③'!D"&amp;(7+131*ROW(A21))))</f>
        <v>6408</v>
      </c>
      <c r="AE31" s="25">
        <f ca="1">SUM(INDIRECT("'各歳別人口③'!D"&amp;(8+131*ROW(A21))):INDIRECT("'各歳別人口③'!D"&amp;(12+131*ROW(A21))))</f>
        <v>7426</v>
      </c>
      <c r="AF31" s="25">
        <f ca="1">SUM(INDIRECT("'各歳別人口③'!D"&amp;(13+131*ROW(A21))):INDIRECT("'各歳別人口③'!D"&amp;(17+131*ROW(A21))))</f>
        <v>8269</v>
      </c>
      <c r="AG31" s="25">
        <f ca="1">SUM(INDIRECT("'各歳別人口③'!D"&amp;(18+131*ROW(A21))):INDIRECT("'各歳別人口③'!D"&amp;(22+131*ROW(A21))))</f>
        <v>12115</v>
      </c>
      <c r="AH31" s="25">
        <f ca="1">SUM(INDIRECT("'各歳別人口③'!D"&amp;(23+131*ROW(A21))):INDIRECT("'各歳別人口③'!D"&amp;(27+131*ROW(A21))))</f>
        <v>11884</v>
      </c>
      <c r="AI31" s="25">
        <f ca="1">SUM(INDIRECT("'各歳別人口③'!D"&amp;(28+131*ROW(A21))):INDIRECT("'各歳別人口③'!D"&amp;(32+131*ROW(A21))))</f>
        <v>9500</v>
      </c>
      <c r="AJ31" s="25">
        <f ca="1">SUM(INDIRECT("'各歳別人口③'!D"&amp;(33+131*ROW(A21))):INDIRECT("'各歳別人口③'!D"&amp;(37+131*ROW(A21))))</f>
        <v>9795</v>
      </c>
      <c r="AK31" s="25">
        <f ca="1">SUM(INDIRECT("'各歳別人口③'!D"&amp;(38+131*ROW(A21))):INDIRECT("'各歳別人口③'!D"&amp;(42+131*ROW(A21))))</f>
        <v>10682</v>
      </c>
      <c r="AL31" s="25">
        <f ca="1">SUM(INDIRECT("'各歳別人口③'!D"&amp;(43+131*ROW(A21))):INDIRECT("'各歳別人口③'!D"&amp;(47+131*ROW(A21))))</f>
        <v>12985</v>
      </c>
      <c r="AM31" s="25">
        <f ca="1">SUM(INDIRECT("'各歳別人口③'!D"&amp;(48+131*ROW(A21))):INDIRECT("'各歳別人口③'!D"&amp;(52+131*ROW(A21))))</f>
        <v>16497</v>
      </c>
      <c r="AN31" s="25">
        <f ca="1">SUM(INDIRECT("'各歳別人口③'!D"&amp;(53+131*ROW(A21))):INDIRECT("'各歳別人口③'!D"&amp;(57+131*ROW(A21))))</f>
        <v>14734</v>
      </c>
      <c r="AO31" s="25">
        <f ca="1">SUM(INDIRECT("'各歳別人口③'!D"&amp;(58+131*ROW(A21))):INDIRECT("'各歳別人口③'!D"&amp;(62+131*ROW(A21))))</f>
        <v>12569</v>
      </c>
      <c r="AP31" s="25">
        <f ca="1">SUM(INDIRECT("'各歳別人口③'!D"&amp;(63+131*ROW(A21))):INDIRECT("'各歳別人口③'!D"&amp;(67+131*ROW(A21))))</f>
        <v>11704</v>
      </c>
      <c r="AQ31" s="25">
        <f ca="1">SUM(INDIRECT("'各歳別人口③'!D"&amp;(68+131*ROW(A21))):INDIRECT("'各歳別人口③'!D"&amp;(72+131*ROW(A21))))</f>
        <v>13236</v>
      </c>
      <c r="AR31" s="25">
        <f ca="1">SUM(INDIRECT("'各歳別人口③'!D"&amp;(73+131*ROW(A21))):INDIRECT("'各歳別人口③'!D"&amp;(77+131*ROW(A21))))</f>
        <v>15073</v>
      </c>
      <c r="AS31" s="25">
        <f ca="1">SUM(INDIRECT("'各歳別人口③'!D"&amp;(78+131*ROW(A21))):INDIRECT("'各歳別人口③'!D"&amp;(82+131*ROW(A21))))</f>
        <v>12639</v>
      </c>
      <c r="AT31" s="25">
        <f ca="1">SUM(INDIRECT("'各歳別人口③'!D"&amp;(83+131*ROW(A21))):INDIRECT("'各歳別人口③'!D"&amp;(87+131*ROW(A21))))</f>
        <v>8571</v>
      </c>
      <c r="AU31" s="25">
        <f ca="1">SUM(INDIRECT("'各歳別人口③'!D"&amp;(88+131*ROW(A21))):INDIRECT("'各歳別人口③'!D"&amp;(133+131*ROW(A21))))</f>
        <v>6593</v>
      </c>
      <c r="AW31" s="24" t="str">
        <f>"2020年"&amp;"4月"</f>
        <v>2020年4月</v>
      </c>
      <c r="AX31" s="25">
        <f ca="1">SUM(INDIRECT("'各歳別人口③'!E"&amp;(3+131*ROW(A21))):INDIRECT("'各歳別人口③'!E"&amp;(7+131*ROW(A21))))</f>
        <v>5873</v>
      </c>
      <c r="AY31" s="25">
        <f ca="1">SUM(INDIRECT("'各歳別人口③'!E"&amp;(8+131*ROW(A21))):INDIRECT("'各歳別人口③'!E"&amp;(12+131*ROW(A21))))</f>
        <v>7269</v>
      </c>
      <c r="AZ31" s="25">
        <f ca="1">SUM(INDIRECT("'各歳別人口③'!E"&amp;(13+131*ROW(A21))):INDIRECT("'各歳別人口③'!E"&amp;(17+131*ROW(A21))))</f>
        <v>7837</v>
      </c>
      <c r="BA31" s="25">
        <f ca="1">SUM(INDIRECT("'各歳別人口③'!E"&amp;(18+131*ROW(A21))):INDIRECT("'各歳別人口③'!E"&amp;(22+131*ROW(A21))))</f>
        <v>9069</v>
      </c>
      <c r="BB31" s="25">
        <f ca="1">SUM(INDIRECT("'各歳別人口③'!E"&amp;(23+131*ROW(A21))):INDIRECT("'各歳別人口③'!E"&amp;(27+131*ROW(A21))))</f>
        <v>8976</v>
      </c>
      <c r="BC31" s="25">
        <f ca="1">SUM(INDIRECT("'各歳別人口③'!E"&amp;(28+131*ROW(A21))):INDIRECT("'各歳別人口③'!E"&amp;(32+131*ROW(A21))))</f>
        <v>7808</v>
      </c>
      <c r="BD31" s="25">
        <f ca="1">SUM(INDIRECT("'各歳別人口③'!E"&amp;(33+131*ROW(A21))):INDIRECT("'各歳別人口③'!E"&amp;(37+131*ROW(A21))))</f>
        <v>8462</v>
      </c>
      <c r="BE31" s="25">
        <f ca="1">SUM(INDIRECT("'各歳別人口③'!E"&amp;(38+131*ROW(A21))):INDIRECT("'各歳別人口③'!E"&amp;(42+131*ROW(A21))))</f>
        <v>9978</v>
      </c>
      <c r="BF31" s="25">
        <f ca="1">SUM(INDIRECT("'各歳別人口③'!E"&amp;(43+131*ROW(A21))):INDIRECT("'各歳別人口③'!E"&amp;(47+131*ROW(A21))))</f>
        <v>12205</v>
      </c>
      <c r="BG31" s="25">
        <f ca="1">SUM(INDIRECT("'各歳別人口③'!E"&amp;(48+131*ROW(A21))):INDIRECT("'各歳別人口③'!E"&amp;(52+131*ROW(A21))))</f>
        <v>15611</v>
      </c>
      <c r="BH31" s="25">
        <f ca="1">SUM(INDIRECT("'各歳別人口③'!E"&amp;(53+131*ROW(A21))):INDIRECT("'各歳別人口③'!E"&amp;(57+131*ROW(A21))))</f>
        <v>13653</v>
      </c>
      <c r="BI31" s="25">
        <f ca="1">SUM(INDIRECT("'各歳別人口③'!E"&amp;(58+131*ROW(A21))):INDIRECT("'各歳別人口③'!E"&amp;(62+131*ROW(A21))))</f>
        <v>12100</v>
      </c>
      <c r="BJ31" s="25">
        <f ca="1">SUM(INDIRECT("'各歳別人口③'!E"&amp;(63+131*ROW(A21))):INDIRECT("'各歳別人口③'!E"&amp;(67+131*ROW(A21))))</f>
        <v>11281</v>
      </c>
      <c r="BK31" s="25">
        <f ca="1">SUM(INDIRECT("'各歳別人口③'!E"&amp;(68+131*ROW(A21))):INDIRECT("'各歳別人口③'!E"&amp;(72+131*ROW(A21))))</f>
        <v>13677</v>
      </c>
      <c r="BL31" s="25">
        <f ca="1">SUM(INDIRECT("'各歳別人口③'!E"&amp;(73+131*ROW(A21))):INDIRECT("'各歳別人口③'!E"&amp;(77+131*ROW(A21))))</f>
        <v>17127</v>
      </c>
      <c r="BM31" s="25">
        <f ca="1">SUM(INDIRECT("'各歳別人口③'!E"&amp;(78+131*ROW(A21))):INDIRECT("'各歳別人口③'!E"&amp;(82+131*ROW(A21))))</f>
        <v>15132</v>
      </c>
      <c r="BN31" s="25">
        <f ca="1">SUM(INDIRECT("'各歳別人口③'!E"&amp;(83+131*ROW(A21))):INDIRECT("'各歳別人口③'!E"&amp;(87+131*ROW(A21))))</f>
        <v>11198</v>
      </c>
      <c r="BO31" s="25">
        <f ca="1">SUM(INDIRECT("'各歳別人口③'!E"&amp;(88+131*ROW(A21))):INDIRECT("'各歳別人口③'!E"&amp;(133+131*ROW(A21))))</f>
        <v>13183</v>
      </c>
      <c r="BQ31" s="24" t="str">
        <f>"2020年"&amp;"4月"</f>
        <v>2020年4月</v>
      </c>
      <c r="BR31" s="25">
        <f t="shared" ca="1" si="7"/>
        <v>1177</v>
      </c>
      <c r="BS31" s="25">
        <f t="shared" ca="1" si="8"/>
        <v>1196</v>
      </c>
      <c r="BT31" s="25">
        <f t="shared" ca="1" si="9"/>
        <v>1266</v>
      </c>
      <c r="BU31" s="25">
        <f t="shared" ca="1" si="10"/>
        <v>1352</v>
      </c>
      <c r="BV31" s="25">
        <f t="shared" ca="1" si="11"/>
        <v>1417</v>
      </c>
      <c r="BW31" s="25">
        <f t="shared" ca="1" si="12"/>
        <v>1443</v>
      </c>
      <c r="BX31" s="25">
        <f t="shared" ca="1" si="13"/>
        <v>1398</v>
      </c>
      <c r="BY31" s="25">
        <f t="shared" ca="1" si="14"/>
        <v>1482</v>
      </c>
      <c r="BZ31" s="25">
        <f t="shared" ca="1" si="15"/>
        <v>1479</v>
      </c>
      <c r="CA31" s="25">
        <f t="shared" ca="1" si="16"/>
        <v>1624</v>
      </c>
      <c r="CB31" s="25">
        <f t="shared" ca="1" si="17"/>
        <v>1560</v>
      </c>
      <c r="CC31" s="25">
        <f t="shared" ca="1" si="18"/>
        <v>1587</v>
      </c>
      <c r="CD31" s="25">
        <f t="shared" ca="1" si="19"/>
        <v>1697</v>
      </c>
      <c r="CE31" s="25">
        <f t="shared" ca="1" si="20"/>
        <v>1717</v>
      </c>
      <c r="CF31" s="25">
        <f t="shared" ca="1" si="21"/>
        <v>1708</v>
      </c>
      <c r="CG31" s="25">
        <f t="shared" ca="1" si="22"/>
        <v>2033</v>
      </c>
      <c r="CH31" s="25">
        <f t="shared" ca="1" si="23"/>
        <v>2183</v>
      </c>
      <c r="CI31" s="25">
        <f t="shared" ca="1" si="24"/>
        <v>2153</v>
      </c>
      <c r="CJ31" s="25">
        <f t="shared" ca="1" si="25"/>
        <v>2990</v>
      </c>
      <c r="CK31" s="25">
        <f t="shared" ca="1" si="26"/>
        <v>2756</v>
      </c>
      <c r="CL31" s="25">
        <f t="shared" ca="1" si="27"/>
        <v>2782</v>
      </c>
      <c r="CM31" s="25">
        <f t="shared" ca="1" si="28"/>
        <v>2564</v>
      </c>
      <c r="CN31" s="25">
        <f t="shared" ca="1" si="29"/>
        <v>2388</v>
      </c>
      <c r="CO31" s="25">
        <f t="shared" ca="1" si="30"/>
        <v>2152</v>
      </c>
      <c r="CP31" s="25">
        <f t="shared" ca="1" si="31"/>
        <v>1998</v>
      </c>
      <c r="CQ31" s="25">
        <f t="shared" ca="1" si="32"/>
        <v>1987</v>
      </c>
      <c r="CR31" s="25">
        <f t="shared" ca="1" si="33"/>
        <v>1917</v>
      </c>
      <c r="CS31" s="25">
        <f t="shared" ca="1" si="34"/>
        <v>1878</v>
      </c>
      <c r="CT31" s="25">
        <f t="shared" ca="1" si="35"/>
        <v>1871</v>
      </c>
      <c r="CU31" s="25">
        <f t="shared" ca="1" si="36"/>
        <v>1847</v>
      </c>
      <c r="CV31" s="25">
        <f t="shared" ca="1" si="37"/>
        <v>1836</v>
      </c>
      <c r="CW31" s="25">
        <f t="shared" ca="1" si="38"/>
        <v>1985</v>
      </c>
      <c r="CX31" s="25">
        <f t="shared" ca="1" si="39"/>
        <v>1980</v>
      </c>
      <c r="CY31" s="25">
        <f t="shared" ca="1" si="40"/>
        <v>2045</v>
      </c>
      <c r="CZ31" s="25">
        <f t="shared" ca="1" si="41"/>
        <v>1949</v>
      </c>
      <c r="DA31" s="25">
        <f t="shared" ca="1" si="42"/>
        <v>2105</v>
      </c>
      <c r="DB31" s="25">
        <f t="shared" ca="1" si="43"/>
        <v>2073</v>
      </c>
      <c r="DC31" s="25">
        <f t="shared" ca="1" si="44"/>
        <v>2134</v>
      </c>
      <c r="DD31" s="25">
        <f t="shared" ca="1" si="45"/>
        <v>2149</v>
      </c>
      <c r="DE31" s="25">
        <f t="shared" ca="1" si="46"/>
        <v>2221</v>
      </c>
      <c r="DF31" s="25">
        <f t="shared" ca="1" si="47"/>
        <v>2330</v>
      </c>
      <c r="DG31" s="25">
        <f t="shared" ca="1" si="48"/>
        <v>2494</v>
      </c>
      <c r="DH31" s="25">
        <f t="shared" ca="1" si="49"/>
        <v>2512</v>
      </c>
      <c r="DI31" s="25">
        <f t="shared" ca="1" si="50"/>
        <v>2726</v>
      </c>
      <c r="DJ31" s="25">
        <f t="shared" ca="1" si="51"/>
        <v>2923</v>
      </c>
      <c r="DK31" s="25">
        <f t="shared" ca="1" si="52"/>
        <v>3059</v>
      </c>
      <c r="DL31" s="25">
        <f t="shared" ca="1" si="53"/>
        <v>3353</v>
      </c>
      <c r="DM31" s="25">
        <f t="shared" ca="1" si="54"/>
        <v>3394</v>
      </c>
      <c r="DN31" s="25">
        <f t="shared" ca="1" si="55"/>
        <v>3443</v>
      </c>
      <c r="DO31" s="25">
        <f t="shared" ca="1" si="56"/>
        <v>3248</v>
      </c>
      <c r="DP31" s="25">
        <f t="shared" ca="1" si="57"/>
        <v>3158</v>
      </c>
      <c r="DQ31" s="25">
        <f t="shared" ca="1" si="58"/>
        <v>3193</v>
      </c>
      <c r="DR31" s="25">
        <f t="shared" ca="1" si="59"/>
        <v>3059</v>
      </c>
      <c r="DS31" s="25">
        <f t="shared" ca="1" si="60"/>
        <v>2700</v>
      </c>
      <c r="DT31" s="25">
        <f t="shared" ca="1" si="61"/>
        <v>2624</v>
      </c>
      <c r="DU31" s="25">
        <f t="shared" ca="1" si="62"/>
        <v>2650</v>
      </c>
      <c r="DV31" s="25">
        <f t="shared" ca="1" si="63"/>
        <v>2595</v>
      </c>
      <c r="DW31" s="25">
        <f t="shared" ca="1" si="64"/>
        <v>2546</v>
      </c>
      <c r="DX31" s="25">
        <f t="shared" ca="1" si="65"/>
        <v>2474</v>
      </c>
      <c r="DY31" s="25">
        <f t="shared" ca="1" si="66"/>
        <v>2304</v>
      </c>
      <c r="DZ31" s="25">
        <f t="shared" ca="1" si="67"/>
        <v>2445</v>
      </c>
      <c r="EA31" s="25">
        <f t="shared" ca="1" si="68"/>
        <v>2416</v>
      </c>
      <c r="EB31" s="25">
        <f t="shared" ca="1" si="69"/>
        <v>2217</v>
      </c>
      <c r="EC31" s="25">
        <f t="shared" ca="1" si="70"/>
        <v>2329</v>
      </c>
      <c r="ED31" s="25">
        <f t="shared" ca="1" si="71"/>
        <v>2297</v>
      </c>
      <c r="EE31" s="25">
        <f t="shared" ca="1" si="72"/>
        <v>2382</v>
      </c>
      <c r="EF31" s="25">
        <f t="shared" ca="1" si="73"/>
        <v>2474</v>
      </c>
      <c r="EG31" s="25">
        <f t="shared" ca="1" si="74"/>
        <v>2631</v>
      </c>
      <c r="EH31" s="25">
        <f t="shared" ca="1" si="75"/>
        <v>2742</v>
      </c>
      <c r="EI31" s="25">
        <f t="shared" ca="1" si="76"/>
        <v>3007</v>
      </c>
      <c r="EJ31" s="25">
        <f t="shared" ca="1" si="77"/>
        <v>3401</v>
      </c>
      <c r="EK31" s="25">
        <f t="shared" ca="1" si="78"/>
        <v>3349</v>
      </c>
      <c r="EL31" s="25">
        <f t="shared" ca="1" si="79"/>
        <v>3617</v>
      </c>
      <c r="EM31" s="25">
        <f t="shared" ca="1" si="80"/>
        <v>2874</v>
      </c>
      <c r="EN31" s="25">
        <f t="shared" ca="1" si="81"/>
        <v>1832</v>
      </c>
      <c r="EO31" s="25">
        <f t="shared" ca="1" si="82"/>
        <v>2344</v>
      </c>
      <c r="EP31" s="25">
        <f t="shared" ca="1" si="83"/>
        <v>2801</v>
      </c>
      <c r="EQ31" s="25">
        <f t="shared" ca="1" si="84"/>
        <v>2628</v>
      </c>
      <c r="ER31" s="25">
        <f t="shared" ca="1" si="85"/>
        <v>2602</v>
      </c>
      <c r="ES31" s="25">
        <f t="shared" ca="1" si="86"/>
        <v>2264</v>
      </c>
      <c r="ET31" s="25">
        <f t="shared" ca="1" si="87"/>
        <v>2002</v>
      </c>
      <c r="EU31" s="25">
        <f t="shared" ca="1" si="88"/>
        <v>1713</v>
      </c>
      <c r="EV31" s="25">
        <f t="shared" ca="1" si="89"/>
        <v>1764</v>
      </c>
      <c r="EW31" s="25">
        <f t="shared" ca="1" si="90"/>
        <v>1564</v>
      </c>
      <c r="EX31" s="25">
        <f t="shared" ca="1" si="91"/>
        <v>1528</v>
      </c>
      <c r="EY31" s="25">
        <f t="shared" ca="1" si="92"/>
        <v>1325</v>
      </c>
      <c r="EZ31" s="25">
        <f t="shared" ca="1" si="93"/>
        <v>1046</v>
      </c>
      <c r="FA31" s="25">
        <f t="shared" ca="1" si="94"/>
        <v>956</v>
      </c>
      <c r="FB31" s="25">
        <f t="shared" ca="1" si="95"/>
        <v>775</v>
      </c>
      <c r="FC31" s="25">
        <f t="shared" ca="1" si="96"/>
        <v>623</v>
      </c>
      <c r="FD31" s="25">
        <f t="shared" ca="1" si="97"/>
        <v>477</v>
      </c>
      <c r="FE31" s="25">
        <f t="shared" ca="1" si="98"/>
        <v>383</v>
      </c>
      <c r="FF31" s="25">
        <f t="shared" ca="1" si="99"/>
        <v>297</v>
      </c>
      <c r="FG31" s="25">
        <f t="shared" ca="1" si="100"/>
        <v>235</v>
      </c>
      <c r="FH31" s="25">
        <f t="shared" ca="1" si="101"/>
        <v>171</v>
      </c>
      <c r="FI31" s="25">
        <f t="shared" ca="1" si="102"/>
        <v>94</v>
      </c>
      <c r="FJ31" s="25">
        <f t="shared" ca="1" si="103"/>
        <v>82</v>
      </c>
      <c r="FK31" s="25">
        <f t="shared" ca="1" si="104"/>
        <v>48</v>
      </c>
      <c r="FL31" s="25">
        <f t="shared" ca="1" si="105"/>
        <v>30</v>
      </c>
      <c r="FM31" s="25">
        <f t="shared" ca="1" si="106"/>
        <v>17</v>
      </c>
      <c r="FN31" s="27">
        <f ca="1">SUM(INDIRECT("'各歳別人口③'!D"&amp;(103+131*ROW(A21))):INDIRECT("'各歳別人口③'!D"&amp;(133+131*ROW(A21))))</f>
        <v>34</v>
      </c>
      <c r="FP31" s="24" t="str">
        <f>"2020年"&amp;"4月"</f>
        <v>2020年4月</v>
      </c>
      <c r="FQ31" s="25">
        <f t="shared" ca="1" si="107"/>
        <v>1044</v>
      </c>
      <c r="FR31" s="25">
        <f t="shared" ca="1" si="108"/>
        <v>1059</v>
      </c>
      <c r="FS31" s="25">
        <f t="shared" ca="1" si="109"/>
        <v>1236</v>
      </c>
      <c r="FT31" s="25">
        <f t="shared" ca="1" si="110"/>
        <v>1224</v>
      </c>
      <c r="FU31" s="25">
        <f t="shared" ca="1" si="111"/>
        <v>1310</v>
      </c>
      <c r="FV31" s="25">
        <f t="shared" ca="1" si="112"/>
        <v>1429</v>
      </c>
      <c r="FW31" s="25">
        <f t="shared" ca="1" si="113"/>
        <v>1383</v>
      </c>
      <c r="FX31" s="25">
        <f t="shared" ca="1" si="114"/>
        <v>1402</v>
      </c>
      <c r="FY31" s="25">
        <f t="shared" ca="1" si="115"/>
        <v>1531</v>
      </c>
      <c r="FZ31" s="25">
        <f t="shared" ca="1" si="116"/>
        <v>1524</v>
      </c>
      <c r="GA31" s="25">
        <f t="shared" ca="1" si="117"/>
        <v>1494</v>
      </c>
      <c r="GB31" s="25">
        <f t="shared" ca="1" si="118"/>
        <v>1530</v>
      </c>
      <c r="GC31" s="25">
        <f t="shared" ca="1" si="119"/>
        <v>1616</v>
      </c>
      <c r="GD31" s="25">
        <f t="shared" ca="1" si="120"/>
        <v>1630</v>
      </c>
      <c r="GE31" s="25">
        <f t="shared" ca="1" si="121"/>
        <v>1567</v>
      </c>
      <c r="GF31" s="25">
        <f t="shared" ca="1" si="122"/>
        <v>1663</v>
      </c>
      <c r="GG31" s="25">
        <f t="shared" ca="1" si="123"/>
        <v>1734</v>
      </c>
      <c r="GH31" s="25">
        <f t="shared" ca="1" si="124"/>
        <v>1768</v>
      </c>
      <c r="GI31" s="25">
        <f t="shared" ca="1" si="125"/>
        <v>1957</v>
      </c>
      <c r="GJ31" s="25">
        <f t="shared" ca="1" si="126"/>
        <v>1947</v>
      </c>
      <c r="GK31" s="25">
        <f t="shared" ca="1" si="127"/>
        <v>2004</v>
      </c>
      <c r="GL31" s="25">
        <f t="shared" ca="1" si="128"/>
        <v>1922</v>
      </c>
      <c r="GM31" s="25">
        <f t="shared" ca="1" si="129"/>
        <v>1758</v>
      </c>
      <c r="GN31" s="25">
        <f t="shared" ca="1" si="130"/>
        <v>1707</v>
      </c>
      <c r="GO31" s="25">
        <f t="shared" ca="1" si="131"/>
        <v>1585</v>
      </c>
      <c r="GP31" s="25">
        <f t="shared" ca="1" si="132"/>
        <v>1682</v>
      </c>
      <c r="GQ31" s="25">
        <f t="shared" ca="1" si="133"/>
        <v>1558</v>
      </c>
      <c r="GR31" s="25">
        <f t="shared" ca="1" si="134"/>
        <v>1494</v>
      </c>
      <c r="GS31" s="25">
        <f t="shared" ca="1" si="135"/>
        <v>1531</v>
      </c>
      <c r="GT31" s="25">
        <f t="shared" ca="1" si="136"/>
        <v>1543</v>
      </c>
      <c r="GU31" s="25">
        <f t="shared" ca="1" si="137"/>
        <v>1580</v>
      </c>
      <c r="GV31" s="25">
        <f t="shared" ca="1" si="138"/>
        <v>1672</v>
      </c>
      <c r="GW31" s="25">
        <f t="shared" ca="1" si="139"/>
        <v>1739</v>
      </c>
      <c r="GX31" s="25">
        <f t="shared" ca="1" si="140"/>
        <v>1733</v>
      </c>
      <c r="GY31" s="25">
        <f t="shared" ca="1" si="141"/>
        <v>1738</v>
      </c>
      <c r="GZ31" s="25">
        <f t="shared" ca="1" si="142"/>
        <v>1909</v>
      </c>
      <c r="HA31" s="25">
        <f t="shared" ca="1" si="143"/>
        <v>1956</v>
      </c>
      <c r="HB31" s="25">
        <f t="shared" ca="1" si="144"/>
        <v>2008</v>
      </c>
      <c r="HC31" s="25">
        <f t="shared" ca="1" si="145"/>
        <v>2000</v>
      </c>
      <c r="HD31" s="25">
        <f t="shared" ca="1" si="146"/>
        <v>2105</v>
      </c>
      <c r="HE31" s="25">
        <f t="shared" ca="1" si="147"/>
        <v>2254</v>
      </c>
      <c r="HF31" s="25">
        <f t="shared" ca="1" si="148"/>
        <v>2283</v>
      </c>
      <c r="HG31" s="25">
        <f t="shared" ca="1" si="149"/>
        <v>2419</v>
      </c>
      <c r="HH31" s="25">
        <f t="shared" ca="1" si="150"/>
        <v>2553</v>
      </c>
      <c r="HI31" s="25">
        <f t="shared" ca="1" si="151"/>
        <v>2696</v>
      </c>
      <c r="HJ31" s="25">
        <f t="shared" ca="1" si="152"/>
        <v>3027</v>
      </c>
      <c r="HK31" s="25">
        <f t="shared" ca="1" si="153"/>
        <v>3116</v>
      </c>
      <c r="HL31" s="25">
        <f t="shared" ca="1" si="154"/>
        <v>3136</v>
      </c>
      <c r="HM31" s="25">
        <f t="shared" ca="1" si="155"/>
        <v>3198</v>
      </c>
      <c r="HN31" s="25">
        <f t="shared" ca="1" si="156"/>
        <v>3134</v>
      </c>
      <c r="HO31" s="25">
        <f t="shared" ca="1" si="157"/>
        <v>2869</v>
      </c>
      <c r="HP31" s="25">
        <f t="shared" ca="1" si="158"/>
        <v>2894</v>
      </c>
      <c r="HQ31" s="25">
        <f t="shared" ca="1" si="159"/>
        <v>2886</v>
      </c>
      <c r="HR31" s="25">
        <f t="shared" ca="1" si="160"/>
        <v>2518</v>
      </c>
      <c r="HS31" s="25">
        <f t="shared" ca="1" si="161"/>
        <v>2486</v>
      </c>
      <c r="HT31" s="25">
        <f t="shared" ca="1" si="162"/>
        <v>2653</v>
      </c>
      <c r="HU31" s="25">
        <f t="shared" ca="1" si="163"/>
        <v>2424</v>
      </c>
      <c r="HV31" s="25">
        <f t="shared" ca="1" si="164"/>
        <v>2360</v>
      </c>
      <c r="HW31" s="25">
        <f t="shared" ca="1" si="165"/>
        <v>2387</v>
      </c>
      <c r="HX31" s="25">
        <f t="shared" ca="1" si="166"/>
        <v>2276</v>
      </c>
      <c r="HY31" s="25">
        <f t="shared" ca="1" si="167"/>
        <v>2245</v>
      </c>
      <c r="HZ31" s="25">
        <f t="shared" ca="1" si="168"/>
        <v>2316</v>
      </c>
      <c r="IA31" s="25">
        <f t="shared" ca="1" si="169"/>
        <v>2190</v>
      </c>
      <c r="IB31" s="25">
        <f t="shared" ca="1" si="170"/>
        <v>2225</v>
      </c>
      <c r="IC31" s="25">
        <f t="shared" ca="1" si="171"/>
        <v>2305</v>
      </c>
      <c r="ID31" s="25">
        <f t="shared" ca="1" si="172"/>
        <v>2432</v>
      </c>
      <c r="IE31" s="25">
        <f t="shared" ca="1" si="173"/>
        <v>2501</v>
      </c>
      <c r="IF31" s="25">
        <f t="shared" ca="1" si="174"/>
        <v>2707</v>
      </c>
      <c r="IG31" s="25">
        <f t="shared" ca="1" si="175"/>
        <v>2920</v>
      </c>
      <c r="IH31" s="25">
        <f t="shared" ca="1" si="176"/>
        <v>3117</v>
      </c>
      <c r="II31" s="25">
        <f t="shared" ca="1" si="177"/>
        <v>3724</v>
      </c>
      <c r="IJ31" s="25">
        <f t="shared" ca="1" si="178"/>
        <v>3710</v>
      </c>
      <c r="IK31" s="25">
        <f t="shared" ca="1" si="179"/>
        <v>4102</v>
      </c>
      <c r="IL31" s="25">
        <f t="shared" ca="1" si="180"/>
        <v>3347</v>
      </c>
      <c r="IM31" s="25">
        <f t="shared" ca="1" si="181"/>
        <v>2244</v>
      </c>
      <c r="IN31" s="25">
        <f t="shared" ca="1" si="182"/>
        <v>2892</v>
      </c>
      <c r="IO31" s="25">
        <f t="shared" ca="1" si="183"/>
        <v>3315</v>
      </c>
      <c r="IP31" s="25">
        <f t="shared" ca="1" si="184"/>
        <v>3048</v>
      </c>
      <c r="IQ31" s="25">
        <f t="shared" ca="1" si="185"/>
        <v>3061</v>
      </c>
      <c r="IR31" s="25">
        <f t="shared" ca="1" si="186"/>
        <v>2816</v>
      </c>
      <c r="IS31" s="25">
        <f t="shared" ca="1" si="187"/>
        <v>2509</v>
      </c>
      <c r="IT31" s="25">
        <f t="shared" ca="1" si="188"/>
        <v>2182</v>
      </c>
      <c r="IU31" s="25">
        <f t="shared" ca="1" si="189"/>
        <v>2308</v>
      </c>
      <c r="IV31" s="25">
        <f t="shared" ca="1" si="190"/>
        <v>2061</v>
      </c>
      <c r="IW31" s="25">
        <f t="shared" ca="1" si="191"/>
        <v>2138</v>
      </c>
      <c r="IX31" s="25">
        <f t="shared" ca="1" si="192"/>
        <v>1922</v>
      </c>
      <c r="IY31" s="25">
        <f t="shared" ca="1" si="193"/>
        <v>1676</v>
      </c>
      <c r="IZ31" s="25">
        <f t="shared" ca="1" si="194"/>
        <v>1647</v>
      </c>
      <c r="JA31" s="25">
        <f t="shared" ca="1" si="195"/>
        <v>1383</v>
      </c>
      <c r="JB31" s="25">
        <f t="shared" ca="1" si="196"/>
        <v>1202</v>
      </c>
      <c r="JC31" s="25">
        <f t="shared" ca="1" si="197"/>
        <v>1062</v>
      </c>
      <c r="JD31" s="25">
        <f t="shared" ca="1" si="198"/>
        <v>939</v>
      </c>
      <c r="JE31" s="25">
        <f t="shared" ca="1" si="199"/>
        <v>724</v>
      </c>
      <c r="JF31" s="25">
        <f t="shared" ca="1" si="200"/>
        <v>604</v>
      </c>
      <c r="JG31" s="25">
        <f t="shared" ca="1" si="201"/>
        <v>549</v>
      </c>
      <c r="JH31" s="25">
        <f t="shared" ca="1" si="202"/>
        <v>430</v>
      </c>
      <c r="JI31" s="25">
        <f t="shared" ca="1" si="203"/>
        <v>303</v>
      </c>
      <c r="JJ31" s="25">
        <f t="shared" ca="1" si="204"/>
        <v>218</v>
      </c>
      <c r="JK31" s="25">
        <f t="shared" ca="1" si="205"/>
        <v>197</v>
      </c>
      <c r="JL31" s="25">
        <f t="shared" ca="1" si="206"/>
        <v>115</v>
      </c>
      <c r="JM31" s="27">
        <f ca="1">SUM(INDIRECT("'各歳別人口③'!E"&amp;(103+131*ROW(A21))):INDIRECT("'各歳別人口③'!E"&amp;(133+131*ROW(A21))))</f>
        <v>212</v>
      </c>
    </row>
    <row r="32" spans="1:273" x14ac:dyDescent="0.4">
      <c r="A32" s="24" t="str">
        <f>"2020年"&amp;"5月"</f>
        <v>2020年5月</v>
      </c>
      <c r="B32" s="25">
        <f ca="1">SUM(INDIRECT("'各歳別人口③'!D"&amp;(3+131*ROW(A22))):INDIRECT("'各歳別人口③'!E"&amp;(133+131*ROW(A22))))</f>
        <v>400712</v>
      </c>
      <c r="D32" s="24" t="str">
        <f>"2020年"&amp;"5月"</f>
        <v>2020年5月</v>
      </c>
      <c r="E32" s="25">
        <f ca="1">SUM(INDIRECT("'各歳別人口③'!D"&amp;(3+131*ROW(A22))):INDIRECT("'各歳別人口③'!D"&amp;(133+131*ROW(A22))))</f>
        <v>200430</v>
      </c>
      <c r="F32" s="25">
        <f ca="1">SUM(INDIRECT("'各歳別人口③'!E"&amp;(3+131*ROW(A22))):INDIRECT("'各歳別人口③'!E"&amp;(133+131*ROW(A22))))</f>
        <v>200282</v>
      </c>
      <c r="H32" s="24" t="str">
        <f>"2020年"&amp;"5月"</f>
        <v>2020年5月</v>
      </c>
      <c r="I32" s="25">
        <f ca="1">SUM(INDIRECT("'各歳別人口③'!D"&amp;(3+131*ROW(A22))):INDIRECT("'各歳別人口③'!D"&amp;(17+131*ROW(A22))))</f>
        <v>22021</v>
      </c>
      <c r="J32" s="25">
        <f ca="1">SUM(INDIRECT("'各歳別人口③'!D"&amp;(18+131*ROW(A22))):INDIRECT("'各歳別人口③'!D"&amp;(67+131*ROW(A22))))</f>
        <v>122279</v>
      </c>
      <c r="K32" s="25">
        <f ca="1">SUM(INDIRECT("'各歳別人口③'!D"&amp;(68+131*ROW(A22))):INDIRECT("'各歳別人口③'!D"&amp;(133+131*ROW(A22))))</f>
        <v>56130</v>
      </c>
      <c r="M32" s="24" t="str">
        <f>"2020年"&amp;"5月"</f>
        <v>2020年5月</v>
      </c>
      <c r="N32" s="25">
        <f ca="1">SUM(INDIRECT("'各歳別人口③'!E"&amp;(3+131*ROW(A22))):INDIRECT("'各歳別人口③'!E"&amp;(17+131*ROW(A22))))</f>
        <v>20901</v>
      </c>
      <c r="O32" s="25">
        <f ca="1">SUM(INDIRECT("'各歳別人口③'!E"&amp;(18+131*ROW(A22))):INDIRECT("'各歳別人口③'!E"&amp;(67+131*ROW(A22))))</f>
        <v>109058</v>
      </c>
      <c r="P32" s="25">
        <f ca="1">SUM(INDIRECT("'各歳別人口③'!E"&amp;(68+131*ROW(A22))):INDIRECT("'各歳別人口③'!E"&amp;(133+131*ROW(A22))))</f>
        <v>70323</v>
      </c>
      <c r="R32" s="24" t="str">
        <f>"2020年"&amp;"5月"</f>
        <v>2020年5月</v>
      </c>
      <c r="S32" s="26">
        <f ca="1">IFERROR(SUM(INDIRECT("'各歳別人口③'!D"&amp;(68+131*ROW(A22))):INDIRECT("'各歳別人口③'!E"&amp;(133+131*ROW(A22))))/SUM(INDIRECT("'各歳別人口③'!D"&amp;(3+131*ROW(A22))):INDIRECT("'各歳別人口③'!E"&amp;(133+131*ROW(A22)))),"")</f>
        <v>0.31557078400447203</v>
      </c>
      <c r="U32" s="24" t="str">
        <f>"2020年"&amp;"5月"</f>
        <v>2020年5月</v>
      </c>
      <c r="V32" s="26">
        <f ca="1">IFERROR(SUM(INDIRECT("'各歳別人口③'!D"&amp;(78+131*ROW(A22))):INDIRECT("'各歳別人口③'!E"&amp;(133+131*ROW(A22))))/SUM(INDIRECT("'各歳別人口③'!D"&amp;(3+131*ROW(A22))):INDIRECT("'各歳別人口③'!E"&amp;(133+131*ROW(A22)))),"")</f>
        <v>0.16811824951586177</v>
      </c>
      <c r="X32" s="24" t="str">
        <f>"2020年"&amp;"5月"</f>
        <v>2020年5月</v>
      </c>
      <c r="Y32" s="26">
        <f ca="1">IFERROR(SUM(INDIRECT("'各歳別人口③'!D"&amp;(3+131*ROW(A22))):INDIRECT("'各歳別人口③'!E"&amp;(17+131*ROW(A22))))/SUM(INDIRECT("'各歳別人口③'!D"&amp;(3+131*ROW(A22))):INDIRECT("'各歳別人口③'!E"&amp;(133+131*ROW(A22)))),"")</f>
        <v>0.10711433648106371</v>
      </c>
      <c r="Z32" s="26">
        <f ca="1">IFERROR(SUM(INDIRECT("'各歳別人口③'!D"&amp;(18+131*ROW(A22))):INDIRECT("'各歳別人口③'!E"&amp;(67+131*ROW(A22))))/SUM(INDIRECT("'各歳別人口③'!D"&amp;(3+131*ROW(A22))):INDIRECT("'各歳別人口③'!E"&amp;(133+131*ROW(A22)))),"")</f>
        <v>0.57731487951446425</v>
      </c>
      <c r="AA32" s="26">
        <f ca="1">IFERROR(SUM(INDIRECT("'各歳別人口③'!D"&amp;(68+131*ROW(A22))):INDIRECT("'各歳別人口③'!E"&amp;(133+131*ROW(A22))))/SUM(INDIRECT("'各歳別人口③'!D"&amp;(3+131*ROW(A22))):INDIRECT("'各歳別人口③'!E"&amp;(133+131*ROW(A22)))),"")</f>
        <v>0.31557078400447203</v>
      </c>
      <c r="AC32" s="24" t="str">
        <f>"2020年"&amp;"5月"</f>
        <v>2020年5月</v>
      </c>
      <c r="AD32" s="25">
        <f ca="1">SUM(INDIRECT("'各歳別人口③'!D"&amp;(3+131*ROW(A22))):INDIRECT("'各歳別人口③'!D"&amp;(7+131*ROW(A22))))</f>
        <v>6377</v>
      </c>
      <c r="AE32" s="25">
        <f ca="1">SUM(INDIRECT("'各歳別人口③'!D"&amp;(8+131*ROW(A22))):INDIRECT("'各歳別人口③'!D"&amp;(12+131*ROW(A22))))</f>
        <v>7385</v>
      </c>
      <c r="AF32" s="25">
        <f ca="1">SUM(INDIRECT("'各歳別人口③'!D"&amp;(13+131*ROW(A22))):INDIRECT("'各歳別人口③'!D"&amp;(17+131*ROW(A22))))</f>
        <v>8259</v>
      </c>
      <c r="AG32" s="25">
        <f ca="1">SUM(INDIRECT("'各歳別人口③'!D"&amp;(18+131*ROW(A22))):INDIRECT("'各歳別人口③'!D"&amp;(22+131*ROW(A22))))</f>
        <v>12014</v>
      </c>
      <c r="AH32" s="25">
        <f ca="1">SUM(INDIRECT("'各歳別人口③'!D"&amp;(23+131*ROW(A22))):INDIRECT("'各歳別人口③'!D"&amp;(27+131*ROW(A22))))</f>
        <v>11907</v>
      </c>
      <c r="AI32" s="25">
        <f ca="1">SUM(INDIRECT("'各歳別人口③'!D"&amp;(28+131*ROW(A22))):INDIRECT("'各歳別人口③'!D"&amp;(32+131*ROW(A22))))</f>
        <v>9502</v>
      </c>
      <c r="AJ32" s="25">
        <f ca="1">SUM(INDIRECT("'各歳別人口③'!D"&amp;(33+131*ROW(A22))):INDIRECT("'各歳別人口③'!D"&amp;(37+131*ROW(A22))))</f>
        <v>9748</v>
      </c>
      <c r="AK32" s="25">
        <f ca="1">SUM(INDIRECT("'各歳別人口③'!D"&amp;(38+131*ROW(A22))):INDIRECT("'各歳別人口③'!D"&amp;(42+131*ROW(A22))))</f>
        <v>10636</v>
      </c>
      <c r="AL32" s="25">
        <f ca="1">SUM(INDIRECT("'各歳別人口③'!D"&amp;(43+131*ROW(A22))):INDIRECT("'各歳別人口③'!D"&amp;(47+131*ROW(A22))))</f>
        <v>12912</v>
      </c>
      <c r="AM32" s="25">
        <f ca="1">SUM(INDIRECT("'各歳別人口③'!D"&amp;(48+131*ROW(A22))):INDIRECT("'各歳別人口③'!D"&amp;(52+131*ROW(A22))))</f>
        <v>16490</v>
      </c>
      <c r="AN32" s="25">
        <f ca="1">SUM(INDIRECT("'各歳別人口③'!D"&amp;(53+131*ROW(A22))):INDIRECT("'各歳別人口③'!D"&amp;(57+131*ROW(A22))))</f>
        <v>14772</v>
      </c>
      <c r="AO32" s="25">
        <f ca="1">SUM(INDIRECT("'各歳別人口③'!D"&amp;(58+131*ROW(A22))):INDIRECT("'各歳別人口③'!D"&amp;(62+131*ROW(A22))))</f>
        <v>12591</v>
      </c>
      <c r="AP32" s="25">
        <f ca="1">SUM(INDIRECT("'各歳別人口③'!D"&amp;(63+131*ROW(A22))):INDIRECT("'各歳別人口③'!D"&amp;(67+131*ROW(A22))))</f>
        <v>11707</v>
      </c>
      <c r="AQ32" s="25">
        <f ca="1">SUM(INDIRECT("'各歳別人口③'!D"&amp;(68+131*ROW(A22))):INDIRECT("'各歳別人口③'!D"&amp;(72+131*ROW(A22))))</f>
        <v>13179</v>
      </c>
      <c r="AR32" s="25">
        <f ca="1">SUM(INDIRECT("'各歳別人口③'!D"&amp;(73+131*ROW(A22))):INDIRECT("'各歳別人口③'!D"&amp;(77+131*ROW(A22))))</f>
        <v>15123</v>
      </c>
      <c r="AS32" s="25">
        <f ca="1">SUM(INDIRECT("'各歳別人口③'!D"&amp;(78+131*ROW(A22))):INDIRECT("'各歳別人口③'!D"&amp;(82+131*ROW(A22))))</f>
        <v>12609</v>
      </c>
      <c r="AT32" s="25">
        <f ca="1">SUM(INDIRECT("'各歳別人口③'!D"&amp;(83+131*ROW(A22))):INDIRECT("'各歳別人口③'!D"&amp;(87+131*ROW(A22))))</f>
        <v>8575</v>
      </c>
      <c r="AU32" s="25">
        <f ca="1">SUM(INDIRECT("'各歳別人口③'!D"&amp;(88+131*ROW(A22))):INDIRECT("'各歳別人口③'!D"&amp;(133+131*ROW(A22))))</f>
        <v>6644</v>
      </c>
      <c r="AW32" s="24" t="str">
        <f>"2020年"&amp;"5月"</f>
        <v>2020年5月</v>
      </c>
      <c r="AX32" s="25">
        <f ca="1">SUM(INDIRECT("'各歳別人口③'!E"&amp;(3+131*ROW(A22))):INDIRECT("'各歳別人口③'!E"&amp;(7+131*ROW(A22))))</f>
        <v>5832</v>
      </c>
      <c r="AY32" s="25">
        <f ca="1">SUM(INDIRECT("'各歳別人口③'!E"&amp;(8+131*ROW(A22))):INDIRECT("'各歳別人口③'!E"&amp;(12+131*ROW(A22))))</f>
        <v>7259</v>
      </c>
      <c r="AZ32" s="25">
        <f ca="1">SUM(INDIRECT("'各歳別人口③'!E"&amp;(13+131*ROW(A22))):INDIRECT("'各歳別人口③'!E"&amp;(17+131*ROW(A22))))</f>
        <v>7810</v>
      </c>
      <c r="BA32" s="25">
        <f ca="1">SUM(INDIRECT("'各歳別人口③'!E"&amp;(18+131*ROW(A22))):INDIRECT("'各歳別人口③'!E"&amp;(22+131*ROW(A22))))</f>
        <v>9019</v>
      </c>
      <c r="BB32" s="25">
        <f ca="1">SUM(INDIRECT("'各歳別人口③'!E"&amp;(23+131*ROW(A22))):INDIRECT("'各歳別人口③'!E"&amp;(27+131*ROW(A22))))</f>
        <v>9009</v>
      </c>
      <c r="BC32" s="25">
        <f ca="1">SUM(INDIRECT("'各歳別人口③'!E"&amp;(28+131*ROW(A22))):INDIRECT("'各歳別人口③'!E"&amp;(32+131*ROW(A22))))</f>
        <v>7800</v>
      </c>
      <c r="BD32" s="25">
        <f ca="1">SUM(INDIRECT("'各歳別人口③'!E"&amp;(33+131*ROW(A22))):INDIRECT("'各歳別人口③'!E"&amp;(37+131*ROW(A22))))</f>
        <v>8447</v>
      </c>
      <c r="BE32" s="25">
        <f ca="1">SUM(INDIRECT("'各歳別人口③'!E"&amp;(38+131*ROW(A22))):INDIRECT("'各歳別人口③'!E"&amp;(42+131*ROW(A22))))</f>
        <v>9960</v>
      </c>
      <c r="BF32" s="25">
        <f ca="1">SUM(INDIRECT("'各歳別人口③'!E"&amp;(43+131*ROW(A22))):INDIRECT("'各歳別人口③'!E"&amp;(47+131*ROW(A22))))</f>
        <v>12111</v>
      </c>
      <c r="BG32" s="25">
        <f ca="1">SUM(INDIRECT("'各歳別人口③'!E"&amp;(48+131*ROW(A22))):INDIRECT("'各歳別人口③'!E"&amp;(52+131*ROW(A22))))</f>
        <v>15613</v>
      </c>
      <c r="BH32" s="25">
        <f ca="1">SUM(INDIRECT("'各歳別人口③'!E"&amp;(53+131*ROW(A22))):INDIRECT("'各歳別人口③'!E"&amp;(57+131*ROW(A22))))</f>
        <v>13658</v>
      </c>
      <c r="BI32" s="25">
        <f ca="1">SUM(INDIRECT("'各歳別人口③'!E"&amp;(58+131*ROW(A22))):INDIRECT("'各歳別人口③'!E"&amp;(62+131*ROW(A22))))</f>
        <v>12175</v>
      </c>
      <c r="BJ32" s="25">
        <f ca="1">SUM(INDIRECT("'各歳別人口③'!E"&amp;(63+131*ROW(A22))):INDIRECT("'各歳別人口③'!E"&amp;(67+131*ROW(A22))))</f>
        <v>11266</v>
      </c>
      <c r="BK32" s="25">
        <f ca="1">SUM(INDIRECT("'各歳別人口③'!E"&amp;(68+131*ROW(A22))):INDIRECT("'各歳別人口③'!E"&amp;(72+131*ROW(A22))))</f>
        <v>13596</v>
      </c>
      <c r="BL32" s="25">
        <f ca="1">SUM(INDIRECT("'各歳別人口③'!E"&amp;(73+131*ROW(A22))):INDIRECT("'各歳別人口③'!E"&amp;(77+131*ROW(A22))))</f>
        <v>17188</v>
      </c>
      <c r="BM32" s="25">
        <f ca="1">SUM(INDIRECT("'各歳別人口③'!E"&amp;(78+131*ROW(A22))):INDIRECT("'各歳別人口③'!E"&amp;(82+131*ROW(A22))))</f>
        <v>15114</v>
      </c>
      <c r="BN32" s="25">
        <f ca="1">SUM(INDIRECT("'各歳別人口③'!E"&amp;(83+131*ROW(A22))):INDIRECT("'各歳別人口③'!E"&amp;(87+131*ROW(A22))))</f>
        <v>11229</v>
      </c>
      <c r="BO32" s="25">
        <f ca="1">SUM(INDIRECT("'各歳別人口③'!E"&amp;(88+131*ROW(A22))):INDIRECT("'各歳別人口③'!E"&amp;(133+131*ROW(A22))))</f>
        <v>13196</v>
      </c>
      <c r="BQ32" s="24" t="str">
        <f>"2020年"&amp;"5月"</f>
        <v>2020年5月</v>
      </c>
      <c r="BR32" s="25">
        <f t="shared" ca="1" si="7"/>
        <v>1135</v>
      </c>
      <c r="BS32" s="25">
        <f t="shared" ca="1" si="8"/>
        <v>1209</v>
      </c>
      <c r="BT32" s="25">
        <f t="shared" ca="1" si="9"/>
        <v>1248</v>
      </c>
      <c r="BU32" s="25">
        <f t="shared" ca="1" si="10"/>
        <v>1363</v>
      </c>
      <c r="BV32" s="25">
        <f t="shared" ca="1" si="11"/>
        <v>1422</v>
      </c>
      <c r="BW32" s="25">
        <f t="shared" ca="1" si="12"/>
        <v>1432</v>
      </c>
      <c r="BX32" s="25">
        <f t="shared" ca="1" si="13"/>
        <v>1391</v>
      </c>
      <c r="BY32" s="25">
        <f t="shared" ca="1" si="14"/>
        <v>1482</v>
      </c>
      <c r="BZ32" s="25">
        <f t="shared" ca="1" si="15"/>
        <v>1462</v>
      </c>
      <c r="CA32" s="25">
        <f t="shared" ca="1" si="16"/>
        <v>1618</v>
      </c>
      <c r="CB32" s="25">
        <f t="shared" ca="1" si="17"/>
        <v>1572</v>
      </c>
      <c r="CC32" s="25">
        <f t="shared" ca="1" si="18"/>
        <v>1600</v>
      </c>
      <c r="CD32" s="25">
        <f t="shared" ca="1" si="19"/>
        <v>1685</v>
      </c>
      <c r="CE32" s="25">
        <f t="shared" ca="1" si="20"/>
        <v>1705</v>
      </c>
      <c r="CF32" s="25">
        <f t="shared" ca="1" si="21"/>
        <v>1697</v>
      </c>
      <c r="CG32" s="25">
        <f t="shared" ca="1" si="22"/>
        <v>2009</v>
      </c>
      <c r="CH32" s="25">
        <f t="shared" ca="1" si="23"/>
        <v>2178</v>
      </c>
      <c r="CI32" s="25">
        <f t="shared" ca="1" si="24"/>
        <v>2132</v>
      </c>
      <c r="CJ32" s="25">
        <f t="shared" ca="1" si="25"/>
        <v>2908</v>
      </c>
      <c r="CK32" s="25">
        <f t="shared" ca="1" si="26"/>
        <v>2787</v>
      </c>
      <c r="CL32" s="25">
        <f t="shared" ca="1" si="27"/>
        <v>2760</v>
      </c>
      <c r="CM32" s="25">
        <f t="shared" ca="1" si="28"/>
        <v>2604</v>
      </c>
      <c r="CN32" s="25">
        <f t="shared" ca="1" si="29"/>
        <v>2387</v>
      </c>
      <c r="CO32" s="25">
        <f t="shared" ca="1" si="30"/>
        <v>2159</v>
      </c>
      <c r="CP32" s="25">
        <f t="shared" ca="1" si="31"/>
        <v>1997</v>
      </c>
      <c r="CQ32" s="25">
        <f t="shared" ca="1" si="32"/>
        <v>1980</v>
      </c>
      <c r="CR32" s="25">
        <f t="shared" ca="1" si="33"/>
        <v>1915</v>
      </c>
      <c r="CS32" s="25">
        <f t="shared" ca="1" si="34"/>
        <v>1887</v>
      </c>
      <c r="CT32" s="25">
        <f t="shared" ca="1" si="35"/>
        <v>1851</v>
      </c>
      <c r="CU32" s="25">
        <f t="shared" ca="1" si="36"/>
        <v>1869</v>
      </c>
      <c r="CV32" s="25">
        <f t="shared" ca="1" si="37"/>
        <v>1806</v>
      </c>
      <c r="CW32" s="25">
        <f t="shared" ca="1" si="38"/>
        <v>1948</v>
      </c>
      <c r="CX32" s="25">
        <f t="shared" ca="1" si="39"/>
        <v>1997</v>
      </c>
      <c r="CY32" s="25">
        <f t="shared" ca="1" si="40"/>
        <v>2023</v>
      </c>
      <c r="CZ32" s="25">
        <f t="shared" ca="1" si="41"/>
        <v>1974</v>
      </c>
      <c r="DA32" s="25">
        <f t="shared" ca="1" si="42"/>
        <v>2081</v>
      </c>
      <c r="DB32" s="25">
        <f t="shared" ca="1" si="43"/>
        <v>2060</v>
      </c>
      <c r="DC32" s="25">
        <f t="shared" ca="1" si="44"/>
        <v>2173</v>
      </c>
      <c r="DD32" s="25">
        <f t="shared" ca="1" si="45"/>
        <v>2111</v>
      </c>
      <c r="DE32" s="25">
        <f t="shared" ca="1" si="46"/>
        <v>2211</v>
      </c>
      <c r="DF32" s="25">
        <f t="shared" ca="1" si="47"/>
        <v>2317</v>
      </c>
      <c r="DG32" s="25">
        <f t="shared" ca="1" si="48"/>
        <v>2455</v>
      </c>
      <c r="DH32" s="25">
        <f t="shared" ca="1" si="49"/>
        <v>2501</v>
      </c>
      <c r="DI32" s="25">
        <f t="shared" ca="1" si="50"/>
        <v>2727</v>
      </c>
      <c r="DJ32" s="25">
        <f t="shared" ca="1" si="51"/>
        <v>2912</v>
      </c>
      <c r="DK32" s="25">
        <f t="shared" ca="1" si="52"/>
        <v>3046</v>
      </c>
      <c r="DL32" s="25">
        <f t="shared" ca="1" si="53"/>
        <v>3341</v>
      </c>
      <c r="DM32" s="25">
        <f t="shared" ca="1" si="54"/>
        <v>3370</v>
      </c>
      <c r="DN32" s="25">
        <f t="shared" ca="1" si="55"/>
        <v>3469</v>
      </c>
      <c r="DO32" s="25">
        <f t="shared" ca="1" si="56"/>
        <v>3264</v>
      </c>
      <c r="DP32" s="25">
        <f t="shared" ca="1" si="57"/>
        <v>3139</v>
      </c>
      <c r="DQ32" s="25">
        <f t="shared" ca="1" si="58"/>
        <v>3235</v>
      </c>
      <c r="DR32" s="25">
        <f t="shared" ca="1" si="59"/>
        <v>3034</v>
      </c>
      <c r="DS32" s="25">
        <f t="shared" ca="1" si="60"/>
        <v>2815</v>
      </c>
      <c r="DT32" s="25">
        <f t="shared" ca="1" si="61"/>
        <v>2549</v>
      </c>
      <c r="DU32" s="25">
        <f t="shared" ca="1" si="62"/>
        <v>2672</v>
      </c>
      <c r="DV32" s="25">
        <f t="shared" ca="1" si="63"/>
        <v>2594</v>
      </c>
      <c r="DW32" s="25">
        <f t="shared" ca="1" si="64"/>
        <v>2549</v>
      </c>
      <c r="DX32" s="25">
        <f t="shared" ca="1" si="65"/>
        <v>2455</v>
      </c>
      <c r="DY32" s="25">
        <f t="shared" ca="1" si="66"/>
        <v>2321</v>
      </c>
      <c r="DZ32" s="25">
        <f t="shared" ca="1" si="67"/>
        <v>2447</v>
      </c>
      <c r="EA32" s="25">
        <f t="shared" ca="1" si="68"/>
        <v>2413</v>
      </c>
      <c r="EB32" s="25">
        <f t="shared" ca="1" si="69"/>
        <v>2242</v>
      </c>
      <c r="EC32" s="25">
        <f t="shared" ca="1" si="70"/>
        <v>2271</v>
      </c>
      <c r="ED32" s="25">
        <f t="shared" ca="1" si="71"/>
        <v>2334</v>
      </c>
      <c r="EE32" s="25">
        <f t="shared" ca="1" si="72"/>
        <v>2382</v>
      </c>
      <c r="EF32" s="25">
        <f t="shared" ca="1" si="73"/>
        <v>2431</v>
      </c>
      <c r="EG32" s="25">
        <f t="shared" ca="1" si="74"/>
        <v>2621</v>
      </c>
      <c r="EH32" s="25">
        <f t="shared" ca="1" si="75"/>
        <v>2745</v>
      </c>
      <c r="EI32" s="25">
        <f t="shared" ca="1" si="76"/>
        <v>3000</v>
      </c>
      <c r="EJ32" s="25">
        <f t="shared" ca="1" si="77"/>
        <v>3325</v>
      </c>
      <c r="EK32" s="25">
        <f t="shared" ca="1" si="78"/>
        <v>3409</v>
      </c>
      <c r="EL32" s="25">
        <f t="shared" ca="1" si="79"/>
        <v>3559</v>
      </c>
      <c r="EM32" s="25">
        <f t="shared" ca="1" si="80"/>
        <v>2997</v>
      </c>
      <c r="EN32" s="25">
        <f t="shared" ca="1" si="81"/>
        <v>1833</v>
      </c>
      <c r="EO32" s="25">
        <f t="shared" ca="1" si="82"/>
        <v>2293</v>
      </c>
      <c r="EP32" s="25">
        <f t="shared" ca="1" si="83"/>
        <v>2800</v>
      </c>
      <c r="EQ32" s="25">
        <f t="shared" ca="1" si="84"/>
        <v>2624</v>
      </c>
      <c r="ER32" s="25">
        <f t="shared" ca="1" si="85"/>
        <v>2599</v>
      </c>
      <c r="ES32" s="25">
        <f t="shared" ca="1" si="86"/>
        <v>2293</v>
      </c>
      <c r="ET32" s="25">
        <f t="shared" ca="1" si="87"/>
        <v>2008</v>
      </c>
      <c r="EU32" s="25">
        <f t="shared" ca="1" si="88"/>
        <v>1730</v>
      </c>
      <c r="EV32" s="25">
        <f t="shared" ca="1" si="89"/>
        <v>1752</v>
      </c>
      <c r="EW32" s="25">
        <f t="shared" ca="1" si="90"/>
        <v>1547</v>
      </c>
      <c r="EX32" s="25">
        <f t="shared" ca="1" si="91"/>
        <v>1538</v>
      </c>
      <c r="EY32" s="25">
        <f t="shared" ca="1" si="92"/>
        <v>1332</v>
      </c>
      <c r="EZ32" s="25">
        <f t="shared" ca="1" si="93"/>
        <v>1050</v>
      </c>
      <c r="FA32" s="25">
        <f t="shared" ca="1" si="94"/>
        <v>968</v>
      </c>
      <c r="FB32" s="25">
        <f t="shared" ca="1" si="95"/>
        <v>785</v>
      </c>
      <c r="FC32" s="25">
        <f t="shared" ca="1" si="96"/>
        <v>633</v>
      </c>
      <c r="FD32" s="25">
        <f t="shared" ca="1" si="97"/>
        <v>476</v>
      </c>
      <c r="FE32" s="25">
        <f t="shared" ca="1" si="98"/>
        <v>379</v>
      </c>
      <c r="FF32" s="25">
        <f t="shared" ca="1" si="99"/>
        <v>313</v>
      </c>
      <c r="FG32" s="25">
        <f t="shared" ca="1" si="100"/>
        <v>228</v>
      </c>
      <c r="FH32" s="25">
        <f t="shared" ca="1" si="101"/>
        <v>173</v>
      </c>
      <c r="FI32" s="25">
        <f t="shared" ca="1" si="102"/>
        <v>100</v>
      </c>
      <c r="FJ32" s="25">
        <f t="shared" ca="1" si="103"/>
        <v>79</v>
      </c>
      <c r="FK32" s="25">
        <f t="shared" ca="1" si="104"/>
        <v>52</v>
      </c>
      <c r="FL32" s="25">
        <f t="shared" ca="1" si="105"/>
        <v>30</v>
      </c>
      <c r="FM32" s="25">
        <f t="shared" ca="1" si="106"/>
        <v>15</v>
      </c>
      <c r="FN32" s="27">
        <f ca="1">SUM(INDIRECT("'各歳別人口③'!D"&amp;(103+131*ROW(A22))):INDIRECT("'各歳別人口③'!D"&amp;(133+131*ROW(A22))))</f>
        <v>31</v>
      </c>
      <c r="FP32" s="24" t="str">
        <f>"2020年"&amp;"5月"</f>
        <v>2020年5月</v>
      </c>
      <c r="FQ32" s="25">
        <f t="shared" ca="1" si="107"/>
        <v>1024</v>
      </c>
      <c r="FR32" s="25">
        <f t="shared" ca="1" si="108"/>
        <v>1054</v>
      </c>
      <c r="FS32" s="25">
        <f t="shared" ca="1" si="109"/>
        <v>1233</v>
      </c>
      <c r="FT32" s="25">
        <f t="shared" ca="1" si="110"/>
        <v>1223</v>
      </c>
      <c r="FU32" s="25">
        <f t="shared" ca="1" si="111"/>
        <v>1298</v>
      </c>
      <c r="FV32" s="25">
        <f t="shared" ca="1" si="112"/>
        <v>1424</v>
      </c>
      <c r="FW32" s="25">
        <f t="shared" ca="1" si="113"/>
        <v>1394</v>
      </c>
      <c r="FX32" s="25">
        <f t="shared" ca="1" si="114"/>
        <v>1393</v>
      </c>
      <c r="FY32" s="25">
        <f t="shared" ca="1" si="115"/>
        <v>1538</v>
      </c>
      <c r="FZ32" s="25">
        <f t="shared" ca="1" si="116"/>
        <v>1510</v>
      </c>
      <c r="GA32" s="25">
        <f t="shared" ca="1" si="117"/>
        <v>1488</v>
      </c>
      <c r="GB32" s="25">
        <f t="shared" ca="1" si="118"/>
        <v>1533</v>
      </c>
      <c r="GC32" s="25">
        <f t="shared" ca="1" si="119"/>
        <v>1602</v>
      </c>
      <c r="GD32" s="25">
        <f t="shared" ca="1" si="120"/>
        <v>1651</v>
      </c>
      <c r="GE32" s="25">
        <f t="shared" ca="1" si="121"/>
        <v>1536</v>
      </c>
      <c r="GF32" s="25">
        <f t="shared" ca="1" si="122"/>
        <v>1666</v>
      </c>
      <c r="GG32" s="25">
        <f t="shared" ca="1" si="123"/>
        <v>1718</v>
      </c>
      <c r="GH32" s="25">
        <f t="shared" ca="1" si="124"/>
        <v>1782</v>
      </c>
      <c r="GI32" s="25">
        <f t="shared" ca="1" si="125"/>
        <v>1923</v>
      </c>
      <c r="GJ32" s="25">
        <f t="shared" ca="1" si="126"/>
        <v>1930</v>
      </c>
      <c r="GK32" s="25">
        <f t="shared" ca="1" si="127"/>
        <v>1994</v>
      </c>
      <c r="GL32" s="25">
        <f t="shared" ca="1" si="128"/>
        <v>1963</v>
      </c>
      <c r="GM32" s="25">
        <f t="shared" ca="1" si="129"/>
        <v>1738</v>
      </c>
      <c r="GN32" s="25">
        <f t="shared" ca="1" si="130"/>
        <v>1711</v>
      </c>
      <c r="GO32" s="25">
        <f t="shared" ca="1" si="131"/>
        <v>1603</v>
      </c>
      <c r="GP32" s="25">
        <f t="shared" ca="1" si="132"/>
        <v>1678</v>
      </c>
      <c r="GQ32" s="25">
        <f t="shared" ca="1" si="133"/>
        <v>1569</v>
      </c>
      <c r="GR32" s="25">
        <f t="shared" ca="1" si="134"/>
        <v>1482</v>
      </c>
      <c r="GS32" s="25">
        <f t="shared" ca="1" si="135"/>
        <v>1511</v>
      </c>
      <c r="GT32" s="25">
        <f t="shared" ca="1" si="136"/>
        <v>1560</v>
      </c>
      <c r="GU32" s="25">
        <f t="shared" ca="1" si="137"/>
        <v>1605</v>
      </c>
      <c r="GV32" s="25">
        <f t="shared" ca="1" si="138"/>
        <v>1652</v>
      </c>
      <c r="GW32" s="25">
        <f t="shared" ca="1" si="139"/>
        <v>1721</v>
      </c>
      <c r="GX32" s="25">
        <f t="shared" ca="1" si="140"/>
        <v>1763</v>
      </c>
      <c r="GY32" s="25">
        <f t="shared" ca="1" si="141"/>
        <v>1706</v>
      </c>
      <c r="GZ32" s="25">
        <f t="shared" ca="1" si="142"/>
        <v>1900</v>
      </c>
      <c r="HA32" s="25">
        <f t="shared" ca="1" si="143"/>
        <v>1938</v>
      </c>
      <c r="HB32" s="25">
        <f t="shared" ca="1" si="144"/>
        <v>2030</v>
      </c>
      <c r="HC32" s="25">
        <f t="shared" ca="1" si="145"/>
        <v>2006</v>
      </c>
      <c r="HD32" s="25">
        <f t="shared" ca="1" si="146"/>
        <v>2086</v>
      </c>
      <c r="HE32" s="25">
        <f t="shared" ca="1" si="147"/>
        <v>2218</v>
      </c>
      <c r="HF32" s="25">
        <f t="shared" ca="1" si="148"/>
        <v>2286</v>
      </c>
      <c r="HG32" s="25">
        <f t="shared" ca="1" si="149"/>
        <v>2367</v>
      </c>
      <c r="HH32" s="25">
        <f t="shared" ca="1" si="150"/>
        <v>2611</v>
      </c>
      <c r="HI32" s="25">
        <f t="shared" ca="1" si="151"/>
        <v>2629</v>
      </c>
      <c r="HJ32" s="25">
        <f t="shared" ca="1" si="152"/>
        <v>3037</v>
      </c>
      <c r="HK32" s="25">
        <f t="shared" ca="1" si="153"/>
        <v>3095</v>
      </c>
      <c r="HL32" s="25">
        <f t="shared" ca="1" si="154"/>
        <v>3161</v>
      </c>
      <c r="HM32" s="25">
        <f t="shared" ca="1" si="155"/>
        <v>3199</v>
      </c>
      <c r="HN32" s="25">
        <f t="shared" ca="1" si="156"/>
        <v>3121</v>
      </c>
      <c r="HO32" s="25">
        <f t="shared" ca="1" si="157"/>
        <v>2898</v>
      </c>
      <c r="HP32" s="25">
        <f t="shared" ca="1" si="158"/>
        <v>2880</v>
      </c>
      <c r="HQ32" s="25">
        <f t="shared" ca="1" si="159"/>
        <v>2888</v>
      </c>
      <c r="HR32" s="25">
        <f t="shared" ca="1" si="160"/>
        <v>2585</v>
      </c>
      <c r="HS32" s="25">
        <f t="shared" ca="1" si="161"/>
        <v>2407</v>
      </c>
      <c r="HT32" s="25">
        <f t="shared" ca="1" si="162"/>
        <v>2691</v>
      </c>
      <c r="HU32" s="25">
        <f t="shared" ca="1" si="163"/>
        <v>2457</v>
      </c>
      <c r="HV32" s="25">
        <f t="shared" ca="1" si="164"/>
        <v>2340</v>
      </c>
      <c r="HW32" s="25">
        <f t="shared" ca="1" si="165"/>
        <v>2383</v>
      </c>
      <c r="HX32" s="25">
        <f t="shared" ca="1" si="166"/>
        <v>2304</v>
      </c>
      <c r="HY32" s="25">
        <f t="shared" ca="1" si="167"/>
        <v>2236</v>
      </c>
      <c r="HZ32" s="25">
        <f t="shared" ca="1" si="168"/>
        <v>2327</v>
      </c>
      <c r="IA32" s="25">
        <f t="shared" ca="1" si="169"/>
        <v>2175</v>
      </c>
      <c r="IB32" s="25">
        <f t="shared" ca="1" si="170"/>
        <v>2210</v>
      </c>
      <c r="IC32" s="25">
        <f t="shared" ca="1" si="171"/>
        <v>2318</v>
      </c>
      <c r="ID32" s="25">
        <f t="shared" ca="1" si="172"/>
        <v>2441</v>
      </c>
      <c r="IE32" s="25">
        <f t="shared" ca="1" si="173"/>
        <v>2482</v>
      </c>
      <c r="IF32" s="25">
        <f t="shared" ca="1" si="174"/>
        <v>2658</v>
      </c>
      <c r="IG32" s="25">
        <f t="shared" ca="1" si="175"/>
        <v>2913</v>
      </c>
      <c r="IH32" s="25">
        <f t="shared" ca="1" si="176"/>
        <v>3102</v>
      </c>
      <c r="II32" s="25">
        <f t="shared" ca="1" si="177"/>
        <v>3666</v>
      </c>
      <c r="IJ32" s="25">
        <f t="shared" ca="1" si="178"/>
        <v>3754</v>
      </c>
      <c r="IK32" s="25">
        <f t="shared" ca="1" si="179"/>
        <v>4056</v>
      </c>
      <c r="IL32" s="25">
        <f t="shared" ca="1" si="180"/>
        <v>3480</v>
      </c>
      <c r="IM32" s="25">
        <f t="shared" ca="1" si="181"/>
        <v>2232</v>
      </c>
      <c r="IN32" s="25">
        <f t="shared" ca="1" si="182"/>
        <v>2829</v>
      </c>
      <c r="IO32" s="25">
        <f t="shared" ca="1" si="183"/>
        <v>3365</v>
      </c>
      <c r="IP32" s="25">
        <f t="shared" ca="1" si="184"/>
        <v>3024</v>
      </c>
      <c r="IQ32" s="25">
        <f t="shared" ca="1" si="185"/>
        <v>3055</v>
      </c>
      <c r="IR32" s="25">
        <f t="shared" ca="1" si="186"/>
        <v>2841</v>
      </c>
      <c r="IS32" s="25">
        <f t="shared" ca="1" si="187"/>
        <v>2520</v>
      </c>
      <c r="IT32" s="25">
        <f t="shared" ca="1" si="188"/>
        <v>2177</v>
      </c>
      <c r="IU32" s="25">
        <f t="shared" ca="1" si="189"/>
        <v>2328</v>
      </c>
      <c r="IV32" s="25">
        <f t="shared" ca="1" si="190"/>
        <v>2049</v>
      </c>
      <c r="IW32" s="25">
        <f t="shared" ca="1" si="191"/>
        <v>2155</v>
      </c>
      <c r="IX32" s="25">
        <f t="shared" ca="1" si="192"/>
        <v>1922</v>
      </c>
      <c r="IY32" s="25">
        <f t="shared" ca="1" si="193"/>
        <v>1680</v>
      </c>
      <c r="IZ32" s="25">
        <f t="shared" ca="1" si="194"/>
        <v>1639</v>
      </c>
      <c r="JA32" s="25">
        <f t="shared" ca="1" si="195"/>
        <v>1390</v>
      </c>
      <c r="JB32" s="25">
        <f t="shared" ca="1" si="196"/>
        <v>1213</v>
      </c>
      <c r="JC32" s="25">
        <f t="shared" ca="1" si="197"/>
        <v>1081</v>
      </c>
      <c r="JD32" s="25">
        <f t="shared" ca="1" si="198"/>
        <v>924</v>
      </c>
      <c r="JE32" s="25">
        <f t="shared" ca="1" si="199"/>
        <v>730</v>
      </c>
      <c r="JF32" s="25">
        <f t="shared" ca="1" si="200"/>
        <v>597</v>
      </c>
      <c r="JG32" s="25">
        <f t="shared" ca="1" si="201"/>
        <v>544</v>
      </c>
      <c r="JH32" s="25">
        <f t="shared" ca="1" si="202"/>
        <v>442</v>
      </c>
      <c r="JI32" s="25">
        <f t="shared" ca="1" si="203"/>
        <v>303</v>
      </c>
      <c r="JJ32" s="25">
        <f t="shared" ca="1" si="204"/>
        <v>223</v>
      </c>
      <c r="JK32" s="25">
        <f t="shared" ca="1" si="205"/>
        <v>190</v>
      </c>
      <c r="JL32" s="25">
        <f t="shared" ca="1" si="206"/>
        <v>114</v>
      </c>
      <c r="JM32" s="27">
        <f ca="1">SUM(INDIRECT("'各歳別人口③'!E"&amp;(103+131*ROW(A22))):INDIRECT("'各歳別人口③'!E"&amp;(133+131*ROW(A22))))</f>
        <v>204</v>
      </c>
    </row>
    <row r="33" spans="1:273" x14ac:dyDescent="0.4">
      <c r="A33" s="24" t="str">
        <f>"2020年"&amp;"6月"</f>
        <v>2020年6月</v>
      </c>
      <c r="B33" s="25">
        <f ca="1">SUM(INDIRECT("'各歳別人口③'!D"&amp;(3+131*ROW(A23))):INDIRECT("'各歳別人口③'!E"&amp;(133+131*ROW(A23))))</f>
        <v>399473</v>
      </c>
      <c r="D33" s="24" t="str">
        <f>"2020年"&amp;"6月"</f>
        <v>2020年6月</v>
      </c>
      <c r="E33" s="25">
        <f ca="1">SUM(INDIRECT("'各歳別人口③'!D"&amp;(3+131*ROW(A23))):INDIRECT("'各歳別人口③'!D"&amp;(133+131*ROW(A23))))</f>
        <v>199471</v>
      </c>
      <c r="F33" s="25">
        <f ca="1">SUM(INDIRECT("'各歳別人口③'!E"&amp;(3+131*ROW(A23))):INDIRECT("'各歳別人口③'!E"&amp;(133+131*ROW(A23))))</f>
        <v>200002</v>
      </c>
      <c r="H33" s="24" t="str">
        <f>"2020年"&amp;"6月"</f>
        <v>2020年6月</v>
      </c>
      <c r="I33" s="25">
        <f ca="1">SUM(INDIRECT("'各歳別人口③'!D"&amp;(3+131*ROW(A23))):INDIRECT("'各歳別人口③'!D"&amp;(17+131*ROW(A23))))</f>
        <v>21962</v>
      </c>
      <c r="J33" s="25">
        <f ca="1">SUM(INDIRECT("'各歳別人口③'!D"&amp;(18+131*ROW(A23))):INDIRECT("'各歳別人口③'!D"&amp;(67+131*ROW(A23))))</f>
        <v>121370</v>
      </c>
      <c r="K33" s="25">
        <f ca="1">SUM(INDIRECT("'各歳別人口③'!D"&amp;(68+131*ROW(A23))):INDIRECT("'各歳別人口③'!D"&amp;(133+131*ROW(A23))))</f>
        <v>56139</v>
      </c>
      <c r="M33" s="24" t="str">
        <f>"2020年"&amp;"6月"</f>
        <v>2020年6月</v>
      </c>
      <c r="N33" s="25">
        <f ca="1">SUM(INDIRECT("'各歳別人口③'!E"&amp;(3+131*ROW(A23))):INDIRECT("'各歳別人口③'!E"&amp;(17+131*ROW(A23))))</f>
        <v>20843</v>
      </c>
      <c r="O33" s="25">
        <f ca="1">SUM(INDIRECT("'各歳別人口③'!E"&amp;(18+131*ROW(A23))):INDIRECT("'各歳別人口③'!E"&amp;(67+131*ROW(A23))))</f>
        <v>108861</v>
      </c>
      <c r="P33" s="25">
        <f ca="1">SUM(INDIRECT("'各歳別人口③'!E"&amp;(68+131*ROW(A23))):INDIRECT("'各歳別人口③'!E"&amp;(133+131*ROW(A23))))</f>
        <v>70298</v>
      </c>
      <c r="R33" s="24" t="str">
        <f>"2020年"&amp;"6月"</f>
        <v>2020年6月</v>
      </c>
      <c r="S33" s="26">
        <f ca="1">IFERROR(SUM(INDIRECT("'各歳別人口③'!D"&amp;(68+131*ROW(A23))):INDIRECT("'各歳別人口③'!E"&amp;(133+131*ROW(A23))))/SUM(INDIRECT("'各歳別人口③'!D"&amp;(3+131*ROW(A23))):INDIRECT("'各歳別人口③'!E"&amp;(133+131*ROW(A23)))),"")</f>
        <v>0.31650950126792049</v>
      </c>
      <c r="U33" s="24" t="str">
        <f>"2020年"&amp;"6月"</f>
        <v>2020年6月</v>
      </c>
      <c r="V33" s="26">
        <f ca="1">IFERROR(SUM(INDIRECT("'各歳別人口③'!D"&amp;(78+131*ROW(A23))):INDIRECT("'各歳別人口③'!E"&amp;(133+131*ROW(A23))))/SUM(INDIRECT("'各歳別人口③'!D"&amp;(3+131*ROW(A23))):INDIRECT("'各歳別人口③'!E"&amp;(133+131*ROW(A23)))),"")</f>
        <v>0.16865470257063681</v>
      </c>
      <c r="X33" s="24" t="str">
        <f>"2020年"&amp;"6月"</f>
        <v>2020年6月</v>
      </c>
      <c r="Y33" s="26">
        <f ca="1">IFERROR(SUM(INDIRECT("'各歳別人口③'!D"&amp;(3+131*ROW(A23))):INDIRECT("'各歳別人口③'!E"&amp;(17+131*ROW(A23))))/SUM(INDIRECT("'各歳別人口③'!D"&amp;(3+131*ROW(A23))):INDIRECT("'各歳別人口③'!E"&amp;(133+131*ROW(A23)))),"")</f>
        <v>0.10715367496676871</v>
      </c>
      <c r="Z33" s="26">
        <f ca="1">IFERROR(SUM(INDIRECT("'各歳別人口③'!D"&amp;(18+131*ROW(A23))):INDIRECT("'各歳別人口③'!E"&amp;(67+131*ROW(A23))))/SUM(INDIRECT("'各歳別人口③'!D"&amp;(3+131*ROW(A23))):INDIRECT("'各歳別人口③'!E"&amp;(133+131*ROW(A23)))),"")</f>
        <v>0.57633682376531081</v>
      </c>
      <c r="AA33" s="26">
        <f ca="1">IFERROR(SUM(INDIRECT("'各歳別人口③'!D"&amp;(68+131*ROW(A23))):INDIRECT("'各歳別人口③'!E"&amp;(133+131*ROW(A23))))/SUM(INDIRECT("'各歳別人口③'!D"&amp;(3+131*ROW(A23))):INDIRECT("'各歳別人口③'!E"&amp;(133+131*ROW(A23)))),"")</f>
        <v>0.31650950126792049</v>
      </c>
      <c r="AC33" s="24" t="str">
        <f>"2020年"&amp;"6月"</f>
        <v>2020年6月</v>
      </c>
      <c r="AD33" s="25">
        <f ca="1">SUM(INDIRECT("'各歳別人口③'!D"&amp;(3+131*ROW(A23))):INDIRECT("'各歳別人口③'!D"&amp;(7+131*ROW(A23))))</f>
        <v>6366</v>
      </c>
      <c r="AE33" s="25">
        <f ca="1">SUM(INDIRECT("'各歳別人口③'!D"&amp;(8+131*ROW(A23))):INDIRECT("'各歳別人口③'!D"&amp;(12+131*ROW(A23))))</f>
        <v>7355</v>
      </c>
      <c r="AF33" s="25">
        <f ca="1">SUM(INDIRECT("'各歳別人口③'!D"&amp;(13+131*ROW(A23))):INDIRECT("'各歳別人口③'!D"&amp;(17+131*ROW(A23))))</f>
        <v>8241</v>
      </c>
      <c r="AG33" s="25">
        <f ca="1">SUM(INDIRECT("'各歳別人口③'!D"&amp;(18+131*ROW(A23))):INDIRECT("'各歳別人口③'!D"&amp;(22+131*ROW(A23))))</f>
        <v>11473</v>
      </c>
      <c r="AH33" s="25">
        <f ca="1">SUM(INDIRECT("'各歳別人口③'!D"&amp;(23+131*ROW(A23))):INDIRECT("'各歳別人口③'!D"&amp;(27+131*ROW(A23))))</f>
        <v>11668</v>
      </c>
      <c r="AI33" s="25">
        <f ca="1">SUM(INDIRECT("'各歳別人口③'!D"&amp;(28+131*ROW(A23))):INDIRECT("'各歳別人口③'!D"&amp;(32+131*ROW(A23))))</f>
        <v>9467</v>
      </c>
      <c r="AJ33" s="25">
        <f ca="1">SUM(INDIRECT("'各歳別人口③'!D"&amp;(33+131*ROW(A23))):INDIRECT("'各歳別人口③'!D"&amp;(37+131*ROW(A23))))</f>
        <v>9668</v>
      </c>
      <c r="AK33" s="25">
        <f ca="1">SUM(INDIRECT("'各歳別人口③'!D"&amp;(38+131*ROW(A23))):INDIRECT("'各歳別人口③'!D"&amp;(42+131*ROW(A23))))</f>
        <v>10627</v>
      </c>
      <c r="AL33" s="25">
        <f ca="1">SUM(INDIRECT("'各歳別人口③'!D"&amp;(43+131*ROW(A23))):INDIRECT("'各歳別人口③'!D"&amp;(47+131*ROW(A23))))</f>
        <v>12861</v>
      </c>
      <c r="AM33" s="25">
        <f ca="1">SUM(INDIRECT("'各歳別人口③'!D"&amp;(48+131*ROW(A23))):INDIRECT("'各歳別人口③'!D"&amp;(52+131*ROW(A23))))</f>
        <v>16438</v>
      </c>
      <c r="AN33" s="25">
        <f ca="1">SUM(INDIRECT("'各歳別人口③'!D"&amp;(53+131*ROW(A23))):INDIRECT("'各歳別人口③'!D"&amp;(57+131*ROW(A23))))</f>
        <v>14817</v>
      </c>
      <c r="AO33" s="25">
        <f ca="1">SUM(INDIRECT("'各歳別人口③'!D"&amp;(58+131*ROW(A23))):INDIRECT("'各歳別人口③'!D"&amp;(62+131*ROW(A23))))</f>
        <v>12652</v>
      </c>
      <c r="AP33" s="25">
        <f ca="1">SUM(INDIRECT("'各歳別人口③'!D"&amp;(63+131*ROW(A23))):INDIRECT("'各歳別人口③'!D"&amp;(67+131*ROW(A23))))</f>
        <v>11699</v>
      </c>
      <c r="AQ33" s="25">
        <f ca="1">SUM(INDIRECT("'各歳別人口③'!D"&amp;(68+131*ROW(A23))):INDIRECT("'各歳別人口③'!D"&amp;(72+131*ROW(A23))))</f>
        <v>13104</v>
      </c>
      <c r="AR33" s="25">
        <f ca="1">SUM(INDIRECT("'各歳別人口③'!D"&amp;(73+131*ROW(A23))):INDIRECT("'各歳別人口③'!D"&amp;(77+131*ROW(A23))))</f>
        <v>15199</v>
      </c>
      <c r="AS33" s="25">
        <f ca="1">SUM(INDIRECT("'各歳別人口③'!D"&amp;(78+131*ROW(A23))):INDIRECT("'各歳別人口③'!D"&amp;(82+131*ROW(A23))))</f>
        <v>12587</v>
      </c>
      <c r="AT33" s="25">
        <f ca="1">SUM(INDIRECT("'各歳別人口③'!D"&amp;(83+131*ROW(A23))):INDIRECT("'各歳別人口③'!D"&amp;(87+131*ROW(A23))))</f>
        <v>8577</v>
      </c>
      <c r="AU33" s="25">
        <f ca="1">SUM(INDIRECT("'各歳別人口③'!D"&amp;(88+131*ROW(A23))):INDIRECT("'各歳別人口③'!D"&amp;(133+131*ROW(A23))))</f>
        <v>6672</v>
      </c>
      <c r="AW33" s="24" t="str">
        <f>"2020年"&amp;"6月"</f>
        <v>2020年6月</v>
      </c>
      <c r="AX33" s="25">
        <f ca="1">SUM(INDIRECT("'各歳別人口③'!E"&amp;(3+131*ROW(A23))):INDIRECT("'各歳別人口③'!E"&amp;(7+131*ROW(A23))))</f>
        <v>5797</v>
      </c>
      <c r="AY33" s="25">
        <f ca="1">SUM(INDIRECT("'各歳別人口③'!E"&amp;(8+131*ROW(A23))):INDIRECT("'各歳別人口③'!E"&amp;(12+131*ROW(A23))))</f>
        <v>7232</v>
      </c>
      <c r="AZ33" s="25">
        <f ca="1">SUM(INDIRECT("'各歳別人口③'!E"&amp;(13+131*ROW(A23))):INDIRECT("'各歳別人口③'!E"&amp;(17+131*ROW(A23))))</f>
        <v>7814</v>
      </c>
      <c r="BA33" s="25">
        <f ca="1">SUM(INDIRECT("'各歳別人口③'!E"&amp;(18+131*ROW(A23))):INDIRECT("'各歳別人口③'!E"&amp;(22+131*ROW(A23))))</f>
        <v>8948</v>
      </c>
      <c r="BB33" s="25">
        <f ca="1">SUM(INDIRECT("'各歳別人口③'!E"&amp;(23+131*ROW(A23))):INDIRECT("'各歳別人口③'!E"&amp;(27+131*ROW(A23))))</f>
        <v>8989</v>
      </c>
      <c r="BC33" s="25">
        <f ca="1">SUM(INDIRECT("'各歳別人口③'!E"&amp;(28+131*ROW(A23))):INDIRECT("'各歳別人口③'!E"&amp;(32+131*ROW(A23))))</f>
        <v>7769</v>
      </c>
      <c r="BD33" s="25">
        <f ca="1">SUM(INDIRECT("'各歳別人口③'!E"&amp;(33+131*ROW(A23))):INDIRECT("'各歳別人口③'!E"&amp;(37+131*ROW(A23))))</f>
        <v>8425</v>
      </c>
      <c r="BE33" s="25">
        <f ca="1">SUM(INDIRECT("'各歳別人口③'!E"&amp;(38+131*ROW(A23))):INDIRECT("'各歳別人口③'!E"&amp;(42+131*ROW(A23))))</f>
        <v>9927</v>
      </c>
      <c r="BF33" s="25">
        <f ca="1">SUM(INDIRECT("'各歳別人口③'!E"&amp;(43+131*ROW(A23))):INDIRECT("'各歳別人口③'!E"&amp;(47+131*ROW(A23))))</f>
        <v>12076</v>
      </c>
      <c r="BG33" s="25">
        <f ca="1">SUM(INDIRECT("'各歳別人口③'!E"&amp;(48+131*ROW(A23))):INDIRECT("'各歳別人口③'!E"&amp;(52+131*ROW(A23))))</f>
        <v>15568</v>
      </c>
      <c r="BH33" s="25">
        <f ca="1">SUM(INDIRECT("'各歳別人口③'!E"&amp;(53+131*ROW(A23))):INDIRECT("'各歳別人口③'!E"&amp;(57+131*ROW(A23))))</f>
        <v>13704</v>
      </c>
      <c r="BI33" s="25">
        <f ca="1">SUM(INDIRECT("'各歳別人口③'!E"&amp;(58+131*ROW(A23))):INDIRECT("'各歳別人口③'!E"&amp;(62+131*ROW(A23))))</f>
        <v>12206</v>
      </c>
      <c r="BJ33" s="25">
        <f ca="1">SUM(INDIRECT("'各歳別人口③'!E"&amp;(63+131*ROW(A23))):INDIRECT("'各歳別人口③'!E"&amp;(67+131*ROW(A23))))</f>
        <v>11249</v>
      </c>
      <c r="BK33" s="25">
        <f ca="1">SUM(INDIRECT("'各歳別人口③'!E"&amp;(68+131*ROW(A23))):INDIRECT("'各歳別人口③'!E"&amp;(72+131*ROW(A23))))</f>
        <v>13536</v>
      </c>
      <c r="BL33" s="25">
        <f ca="1">SUM(INDIRECT("'各歳別人口③'!E"&amp;(73+131*ROW(A23))):INDIRECT("'各歳別人口③'!E"&amp;(77+131*ROW(A23))))</f>
        <v>17225</v>
      </c>
      <c r="BM33" s="25">
        <f ca="1">SUM(INDIRECT("'各歳別人口③'!E"&amp;(78+131*ROW(A23))):INDIRECT("'各歳別人口③'!E"&amp;(82+131*ROW(A23))))</f>
        <v>15081</v>
      </c>
      <c r="BN33" s="25">
        <f ca="1">SUM(INDIRECT("'各歳別人口③'!E"&amp;(83+131*ROW(A23))):INDIRECT("'各歳別人口③'!E"&amp;(87+131*ROW(A23))))</f>
        <v>11236</v>
      </c>
      <c r="BO33" s="25">
        <f ca="1">SUM(INDIRECT("'各歳別人口③'!E"&amp;(88+131*ROW(A23))):INDIRECT("'各歳別人口③'!E"&amp;(133+131*ROW(A23))))</f>
        <v>13220</v>
      </c>
      <c r="BQ33" s="24" t="str">
        <f>"2020年"&amp;"6月"</f>
        <v>2020年6月</v>
      </c>
      <c r="BR33" s="25">
        <f t="shared" ca="1" si="7"/>
        <v>1130</v>
      </c>
      <c r="BS33" s="25">
        <f t="shared" ca="1" si="8"/>
        <v>1214</v>
      </c>
      <c r="BT33" s="25">
        <f t="shared" ca="1" si="9"/>
        <v>1251</v>
      </c>
      <c r="BU33" s="25">
        <f t="shared" ca="1" si="10"/>
        <v>1339</v>
      </c>
      <c r="BV33" s="25">
        <f t="shared" ca="1" si="11"/>
        <v>1432</v>
      </c>
      <c r="BW33" s="25">
        <f t="shared" ca="1" si="12"/>
        <v>1406</v>
      </c>
      <c r="BX33" s="25">
        <f t="shared" ca="1" si="13"/>
        <v>1404</v>
      </c>
      <c r="BY33" s="25">
        <f t="shared" ca="1" si="14"/>
        <v>1474</v>
      </c>
      <c r="BZ33" s="25">
        <f t="shared" ca="1" si="15"/>
        <v>1471</v>
      </c>
      <c r="CA33" s="25">
        <f t="shared" ca="1" si="16"/>
        <v>1600</v>
      </c>
      <c r="CB33" s="25">
        <f t="shared" ca="1" si="17"/>
        <v>1590</v>
      </c>
      <c r="CC33" s="25">
        <f t="shared" ca="1" si="18"/>
        <v>1617</v>
      </c>
      <c r="CD33" s="25">
        <f t="shared" ca="1" si="19"/>
        <v>1645</v>
      </c>
      <c r="CE33" s="25">
        <f t="shared" ca="1" si="20"/>
        <v>1700</v>
      </c>
      <c r="CF33" s="25">
        <f t="shared" ca="1" si="21"/>
        <v>1689</v>
      </c>
      <c r="CG33" s="25">
        <f t="shared" ca="1" si="22"/>
        <v>1977</v>
      </c>
      <c r="CH33" s="25">
        <f t="shared" ca="1" si="23"/>
        <v>2143</v>
      </c>
      <c r="CI33" s="25">
        <f t="shared" ca="1" si="24"/>
        <v>2150</v>
      </c>
      <c r="CJ33" s="25">
        <f t="shared" ca="1" si="25"/>
        <v>2553</v>
      </c>
      <c r="CK33" s="25">
        <f t="shared" ca="1" si="26"/>
        <v>2650</v>
      </c>
      <c r="CL33" s="25">
        <f t="shared" ca="1" si="27"/>
        <v>2653</v>
      </c>
      <c r="CM33" s="25">
        <f t="shared" ca="1" si="28"/>
        <v>2577</v>
      </c>
      <c r="CN33" s="25">
        <f t="shared" ca="1" si="29"/>
        <v>2335</v>
      </c>
      <c r="CO33" s="25">
        <f t="shared" ca="1" si="30"/>
        <v>2154</v>
      </c>
      <c r="CP33" s="25">
        <f t="shared" ca="1" si="31"/>
        <v>1949</v>
      </c>
      <c r="CQ33" s="25">
        <f t="shared" ca="1" si="32"/>
        <v>1956</v>
      </c>
      <c r="CR33" s="25">
        <f t="shared" ca="1" si="33"/>
        <v>1901</v>
      </c>
      <c r="CS33" s="25">
        <f t="shared" ca="1" si="34"/>
        <v>1888</v>
      </c>
      <c r="CT33" s="25">
        <f t="shared" ca="1" si="35"/>
        <v>1835</v>
      </c>
      <c r="CU33" s="25">
        <f t="shared" ca="1" si="36"/>
        <v>1887</v>
      </c>
      <c r="CV33" s="25">
        <f t="shared" ca="1" si="37"/>
        <v>1791</v>
      </c>
      <c r="CW33" s="25">
        <f t="shared" ca="1" si="38"/>
        <v>1922</v>
      </c>
      <c r="CX33" s="25">
        <f t="shared" ca="1" si="39"/>
        <v>1957</v>
      </c>
      <c r="CY33" s="25">
        <f t="shared" ca="1" si="40"/>
        <v>2026</v>
      </c>
      <c r="CZ33" s="25">
        <f t="shared" ca="1" si="41"/>
        <v>1972</v>
      </c>
      <c r="DA33" s="25">
        <f t="shared" ca="1" si="42"/>
        <v>2092</v>
      </c>
      <c r="DB33" s="25">
        <f t="shared" ca="1" si="43"/>
        <v>2051</v>
      </c>
      <c r="DC33" s="25">
        <f t="shared" ca="1" si="44"/>
        <v>2155</v>
      </c>
      <c r="DD33" s="25">
        <f t="shared" ca="1" si="45"/>
        <v>2130</v>
      </c>
      <c r="DE33" s="25">
        <f t="shared" ca="1" si="46"/>
        <v>2199</v>
      </c>
      <c r="DF33" s="25">
        <f t="shared" ca="1" si="47"/>
        <v>2264</v>
      </c>
      <c r="DG33" s="25">
        <f t="shared" ca="1" si="48"/>
        <v>2473</v>
      </c>
      <c r="DH33" s="25">
        <f t="shared" ca="1" si="49"/>
        <v>2470</v>
      </c>
      <c r="DI33" s="25">
        <f t="shared" ca="1" si="50"/>
        <v>2720</v>
      </c>
      <c r="DJ33" s="25">
        <f t="shared" ca="1" si="51"/>
        <v>2934</v>
      </c>
      <c r="DK33" s="25">
        <f t="shared" ca="1" si="52"/>
        <v>3010</v>
      </c>
      <c r="DL33" s="25">
        <f t="shared" ca="1" si="53"/>
        <v>3291</v>
      </c>
      <c r="DM33" s="25">
        <f t="shared" ca="1" si="54"/>
        <v>3378</v>
      </c>
      <c r="DN33" s="25">
        <f t="shared" ca="1" si="55"/>
        <v>3476</v>
      </c>
      <c r="DO33" s="25">
        <f t="shared" ca="1" si="56"/>
        <v>3283</v>
      </c>
      <c r="DP33" s="25">
        <f t="shared" ca="1" si="57"/>
        <v>3150</v>
      </c>
      <c r="DQ33" s="25">
        <f t="shared" ca="1" si="58"/>
        <v>3252</v>
      </c>
      <c r="DR33" s="25">
        <f t="shared" ca="1" si="59"/>
        <v>3055</v>
      </c>
      <c r="DS33" s="25">
        <f t="shared" ca="1" si="60"/>
        <v>2844</v>
      </c>
      <c r="DT33" s="25">
        <f t="shared" ca="1" si="61"/>
        <v>2516</v>
      </c>
      <c r="DU33" s="25">
        <f t="shared" ca="1" si="62"/>
        <v>2714</v>
      </c>
      <c r="DV33" s="25">
        <f t="shared" ca="1" si="63"/>
        <v>2579</v>
      </c>
      <c r="DW33" s="25">
        <f t="shared" ca="1" si="64"/>
        <v>2568</v>
      </c>
      <c r="DX33" s="25">
        <f t="shared" ca="1" si="65"/>
        <v>2475</v>
      </c>
      <c r="DY33" s="25">
        <f t="shared" ca="1" si="66"/>
        <v>2316</v>
      </c>
      <c r="DZ33" s="25">
        <f t="shared" ca="1" si="67"/>
        <v>2433</v>
      </c>
      <c r="EA33" s="25">
        <f t="shared" ca="1" si="68"/>
        <v>2417</v>
      </c>
      <c r="EB33" s="25">
        <f t="shared" ca="1" si="69"/>
        <v>2275</v>
      </c>
      <c r="EC33" s="25">
        <f t="shared" ca="1" si="70"/>
        <v>2245</v>
      </c>
      <c r="ED33" s="25">
        <f t="shared" ca="1" si="71"/>
        <v>2329</v>
      </c>
      <c r="EE33" s="25">
        <f t="shared" ca="1" si="72"/>
        <v>2373</v>
      </c>
      <c r="EF33" s="25">
        <f t="shared" ca="1" si="73"/>
        <v>2436</v>
      </c>
      <c r="EG33" s="25">
        <f t="shared" ca="1" si="74"/>
        <v>2592</v>
      </c>
      <c r="EH33" s="25">
        <f t="shared" ca="1" si="75"/>
        <v>2742</v>
      </c>
      <c r="EI33" s="25">
        <f t="shared" ca="1" si="76"/>
        <v>2961</v>
      </c>
      <c r="EJ33" s="25">
        <f t="shared" ca="1" si="77"/>
        <v>3303</v>
      </c>
      <c r="EK33" s="25">
        <f t="shared" ca="1" si="78"/>
        <v>3420</v>
      </c>
      <c r="EL33" s="25">
        <f t="shared" ca="1" si="79"/>
        <v>3494</v>
      </c>
      <c r="EM33" s="25">
        <f t="shared" ca="1" si="80"/>
        <v>3110</v>
      </c>
      <c r="EN33" s="25">
        <f t="shared" ca="1" si="81"/>
        <v>1872</v>
      </c>
      <c r="EO33" s="25">
        <f t="shared" ca="1" si="82"/>
        <v>2243</v>
      </c>
      <c r="EP33" s="25">
        <f t="shared" ca="1" si="83"/>
        <v>2804</v>
      </c>
      <c r="EQ33" s="25">
        <f t="shared" ca="1" si="84"/>
        <v>2613</v>
      </c>
      <c r="ER33" s="25">
        <f t="shared" ca="1" si="85"/>
        <v>2600</v>
      </c>
      <c r="ES33" s="25">
        <f t="shared" ca="1" si="86"/>
        <v>2327</v>
      </c>
      <c r="ET33" s="25">
        <f t="shared" ca="1" si="87"/>
        <v>2010</v>
      </c>
      <c r="EU33" s="25">
        <f t="shared" ca="1" si="88"/>
        <v>1736</v>
      </c>
      <c r="EV33" s="25">
        <f t="shared" ca="1" si="89"/>
        <v>1726</v>
      </c>
      <c r="EW33" s="25">
        <f t="shared" ca="1" si="90"/>
        <v>1577</v>
      </c>
      <c r="EX33" s="25">
        <f t="shared" ca="1" si="91"/>
        <v>1528</v>
      </c>
      <c r="EY33" s="25">
        <f t="shared" ca="1" si="92"/>
        <v>1346</v>
      </c>
      <c r="EZ33" s="25">
        <f t="shared" ca="1" si="93"/>
        <v>1049</v>
      </c>
      <c r="FA33" s="25">
        <f t="shared" ca="1" si="94"/>
        <v>959</v>
      </c>
      <c r="FB33" s="25">
        <f t="shared" ca="1" si="95"/>
        <v>801</v>
      </c>
      <c r="FC33" s="25">
        <f t="shared" ca="1" si="96"/>
        <v>638</v>
      </c>
      <c r="FD33" s="25">
        <f t="shared" ca="1" si="97"/>
        <v>464</v>
      </c>
      <c r="FE33" s="25">
        <f t="shared" ca="1" si="98"/>
        <v>390</v>
      </c>
      <c r="FF33" s="25">
        <f t="shared" ca="1" si="99"/>
        <v>311</v>
      </c>
      <c r="FG33" s="25">
        <f t="shared" ca="1" si="100"/>
        <v>232</v>
      </c>
      <c r="FH33" s="25">
        <f t="shared" ca="1" si="101"/>
        <v>169</v>
      </c>
      <c r="FI33" s="25">
        <f t="shared" ca="1" si="102"/>
        <v>104</v>
      </c>
      <c r="FJ33" s="25">
        <f t="shared" ca="1" si="103"/>
        <v>79</v>
      </c>
      <c r="FK33" s="25">
        <f t="shared" ca="1" si="104"/>
        <v>51</v>
      </c>
      <c r="FL33" s="25">
        <f t="shared" ca="1" si="105"/>
        <v>30</v>
      </c>
      <c r="FM33" s="25">
        <f t="shared" ca="1" si="106"/>
        <v>16</v>
      </c>
      <c r="FN33" s="27">
        <f ca="1">SUM(INDIRECT("'各歳別人口③'!D"&amp;(103+131*ROW(A23))):INDIRECT("'各歳別人口③'!D"&amp;(133+131*ROW(A23))))</f>
        <v>33</v>
      </c>
      <c r="FP33" s="24" t="str">
        <f>"2020年"&amp;"6月"</f>
        <v>2020年6月</v>
      </c>
      <c r="FQ33" s="25">
        <f t="shared" ca="1" si="107"/>
        <v>1020</v>
      </c>
      <c r="FR33" s="25">
        <f t="shared" ca="1" si="108"/>
        <v>1047</v>
      </c>
      <c r="FS33" s="25">
        <f t="shared" ca="1" si="109"/>
        <v>1226</v>
      </c>
      <c r="FT33" s="25">
        <f t="shared" ca="1" si="110"/>
        <v>1219</v>
      </c>
      <c r="FU33" s="25">
        <f t="shared" ca="1" si="111"/>
        <v>1285</v>
      </c>
      <c r="FV33" s="25">
        <f t="shared" ca="1" si="112"/>
        <v>1424</v>
      </c>
      <c r="FW33" s="25">
        <f t="shared" ca="1" si="113"/>
        <v>1361</v>
      </c>
      <c r="FX33" s="25">
        <f t="shared" ca="1" si="114"/>
        <v>1423</v>
      </c>
      <c r="FY33" s="25">
        <f t="shared" ca="1" si="115"/>
        <v>1481</v>
      </c>
      <c r="FZ33" s="25">
        <f t="shared" ca="1" si="116"/>
        <v>1543</v>
      </c>
      <c r="GA33" s="25">
        <f t="shared" ca="1" si="117"/>
        <v>1512</v>
      </c>
      <c r="GB33" s="25">
        <f t="shared" ca="1" si="118"/>
        <v>1523</v>
      </c>
      <c r="GC33" s="25">
        <f t="shared" ca="1" si="119"/>
        <v>1590</v>
      </c>
      <c r="GD33" s="25">
        <f t="shared" ca="1" si="120"/>
        <v>1624</v>
      </c>
      <c r="GE33" s="25">
        <f t="shared" ca="1" si="121"/>
        <v>1565</v>
      </c>
      <c r="GF33" s="25">
        <f t="shared" ca="1" si="122"/>
        <v>1663</v>
      </c>
      <c r="GG33" s="25">
        <f t="shared" ca="1" si="123"/>
        <v>1701</v>
      </c>
      <c r="GH33" s="25">
        <f t="shared" ca="1" si="124"/>
        <v>1783</v>
      </c>
      <c r="GI33" s="25">
        <f t="shared" ca="1" si="125"/>
        <v>1885</v>
      </c>
      <c r="GJ33" s="25">
        <f t="shared" ca="1" si="126"/>
        <v>1916</v>
      </c>
      <c r="GK33" s="25">
        <f t="shared" ca="1" si="127"/>
        <v>1997</v>
      </c>
      <c r="GL33" s="25">
        <f t="shared" ca="1" si="128"/>
        <v>1951</v>
      </c>
      <c r="GM33" s="25">
        <f t="shared" ca="1" si="129"/>
        <v>1733</v>
      </c>
      <c r="GN33" s="25">
        <f t="shared" ca="1" si="130"/>
        <v>1711</v>
      </c>
      <c r="GO33" s="25">
        <f t="shared" ca="1" si="131"/>
        <v>1597</v>
      </c>
      <c r="GP33" s="25">
        <f t="shared" ca="1" si="132"/>
        <v>1672</v>
      </c>
      <c r="GQ33" s="25">
        <f t="shared" ca="1" si="133"/>
        <v>1562</v>
      </c>
      <c r="GR33" s="25">
        <f t="shared" ca="1" si="134"/>
        <v>1470</v>
      </c>
      <c r="GS33" s="25">
        <f t="shared" ca="1" si="135"/>
        <v>1527</v>
      </c>
      <c r="GT33" s="25">
        <f t="shared" ca="1" si="136"/>
        <v>1538</v>
      </c>
      <c r="GU33" s="25">
        <f t="shared" ca="1" si="137"/>
        <v>1609</v>
      </c>
      <c r="GV33" s="25">
        <f t="shared" ca="1" si="138"/>
        <v>1635</v>
      </c>
      <c r="GW33" s="25">
        <f t="shared" ca="1" si="139"/>
        <v>1702</v>
      </c>
      <c r="GX33" s="25">
        <f t="shared" ca="1" si="140"/>
        <v>1783</v>
      </c>
      <c r="GY33" s="25">
        <f t="shared" ca="1" si="141"/>
        <v>1696</v>
      </c>
      <c r="GZ33" s="25">
        <f t="shared" ca="1" si="142"/>
        <v>1900</v>
      </c>
      <c r="HA33" s="25">
        <f t="shared" ca="1" si="143"/>
        <v>1909</v>
      </c>
      <c r="HB33" s="25">
        <f t="shared" ca="1" si="144"/>
        <v>2017</v>
      </c>
      <c r="HC33" s="25">
        <f t="shared" ca="1" si="145"/>
        <v>2028</v>
      </c>
      <c r="HD33" s="25">
        <f t="shared" ca="1" si="146"/>
        <v>2073</v>
      </c>
      <c r="HE33" s="25">
        <f t="shared" ca="1" si="147"/>
        <v>2219</v>
      </c>
      <c r="HF33" s="25">
        <f t="shared" ca="1" si="148"/>
        <v>2240</v>
      </c>
      <c r="HG33" s="25">
        <f t="shared" ca="1" si="149"/>
        <v>2374</v>
      </c>
      <c r="HH33" s="25">
        <f t="shared" ca="1" si="150"/>
        <v>2587</v>
      </c>
      <c r="HI33" s="25">
        <f t="shared" ca="1" si="151"/>
        <v>2656</v>
      </c>
      <c r="HJ33" s="25">
        <f t="shared" ca="1" si="152"/>
        <v>2993</v>
      </c>
      <c r="HK33" s="25">
        <f t="shared" ca="1" si="153"/>
        <v>3050</v>
      </c>
      <c r="HL33" s="25">
        <f t="shared" ca="1" si="154"/>
        <v>3168</v>
      </c>
      <c r="HM33" s="25">
        <f t="shared" ca="1" si="155"/>
        <v>3200</v>
      </c>
      <c r="HN33" s="25">
        <f t="shared" ca="1" si="156"/>
        <v>3157</v>
      </c>
      <c r="HO33" s="25">
        <f t="shared" ca="1" si="157"/>
        <v>2900</v>
      </c>
      <c r="HP33" s="25">
        <f t="shared" ca="1" si="158"/>
        <v>2912</v>
      </c>
      <c r="HQ33" s="25">
        <f t="shared" ca="1" si="159"/>
        <v>2884</v>
      </c>
      <c r="HR33" s="25">
        <f t="shared" ca="1" si="160"/>
        <v>2638</v>
      </c>
      <c r="HS33" s="25">
        <f t="shared" ca="1" si="161"/>
        <v>2370</v>
      </c>
      <c r="HT33" s="25">
        <f t="shared" ca="1" si="162"/>
        <v>2675</v>
      </c>
      <c r="HU33" s="25">
        <f t="shared" ca="1" si="163"/>
        <v>2502</v>
      </c>
      <c r="HV33" s="25">
        <f t="shared" ca="1" si="164"/>
        <v>2332</v>
      </c>
      <c r="HW33" s="25">
        <f t="shared" ca="1" si="165"/>
        <v>2399</v>
      </c>
      <c r="HX33" s="25">
        <f t="shared" ca="1" si="166"/>
        <v>2298</v>
      </c>
      <c r="HY33" s="25">
        <f t="shared" ca="1" si="167"/>
        <v>2231</v>
      </c>
      <c r="HZ33" s="25">
        <f t="shared" ca="1" si="168"/>
        <v>2317</v>
      </c>
      <c r="IA33" s="25">
        <f t="shared" ca="1" si="169"/>
        <v>2178</v>
      </c>
      <c r="IB33" s="25">
        <f t="shared" ca="1" si="170"/>
        <v>2191</v>
      </c>
      <c r="IC33" s="25">
        <f t="shared" ca="1" si="171"/>
        <v>2332</v>
      </c>
      <c r="ID33" s="25">
        <f t="shared" ca="1" si="172"/>
        <v>2428</v>
      </c>
      <c r="IE33" s="25">
        <f t="shared" ca="1" si="173"/>
        <v>2476</v>
      </c>
      <c r="IF33" s="25">
        <f t="shared" ca="1" si="174"/>
        <v>2632</v>
      </c>
      <c r="IG33" s="25">
        <f t="shared" ca="1" si="175"/>
        <v>2906</v>
      </c>
      <c r="IH33" s="25">
        <f t="shared" ca="1" si="176"/>
        <v>3094</v>
      </c>
      <c r="II33" s="25">
        <f t="shared" ca="1" si="177"/>
        <v>3588</v>
      </c>
      <c r="IJ33" s="25">
        <f t="shared" ca="1" si="178"/>
        <v>3758</v>
      </c>
      <c r="IK33" s="25">
        <f t="shared" ca="1" si="179"/>
        <v>4062</v>
      </c>
      <c r="IL33" s="25">
        <f t="shared" ca="1" si="180"/>
        <v>3568</v>
      </c>
      <c r="IM33" s="25">
        <f t="shared" ca="1" si="181"/>
        <v>2249</v>
      </c>
      <c r="IN33" s="25">
        <f t="shared" ca="1" si="182"/>
        <v>2762</v>
      </c>
      <c r="IO33" s="25">
        <f t="shared" ca="1" si="183"/>
        <v>3356</v>
      </c>
      <c r="IP33" s="25">
        <f t="shared" ca="1" si="184"/>
        <v>3023</v>
      </c>
      <c r="IQ33" s="25">
        <f t="shared" ca="1" si="185"/>
        <v>3078</v>
      </c>
      <c r="IR33" s="25">
        <f t="shared" ca="1" si="186"/>
        <v>2862</v>
      </c>
      <c r="IS33" s="25">
        <f t="shared" ca="1" si="187"/>
        <v>2544</v>
      </c>
      <c r="IT33" s="25">
        <f t="shared" ca="1" si="188"/>
        <v>2181</v>
      </c>
      <c r="IU33" s="25">
        <f t="shared" ca="1" si="189"/>
        <v>2320</v>
      </c>
      <c r="IV33" s="25">
        <f t="shared" ca="1" si="190"/>
        <v>2067</v>
      </c>
      <c r="IW33" s="25">
        <f t="shared" ca="1" si="191"/>
        <v>2124</v>
      </c>
      <c r="IX33" s="25">
        <f t="shared" ca="1" si="192"/>
        <v>1946</v>
      </c>
      <c r="IY33" s="25">
        <f t="shared" ca="1" si="193"/>
        <v>1690</v>
      </c>
      <c r="IZ33" s="25">
        <f t="shared" ca="1" si="194"/>
        <v>1638</v>
      </c>
      <c r="JA33" s="25">
        <f t="shared" ca="1" si="195"/>
        <v>1392</v>
      </c>
      <c r="JB33" s="25">
        <f t="shared" ca="1" si="196"/>
        <v>1229</v>
      </c>
      <c r="JC33" s="25">
        <f t="shared" ca="1" si="197"/>
        <v>1044</v>
      </c>
      <c r="JD33" s="25">
        <f t="shared" ca="1" si="198"/>
        <v>937</v>
      </c>
      <c r="JE33" s="25">
        <f t="shared" ca="1" si="199"/>
        <v>732</v>
      </c>
      <c r="JF33" s="25">
        <f t="shared" ca="1" si="200"/>
        <v>603</v>
      </c>
      <c r="JG33" s="25">
        <f t="shared" ca="1" si="201"/>
        <v>531</v>
      </c>
      <c r="JH33" s="25">
        <f t="shared" ca="1" si="202"/>
        <v>450</v>
      </c>
      <c r="JI33" s="25">
        <f t="shared" ca="1" si="203"/>
        <v>299</v>
      </c>
      <c r="JJ33" s="25">
        <f t="shared" ca="1" si="204"/>
        <v>224</v>
      </c>
      <c r="JK33" s="25">
        <f t="shared" ca="1" si="205"/>
        <v>186</v>
      </c>
      <c r="JL33" s="25">
        <f t="shared" ca="1" si="206"/>
        <v>114</v>
      </c>
      <c r="JM33" s="27">
        <f ca="1">SUM(INDIRECT("'各歳別人口③'!E"&amp;(103+131*ROW(A23))):INDIRECT("'各歳別人口③'!E"&amp;(133+131*ROW(A23))))</f>
        <v>205</v>
      </c>
    </row>
    <row r="34" spans="1:273" x14ac:dyDescent="0.4">
      <c r="A34" s="24" t="str">
        <f>"2020年"&amp;"7月"</f>
        <v>2020年7月</v>
      </c>
      <c r="B34" s="25">
        <f ca="1">SUM(INDIRECT("'各歳別人口③'!D"&amp;(3+131*ROW(A24))):INDIRECT("'各歳別人口③'!E"&amp;(133+131*ROW(A24))))</f>
        <v>398829</v>
      </c>
      <c r="D34" s="24" t="str">
        <f>"2020年"&amp;"7月"</f>
        <v>2020年7月</v>
      </c>
      <c r="E34" s="25">
        <f ca="1">SUM(INDIRECT("'各歳別人口③'!D"&amp;(3+131*ROW(A24))):INDIRECT("'各歳別人口③'!D"&amp;(133+131*ROW(A24))))</f>
        <v>199067</v>
      </c>
      <c r="F34" s="25">
        <f ca="1">SUM(INDIRECT("'各歳別人口③'!E"&amp;(3+131*ROW(A24))):INDIRECT("'各歳別人口③'!E"&amp;(133+131*ROW(A24))))</f>
        <v>199762</v>
      </c>
      <c r="H34" s="24" t="str">
        <f>"2020年"&amp;"7月"</f>
        <v>2020年7月</v>
      </c>
      <c r="I34" s="25">
        <f ca="1">SUM(INDIRECT("'各歳別人口③'!D"&amp;(3+131*ROW(A24))):INDIRECT("'各歳別人口③'!D"&amp;(17+131*ROW(A24))))</f>
        <v>21855</v>
      </c>
      <c r="J34" s="25">
        <f ca="1">SUM(INDIRECT("'各歳別人口③'!D"&amp;(18+131*ROW(A24))):INDIRECT("'各歳別人口③'!D"&amp;(67+131*ROW(A24))))</f>
        <v>121038</v>
      </c>
      <c r="K34" s="25">
        <f ca="1">SUM(INDIRECT("'各歳別人口③'!D"&amp;(68+131*ROW(A24))):INDIRECT("'各歳別人口③'!D"&amp;(133+131*ROW(A24))))</f>
        <v>56174</v>
      </c>
      <c r="M34" s="24" t="str">
        <f>"2020年"&amp;"7月"</f>
        <v>2020年7月</v>
      </c>
      <c r="N34" s="25">
        <f ca="1">SUM(INDIRECT("'各歳別人口③'!E"&amp;(3+131*ROW(A24))):INDIRECT("'各歳別人口③'!E"&amp;(17+131*ROW(A24))))</f>
        <v>20804</v>
      </c>
      <c r="O34" s="25">
        <f ca="1">SUM(INDIRECT("'各歳別人口③'!E"&amp;(18+131*ROW(A24))):INDIRECT("'各歳別人口③'!E"&amp;(67+131*ROW(A24))))</f>
        <v>108671</v>
      </c>
      <c r="P34" s="25">
        <f ca="1">SUM(INDIRECT("'各歳別人口③'!E"&amp;(68+131*ROW(A24))):INDIRECT("'各歳別人口③'!E"&amp;(133+131*ROW(A24))))</f>
        <v>70287</v>
      </c>
      <c r="R34" s="24" t="str">
        <f>"2020年"&amp;"7月"</f>
        <v>2020年7月</v>
      </c>
      <c r="S34" s="26">
        <f ca="1">IFERROR(SUM(INDIRECT("'各歳別人口③'!D"&amp;(68+131*ROW(A24))):INDIRECT("'各歳別人口③'!E"&amp;(133+131*ROW(A24))))/SUM(INDIRECT("'各歳別人口③'!D"&amp;(3+131*ROW(A24))):INDIRECT("'各歳別人口③'!E"&amp;(133+131*ROW(A24)))),"")</f>
        <v>0.31708075390706292</v>
      </c>
      <c r="U34" s="24" t="str">
        <f>"2020年"&amp;"7月"</f>
        <v>2020年7月</v>
      </c>
      <c r="V34" s="26">
        <f ca="1">IFERROR(SUM(INDIRECT("'各歳別人口③'!D"&amp;(78+131*ROW(A24))):INDIRECT("'各歳別人口③'!E"&amp;(133+131*ROW(A24))))/SUM(INDIRECT("'各歳別人口③'!D"&amp;(3+131*ROW(A24))):INDIRECT("'各歳別人口③'!E"&amp;(133+131*ROW(A24)))),"")</f>
        <v>0.1689897173976817</v>
      </c>
      <c r="X34" s="24" t="str">
        <f>"2020年"&amp;"7月"</f>
        <v>2020年7月</v>
      </c>
      <c r="Y34" s="26">
        <f ca="1">IFERROR(SUM(INDIRECT("'各歳別人口③'!D"&amp;(3+131*ROW(A24))):INDIRECT("'各歳別人口③'!E"&amp;(17+131*ROW(A24))))/SUM(INDIRECT("'各歳別人口③'!D"&amp;(3+131*ROW(A24))):INDIRECT("'各歳別人口③'!E"&amp;(133+131*ROW(A24)))),"")</f>
        <v>0.10696062723623408</v>
      </c>
      <c r="Z34" s="26">
        <f ca="1">IFERROR(SUM(INDIRECT("'各歳別人口③'!D"&amp;(18+131*ROW(A24))):INDIRECT("'各歳別人口③'!E"&amp;(67+131*ROW(A24))))/SUM(INDIRECT("'各歳別人口③'!D"&amp;(3+131*ROW(A24))):INDIRECT("'各歳別人口③'!E"&amp;(133+131*ROW(A24)))),"")</f>
        <v>0.57595861885670296</v>
      </c>
      <c r="AA34" s="26">
        <f ca="1">IFERROR(SUM(INDIRECT("'各歳別人口③'!D"&amp;(68+131*ROW(A24))):INDIRECT("'各歳別人口③'!E"&amp;(133+131*ROW(A24))))/SUM(INDIRECT("'各歳別人口③'!D"&amp;(3+131*ROW(A24))):INDIRECT("'各歳別人口③'!E"&amp;(133+131*ROW(A24)))),"")</f>
        <v>0.31708075390706292</v>
      </c>
      <c r="AC34" s="24" t="str">
        <f>"2020年"&amp;"7月"</f>
        <v>2020年7月</v>
      </c>
      <c r="AD34" s="25">
        <f ca="1">SUM(INDIRECT("'各歳別人口③'!D"&amp;(3+131*ROW(A24))):INDIRECT("'各歳別人口③'!D"&amp;(7+131*ROW(A24))))</f>
        <v>6298</v>
      </c>
      <c r="AE34" s="25">
        <f ca="1">SUM(INDIRECT("'各歳別人口③'!D"&amp;(8+131*ROW(A24))):INDIRECT("'各歳別人口③'!D"&amp;(12+131*ROW(A24))))</f>
        <v>7346</v>
      </c>
      <c r="AF34" s="25">
        <f ca="1">SUM(INDIRECT("'各歳別人口③'!D"&amp;(13+131*ROW(A24))):INDIRECT("'各歳別人口③'!D"&amp;(17+131*ROW(A24))))</f>
        <v>8211</v>
      </c>
      <c r="AG34" s="25">
        <f ca="1">SUM(INDIRECT("'各歳別人口③'!D"&amp;(18+131*ROW(A24))):INDIRECT("'各歳別人口③'!D"&amp;(22+131*ROW(A24))))</f>
        <v>11293</v>
      </c>
      <c r="AH34" s="25">
        <f ca="1">SUM(INDIRECT("'各歳別人口③'!D"&amp;(23+131*ROW(A24))):INDIRECT("'各歳別人口③'!D"&amp;(27+131*ROW(A24))))</f>
        <v>11640</v>
      </c>
      <c r="AI34" s="25">
        <f ca="1">SUM(INDIRECT("'各歳別人口③'!D"&amp;(28+131*ROW(A24))):INDIRECT("'各歳別人口③'!D"&amp;(32+131*ROW(A24))))</f>
        <v>9487</v>
      </c>
      <c r="AJ34" s="25">
        <f ca="1">SUM(INDIRECT("'各歳別人口③'!D"&amp;(33+131*ROW(A24))):INDIRECT("'各歳別人口③'!D"&amp;(37+131*ROW(A24))))</f>
        <v>9610</v>
      </c>
      <c r="AK34" s="25">
        <f ca="1">SUM(INDIRECT("'各歳別人口③'!D"&amp;(38+131*ROW(A24))):INDIRECT("'各歳別人口③'!D"&amp;(42+131*ROW(A24))))</f>
        <v>10594</v>
      </c>
      <c r="AL34" s="25">
        <f ca="1">SUM(INDIRECT("'各歳別人口③'!D"&amp;(43+131*ROW(A24))):INDIRECT("'各歳別人口③'!D"&amp;(47+131*ROW(A24))))</f>
        <v>12771</v>
      </c>
      <c r="AM34" s="25">
        <f ca="1">SUM(INDIRECT("'各歳別人口③'!D"&amp;(48+131*ROW(A24))):INDIRECT("'各歳別人口③'!D"&amp;(52+131*ROW(A24))))</f>
        <v>16423</v>
      </c>
      <c r="AN34" s="25">
        <f ca="1">SUM(INDIRECT("'各歳別人口③'!D"&amp;(53+131*ROW(A24))):INDIRECT("'各歳別人口③'!D"&amp;(57+131*ROW(A24))))</f>
        <v>14856</v>
      </c>
      <c r="AO34" s="25">
        <f ca="1">SUM(INDIRECT("'各歳別人口③'!D"&amp;(58+131*ROW(A24))):INDIRECT("'各歳別人口③'!D"&amp;(62+131*ROW(A24))))</f>
        <v>12692</v>
      </c>
      <c r="AP34" s="25">
        <f ca="1">SUM(INDIRECT("'各歳別人口③'!D"&amp;(63+131*ROW(A24))):INDIRECT("'各歳別人口③'!D"&amp;(67+131*ROW(A24))))</f>
        <v>11672</v>
      </c>
      <c r="AQ34" s="25">
        <f ca="1">SUM(INDIRECT("'各歳別人口③'!D"&amp;(68+131*ROW(A24))):INDIRECT("'各歳別人口③'!D"&amp;(72+131*ROW(A24))))</f>
        <v>13019</v>
      </c>
      <c r="AR34" s="25">
        <f ca="1">SUM(INDIRECT("'各歳別人口③'!D"&amp;(73+131*ROW(A24))):INDIRECT("'各歳別人口③'!D"&amp;(77+131*ROW(A24))))</f>
        <v>15300</v>
      </c>
      <c r="AS34" s="25">
        <f ca="1">SUM(INDIRECT("'各歳別人口③'!D"&amp;(78+131*ROW(A24))):INDIRECT("'各歳別人口③'!D"&amp;(82+131*ROW(A24))))</f>
        <v>12563</v>
      </c>
      <c r="AT34" s="25">
        <f ca="1">SUM(INDIRECT("'各歳別人口③'!D"&amp;(83+131*ROW(A24))):INDIRECT("'各歳別人口③'!D"&amp;(87+131*ROW(A24))))</f>
        <v>8585</v>
      </c>
      <c r="AU34" s="25">
        <f ca="1">SUM(INDIRECT("'各歳別人口③'!D"&amp;(88+131*ROW(A24))):INDIRECT("'各歳別人口③'!D"&amp;(133+131*ROW(A24))))</f>
        <v>6707</v>
      </c>
      <c r="AW34" s="24" t="str">
        <f>"2020年"&amp;"7月"</f>
        <v>2020年7月</v>
      </c>
      <c r="AX34" s="25">
        <f ca="1">SUM(INDIRECT("'各歳別人口③'!E"&amp;(3+131*ROW(A24))):INDIRECT("'各歳別人口③'!E"&amp;(7+131*ROW(A24))))</f>
        <v>5780</v>
      </c>
      <c r="AY34" s="25">
        <f ca="1">SUM(INDIRECT("'各歳別人口③'!E"&amp;(8+131*ROW(A24))):INDIRECT("'各歳別人口③'!E"&amp;(12+131*ROW(A24))))</f>
        <v>7198</v>
      </c>
      <c r="AZ34" s="25">
        <f ca="1">SUM(INDIRECT("'各歳別人口③'!E"&amp;(13+131*ROW(A24))):INDIRECT("'各歳別人口③'!E"&amp;(17+131*ROW(A24))))</f>
        <v>7826</v>
      </c>
      <c r="BA34" s="25">
        <f ca="1">SUM(INDIRECT("'各歳別人口③'!E"&amp;(18+131*ROW(A24))):INDIRECT("'各歳別人口③'!E"&amp;(22+131*ROW(A24))))</f>
        <v>8898</v>
      </c>
      <c r="BB34" s="25">
        <f ca="1">SUM(INDIRECT("'各歳別人口③'!E"&amp;(23+131*ROW(A24))):INDIRECT("'各歳別人口③'!E"&amp;(27+131*ROW(A24))))</f>
        <v>9002</v>
      </c>
      <c r="BC34" s="25">
        <f ca="1">SUM(INDIRECT("'各歳別人口③'!E"&amp;(28+131*ROW(A24))):INDIRECT("'各歳別人口③'!E"&amp;(32+131*ROW(A24))))</f>
        <v>7744</v>
      </c>
      <c r="BD34" s="25">
        <f ca="1">SUM(INDIRECT("'各歳別人口③'!E"&amp;(33+131*ROW(A24))):INDIRECT("'各歳別人口③'!E"&amp;(37+131*ROW(A24))))</f>
        <v>8403</v>
      </c>
      <c r="BE34" s="25">
        <f ca="1">SUM(INDIRECT("'各歳別人口③'!E"&amp;(38+131*ROW(A24))):INDIRECT("'各歳別人口③'!E"&amp;(42+131*ROW(A24))))</f>
        <v>9842</v>
      </c>
      <c r="BF34" s="25">
        <f ca="1">SUM(INDIRECT("'各歳別人口③'!E"&amp;(43+131*ROW(A24))):INDIRECT("'各歳別人口③'!E"&amp;(47+131*ROW(A24))))</f>
        <v>12009</v>
      </c>
      <c r="BG34" s="25">
        <f ca="1">SUM(INDIRECT("'各歳別人口③'!E"&amp;(48+131*ROW(A24))):INDIRECT("'各歳別人口③'!E"&amp;(52+131*ROW(A24))))</f>
        <v>15523</v>
      </c>
      <c r="BH34" s="25">
        <f ca="1">SUM(INDIRECT("'各歳別人口③'!E"&amp;(53+131*ROW(A24))):INDIRECT("'各歳別人口③'!E"&amp;(57+131*ROW(A24))))</f>
        <v>13760</v>
      </c>
      <c r="BI34" s="25">
        <f ca="1">SUM(INDIRECT("'各歳別人口③'!E"&amp;(58+131*ROW(A24))):INDIRECT("'各歳別人口③'!E"&amp;(62+131*ROW(A24))))</f>
        <v>12264</v>
      </c>
      <c r="BJ34" s="25">
        <f ca="1">SUM(INDIRECT("'各歳別人口③'!E"&amp;(63+131*ROW(A24))):INDIRECT("'各歳別人口③'!E"&amp;(67+131*ROW(A24))))</f>
        <v>11226</v>
      </c>
      <c r="BK34" s="25">
        <f ca="1">SUM(INDIRECT("'各歳別人口③'!E"&amp;(68+131*ROW(A24))):INDIRECT("'各歳別人口③'!E"&amp;(72+131*ROW(A24))))</f>
        <v>13468</v>
      </c>
      <c r="BL34" s="25">
        <f ca="1">SUM(INDIRECT("'各歳別人口③'!E"&amp;(73+131*ROW(A24))):INDIRECT("'各歳別人口③'!E"&amp;(77+131*ROW(A24))))</f>
        <v>17276</v>
      </c>
      <c r="BM34" s="25">
        <f ca="1">SUM(INDIRECT("'各歳別人口③'!E"&amp;(78+131*ROW(A24))):INDIRECT("'各歳別人口③'!E"&amp;(82+131*ROW(A24))))</f>
        <v>15074</v>
      </c>
      <c r="BN34" s="25">
        <f ca="1">SUM(INDIRECT("'各歳別人口③'!E"&amp;(83+131*ROW(A24))):INDIRECT("'各歳別人口③'!E"&amp;(87+131*ROW(A24))))</f>
        <v>11239</v>
      </c>
      <c r="BO34" s="25">
        <f ca="1">SUM(INDIRECT("'各歳別人口③'!E"&amp;(88+131*ROW(A24))):INDIRECT("'各歳別人口③'!E"&amp;(133+131*ROW(A24))))</f>
        <v>13230</v>
      </c>
      <c r="BQ34" s="24" t="str">
        <f>"2020年"&amp;"7月"</f>
        <v>2020年7月</v>
      </c>
      <c r="BR34" s="25">
        <f t="shared" ca="1" si="7"/>
        <v>1089</v>
      </c>
      <c r="BS34" s="25">
        <f t="shared" ca="1" si="8"/>
        <v>1213</v>
      </c>
      <c r="BT34" s="25">
        <f t="shared" ca="1" si="9"/>
        <v>1241</v>
      </c>
      <c r="BU34" s="25">
        <f t="shared" ca="1" si="10"/>
        <v>1302</v>
      </c>
      <c r="BV34" s="25">
        <f t="shared" ca="1" si="11"/>
        <v>1453</v>
      </c>
      <c r="BW34" s="25">
        <f t="shared" ca="1" si="12"/>
        <v>1388</v>
      </c>
      <c r="BX34" s="25">
        <f t="shared" ca="1" si="13"/>
        <v>1405</v>
      </c>
      <c r="BY34" s="25">
        <f t="shared" ca="1" si="14"/>
        <v>1473</v>
      </c>
      <c r="BZ34" s="25">
        <f t="shared" ca="1" si="15"/>
        <v>1471</v>
      </c>
      <c r="CA34" s="25">
        <f t="shared" ca="1" si="16"/>
        <v>1609</v>
      </c>
      <c r="CB34" s="25">
        <f t="shared" ca="1" si="17"/>
        <v>1577</v>
      </c>
      <c r="CC34" s="25">
        <f t="shared" ca="1" si="18"/>
        <v>1595</v>
      </c>
      <c r="CD34" s="25">
        <f t="shared" ca="1" si="19"/>
        <v>1641</v>
      </c>
      <c r="CE34" s="25">
        <f t="shared" ca="1" si="20"/>
        <v>1682</v>
      </c>
      <c r="CF34" s="25">
        <f t="shared" ca="1" si="21"/>
        <v>1716</v>
      </c>
      <c r="CG34" s="25">
        <f t="shared" ca="1" si="22"/>
        <v>1929</v>
      </c>
      <c r="CH34" s="25">
        <f t="shared" ca="1" si="23"/>
        <v>2136</v>
      </c>
      <c r="CI34" s="25">
        <f t="shared" ca="1" si="24"/>
        <v>2150</v>
      </c>
      <c r="CJ34" s="25">
        <f t="shared" ca="1" si="25"/>
        <v>2482</v>
      </c>
      <c r="CK34" s="25">
        <f t="shared" ca="1" si="26"/>
        <v>2596</v>
      </c>
      <c r="CL34" s="25">
        <f t="shared" ca="1" si="27"/>
        <v>2613</v>
      </c>
      <c r="CM34" s="25">
        <f t="shared" ca="1" si="28"/>
        <v>2602</v>
      </c>
      <c r="CN34" s="25">
        <f t="shared" ca="1" si="29"/>
        <v>2343</v>
      </c>
      <c r="CO34" s="25">
        <f t="shared" ca="1" si="30"/>
        <v>2147</v>
      </c>
      <c r="CP34" s="25">
        <f t="shared" ca="1" si="31"/>
        <v>1935</v>
      </c>
      <c r="CQ34" s="25">
        <f t="shared" ca="1" si="32"/>
        <v>1978</v>
      </c>
      <c r="CR34" s="25">
        <f t="shared" ca="1" si="33"/>
        <v>1901</v>
      </c>
      <c r="CS34" s="25">
        <f t="shared" ca="1" si="34"/>
        <v>1881</v>
      </c>
      <c r="CT34" s="25">
        <f t="shared" ca="1" si="35"/>
        <v>1838</v>
      </c>
      <c r="CU34" s="25">
        <f t="shared" ca="1" si="36"/>
        <v>1889</v>
      </c>
      <c r="CV34" s="25">
        <f t="shared" ca="1" si="37"/>
        <v>1795</v>
      </c>
      <c r="CW34" s="25">
        <f t="shared" ca="1" si="38"/>
        <v>1901</v>
      </c>
      <c r="CX34" s="25">
        <f t="shared" ca="1" si="39"/>
        <v>1920</v>
      </c>
      <c r="CY34" s="25">
        <f t="shared" ca="1" si="40"/>
        <v>2056</v>
      </c>
      <c r="CZ34" s="25">
        <f t="shared" ca="1" si="41"/>
        <v>1938</v>
      </c>
      <c r="DA34" s="25">
        <f t="shared" ca="1" si="42"/>
        <v>2047</v>
      </c>
      <c r="DB34" s="25">
        <f t="shared" ca="1" si="43"/>
        <v>2078</v>
      </c>
      <c r="DC34" s="25">
        <f t="shared" ca="1" si="44"/>
        <v>2144</v>
      </c>
      <c r="DD34" s="25">
        <f t="shared" ca="1" si="45"/>
        <v>2162</v>
      </c>
      <c r="DE34" s="25">
        <f t="shared" ca="1" si="46"/>
        <v>2163</v>
      </c>
      <c r="DF34" s="25">
        <f t="shared" ca="1" si="47"/>
        <v>2232</v>
      </c>
      <c r="DG34" s="25">
        <f t="shared" ca="1" si="48"/>
        <v>2467</v>
      </c>
      <c r="DH34" s="25">
        <f t="shared" ca="1" si="49"/>
        <v>2497</v>
      </c>
      <c r="DI34" s="25">
        <f t="shared" ca="1" si="50"/>
        <v>2666</v>
      </c>
      <c r="DJ34" s="25">
        <f t="shared" ca="1" si="51"/>
        <v>2909</v>
      </c>
      <c r="DK34" s="25">
        <f t="shared" ca="1" si="52"/>
        <v>3033</v>
      </c>
      <c r="DL34" s="25">
        <f t="shared" ca="1" si="53"/>
        <v>3247</v>
      </c>
      <c r="DM34" s="25">
        <f t="shared" ca="1" si="54"/>
        <v>3393</v>
      </c>
      <c r="DN34" s="25">
        <f t="shared" ca="1" si="55"/>
        <v>3460</v>
      </c>
      <c r="DO34" s="25">
        <f t="shared" ca="1" si="56"/>
        <v>3290</v>
      </c>
      <c r="DP34" s="25">
        <f t="shared" ca="1" si="57"/>
        <v>3173</v>
      </c>
      <c r="DQ34" s="25">
        <f t="shared" ca="1" si="58"/>
        <v>3217</v>
      </c>
      <c r="DR34" s="25">
        <f t="shared" ca="1" si="59"/>
        <v>3065</v>
      </c>
      <c r="DS34" s="25">
        <f t="shared" ca="1" si="60"/>
        <v>2917</v>
      </c>
      <c r="DT34" s="25">
        <f t="shared" ca="1" si="61"/>
        <v>2484</v>
      </c>
      <c r="DU34" s="25">
        <f t="shared" ca="1" si="62"/>
        <v>2738</v>
      </c>
      <c r="DV34" s="25">
        <f t="shared" ca="1" si="63"/>
        <v>2543</v>
      </c>
      <c r="DW34" s="25">
        <f t="shared" ca="1" si="64"/>
        <v>2601</v>
      </c>
      <c r="DX34" s="25">
        <f t="shared" ca="1" si="65"/>
        <v>2453</v>
      </c>
      <c r="DY34" s="25">
        <f t="shared" ca="1" si="66"/>
        <v>2357</v>
      </c>
      <c r="DZ34" s="25">
        <f t="shared" ca="1" si="67"/>
        <v>2407</v>
      </c>
      <c r="EA34" s="25">
        <f t="shared" ca="1" si="68"/>
        <v>2420</v>
      </c>
      <c r="EB34" s="25">
        <f t="shared" ca="1" si="69"/>
        <v>2271</v>
      </c>
      <c r="EC34" s="25">
        <f t="shared" ca="1" si="70"/>
        <v>2264</v>
      </c>
      <c r="ED34" s="25">
        <f t="shared" ca="1" si="71"/>
        <v>2310</v>
      </c>
      <c r="EE34" s="25">
        <f t="shared" ca="1" si="72"/>
        <v>2403</v>
      </c>
      <c r="EF34" s="25">
        <f t="shared" ca="1" si="73"/>
        <v>2403</v>
      </c>
      <c r="EG34" s="25">
        <f t="shared" ca="1" si="74"/>
        <v>2561</v>
      </c>
      <c r="EH34" s="25">
        <f t="shared" ca="1" si="75"/>
        <v>2723</v>
      </c>
      <c r="EI34" s="25">
        <f t="shared" ca="1" si="76"/>
        <v>2929</v>
      </c>
      <c r="EJ34" s="25">
        <f t="shared" ca="1" si="77"/>
        <v>3258</v>
      </c>
      <c r="EK34" s="25">
        <f t="shared" ca="1" si="78"/>
        <v>3464</v>
      </c>
      <c r="EL34" s="25">
        <f t="shared" ca="1" si="79"/>
        <v>3449</v>
      </c>
      <c r="EM34" s="25">
        <f t="shared" ca="1" si="80"/>
        <v>3215</v>
      </c>
      <c r="EN34" s="25">
        <f t="shared" ca="1" si="81"/>
        <v>1914</v>
      </c>
      <c r="EO34" s="25">
        <f t="shared" ca="1" si="82"/>
        <v>2205</v>
      </c>
      <c r="EP34" s="25">
        <f t="shared" ca="1" si="83"/>
        <v>2770</v>
      </c>
      <c r="EQ34" s="25">
        <f t="shared" ca="1" si="84"/>
        <v>2592</v>
      </c>
      <c r="ER34" s="25">
        <f t="shared" ca="1" si="85"/>
        <v>2621</v>
      </c>
      <c r="ES34" s="25">
        <f t="shared" ca="1" si="86"/>
        <v>2375</v>
      </c>
      <c r="ET34" s="25">
        <f t="shared" ca="1" si="87"/>
        <v>2029</v>
      </c>
      <c r="EU34" s="25">
        <f t="shared" ca="1" si="88"/>
        <v>1736</v>
      </c>
      <c r="EV34" s="25">
        <f t="shared" ca="1" si="89"/>
        <v>1720</v>
      </c>
      <c r="EW34" s="25">
        <f t="shared" ca="1" si="90"/>
        <v>1587</v>
      </c>
      <c r="EX34" s="25">
        <f t="shared" ca="1" si="91"/>
        <v>1513</v>
      </c>
      <c r="EY34" s="25">
        <f t="shared" ca="1" si="92"/>
        <v>1358</v>
      </c>
      <c r="EZ34" s="25">
        <f t="shared" ca="1" si="93"/>
        <v>1052</v>
      </c>
      <c r="FA34" s="25">
        <f t="shared" ca="1" si="94"/>
        <v>950</v>
      </c>
      <c r="FB34" s="25">
        <f t="shared" ca="1" si="95"/>
        <v>814</v>
      </c>
      <c r="FC34" s="25">
        <f t="shared" ca="1" si="96"/>
        <v>644</v>
      </c>
      <c r="FD34" s="25">
        <f t="shared" ca="1" si="97"/>
        <v>466</v>
      </c>
      <c r="FE34" s="25">
        <f t="shared" ca="1" si="98"/>
        <v>382</v>
      </c>
      <c r="FF34" s="25">
        <f t="shared" ca="1" si="99"/>
        <v>314</v>
      </c>
      <c r="FG34" s="25">
        <f t="shared" ca="1" si="100"/>
        <v>240</v>
      </c>
      <c r="FH34" s="25">
        <f t="shared" ca="1" si="101"/>
        <v>175</v>
      </c>
      <c r="FI34" s="25">
        <f t="shared" ca="1" si="102"/>
        <v>101</v>
      </c>
      <c r="FJ34" s="25">
        <f t="shared" ca="1" si="103"/>
        <v>78</v>
      </c>
      <c r="FK34" s="25">
        <f t="shared" ca="1" si="104"/>
        <v>51</v>
      </c>
      <c r="FL34" s="25">
        <f t="shared" ca="1" si="105"/>
        <v>31</v>
      </c>
      <c r="FM34" s="25">
        <f t="shared" ca="1" si="106"/>
        <v>17</v>
      </c>
      <c r="FN34" s="27">
        <f ca="1">SUM(INDIRECT("'各歳別人口③'!D"&amp;(103+131*ROW(A24))):INDIRECT("'各歳別人口③'!D"&amp;(133+131*ROW(A24))))</f>
        <v>34</v>
      </c>
      <c r="FP34" s="24" t="str">
        <f>"2020年"&amp;"7月"</f>
        <v>2020年7月</v>
      </c>
      <c r="FQ34" s="25">
        <f t="shared" ca="1" si="107"/>
        <v>1025</v>
      </c>
      <c r="FR34" s="25">
        <f t="shared" ca="1" si="108"/>
        <v>1050</v>
      </c>
      <c r="FS34" s="25">
        <f t="shared" ca="1" si="109"/>
        <v>1203</v>
      </c>
      <c r="FT34" s="25">
        <f t="shared" ca="1" si="110"/>
        <v>1216</v>
      </c>
      <c r="FU34" s="25">
        <f t="shared" ca="1" si="111"/>
        <v>1286</v>
      </c>
      <c r="FV34" s="25">
        <f t="shared" ca="1" si="112"/>
        <v>1409</v>
      </c>
      <c r="FW34" s="25">
        <f t="shared" ca="1" si="113"/>
        <v>1377</v>
      </c>
      <c r="FX34" s="25">
        <f t="shared" ca="1" si="114"/>
        <v>1408</v>
      </c>
      <c r="FY34" s="25">
        <f t="shared" ca="1" si="115"/>
        <v>1468</v>
      </c>
      <c r="FZ34" s="25">
        <f t="shared" ca="1" si="116"/>
        <v>1536</v>
      </c>
      <c r="GA34" s="25">
        <f t="shared" ca="1" si="117"/>
        <v>1506</v>
      </c>
      <c r="GB34" s="25">
        <f t="shared" ca="1" si="118"/>
        <v>1506</v>
      </c>
      <c r="GC34" s="25">
        <f t="shared" ca="1" si="119"/>
        <v>1597</v>
      </c>
      <c r="GD34" s="25">
        <f t="shared" ca="1" si="120"/>
        <v>1609</v>
      </c>
      <c r="GE34" s="25">
        <f t="shared" ca="1" si="121"/>
        <v>1608</v>
      </c>
      <c r="GF34" s="25">
        <f t="shared" ca="1" si="122"/>
        <v>1644</v>
      </c>
      <c r="GG34" s="25">
        <f t="shared" ca="1" si="123"/>
        <v>1680</v>
      </c>
      <c r="GH34" s="25">
        <f t="shared" ca="1" si="124"/>
        <v>1791</v>
      </c>
      <c r="GI34" s="25">
        <f t="shared" ca="1" si="125"/>
        <v>1859</v>
      </c>
      <c r="GJ34" s="25">
        <f t="shared" ca="1" si="126"/>
        <v>1924</v>
      </c>
      <c r="GK34" s="25">
        <f t="shared" ca="1" si="127"/>
        <v>2007</v>
      </c>
      <c r="GL34" s="25">
        <f t="shared" ca="1" si="128"/>
        <v>1950</v>
      </c>
      <c r="GM34" s="25">
        <f t="shared" ca="1" si="129"/>
        <v>1767</v>
      </c>
      <c r="GN34" s="25">
        <f t="shared" ca="1" si="130"/>
        <v>1695</v>
      </c>
      <c r="GO34" s="25">
        <f t="shared" ca="1" si="131"/>
        <v>1583</v>
      </c>
      <c r="GP34" s="25">
        <f t="shared" ca="1" si="132"/>
        <v>1651</v>
      </c>
      <c r="GQ34" s="25">
        <f t="shared" ca="1" si="133"/>
        <v>1582</v>
      </c>
      <c r="GR34" s="25">
        <f t="shared" ca="1" si="134"/>
        <v>1475</v>
      </c>
      <c r="GS34" s="25">
        <f t="shared" ca="1" si="135"/>
        <v>1531</v>
      </c>
      <c r="GT34" s="25">
        <f t="shared" ca="1" si="136"/>
        <v>1505</v>
      </c>
      <c r="GU34" s="25">
        <f t="shared" ca="1" si="137"/>
        <v>1611</v>
      </c>
      <c r="GV34" s="25">
        <f t="shared" ca="1" si="138"/>
        <v>1625</v>
      </c>
      <c r="GW34" s="25">
        <f t="shared" ca="1" si="139"/>
        <v>1697</v>
      </c>
      <c r="GX34" s="25">
        <f t="shared" ca="1" si="140"/>
        <v>1776</v>
      </c>
      <c r="GY34" s="25">
        <f t="shared" ca="1" si="141"/>
        <v>1694</v>
      </c>
      <c r="GZ34" s="25">
        <f t="shared" ca="1" si="142"/>
        <v>1866</v>
      </c>
      <c r="HA34" s="25">
        <f t="shared" ca="1" si="143"/>
        <v>1876</v>
      </c>
      <c r="HB34" s="25">
        <f t="shared" ca="1" si="144"/>
        <v>2036</v>
      </c>
      <c r="HC34" s="25">
        <f t="shared" ca="1" si="145"/>
        <v>2010</v>
      </c>
      <c r="HD34" s="25">
        <f t="shared" ca="1" si="146"/>
        <v>2054</v>
      </c>
      <c r="HE34" s="25">
        <f t="shared" ca="1" si="147"/>
        <v>2220</v>
      </c>
      <c r="HF34" s="25">
        <f t="shared" ca="1" si="148"/>
        <v>2216</v>
      </c>
      <c r="HG34" s="25">
        <f t="shared" ca="1" si="149"/>
        <v>2353</v>
      </c>
      <c r="HH34" s="25">
        <f t="shared" ca="1" si="150"/>
        <v>2577</v>
      </c>
      <c r="HI34" s="25">
        <f t="shared" ca="1" si="151"/>
        <v>2643</v>
      </c>
      <c r="HJ34" s="25">
        <f t="shared" ca="1" si="152"/>
        <v>2965</v>
      </c>
      <c r="HK34" s="25">
        <f t="shared" ca="1" si="153"/>
        <v>3039</v>
      </c>
      <c r="HL34" s="25">
        <f t="shared" ca="1" si="154"/>
        <v>3158</v>
      </c>
      <c r="HM34" s="25">
        <f t="shared" ca="1" si="155"/>
        <v>3209</v>
      </c>
      <c r="HN34" s="25">
        <f t="shared" ca="1" si="156"/>
        <v>3152</v>
      </c>
      <c r="HO34" s="25">
        <f t="shared" ca="1" si="157"/>
        <v>2952</v>
      </c>
      <c r="HP34" s="25">
        <f t="shared" ca="1" si="158"/>
        <v>2876</v>
      </c>
      <c r="HQ34" s="25">
        <f t="shared" ca="1" si="159"/>
        <v>2886</v>
      </c>
      <c r="HR34" s="25">
        <f t="shared" ca="1" si="160"/>
        <v>2743</v>
      </c>
      <c r="HS34" s="25">
        <f t="shared" ca="1" si="161"/>
        <v>2303</v>
      </c>
      <c r="HT34" s="25">
        <f t="shared" ca="1" si="162"/>
        <v>2694</v>
      </c>
      <c r="HU34" s="25">
        <f t="shared" ca="1" si="163"/>
        <v>2510</v>
      </c>
      <c r="HV34" s="25">
        <f t="shared" ca="1" si="164"/>
        <v>2352</v>
      </c>
      <c r="HW34" s="25">
        <f t="shared" ca="1" si="165"/>
        <v>2387</v>
      </c>
      <c r="HX34" s="25">
        <f t="shared" ca="1" si="166"/>
        <v>2321</v>
      </c>
      <c r="HY34" s="25">
        <f t="shared" ca="1" si="167"/>
        <v>2232</v>
      </c>
      <c r="HZ34" s="25">
        <f t="shared" ca="1" si="168"/>
        <v>2309</v>
      </c>
      <c r="IA34" s="25">
        <f t="shared" ca="1" si="169"/>
        <v>2176</v>
      </c>
      <c r="IB34" s="25">
        <f t="shared" ca="1" si="170"/>
        <v>2205</v>
      </c>
      <c r="IC34" s="25">
        <f t="shared" ca="1" si="171"/>
        <v>2304</v>
      </c>
      <c r="ID34" s="25">
        <f t="shared" ca="1" si="172"/>
        <v>2427</v>
      </c>
      <c r="IE34" s="25">
        <f t="shared" ca="1" si="173"/>
        <v>2450</v>
      </c>
      <c r="IF34" s="25">
        <f t="shared" ca="1" si="174"/>
        <v>2620</v>
      </c>
      <c r="IG34" s="25">
        <f t="shared" ca="1" si="175"/>
        <v>2873</v>
      </c>
      <c r="IH34" s="25">
        <f t="shared" ca="1" si="176"/>
        <v>3098</v>
      </c>
      <c r="II34" s="25">
        <f t="shared" ca="1" si="177"/>
        <v>3539</v>
      </c>
      <c r="IJ34" s="25">
        <f t="shared" ca="1" si="178"/>
        <v>3723</v>
      </c>
      <c r="IK34" s="25">
        <f t="shared" ca="1" si="179"/>
        <v>4010</v>
      </c>
      <c r="IL34" s="25">
        <f t="shared" ca="1" si="180"/>
        <v>3705</v>
      </c>
      <c r="IM34" s="25">
        <f t="shared" ca="1" si="181"/>
        <v>2299</v>
      </c>
      <c r="IN34" s="25">
        <f t="shared" ca="1" si="182"/>
        <v>2732</v>
      </c>
      <c r="IO34" s="25">
        <f t="shared" ca="1" si="183"/>
        <v>3323</v>
      </c>
      <c r="IP34" s="25">
        <f t="shared" ca="1" si="184"/>
        <v>3046</v>
      </c>
      <c r="IQ34" s="25">
        <f t="shared" ca="1" si="185"/>
        <v>3066</v>
      </c>
      <c r="IR34" s="25">
        <f t="shared" ca="1" si="186"/>
        <v>2907</v>
      </c>
      <c r="IS34" s="25">
        <f t="shared" ca="1" si="187"/>
        <v>2550</v>
      </c>
      <c r="IT34" s="25">
        <f t="shared" ca="1" si="188"/>
        <v>2189</v>
      </c>
      <c r="IU34" s="25">
        <f t="shared" ca="1" si="189"/>
        <v>2327</v>
      </c>
      <c r="IV34" s="25">
        <f t="shared" ca="1" si="190"/>
        <v>2036</v>
      </c>
      <c r="IW34" s="25">
        <f t="shared" ca="1" si="191"/>
        <v>2137</v>
      </c>
      <c r="IX34" s="25">
        <f t="shared" ca="1" si="192"/>
        <v>1960</v>
      </c>
      <c r="IY34" s="25">
        <f t="shared" ca="1" si="193"/>
        <v>1697</v>
      </c>
      <c r="IZ34" s="25">
        <f t="shared" ca="1" si="194"/>
        <v>1622</v>
      </c>
      <c r="JA34" s="25">
        <f t="shared" ca="1" si="195"/>
        <v>1399</v>
      </c>
      <c r="JB34" s="25">
        <f t="shared" ca="1" si="196"/>
        <v>1219</v>
      </c>
      <c r="JC34" s="25">
        <f t="shared" ca="1" si="197"/>
        <v>1059</v>
      </c>
      <c r="JD34" s="25">
        <f t="shared" ca="1" si="198"/>
        <v>919</v>
      </c>
      <c r="JE34" s="25">
        <f t="shared" ca="1" si="199"/>
        <v>752</v>
      </c>
      <c r="JF34" s="25">
        <f t="shared" ca="1" si="200"/>
        <v>605</v>
      </c>
      <c r="JG34" s="25">
        <f t="shared" ca="1" si="201"/>
        <v>514</v>
      </c>
      <c r="JH34" s="25">
        <f t="shared" ca="1" si="202"/>
        <v>469</v>
      </c>
      <c r="JI34" s="25">
        <f t="shared" ca="1" si="203"/>
        <v>293</v>
      </c>
      <c r="JJ34" s="25">
        <f t="shared" ca="1" si="204"/>
        <v>226</v>
      </c>
      <c r="JK34" s="25">
        <f t="shared" ca="1" si="205"/>
        <v>173</v>
      </c>
      <c r="JL34" s="25">
        <f t="shared" ca="1" si="206"/>
        <v>123</v>
      </c>
      <c r="JM34" s="27">
        <f ca="1">SUM(INDIRECT("'各歳別人口③'!E"&amp;(103+131*ROW(A24))):INDIRECT("'各歳別人口③'!E"&amp;(133+131*ROW(A24))))</f>
        <v>200</v>
      </c>
    </row>
    <row r="35" spans="1:273" x14ac:dyDescent="0.4">
      <c r="A35" s="24" t="str">
        <f>"2020年"&amp;"8月"</f>
        <v>2020年8月</v>
      </c>
      <c r="B35" s="25">
        <f ca="1">SUM(INDIRECT("'各歳別人口③'!D"&amp;(3+131*ROW(A25))):INDIRECT("'各歳別人口③'!E"&amp;(133+131*ROW(A25))))</f>
        <v>398180</v>
      </c>
      <c r="D35" s="24" t="str">
        <f>"2020年"&amp;"8月"</f>
        <v>2020年8月</v>
      </c>
      <c r="E35" s="25">
        <f ca="1">SUM(INDIRECT("'各歳別人口③'!D"&amp;(3+131*ROW(A25))):INDIRECT("'各歳別人口③'!D"&amp;(133+131*ROW(A25))))</f>
        <v>198695</v>
      </c>
      <c r="F35" s="25">
        <f ca="1">SUM(INDIRECT("'各歳別人口③'!E"&amp;(3+131*ROW(A25))):INDIRECT("'各歳別人口③'!E"&amp;(133+131*ROW(A25))))</f>
        <v>199485</v>
      </c>
      <c r="H35" s="24" t="str">
        <f>"2020年"&amp;"8月"</f>
        <v>2020年8月</v>
      </c>
      <c r="I35" s="25">
        <f ca="1">SUM(INDIRECT("'各歳別人口③'!D"&amp;(3+131*ROW(A25))):INDIRECT("'各歳別人口③'!D"&amp;(17+131*ROW(A25))))</f>
        <v>21820</v>
      </c>
      <c r="J35" s="25">
        <f ca="1">SUM(INDIRECT("'各歳別人口③'!D"&amp;(18+131*ROW(A25))):INDIRECT("'各歳別人口③'!D"&amp;(67+131*ROW(A25))))</f>
        <v>120673</v>
      </c>
      <c r="K35" s="25">
        <f ca="1">SUM(INDIRECT("'各歳別人口③'!D"&amp;(68+131*ROW(A25))):INDIRECT("'各歳別人口③'!D"&amp;(133+131*ROW(A25))))</f>
        <v>56202</v>
      </c>
      <c r="M35" s="24" t="str">
        <f>"2020年"&amp;"8月"</f>
        <v>2020年8月</v>
      </c>
      <c r="N35" s="25">
        <f ca="1">SUM(INDIRECT("'各歳別人口③'!E"&amp;(3+131*ROW(A25))):INDIRECT("'各歳別人口③'!E"&amp;(17+131*ROW(A25))))</f>
        <v>20762</v>
      </c>
      <c r="O35" s="25">
        <f ca="1">SUM(INDIRECT("'各歳別人口③'!E"&amp;(18+131*ROW(A25))):INDIRECT("'各歳別人口③'!E"&amp;(67+131*ROW(A25))))</f>
        <v>108440</v>
      </c>
      <c r="P35" s="25">
        <f ca="1">SUM(INDIRECT("'各歳別人口③'!E"&amp;(68+131*ROW(A25))):INDIRECT("'各歳別人口③'!E"&amp;(133+131*ROW(A25))))</f>
        <v>70283</v>
      </c>
      <c r="R35" s="24" t="str">
        <f>"2020年"&amp;"8月"</f>
        <v>2020年8月</v>
      </c>
      <c r="S35" s="26">
        <f ca="1">IFERROR(SUM(INDIRECT("'各歳別人口③'!D"&amp;(68+131*ROW(A25))):INDIRECT("'各歳別人口③'!E"&amp;(133+131*ROW(A25))))/SUM(INDIRECT("'各歳別人口③'!D"&amp;(3+131*ROW(A25))):INDIRECT("'各歳別人口③'!E"&amp;(133+131*ROW(A25)))),"")</f>
        <v>0.31765784318649859</v>
      </c>
      <c r="U35" s="24" t="str">
        <f>"2020年"&amp;"8月"</f>
        <v>2020年8月</v>
      </c>
      <c r="V35" s="26">
        <f ca="1">IFERROR(SUM(INDIRECT("'各歳別人口③'!D"&amp;(78+131*ROW(A25))):INDIRECT("'各歳別人口③'!E"&amp;(133+131*ROW(A25))))/SUM(INDIRECT("'各歳別人口③'!D"&amp;(3+131*ROW(A25))):INDIRECT("'各歳別人口③'!E"&amp;(133+131*ROW(A25)))),"")</f>
        <v>0.16952132201516901</v>
      </c>
      <c r="X35" s="24" t="str">
        <f>"2020年"&amp;"8月"</f>
        <v>2020年8月</v>
      </c>
      <c r="Y35" s="26">
        <f ca="1">IFERROR(SUM(INDIRECT("'各歳別人口③'!D"&amp;(3+131*ROW(A25))):INDIRECT("'各歳別人口③'!E"&amp;(17+131*ROW(A25))))/SUM(INDIRECT("'各歳別人口③'!D"&amp;(3+131*ROW(A25))):INDIRECT("'各歳別人口③'!E"&amp;(133+131*ROW(A25)))),"")</f>
        <v>0.10694158420814708</v>
      </c>
      <c r="Z35" s="26">
        <f ca="1">IFERROR(SUM(INDIRECT("'各歳別人口③'!D"&amp;(18+131*ROW(A25))):INDIRECT("'各歳別人口③'!E"&amp;(67+131*ROW(A25))))/SUM(INDIRECT("'各歳別人口③'!D"&amp;(3+131*ROW(A25))):INDIRECT("'各歳別人口③'!E"&amp;(133+131*ROW(A25)))),"")</f>
        <v>0.57540057260535438</v>
      </c>
      <c r="AA35" s="26">
        <f ca="1">IFERROR(SUM(INDIRECT("'各歳別人口③'!D"&amp;(68+131*ROW(A25))):INDIRECT("'各歳別人口③'!E"&amp;(133+131*ROW(A25))))/SUM(INDIRECT("'各歳別人口③'!D"&amp;(3+131*ROW(A25))):INDIRECT("'各歳別人口③'!E"&amp;(133+131*ROW(A25)))),"")</f>
        <v>0.31765784318649859</v>
      </c>
      <c r="AC35" s="24" t="str">
        <f>"2020年"&amp;"8月"</f>
        <v>2020年8月</v>
      </c>
      <c r="AD35" s="25">
        <f ca="1">SUM(INDIRECT("'各歳別人口③'!D"&amp;(3+131*ROW(A25))):INDIRECT("'各歳別人口③'!D"&amp;(7+131*ROW(A25))))</f>
        <v>6286</v>
      </c>
      <c r="AE35" s="25">
        <f ca="1">SUM(INDIRECT("'各歳別人口③'!D"&amp;(8+131*ROW(A25))):INDIRECT("'各歳別人口③'!D"&amp;(12+131*ROW(A25))))</f>
        <v>7320</v>
      </c>
      <c r="AF35" s="25">
        <f ca="1">SUM(INDIRECT("'各歳別人口③'!D"&amp;(13+131*ROW(A25))):INDIRECT("'各歳別人口③'!D"&amp;(17+131*ROW(A25))))</f>
        <v>8214</v>
      </c>
      <c r="AG35" s="25">
        <f ca="1">SUM(INDIRECT("'各歳別人口③'!D"&amp;(18+131*ROW(A25))):INDIRECT("'各歳別人口③'!D"&amp;(22+131*ROW(A25))))</f>
        <v>11043</v>
      </c>
      <c r="AH35" s="25">
        <f ca="1">SUM(INDIRECT("'各歳別人口③'!D"&amp;(23+131*ROW(A25))):INDIRECT("'各歳別人口③'!D"&amp;(27+131*ROW(A25))))</f>
        <v>11580</v>
      </c>
      <c r="AI35" s="25">
        <f ca="1">SUM(INDIRECT("'各歳別人口③'!D"&amp;(28+131*ROW(A25))):INDIRECT("'各歳別人口③'!D"&amp;(32+131*ROW(A25))))</f>
        <v>9453</v>
      </c>
      <c r="AJ35" s="25">
        <f ca="1">SUM(INDIRECT("'各歳別人口③'!D"&amp;(33+131*ROW(A25))):INDIRECT("'各歳別人口③'!D"&amp;(37+131*ROW(A25))))</f>
        <v>9560</v>
      </c>
      <c r="AK35" s="25">
        <f ca="1">SUM(INDIRECT("'各歳別人口③'!D"&amp;(38+131*ROW(A25))):INDIRECT("'各歳別人口③'!D"&amp;(42+131*ROW(A25))))</f>
        <v>10577</v>
      </c>
      <c r="AL35" s="25">
        <f ca="1">SUM(INDIRECT("'各歳別人口③'!D"&amp;(43+131*ROW(A25))):INDIRECT("'各歳別人口③'!D"&amp;(47+131*ROW(A25))))</f>
        <v>12723</v>
      </c>
      <c r="AM35" s="25">
        <f ca="1">SUM(INDIRECT("'各歳別人口③'!D"&amp;(48+131*ROW(A25))):INDIRECT("'各歳別人口③'!D"&amp;(52+131*ROW(A25))))</f>
        <v>16457</v>
      </c>
      <c r="AN35" s="25">
        <f ca="1">SUM(INDIRECT("'各歳別人口③'!D"&amp;(53+131*ROW(A25))):INDIRECT("'各歳別人口③'!D"&amp;(57+131*ROW(A25))))</f>
        <v>14873</v>
      </c>
      <c r="AO35" s="25">
        <f ca="1">SUM(INDIRECT("'各歳別人口③'!D"&amp;(58+131*ROW(A25))):INDIRECT("'各歳別人口③'!D"&amp;(62+131*ROW(A25))))</f>
        <v>12772</v>
      </c>
      <c r="AP35" s="25">
        <f ca="1">SUM(INDIRECT("'各歳別人口③'!D"&amp;(63+131*ROW(A25))):INDIRECT("'各歳別人口③'!D"&amp;(67+131*ROW(A25))))</f>
        <v>11635</v>
      </c>
      <c r="AQ35" s="25">
        <f ca="1">SUM(INDIRECT("'各歳別人口③'!D"&amp;(68+131*ROW(A25))):INDIRECT("'各歳別人口③'!D"&amp;(72+131*ROW(A25))))</f>
        <v>12983</v>
      </c>
      <c r="AR35" s="25">
        <f ca="1">SUM(INDIRECT("'各歳別人口③'!D"&amp;(73+131*ROW(A25))):INDIRECT("'各歳別人口③'!D"&amp;(77+131*ROW(A25))))</f>
        <v>15307</v>
      </c>
      <c r="AS35" s="25">
        <f ca="1">SUM(INDIRECT("'各歳別人口③'!D"&amp;(78+131*ROW(A25))):INDIRECT("'各歳別人口③'!D"&amp;(82+131*ROW(A25))))</f>
        <v>12583</v>
      </c>
      <c r="AT35" s="25">
        <f ca="1">SUM(INDIRECT("'各歳別人口③'!D"&amp;(83+131*ROW(A25))):INDIRECT("'各歳別人口③'!D"&amp;(87+131*ROW(A25))))</f>
        <v>8587</v>
      </c>
      <c r="AU35" s="25">
        <f ca="1">SUM(INDIRECT("'各歳別人口③'!D"&amp;(88+131*ROW(A25))):INDIRECT("'各歳別人口③'!D"&amp;(133+131*ROW(A25))))</f>
        <v>6742</v>
      </c>
      <c r="AW35" s="24" t="str">
        <f>"2020年"&amp;"8月"</f>
        <v>2020年8月</v>
      </c>
      <c r="AX35" s="25">
        <f ca="1">SUM(INDIRECT("'各歳別人口③'!E"&amp;(3+131*ROW(A25))):INDIRECT("'各歳別人口③'!E"&amp;(7+131*ROW(A25))))</f>
        <v>5759</v>
      </c>
      <c r="AY35" s="25">
        <f ca="1">SUM(INDIRECT("'各歳別人口③'!E"&amp;(8+131*ROW(A25))):INDIRECT("'各歳別人口③'!E"&amp;(12+131*ROW(A25))))</f>
        <v>7177</v>
      </c>
      <c r="AZ35" s="25">
        <f ca="1">SUM(INDIRECT("'各歳別人口③'!E"&amp;(13+131*ROW(A25))):INDIRECT("'各歳別人口③'!E"&amp;(17+131*ROW(A25))))</f>
        <v>7826</v>
      </c>
      <c r="BA35" s="25">
        <f ca="1">SUM(INDIRECT("'各歳別人口③'!E"&amp;(18+131*ROW(A25))):INDIRECT("'各歳別人口③'!E"&amp;(22+131*ROW(A25))))</f>
        <v>8779</v>
      </c>
      <c r="BB35" s="25">
        <f ca="1">SUM(INDIRECT("'各歳別人口③'!E"&amp;(23+131*ROW(A25))):INDIRECT("'各歳別人口③'!E"&amp;(27+131*ROW(A25))))</f>
        <v>8968</v>
      </c>
      <c r="BC35" s="25">
        <f ca="1">SUM(INDIRECT("'各歳別人口③'!E"&amp;(28+131*ROW(A25))):INDIRECT("'各歳別人口③'!E"&amp;(32+131*ROW(A25))))</f>
        <v>7719</v>
      </c>
      <c r="BD35" s="25">
        <f ca="1">SUM(INDIRECT("'各歳別人口③'!E"&amp;(33+131*ROW(A25))):INDIRECT("'各歳別人口③'!E"&amp;(37+131*ROW(A25))))</f>
        <v>8388</v>
      </c>
      <c r="BE35" s="25">
        <f ca="1">SUM(INDIRECT("'各歳別人口③'!E"&amp;(38+131*ROW(A25))):INDIRECT("'各歳別人口③'!E"&amp;(42+131*ROW(A25))))</f>
        <v>9794</v>
      </c>
      <c r="BF35" s="25">
        <f ca="1">SUM(INDIRECT("'各歳別人口③'!E"&amp;(43+131*ROW(A25))):INDIRECT("'各歳別人口③'!E"&amp;(47+131*ROW(A25))))</f>
        <v>11977</v>
      </c>
      <c r="BG35" s="25">
        <f ca="1">SUM(INDIRECT("'各歳別人口③'!E"&amp;(48+131*ROW(A25))):INDIRECT("'各歳別人口③'!E"&amp;(52+131*ROW(A25))))</f>
        <v>15469</v>
      </c>
      <c r="BH35" s="25">
        <f ca="1">SUM(INDIRECT("'各歳別人口③'!E"&amp;(53+131*ROW(A25))):INDIRECT("'各歳別人口③'!E"&amp;(57+131*ROW(A25))))</f>
        <v>13824</v>
      </c>
      <c r="BI35" s="25">
        <f ca="1">SUM(INDIRECT("'各歳別人口③'!E"&amp;(58+131*ROW(A25))):INDIRECT("'各歳別人口③'!E"&amp;(62+131*ROW(A25))))</f>
        <v>12267</v>
      </c>
      <c r="BJ35" s="25">
        <f ca="1">SUM(INDIRECT("'各歳別人口③'!E"&amp;(63+131*ROW(A25))):INDIRECT("'各歳別人口③'!E"&amp;(67+131*ROW(A25))))</f>
        <v>11255</v>
      </c>
      <c r="BK35" s="25">
        <f ca="1">SUM(INDIRECT("'各歳別人口③'!E"&amp;(68+131*ROW(A25))):INDIRECT("'各歳別人口③'!E"&amp;(72+131*ROW(A25))))</f>
        <v>13364</v>
      </c>
      <c r="BL35" s="25">
        <f ca="1">SUM(INDIRECT("'各歳別人口③'!E"&amp;(73+131*ROW(A25))):INDIRECT("'各歳別人口③'!E"&amp;(77+131*ROW(A25))))</f>
        <v>17331</v>
      </c>
      <c r="BM35" s="25">
        <f ca="1">SUM(INDIRECT("'各歳別人口③'!E"&amp;(78+131*ROW(A25))):INDIRECT("'各歳別人口③'!E"&amp;(82+131*ROW(A25))))</f>
        <v>15049</v>
      </c>
      <c r="BN35" s="25">
        <f ca="1">SUM(INDIRECT("'各歳別人口③'!E"&amp;(83+131*ROW(A25))):INDIRECT("'各歳別人口③'!E"&amp;(87+131*ROW(A25))))</f>
        <v>11239</v>
      </c>
      <c r="BO35" s="25">
        <f ca="1">SUM(INDIRECT("'各歳別人口③'!E"&amp;(88+131*ROW(A25))):INDIRECT("'各歳別人口③'!E"&amp;(133+131*ROW(A25))))</f>
        <v>13300</v>
      </c>
      <c r="BQ35" s="24" t="str">
        <f>"2020年"&amp;"8月"</f>
        <v>2020年8月</v>
      </c>
      <c r="BR35" s="25">
        <f t="shared" ca="1" si="7"/>
        <v>1094</v>
      </c>
      <c r="BS35" s="25">
        <f t="shared" ca="1" si="8"/>
        <v>1200</v>
      </c>
      <c r="BT35" s="25">
        <f t="shared" ca="1" si="9"/>
        <v>1242</v>
      </c>
      <c r="BU35" s="25">
        <f t="shared" ca="1" si="10"/>
        <v>1288</v>
      </c>
      <c r="BV35" s="25">
        <f t="shared" ca="1" si="11"/>
        <v>1462</v>
      </c>
      <c r="BW35" s="25">
        <f t="shared" ca="1" si="12"/>
        <v>1381</v>
      </c>
      <c r="BX35" s="25">
        <f t="shared" ca="1" si="13"/>
        <v>1418</v>
      </c>
      <c r="BY35" s="25">
        <f t="shared" ca="1" si="14"/>
        <v>1470</v>
      </c>
      <c r="BZ35" s="25">
        <f t="shared" ca="1" si="15"/>
        <v>1468</v>
      </c>
      <c r="CA35" s="25">
        <f t="shared" ca="1" si="16"/>
        <v>1583</v>
      </c>
      <c r="CB35" s="25">
        <f t="shared" ca="1" si="17"/>
        <v>1593</v>
      </c>
      <c r="CC35" s="25">
        <f t="shared" ca="1" si="18"/>
        <v>1617</v>
      </c>
      <c r="CD35" s="25">
        <f t="shared" ca="1" si="19"/>
        <v>1626</v>
      </c>
      <c r="CE35" s="25">
        <f t="shared" ca="1" si="20"/>
        <v>1671</v>
      </c>
      <c r="CF35" s="25">
        <f t="shared" ca="1" si="21"/>
        <v>1707</v>
      </c>
      <c r="CG35" s="25">
        <f t="shared" ca="1" si="22"/>
        <v>1901</v>
      </c>
      <c r="CH35" s="25">
        <f t="shared" ca="1" si="23"/>
        <v>2109</v>
      </c>
      <c r="CI35" s="25">
        <f t="shared" ca="1" si="24"/>
        <v>2169</v>
      </c>
      <c r="CJ35" s="25">
        <f t="shared" ca="1" si="25"/>
        <v>2370</v>
      </c>
      <c r="CK35" s="25">
        <f t="shared" ca="1" si="26"/>
        <v>2494</v>
      </c>
      <c r="CL35" s="25">
        <f t="shared" ca="1" si="27"/>
        <v>2582</v>
      </c>
      <c r="CM35" s="25">
        <f t="shared" ca="1" si="28"/>
        <v>2586</v>
      </c>
      <c r="CN35" s="25">
        <f t="shared" ca="1" si="29"/>
        <v>2359</v>
      </c>
      <c r="CO35" s="25">
        <f t="shared" ca="1" si="30"/>
        <v>2130</v>
      </c>
      <c r="CP35" s="25">
        <f t="shared" ca="1" si="31"/>
        <v>1923</v>
      </c>
      <c r="CQ35" s="25">
        <f t="shared" ca="1" si="32"/>
        <v>1981</v>
      </c>
      <c r="CR35" s="25">
        <f t="shared" ca="1" si="33"/>
        <v>1893</v>
      </c>
      <c r="CS35" s="25">
        <f t="shared" ca="1" si="34"/>
        <v>1899</v>
      </c>
      <c r="CT35" s="25">
        <f t="shared" ca="1" si="35"/>
        <v>1810</v>
      </c>
      <c r="CU35" s="25">
        <f t="shared" ca="1" si="36"/>
        <v>1870</v>
      </c>
      <c r="CV35" s="25">
        <f t="shared" ca="1" si="37"/>
        <v>1791</v>
      </c>
      <c r="CW35" s="25">
        <f t="shared" ca="1" si="38"/>
        <v>1864</v>
      </c>
      <c r="CX35" s="25">
        <f t="shared" ca="1" si="39"/>
        <v>1933</v>
      </c>
      <c r="CY35" s="25">
        <f t="shared" ca="1" si="40"/>
        <v>2041</v>
      </c>
      <c r="CZ35" s="25">
        <f t="shared" ca="1" si="41"/>
        <v>1931</v>
      </c>
      <c r="DA35" s="25">
        <f t="shared" ca="1" si="42"/>
        <v>2048</v>
      </c>
      <c r="DB35" s="25">
        <f t="shared" ca="1" si="43"/>
        <v>2061</v>
      </c>
      <c r="DC35" s="25">
        <f t="shared" ca="1" si="44"/>
        <v>2143</v>
      </c>
      <c r="DD35" s="25">
        <f t="shared" ca="1" si="45"/>
        <v>2148</v>
      </c>
      <c r="DE35" s="25">
        <f t="shared" ca="1" si="46"/>
        <v>2177</v>
      </c>
      <c r="DF35" s="25">
        <f t="shared" ca="1" si="47"/>
        <v>2229</v>
      </c>
      <c r="DG35" s="25">
        <f t="shared" ca="1" si="48"/>
        <v>2474</v>
      </c>
      <c r="DH35" s="25">
        <f t="shared" ca="1" si="49"/>
        <v>2489</v>
      </c>
      <c r="DI35" s="25">
        <f t="shared" ca="1" si="50"/>
        <v>2648</v>
      </c>
      <c r="DJ35" s="25">
        <f t="shared" ca="1" si="51"/>
        <v>2883</v>
      </c>
      <c r="DK35" s="25">
        <f t="shared" ca="1" si="52"/>
        <v>3019</v>
      </c>
      <c r="DL35" s="25">
        <f t="shared" ca="1" si="53"/>
        <v>3235</v>
      </c>
      <c r="DM35" s="25">
        <f t="shared" ca="1" si="54"/>
        <v>3386</v>
      </c>
      <c r="DN35" s="25">
        <f t="shared" ca="1" si="55"/>
        <v>3463</v>
      </c>
      <c r="DO35" s="25">
        <f t="shared" ca="1" si="56"/>
        <v>3354</v>
      </c>
      <c r="DP35" s="25">
        <f t="shared" ca="1" si="57"/>
        <v>3167</v>
      </c>
      <c r="DQ35" s="25">
        <f t="shared" ca="1" si="58"/>
        <v>3239</v>
      </c>
      <c r="DR35" s="25">
        <f t="shared" ca="1" si="59"/>
        <v>3025</v>
      </c>
      <c r="DS35" s="25">
        <f t="shared" ca="1" si="60"/>
        <v>3010</v>
      </c>
      <c r="DT35" s="25">
        <f t="shared" ca="1" si="61"/>
        <v>2432</v>
      </c>
      <c r="DU35" s="25">
        <f t="shared" ca="1" si="62"/>
        <v>2757</v>
      </c>
      <c r="DV35" s="25">
        <f t="shared" ca="1" si="63"/>
        <v>2555</v>
      </c>
      <c r="DW35" s="25">
        <f t="shared" ca="1" si="64"/>
        <v>2612</v>
      </c>
      <c r="DX35" s="25">
        <f t="shared" ca="1" si="65"/>
        <v>2450</v>
      </c>
      <c r="DY35" s="25">
        <f t="shared" ca="1" si="66"/>
        <v>2398</v>
      </c>
      <c r="DZ35" s="25">
        <f t="shared" ca="1" si="67"/>
        <v>2372</v>
      </c>
      <c r="EA35" s="25">
        <f t="shared" ca="1" si="68"/>
        <v>2450</v>
      </c>
      <c r="EB35" s="25">
        <f t="shared" ca="1" si="69"/>
        <v>2268</v>
      </c>
      <c r="EC35" s="25">
        <f t="shared" ca="1" si="70"/>
        <v>2248</v>
      </c>
      <c r="ED35" s="25">
        <f t="shared" ca="1" si="71"/>
        <v>2297</v>
      </c>
      <c r="EE35" s="25">
        <f t="shared" ca="1" si="72"/>
        <v>2392</v>
      </c>
      <c r="EF35" s="25">
        <f t="shared" ca="1" si="73"/>
        <v>2401</v>
      </c>
      <c r="EG35" s="25">
        <f t="shared" ca="1" si="74"/>
        <v>2567</v>
      </c>
      <c r="EH35" s="25">
        <f t="shared" ca="1" si="75"/>
        <v>2722</v>
      </c>
      <c r="EI35" s="25">
        <f t="shared" ca="1" si="76"/>
        <v>2901</v>
      </c>
      <c r="EJ35" s="25">
        <f t="shared" ca="1" si="77"/>
        <v>3205</v>
      </c>
      <c r="EK35" s="25">
        <f t="shared" ca="1" si="78"/>
        <v>3504</v>
      </c>
      <c r="EL35" s="25">
        <f t="shared" ca="1" si="79"/>
        <v>3365</v>
      </c>
      <c r="EM35" s="25">
        <f t="shared" ca="1" si="80"/>
        <v>3312</v>
      </c>
      <c r="EN35" s="25">
        <f t="shared" ca="1" si="81"/>
        <v>1921</v>
      </c>
      <c r="EO35" s="25">
        <f t="shared" ca="1" si="82"/>
        <v>2192</v>
      </c>
      <c r="EP35" s="25">
        <f t="shared" ca="1" si="83"/>
        <v>2757</v>
      </c>
      <c r="EQ35" s="25">
        <f t="shared" ca="1" si="84"/>
        <v>2601</v>
      </c>
      <c r="ER35" s="25">
        <f t="shared" ca="1" si="85"/>
        <v>2608</v>
      </c>
      <c r="ES35" s="25">
        <f t="shared" ca="1" si="86"/>
        <v>2425</v>
      </c>
      <c r="ET35" s="25">
        <f t="shared" ca="1" si="87"/>
        <v>2030</v>
      </c>
      <c r="EU35" s="25">
        <f t="shared" ca="1" si="88"/>
        <v>1743</v>
      </c>
      <c r="EV35" s="25">
        <f t="shared" ca="1" si="89"/>
        <v>1702</v>
      </c>
      <c r="EW35" s="25">
        <f t="shared" ca="1" si="90"/>
        <v>1583</v>
      </c>
      <c r="EX35" s="25">
        <f t="shared" ca="1" si="91"/>
        <v>1529</v>
      </c>
      <c r="EY35" s="25">
        <f t="shared" ca="1" si="92"/>
        <v>1350</v>
      </c>
      <c r="EZ35" s="25">
        <f t="shared" ca="1" si="93"/>
        <v>1073</v>
      </c>
      <c r="FA35" s="25">
        <f t="shared" ca="1" si="94"/>
        <v>950</v>
      </c>
      <c r="FB35" s="25">
        <f t="shared" ca="1" si="95"/>
        <v>814</v>
      </c>
      <c r="FC35" s="25">
        <f t="shared" ca="1" si="96"/>
        <v>657</v>
      </c>
      <c r="FD35" s="25">
        <f t="shared" ca="1" si="97"/>
        <v>469</v>
      </c>
      <c r="FE35" s="25">
        <f t="shared" ca="1" si="98"/>
        <v>384</v>
      </c>
      <c r="FF35" s="25">
        <f t="shared" ca="1" si="99"/>
        <v>305</v>
      </c>
      <c r="FG35" s="25">
        <f t="shared" ca="1" si="100"/>
        <v>248</v>
      </c>
      <c r="FH35" s="25">
        <f t="shared" ca="1" si="101"/>
        <v>180</v>
      </c>
      <c r="FI35" s="25">
        <f t="shared" ca="1" si="102"/>
        <v>97</v>
      </c>
      <c r="FJ35" s="25">
        <f t="shared" ca="1" si="103"/>
        <v>77</v>
      </c>
      <c r="FK35" s="25">
        <f t="shared" ca="1" si="104"/>
        <v>55</v>
      </c>
      <c r="FL35" s="25">
        <f t="shared" ca="1" si="105"/>
        <v>31</v>
      </c>
      <c r="FM35" s="25">
        <f t="shared" ca="1" si="106"/>
        <v>17</v>
      </c>
      <c r="FN35" s="27">
        <f ca="1">SUM(INDIRECT("'各歳別人口③'!D"&amp;(103+131*ROW(A25))):INDIRECT("'各歳別人口③'!D"&amp;(133+131*ROW(A25))))</f>
        <v>35</v>
      </c>
      <c r="FP35" s="24" t="str">
        <f>"2020年"&amp;"8月"</f>
        <v>2020年8月</v>
      </c>
      <c r="FQ35" s="25">
        <f t="shared" ca="1" si="107"/>
        <v>1014</v>
      </c>
      <c r="FR35" s="25">
        <f t="shared" ca="1" si="108"/>
        <v>1057</v>
      </c>
      <c r="FS35" s="25">
        <f t="shared" ca="1" si="109"/>
        <v>1176</v>
      </c>
      <c r="FT35" s="25">
        <f t="shared" ca="1" si="110"/>
        <v>1228</v>
      </c>
      <c r="FU35" s="25">
        <f t="shared" ca="1" si="111"/>
        <v>1284</v>
      </c>
      <c r="FV35" s="25">
        <f t="shared" ca="1" si="112"/>
        <v>1397</v>
      </c>
      <c r="FW35" s="25">
        <f t="shared" ca="1" si="113"/>
        <v>1379</v>
      </c>
      <c r="FX35" s="25">
        <f t="shared" ca="1" si="114"/>
        <v>1414</v>
      </c>
      <c r="FY35" s="25">
        <f t="shared" ca="1" si="115"/>
        <v>1448</v>
      </c>
      <c r="FZ35" s="25">
        <f t="shared" ca="1" si="116"/>
        <v>1539</v>
      </c>
      <c r="GA35" s="25">
        <f t="shared" ca="1" si="117"/>
        <v>1528</v>
      </c>
      <c r="GB35" s="25">
        <f t="shared" ca="1" si="118"/>
        <v>1486</v>
      </c>
      <c r="GC35" s="25">
        <f t="shared" ca="1" si="119"/>
        <v>1580</v>
      </c>
      <c r="GD35" s="25">
        <f t="shared" ca="1" si="120"/>
        <v>1625</v>
      </c>
      <c r="GE35" s="25">
        <f t="shared" ca="1" si="121"/>
        <v>1607</v>
      </c>
      <c r="GF35" s="25">
        <f t="shared" ca="1" si="122"/>
        <v>1663</v>
      </c>
      <c r="GG35" s="25">
        <f t="shared" ca="1" si="123"/>
        <v>1636</v>
      </c>
      <c r="GH35" s="25">
        <f t="shared" ca="1" si="124"/>
        <v>1823</v>
      </c>
      <c r="GI35" s="25">
        <f t="shared" ca="1" si="125"/>
        <v>1797</v>
      </c>
      <c r="GJ35" s="25">
        <f t="shared" ca="1" si="126"/>
        <v>1860</v>
      </c>
      <c r="GK35" s="25">
        <f t="shared" ca="1" si="127"/>
        <v>1991</v>
      </c>
      <c r="GL35" s="25">
        <f t="shared" ca="1" si="128"/>
        <v>1920</v>
      </c>
      <c r="GM35" s="25">
        <f t="shared" ca="1" si="129"/>
        <v>1786</v>
      </c>
      <c r="GN35" s="25">
        <f t="shared" ca="1" si="130"/>
        <v>1680</v>
      </c>
      <c r="GO35" s="25">
        <f t="shared" ca="1" si="131"/>
        <v>1591</v>
      </c>
      <c r="GP35" s="25">
        <f t="shared" ca="1" si="132"/>
        <v>1629</v>
      </c>
      <c r="GQ35" s="25">
        <f t="shared" ca="1" si="133"/>
        <v>1581</v>
      </c>
      <c r="GR35" s="25">
        <f t="shared" ca="1" si="134"/>
        <v>1469</v>
      </c>
      <c r="GS35" s="25">
        <f t="shared" ca="1" si="135"/>
        <v>1524</v>
      </c>
      <c r="GT35" s="25">
        <f t="shared" ca="1" si="136"/>
        <v>1516</v>
      </c>
      <c r="GU35" s="25">
        <f t="shared" ca="1" si="137"/>
        <v>1586</v>
      </c>
      <c r="GV35" s="25">
        <f t="shared" ca="1" si="138"/>
        <v>1651</v>
      </c>
      <c r="GW35" s="25">
        <f t="shared" ca="1" si="139"/>
        <v>1663</v>
      </c>
      <c r="GX35" s="25">
        <f t="shared" ca="1" si="140"/>
        <v>1798</v>
      </c>
      <c r="GY35" s="25">
        <f t="shared" ca="1" si="141"/>
        <v>1690</v>
      </c>
      <c r="GZ35" s="25">
        <f t="shared" ca="1" si="142"/>
        <v>1849</v>
      </c>
      <c r="HA35" s="25">
        <f t="shared" ca="1" si="143"/>
        <v>1851</v>
      </c>
      <c r="HB35" s="25">
        <f t="shared" ca="1" si="144"/>
        <v>2035</v>
      </c>
      <c r="HC35" s="25">
        <f t="shared" ca="1" si="145"/>
        <v>2011</v>
      </c>
      <c r="HD35" s="25">
        <f t="shared" ca="1" si="146"/>
        <v>2048</v>
      </c>
      <c r="HE35" s="25">
        <f t="shared" ca="1" si="147"/>
        <v>2203</v>
      </c>
      <c r="HF35" s="25">
        <f t="shared" ca="1" si="148"/>
        <v>2231</v>
      </c>
      <c r="HG35" s="25">
        <f t="shared" ca="1" si="149"/>
        <v>2350</v>
      </c>
      <c r="HH35" s="25">
        <f t="shared" ca="1" si="150"/>
        <v>2546</v>
      </c>
      <c r="HI35" s="25">
        <f t="shared" ca="1" si="151"/>
        <v>2647</v>
      </c>
      <c r="HJ35" s="25">
        <f t="shared" ca="1" si="152"/>
        <v>2928</v>
      </c>
      <c r="HK35" s="25">
        <f t="shared" ca="1" si="153"/>
        <v>3025</v>
      </c>
      <c r="HL35" s="25">
        <f t="shared" ca="1" si="154"/>
        <v>3152</v>
      </c>
      <c r="HM35" s="25">
        <f t="shared" ca="1" si="155"/>
        <v>3170</v>
      </c>
      <c r="HN35" s="25">
        <f t="shared" ca="1" si="156"/>
        <v>3194</v>
      </c>
      <c r="HO35" s="25">
        <f t="shared" ca="1" si="157"/>
        <v>2968</v>
      </c>
      <c r="HP35" s="25">
        <f t="shared" ca="1" si="158"/>
        <v>2884</v>
      </c>
      <c r="HQ35" s="25">
        <f t="shared" ca="1" si="159"/>
        <v>2889</v>
      </c>
      <c r="HR35" s="25">
        <f t="shared" ca="1" si="160"/>
        <v>2803</v>
      </c>
      <c r="HS35" s="25">
        <f t="shared" ca="1" si="161"/>
        <v>2280</v>
      </c>
      <c r="HT35" s="25">
        <f t="shared" ca="1" si="162"/>
        <v>2687</v>
      </c>
      <c r="HU35" s="25">
        <f t="shared" ca="1" si="163"/>
        <v>2495</v>
      </c>
      <c r="HV35" s="25">
        <f t="shared" ca="1" si="164"/>
        <v>2404</v>
      </c>
      <c r="HW35" s="25">
        <f t="shared" ca="1" si="165"/>
        <v>2361</v>
      </c>
      <c r="HX35" s="25">
        <f t="shared" ca="1" si="166"/>
        <v>2320</v>
      </c>
      <c r="HY35" s="25">
        <f t="shared" ca="1" si="167"/>
        <v>2253</v>
      </c>
      <c r="HZ35" s="25">
        <f t="shared" ca="1" si="168"/>
        <v>2295</v>
      </c>
      <c r="IA35" s="25">
        <f t="shared" ca="1" si="169"/>
        <v>2181</v>
      </c>
      <c r="IB35" s="25">
        <f t="shared" ca="1" si="170"/>
        <v>2203</v>
      </c>
      <c r="IC35" s="25">
        <f t="shared" ca="1" si="171"/>
        <v>2323</v>
      </c>
      <c r="ID35" s="25">
        <f t="shared" ca="1" si="172"/>
        <v>2416</v>
      </c>
      <c r="IE35" s="25">
        <f t="shared" ca="1" si="173"/>
        <v>2440</v>
      </c>
      <c r="IF35" s="25">
        <f t="shared" ca="1" si="174"/>
        <v>2567</v>
      </c>
      <c r="IG35" s="25">
        <f t="shared" ca="1" si="175"/>
        <v>2868</v>
      </c>
      <c r="IH35" s="25">
        <f t="shared" ca="1" si="176"/>
        <v>3073</v>
      </c>
      <c r="II35" s="25">
        <f t="shared" ca="1" si="177"/>
        <v>3476</v>
      </c>
      <c r="IJ35" s="25">
        <f t="shared" ca="1" si="178"/>
        <v>3764</v>
      </c>
      <c r="IK35" s="25">
        <f t="shared" ca="1" si="179"/>
        <v>3946</v>
      </c>
      <c r="IL35" s="25">
        <f t="shared" ca="1" si="180"/>
        <v>3787</v>
      </c>
      <c r="IM35" s="25">
        <f t="shared" ca="1" si="181"/>
        <v>2358</v>
      </c>
      <c r="IN35" s="25">
        <f t="shared" ca="1" si="182"/>
        <v>2649</v>
      </c>
      <c r="IO35" s="25">
        <f t="shared" ca="1" si="183"/>
        <v>3317</v>
      </c>
      <c r="IP35" s="25">
        <f t="shared" ca="1" si="184"/>
        <v>3036</v>
      </c>
      <c r="IQ35" s="25">
        <f t="shared" ca="1" si="185"/>
        <v>3120</v>
      </c>
      <c r="IR35" s="25">
        <f t="shared" ca="1" si="186"/>
        <v>2927</v>
      </c>
      <c r="IS35" s="25">
        <f t="shared" ca="1" si="187"/>
        <v>2563</v>
      </c>
      <c r="IT35" s="25">
        <f t="shared" ca="1" si="188"/>
        <v>2203</v>
      </c>
      <c r="IU35" s="25">
        <f t="shared" ca="1" si="189"/>
        <v>2317</v>
      </c>
      <c r="IV35" s="25">
        <f t="shared" ca="1" si="190"/>
        <v>2047</v>
      </c>
      <c r="IW35" s="25">
        <f t="shared" ca="1" si="191"/>
        <v>2109</v>
      </c>
      <c r="IX35" s="25">
        <f t="shared" ca="1" si="192"/>
        <v>1977</v>
      </c>
      <c r="IY35" s="25">
        <f t="shared" ca="1" si="193"/>
        <v>1722</v>
      </c>
      <c r="IZ35" s="25">
        <f t="shared" ca="1" si="194"/>
        <v>1622</v>
      </c>
      <c r="JA35" s="25">
        <f t="shared" ca="1" si="195"/>
        <v>1417</v>
      </c>
      <c r="JB35" s="25">
        <f t="shared" ca="1" si="196"/>
        <v>1220</v>
      </c>
      <c r="JC35" s="25">
        <f t="shared" ca="1" si="197"/>
        <v>1049</v>
      </c>
      <c r="JD35" s="25">
        <f t="shared" ca="1" si="198"/>
        <v>911</v>
      </c>
      <c r="JE35" s="25">
        <f t="shared" ca="1" si="199"/>
        <v>763</v>
      </c>
      <c r="JF35" s="25">
        <f t="shared" ca="1" si="200"/>
        <v>612</v>
      </c>
      <c r="JG35" s="25">
        <f t="shared" ca="1" si="201"/>
        <v>501</v>
      </c>
      <c r="JH35" s="25">
        <f t="shared" ca="1" si="202"/>
        <v>479</v>
      </c>
      <c r="JI35" s="25">
        <f t="shared" ca="1" si="203"/>
        <v>299</v>
      </c>
      <c r="JJ35" s="25">
        <f t="shared" ca="1" si="204"/>
        <v>233</v>
      </c>
      <c r="JK35" s="25">
        <f t="shared" ca="1" si="205"/>
        <v>168</v>
      </c>
      <c r="JL35" s="25">
        <f t="shared" ca="1" si="206"/>
        <v>123</v>
      </c>
      <c r="JM35" s="27">
        <f ca="1">SUM(INDIRECT("'各歳別人口③'!E"&amp;(103+131*ROW(A25))):INDIRECT("'各歳別人口③'!E"&amp;(133+131*ROW(A25))))</f>
        <v>204</v>
      </c>
    </row>
    <row r="36" spans="1:273" x14ac:dyDescent="0.4">
      <c r="A36" s="24" t="str">
        <f>"2020年"&amp;"9月"</f>
        <v>2020年9月</v>
      </c>
      <c r="B36" s="25">
        <f ca="1">SUM(INDIRECT("'各歳別人口③'!D"&amp;(3+131*ROW(A26))):INDIRECT("'各歳別人口③'!E"&amp;(133+131*ROW(A26))))</f>
        <v>397846</v>
      </c>
      <c r="D36" s="24" t="str">
        <f>"2020年"&amp;"9月"</f>
        <v>2020年9月</v>
      </c>
      <c r="E36" s="25">
        <f ca="1">SUM(INDIRECT("'各歳別人口③'!D"&amp;(3+131*ROW(A26))):INDIRECT("'各歳別人口③'!D"&amp;(133+131*ROW(A26))))</f>
        <v>198518</v>
      </c>
      <c r="F36" s="25">
        <f ca="1">SUM(INDIRECT("'各歳別人口③'!E"&amp;(3+131*ROW(A26))):INDIRECT("'各歳別人口③'!E"&amp;(133+131*ROW(A26))))</f>
        <v>199328</v>
      </c>
      <c r="H36" s="24" t="str">
        <f>"2020年"&amp;"9月"</f>
        <v>2020年9月</v>
      </c>
      <c r="I36" s="25">
        <f ca="1">SUM(INDIRECT("'各歳別人口③'!D"&amp;(3+131*ROW(A26))):INDIRECT("'各歳別人口③'!D"&amp;(17+131*ROW(A26))))</f>
        <v>21776</v>
      </c>
      <c r="J36" s="25">
        <f ca="1">SUM(INDIRECT("'各歳別人口③'!D"&amp;(18+131*ROW(A26))):INDIRECT("'各歳別人口③'!D"&amp;(67+131*ROW(A26))))</f>
        <v>120559</v>
      </c>
      <c r="K36" s="25">
        <f ca="1">SUM(INDIRECT("'各歳別人口③'!D"&amp;(68+131*ROW(A26))):INDIRECT("'各歳別人口③'!D"&amp;(133+131*ROW(A26))))</f>
        <v>56183</v>
      </c>
      <c r="M36" s="24" t="str">
        <f>"2020年"&amp;"9月"</f>
        <v>2020年9月</v>
      </c>
      <c r="N36" s="25">
        <f ca="1">SUM(INDIRECT("'各歳別人口③'!E"&amp;(3+131*ROW(A26))):INDIRECT("'各歳別人口③'!E"&amp;(17+131*ROW(A26))))</f>
        <v>20710</v>
      </c>
      <c r="O36" s="25">
        <f ca="1">SUM(INDIRECT("'各歳別人口③'!E"&amp;(18+131*ROW(A26))):INDIRECT("'各歳別人口③'!E"&amp;(67+131*ROW(A26))))</f>
        <v>108320</v>
      </c>
      <c r="P36" s="25">
        <f ca="1">SUM(INDIRECT("'各歳別人口③'!E"&amp;(68+131*ROW(A26))):INDIRECT("'各歳別人口③'!E"&amp;(133+131*ROW(A26))))</f>
        <v>70298</v>
      </c>
      <c r="R36" s="24" t="str">
        <f>"2020年"&amp;"9月"</f>
        <v>2020年9月</v>
      </c>
      <c r="S36" s="26">
        <f ca="1">IFERROR(SUM(INDIRECT("'各歳別人口③'!D"&amp;(68+131*ROW(A26))):INDIRECT("'各歳別人口③'!E"&amp;(133+131*ROW(A26))))/SUM(INDIRECT("'各歳別人口③'!D"&amp;(3+131*ROW(A26))):INDIRECT("'各歳別人口③'!E"&amp;(133+131*ROW(A26)))),"")</f>
        <v>0.31791446941781493</v>
      </c>
      <c r="U36" s="24" t="str">
        <f>"2020年"&amp;"9月"</f>
        <v>2020年9月</v>
      </c>
      <c r="V36" s="26">
        <f ca="1">IFERROR(SUM(INDIRECT("'各歳別人口③'!D"&amp;(78+131*ROW(A26))):INDIRECT("'各歳別人口③'!E"&amp;(133+131*ROW(A26))))/SUM(INDIRECT("'各歳別人口③'!D"&amp;(3+131*ROW(A26))):INDIRECT("'各歳別人口③'!E"&amp;(133+131*ROW(A26)))),"")</f>
        <v>0.16986723506080242</v>
      </c>
      <c r="X36" s="24" t="str">
        <f>"2020年"&amp;"9月"</f>
        <v>2020年9月</v>
      </c>
      <c r="Y36" s="26">
        <f ca="1">IFERROR(SUM(INDIRECT("'各歳別人口③'!D"&amp;(3+131*ROW(A26))):INDIRECT("'各歳別人口③'!E"&amp;(17+131*ROW(A26))))/SUM(INDIRECT("'各歳別人口③'!D"&amp;(3+131*ROW(A26))):INDIRECT("'各歳別人口③'!E"&amp;(133+131*ROW(A26)))),"")</f>
        <v>0.10679006449731805</v>
      </c>
      <c r="Z36" s="26">
        <f ca="1">IFERROR(SUM(INDIRECT("'各歳別人口③'!D"&amp;(18+131*ROW(A26))):INDIRECT("'各歳別人口③'!E"&amp;(67+131*ROW(A26))))/SUM(INDIRECT("'各歳別人口③'!D"&amp;(3+131*ROW(A26))):INDIRECT("'各歳別人口③'!E"&amp;(133+131*ROW(A26)))),"")</f>
        <v>0.57529546608486704</v>
      </c>
      <c r="AA36" s="26">
        <f ca="1">IFERROR(SUM(INDIRECT("'各歳別人口③'!D"&amp;(68+131*ROW(A26))):INDIRECT("'各歳別人口③'!E"&amp;(133+131*ROW(A26))))/SUM(INDIRECT("'各歳別人口③'!D"&amp;(3+131*ROW(A26))):INDIRECT("'各歳別人口③'!E"&amp;(133+131*ROW(A26)))),"")</f>
        <v>0.31791446941781493</v>
      </c>
      <c r="AC36" s="24" t="str">
        <f>"2020年"&amp;"9月"</f>
        <v>2020年9月</v>
      </c>
      <c r="AD36" s="25">
        <f ca="1">SUM(INDIRECT("'各歳別人口③'!D"&amp;(3+131*ROW(A26))):INDIRECT("'各歳別人口③'!D"&amp;(7+131*ROW(A26))))</f>
        <v>6245</v>
      </c>
      <c r="AE36" s="25">
        <f ca="1">SUM(INDIRECT("'各歳別人口③'!D"&amp;(8+131*ROW(A26))):INDIRECT("'各歳別人口③'!D"&amp;(12+131*ROW(A26))))</f>
        <v>7331</v>
      </c>
      <c r="AF36" s="25">
        <f ca="1">SUM(INDIRECT("'各歳別人口③'!D"&amp;(13+131*ROW(A26))):INDIRECT("'各歳別人口③'!D"&amp;(17+131*ROW(A26))))</f>
        <v>8200</v>
      </c>
      <c r="AG36" s="25">
        <f ca="1">SUM(INDIRECT("'各歳別人口③'!D"&amp;(18+131*ROW(A26))):INDIRECT("'各歳別人口③'!D"&amp;(22+131*ROW(A26))))</f>
        <v>10943</v>
      </c>
      <c r="AH36" s="25">
        <f ca="1">SUM(INDIRECT("'各歳別人口③'!D"&amp;(23+131*ROW(A26))):INDIRECT("'各歳別人口③'!D"&amp;(27+131*ROW(A26))))</f>
        <v>11636</v>
      </c>
      <c r="AI36" s="25">
        <f ca="1">SUM(INDIRECT("'各歳別人口③'!D"&amp;(28+131*ROW(A26))):INDIRECT("'各歳別人口③'!D"&amp;(32+131*ROW(A26))))</f>
        <v>9419</v>
      </c>
      <c r="AJ36" s="25">
        <f ca="1">SUM(INDIRECT("'各歳別人口③'!D"&amp;(33+131*ROW(A26))):INDIRECT("'各歳別人口③'!D"&amp;(37+131*ROW(A26))))</f>
        <v>9552</v>
      </c>
      <c r="AK36" s="25">
        <f ca="1">SUM(INDIRECT("'各歳別人口③'!D"&amp;(38+131*ROW(A26))):INDIRECT("'各歳別人口③'!D"&amp;(42+131*ROW(A26))))</f>
        <v>10552</v>
      </c>
      <c r="AL36" s="25">
        <f ca="1">SUM(INDIRECT("'各歳別人口③'!D"&amp;(43+131*ROW(A26))):INDIRECT("'各歳別人口③'!D"&amp;(47+131*ROW(A26))))</f>
        <v>12680</v>
      </c>
      <c r="AM36" s="25">
        <f ca="1">SUM(INDIRECT("'各歳別人口③'!D"&amp;(48+131*ROW(A26))):INDIRECT("'各歳別人口③'!D"&amp;(52+131*ROW(A26))))</f>
        <v>16416</v>
      </c>
      <c r="AN36" s="25">
        <f ca="1">SUM(INDIRECT("'各歳別人口③'!D"&amp;(53+131*ROW(A26))):INDIRECT("'各歳別人口③'!D"&amp;(57+131*ROW(A26))))</f>
        <v>14891</v>
      </c>
      <c r="AO36" s="25">
        <f ca="1">SUM(INDIRECT("'各歳別人口③'!D"&amp;(58+131*ROW(A26))):INDIRECT("'各歳別人口③'!D"&amp;(62+131*ROW(A26))))</f>
        <v>12845</v>
      </c>
      <c r="AP36" s="25">
        <f ca="1">SUM(INDIRECT("'各歳別人口③'!D"&amp;(63+131*ROW(A26))):INDIRECT("'各歳別人口③'!D"&amp;(67+131*ROW(A26))))</f>
        <v>11625</v>
      </c>
      <c r="AQ36" s="25">
        <f ca="1">SUM(INDIRECT("'各歳別人口③'!D"&amp;(68+131*ROW(A26))):INDIRECT("'各歳別人口③'!D"&amp;(72+131*ROW(A26))))</f>
        <v>12915</v>
      </c>
      <c r="AR36" s="25">
        <f ca="1">SUM(INDIRECT("'各歳別人口③'!D"&amp;(73+131*ROW(A26))):INDIRECT("'各歳別人口③'!D"&amp;(77+131*ROW(A26))))</f>
        <v>15347</v>
      </c>
      <c r="AS36" s="25">
        <f ca="1">SUM(INDIRECT("'各歳別人口③'!D"&amp;(78+131*ROW(A26))):INDIRECT("'各歳別人口③'!D"&amp;(82+131*ROW(A26))))</f>
        <v>12548</v>
      </c>
      <c r="AT36" s="25">
        <f ca="1">SUM(INDIRECT("'各歳別人口③'!D"&amp;(83+131*ROW(A26))):INDIRECT("'各歳別人口③'!D"&amp;(87+131*ROW(A26))))</f>
        <v>8598</v>
      </c>
      <c r="AU36" s="25">
        <f ca="1">SUM(INDIRECT("'各歳別人口③'!D"&amp;(88+131*ROW(A26))):INDIRECT("'各歳別人口③'!D"&amp;(133+131*ROW(A26))))</f>
        <v>6775</v>
      </c>
      <c r="AW36" s="24" t="str">
        <f>"2020年"&amp;"9月"</f>
        <v>2020年9月</v>
      </c>
      <c r="AX36" s="25">
        <f ca="1">SUM(INDIRECT("'各歳別人口③'!E"&amp;(3+131*ROW(A26))):INDIRECT("'各歳別人口③'!E"&amp;(7+131*ROW(A26))))</f>
        <v>5744</v>
      </c>
      <c r="AY36" s="25">
        <f ca="1">SUM(INDIRECT("'各歳別人口③'!E"&amp;(8+131*ROW(A26))):INDIRECT("'各歳別人口③'!E"&amp;(12+131*ROW(A26))))</f>
        <v>7146</v>
      </c>
      <c r="AZ36" s="25">
        <f ca="1">SUM(INDIRECT("'各歳別人口③'!E"&amp;(13+131*ROW(A26))):INDIRECT("'各歳別人口③'!E"&amp;(17+131*ROW(A26))))</f>
        <v>7820</v>
      </c>
      <c r="BA36" s="25">
        <f ca="1">SUM(INDIRECT("'各歳別人口③'!E"&amp;(18+131*ROW(A26))):INDIRECT("'各歳別人口③'!E"&amp;(22+131*ROW(A26))))</f>
        <v>8738</v>
      </c>
      <c r="BB36" s="25">
        <f ca="1">SUM(INDIRECT("'各歳別人口③'!E"&amp;(23+131*ROW(A26))):INDIRECT("'各歳別人口③'!E"&amp;(27+131*ROW(A26))))</f>
        <v>8984</v>
      </c>
      <c r="BC36" s="25">
        <f ca="1">SUM(INDIRECT("'各歳別人口③'!E"&amp;(28+131*ROW(A26))):INDIRECT("'各歳別人口③'!E"&amp;(32+131*ROW(A26))))</f>
        <v>7673</v>
      </c>
      <c r="BD36" s="25">
        <f ca="1">SUM(INDIRECT("'各歳別人口③'!E"&amp;(33+131*ROW(A26))):INDIRECT("'各歳別人口③'!E"&amp;(37+131*ROW(A26))))</f>
        <v>8364</v>
      </c>
      <c r="BE36" s="25">
        <f ca="1">SUM(INDIRECT("'各歳別人口③'!E"&amp;(38+131*ROW(A26))):INDIRECT("'各歳別人口③'!E"&amp;(42+131*ROW(A26))))</f>
        <v>9780</v>
      </c>
      <c r="BF36" s="25">
        <f ca="1">SUM(INDIRECT("'各歳別人口③'!E"&amp;(43+131*ROW(A26))):INDIRECT("'各歳別人口③'!E"&amp;(47+131*ROW(A26))))</f>
        <v>11909</v>
      </c>
      <c r="BG36" s="25">
        <f ca="1">SUM(INDIRECT("'各歳別人口③'!E"&amp;(48+131*ROW(A26))):INDIRECT("'各歳別人口③'!E"&amp;(52+131*ROW(A26))))</f>
        <v>15478</v>
      </c>
      <c r="BH36" s="25">
        <f ca="1">SUM(INDIRECT("'各歳別人口③'!E"&amp;(53+131*ROW(A26))):INDIRECT("'各歳別人口③'!E"&amp;(57+131*ROW(A26))))</f>
        <v>13803</v>
      </c>
      <c r="BI36" s="25">
        <f ca="1">SUM(INDIRECT("'各歳別人口③'!E"&amp;(58+131*ROW(A26))):INDIRECT("'各歳別人口③'!E"&amp;(62+131*ROW(A26))))</f>
        <v>12309</v>
      </c>
      <c r="BJ36" s="25">
        <f ca="1">SUM(INDIRECT("'各歳別人口③'!E"&amp;(63+131*ROW(A26))):INDIRECT("'各歳別人口③'!E"&amp;(67+131*ROW(A26))))</f>
        <v>11282</v>
      </c>
      <c r="BK36" s="25">
        <f ca="1">SUM(INDIRECT("'各歳別人口③'!E"&amp;(68+131*ROW(A26))):INDIRECT("'各歳別人口③'!E"&amp;(72+131*ROW(A26))))</f>
        <v>13283</v>
      </c>
      <c r="BL36" s="25">
        <f ca="1">SUM(INDIRECT("'各歳別人口③'!E"&amp;(73+131*ROW(A26))):INDIRECT("'各歳別人口③'!E"&amp;(77+131*ROW(A26))))</f>
        <v>17355</v>
      </c>
      <c r="BM36" s="25">
        <f ca="1">SUM(INDIRECT("'各歳別人口③'!E"&amp;(78+131*ROW(A26))):INDIRECT("'各歳別人口③'!E"&amp;(82+131*ROW(A26))))</f>
        <v>15045</v>
      </c>
      <c r="BN36" s="25">
        <f ca="1">SUM(INDIRECT("'各歳別人口③'!E"&amp;(83+131*ROW(A26))):INDIRECT("'各歳別人口③'!E"&amp;(87+131*ROW(A26))))</f>
        <v>11252</v>
      </c>
      <c r="BO36" s="25">
        <f ca="1">SUM(INDIRECT("'各歳別人口③'!E"&amp;(88+131*ROW(A26))):INDIRECT("'各歳別人口③'!E"&amp;(133+131*ROW(A26))))</f>
        <v>13363</v>
      </c>
      <c r="BQ36" s="24" t="str">
        <f>"2020年"&amp;"9月"</f>
        <v>2020年9月</v>
      </c>
      <c r="BR36" s="25">
        <f t="shared" ca="1" si="7"/>
        <v>1091</v>
      </c>
      <c r="BS36" s="25">
        <f t="shared" ca="1" si="8"/>
        <v>1196</v>
      </c>
      <c r="BT36" s="25">
        <f t="shared" ca="1" si="9"/>
        <v>1224</v>
      </c>
      <c r="BU36" s="25">
        <f t="shared" ca="1" si="10"/>
        <v>1308</v>
      </c>
      <c r="BV36" s="25">
        <f t="shared" ca="1" si="11"/>
        <v>1426</v>
      </c>
      <c r="BW36" s="25">
        <f t="shared" ca="1" si="12"/>
        <v>1403</v>
      </c>
      <c r="BX36" s="25">
        <f t="shared" ca="1" si="13"/>
        <v>1419</v>
      </c>
      <c r="BY36" s="25">
        <f t="shared" ca="1" si="14"/>
        <v>1432</v>
      </c>
      <c r="BZ36" s="25">
        <f t="shared" ca="1" si="15"/>
        <v>1499</v>
      </c>
      <c r="CA36" s="25">
        <f t="shared" ca="1" si="16"/>
        <v>1578</v>
      </c>
      <c r="CB36" s="25">
        <f t="shared" ca="1" si="17"/>
        <v>1604</v>
      </c>
      <c r="CC36" s="25">
        <f t="shared" ca="1" si="18"/>
        <v>1584</v>
      </c>
      <c r="CD36" s="25">
        <f t="shared" ca="1" si="19"/>
        <v>1619</v>
      </c>
      <c r="CE36" s="25">
        <f t="shared" ca="1" si="20"/>
        <v>1682</v>
      </c>
      <c r="CF36" s="25">
        <f t="shared" ca="1" si="21"/>
        <v>1711</v>
      </c>
      <c r="CG36" s="25">
        <f t="shared" ca="1" si="22"/>
        <v>1856</v>
      </c>
      <c r="CH36" s="25">
        <f t="shared" ca="1" si="23"/>
        <v>2107</v>
      </c>
      <c r="CI36" s="25">
        <f t="shared" ca="1" si="24"/>
        <v>2175</v>
      </c>
      <c r="CJ36" s="25">
        <f t="shared" ca="1" si="25"/>
        <v>2332</v>
      </c>
      <c r="CK36" s="25">
        <f t="shared" ca="1" si="26"/>
        <v>2473</v>
      </c>
      <c r="CL36" s="25">
        <f t="shared" ca="1" si="27"/>
        <v>2642</v>
      </c>
      <c r="CM36" s="25">
        <f t="shared" ca="1" si="28"/>
        <v>2560</v>
      </c>
      <c r="CN36" s="25">
        <f t="shared" ca="1" si="29"/>
        <v>2354</v>
      </c>
      <c r="CO36" s="25">
        <f t="shared" ca="1" si="30"/>
        <v>2138</v>
      </c>
      <c r="CP36" s="25">
        <f t="shared" ca="1" si="31"/>
        <v>1942</v>
      </c>
      <c r="CQ36" s="25">
        <f t="shared" ca="1" si="32"/>
        <v>1967</v>
      </c>
      <c r="CR36" s="25">
        <f t="shared" ca="1" si="33"/>
        <v>1914</v>
      </c>
      <c r="CS36" s="25">
        <f t="shared" ca="1" si="34"/>
        <v>1873</v>
      </c>
      <c r="CT36" s="25">
        <f t="shared" ca="1" si="35"/>
        <v>1835</v>
      </c>
      <c r="CU36" s="25">
        <f t="shared" ca="1" si="36"/>
        <v>1830</v>
      </c>
      <c r="CV36" s="25">
        <f t="shared" ca="1" si="37"/>
        <v>1817</v>
      </c>
      <c r="CW36" s="25">
        <f t="shared" ca="1" si="38"/>
        <v>1835</v>
      </c>
      <c r="CX36" s="25">
        <f t="shared" ca="1" si="39"/>
        <v>1938</v>
      </c>
      <c r="CY36" s="25">
        <f t="shared" ca="1" si="40"/>
        <v>2033</v>
      </c>
      <c r="CZ36" s="25">
        <f t="shared" ca="1" si="41"/>
        <v>1929</v>
      </c>
      <c r="DA36" s="25">
        <f t="shared" ca="1" si="42"/>
        <v>2043</v>
      </c>
      <c r="DB36" s="25">
        <f t="shared" ca="1" si="43"/>
        <v>2034</v>
      </c>
      <c r="DC36" s="25">
        <f t="shared" ca="1" si="44"/>
        <v>2150</v>
      </c>
      <c r="DD36" s="25">
        <f t="shared" ca="1" si="45"/>
        <v>2148</v>
      </c>
      <c r="DE36" s="25">
        <f t="shared" ca="1" si="46"/>
        <v>2177</v>
      </c>
      <c r="DF36" s="25">
        <f t="shared" ca="1" si="47"/>
        <v>2220</v>
      </c>
      <c r="DG36" s="25">
        <f t="shared" ca="1" si="48"/>
        <v>2470</v>
      </c>
      <c r="DH36" s="25">
        <f t="shared" ca="1" si="49"/>
        <v>2504</v>
      </c>
      <c r="DI36" s="25">
        <f t="shared" ca="1" si="50"/>
        <v>2597</v>
      </c>
      <c r="DJ36" s="25">
        <f t="shared" ca="1" si="51"/>
        <v>2889</v>
      </c>
      <c r="DK36" s="25">
        <f t="shared" ca="1" si="52"/>
        <v>2996</v>
      </c>
      <c r="DL36" s="25">
        <f t="shared" ca="1" si="53"/>
        <v>3225</v>
      </c>
      <c r="DM36" s="25">
        <f t="shared" ca="1" si="54"/>
        <v>3399</v>
      </c>
      <c r="DN36" s="25">
        <f t="shared" ca="1" si="55"/>
        <v>3408</v>
      </c>
      <c r="DO36" s="25">
        <f t="shared" ca="1" si="56"/>
        <v>3388</v>
      </c>
      <c r="DP36" s="25">
        <f t="shared" ca="1" si="57"/>
        <v>3221</v>
      </c>
      <c r="DQ36" s="25">
        <f t="shared" ca="1" si="58"/>
        <v>3194</v>
      </c>
      <c r="DR36" s="25">
        <f t="shared" ca="1" si="59"/>
        <v>3034</v>
      </c>
      <c r="DS36" s="25">
        <f t="shared" ca="1" si="60"/>
        <v>3065</v>
      </c>
      <c r="DT36" s="25">
        <f t="shared" ca="1" si="61"/>
        <v>2377</v>
      </c>
      <c r="DU36" s="25">
        <f t="shared" ca="1" si="62"/>
        <v>2815</v>
      </c>
      <c r="DV36" s="25">
        <f t="shared" ca="1" si="63"/>
        <v>2584</v>
      </c>
      <c r="DW36" s="25">
        <f t="shared" ca="1" si="64"/>
        <v>2589</v>
      </c>
      <c r="DX36" s="25">
        <f t="shared" ca="1" si="65"/>
        <v>2469</v>
      </c>
      <c r="DY36" s="25">
        <f t="shared" ca="1" si="66"/>
        <v>2388</v>
      </c>
      <c r="DZ36" s="25">
        <f t="shared" ca="1" si="67"/>
        <v>2384</v>
      </c>
      <c r="EA36" s="25">
        <f t="shared" ca="1" si="68"/>
        <v>2444</v>
      </c>
      <c r="EB36" s="25">
        <f t="shared" ca="1" si="69"/>
        <v>2276</v>
      </c>
      <c r="EC36" s="25">
        <f t="shared" ca="1" si="70"/>
        <v>2219</v>
      </c>
      <c r="ED36" s="25">
        <f t="shared" ca="1" si="71"/>
        <v>2302</v>
      </c>
      <c r="EE36" s="25">
        <f t="shared" ca="1" si="72"/>
        <v>2398</v>
      </c>
      <c r="EF36" s="25">
        <f t="shared" ca="1" si="73"/>
        <v>2367</v>
      </c>
      <c r="EG36" s="25">
        <f t="shared" ca="1" si="74"/>
        <v>2565</v>
      </c>
      <c r="EH36" s="25">
        <f t="shared" ca="1" si="75"/>
        <v>2730</v>
      </c>
      <c r="EI36" s="25">
        <f t="shared" ca="1" si="76"/>
        <v>2855</v>
      </c>
      <c r="EJ36" s="25">
        <f t="shared" ca="1" si="77"/>
        <v>3152</v>
      </c>
      <c r="EK36" s="25">
        <f t="shared" ca="1" si="78"/>
        <v>3534</v>
      </c>
      <c r="EL36" s="25">
        <f t="shared" ca="1" si="79"/>
        <v>3337</v>
      </c>
      <c r="EM36" s="25">
        <f t="shared" ca="1" si="80"/>
        <v>3354</v>
      </c>
      <c r="EN36" s="25">
        <f t="shared" ca="1" si="81"/>
        <v>1970</v>
      </c>
      <c r="EO36" s="25">
        <f t="shared" ca="1" si="82"/>
        <v>2158</v>
      </c>
      <c r="EP36" s="25">
        <f t="shared" ca="1" si="83"/>
        <v>2717</v>
      </c>
      <c r="EQ36" s="25">
        <f t="shared" ca="1" si="84"/>
        <v>2602</v>
      </c>
      <c r="ER36" s="25">
        <f t="shared" ca="1" si="85"/>
        <v>2634</v>
      </c>
      <c r="ES36" s="25">
        <f t="shared" ca="1" si="86"/>
        <v>2437</v>
      </c>
      <c r="ET36" s="25">
        <f t="shared" ca="1" si="87"/>
        <v>2049</v>
      </c>
      <c r="EU36" s="25">
        <f t="shared" ca="1" si="88"/>
        <v>1762</v>
      </c>
      <c r="EV36" s="25">
        <f t="shared" ca="1" si="89"/>
        <v>1681</v>
      </c>
      <c r="EW36" s="25">
        <f t="shared" ca="1" si="90"/>
        <v>1597</v>
      </c>
      <c r="EX36" s="25">
        <f t="shared" ca="1" si="91"/>
        <v>1509</v>
      </c>
      <c r="EY36" s="25">
        <f t="shared" ca="1" si="92"/>
        <v>1383</v>
      </c>
      <c r="EZ36" s="25">
        <f t="shared" ca="1" si="93"/>
        <v>1070</v>
      </c>
      <c r="FA36" s="25">
        <f t="shared" ca="1" si="94"/>
        <v>942</v>
      </c>
      <c r="FB36" s="25">
        <f t="shared" ca="1" si="95"/>
        <v>818</v>
      </c>
      <c r="FC36" s="25">
        <f t="shared" ca="1" si="96"/>
        <v>655</v>
      </c>
      <c r="FD36" s="25">
        <f t="shared" ca="1" si="97"/>
        <v>462</v>
      </c>
      <c r="FE36" s="25">
        <f t="shared" ca="1" si="98"/>
        <v>391</v>
      </c>
      <c r="FF36" s="25">
        <f t="shared" ca="1" si="99"/>
        <v>310</v>
      </c>
      <c r="FG36" s="25">
        <f t="shared" ca="1" si="100"/>
        <v>256</v>
      </c>
      <c r="FH36" s="25">
        <f t="shared" ca="1" si="101"/>
        <v>173</v>
      </c>
      <c r="FI36" s="25">
        <f t="shared" ca="1" si="102"/>
        <v>95</v>
      </c>
      <c r="FJ36" s="25">
        <f t="shared" ca="1" si="103"/>
        <v>76</v>
      </c>
      <c r="FK36" s="25">
        <f t="shared" ca="1" si="104"/>
        <v>56</v>
      </c>
      <c r="FL36" s="25">
        <f t="shared" ca="1" si="105"/>
        <v>34</v>
      </c>
      <c r="FM36" s="25">
        <f t="shared" ca="1" si="106"/>
        <v>18</v>
      </c>
      <c r="FN36" s="27">
        <f ca="1">SUM(INDIRECT("'各歳別人口③'!D"&amp;(103+131*ROW(A26))):INDIRECT("'各歳別人口③'!D"&amp;(133+131*ROW(A26))))</f>
        <v>36</v>
      </c>
      <c r="FP36" s="24" t="str">
        <f>"2020年"&amp;"9月"</f>
        <v>2020年9月</v>
      </c>
      <c r="FQ36" s="25">
        <f t="shared" ca="1" si="107"/>
        <v>998</v>
      </c>
      <c r="FR36" s="25">
        <f t="shared" ca="1" si="108"/>
        <v>1073</v>
      </c>
      <c r="FS36" s="25">
        <f t="shared" ca="1" si="109"/>
        <v>1161</v>
      </c>
      <c r="FT36" s="25">
        <f t="shared" ca="1" si="110"/>
        <v>1220</v>
      </c>
      <c r="FU36" s="25">
        <f t="shared" ca="1" si="111"/>
        <v>1292</v>
      </c>
      <c r="FV36" s="25">
        <f t="shared" ca="1" si="112"/>
        <v>1374</v>
      </c>
      <c r="FW36" s="25">
        <f t="shared" ca="1" si="113"/>
        <v>1365</v>
      </c>
      <c r="FX36" s="25">
        <f t="shared" ca="1" si="114"/>
        <v>1422</v>
      </c>
      <c r="FY36" s="25">
        <f t="shared" ca="1" si="115"/>
        <v>1460</v>
      </c>
      <c r="FZ36" s="25">
        <f t="shared" ca="1" si="116"/>
        <v>1525</v>
      </c>
      <c r="GA36" s="25">
        <f t="shared" ca="1" si="117"/>
        <v>1527</v>
      </c>
      <c r="GB36" s="25">
        <f t="shared" ca="1" si="118"/>
        <v>1499</v>
      </c>
      <c r="GC36" s="25">
        <f t="shared" ca="1" si="119"/>
        <v>1583</v>
      </c>
      <c r="GD36" s="25">
        <f t="shared" ca="1" si="120"/>
        <v>1594</v>
      </c>
      <c r="GE36" s="25">
        <f t="shared" ca="1" si="121"/>
        <v>1617</v>
      </c>
      <c r="GF36" s="25">
        <f t="shared" ca="1" si="122"/>
        <v>1641</v>
      </c>
      <c r="GG36" s="25">
        <f t="shared" ca="1" si="123"/>
        <v>1653</v>
      </c>
      <c r="GH36" s="25">
        <f t="shared" ca="1" si="124"/>
        <v>1793</v>
      </c>
      <c r="GI36" s="25">
        <f t="shared" ca="1" si="125"/>
        <v>1770</v>
      </c>
      <c r="GJ36" s="25">
        <f t="shared" ca="1" si="126"/>
        <v>1881</v>
      </c>
      <c r="GK36" s="25">
        <f t="shared" ca="1" si="127"/>
        <v>1976</v>
      </c>
      <c r="GL36" s="25">
        <f t="shared" ca="1" si="128"/>
        <v>1914</v>
      </c>
      <c r="GM36" s="25">
        <f t="shared" ca="1" si="129"/>
        <v>1810</v>
      </c>
      <c r="GN36" s="25">
        <f t="shared" ca="1" si="130"/>
        <v>1678</v>
      </c>
      <c r="GO36" s="25">
        <f t="shared" ca="1" si="131"/>
        <v>1606</v>
      </c>
      <c r="GP36" s="25">
        <f t="shared" ca="1" si="132"/>
        <v>1600</v>
      </c>
      <c r="GQ36" s="25">
        <f t="shared" ca="1" si="133"/>
        <v>1575</v>
      </c>
      <c r="GR36" s="25">
        <f t="shared" ca="1" si="134"/>
        <v>1467</v>
      </c>
      <c r="GS36" s="25">
        <f t="shared" ca="1" si="135"/>
        <v>1534</v>
      </c>
      <c r="GT36" s="25">
        <f t="shared" ca="1" si="136"/>
        <v>1497</v>
      </c>
      <c r="GU36" s="25">
        <f t="shared" ca="1" si="137"/>
        <v>1578</v>
      </c>
      <c r="GV36" s="25">
        <f t="shared" ca="1" si="138"/>
        <v>1640</v>
      </c>
      <c r="GW36" s="25">
        <f t="shared" ca="1" si="139"/>
        <v>1658</v>
      </c>
      <c r="GX36" s="25">
        <f t="shared" ca="1" si="140"/>
        <v>1784</v>
      </c>
      <c r="GY36" s="25">
        <f t="shared" ca="1" si="141"/>
        <v>1704</v>
      </c>
      <c r="GZ36" s="25">
        <f t="shared" ca="1" si="142"/>
        <v>1847</v>
      </c>
      <c r="HA36" s="25">
        <f t="shared" ca="1" si="143"/>
        <v>1850</v>
      </c>
      <c r="HB36" s="25">
        <f t="shared" ca="1" si="144"/>
        <v>2033</v>
      </c>
      <c r="HC36" s="25">
        <f t="shared" ca="1" si="145"/>
        <v>1996</v>
      </c>
      <c r="HD36" s="25">
        <f t="shared" ca="1" si="146"/>
        <v>2054</v>
      </c>
      <c r="HE36" s="25">
        <f t="shared" ca="1" si="147"/>
        <v>2182</v>
      </c>
      <c r="HF36" s="25">
        <f t="shared" ca="1" si="148"/>
        <v>2260</v>
      </c>
      <c r="HG36" s="25">
        <f t="shared" ca="1" si="149"/>
        <v>2359</v>
      </c>
      <c r="HH36" s="25">
        <f t="shared" ca="1" si="150"/>
        <v>2483</v>
      </c>
      <c r="HI36" s="25">
        <f t="shared" ca="1" si="151"/>
        <v>2625</v>
      </c>
      <c r="HJ36" s="25">
        <f t="shared" ca="1" si="152"/>
        <v>2920</v>
      </c>
      <c r="HK36" s="25">
        <f t="shared" ca="1" si="153"/>
        <v>3014</v>
      </c>
      <c r="HL36" s="25">
        <f t="shared" ca="1" si="154"/>
        <v>3165</v>
      </c>
      <c r="HM36" s="25">
        <f t="shared" ca="1" si="155"/>
        <v>3168</v>
      </c>
      <c r="HN36" s="25">
        <f t="shared" ca="1" si="156"/>
        <v>3211</v>
      </c>
      <c r="HO36" s="25">
        <f t="shared" ca="1" si="157"/>
        <v>2979</v>
      </c>
      <c r="HP36" s="25">
        <f t="shared" ca="1" si="158"/>
        <v>2889</v>
      </c>
      <c r="HQ36" s="25">
        <f t="shared" ca="1" si="159"/>
        <v>2862</v>
      </c>
      <c r="HR36" s="25">
        <f t="shared" ca="1" si="160"/>
        <v>2886</v>
      </c>
      <c r="HS36" s="25">
        <f t="shared" ca="1" si="161"/>
        <v>2187</v>
      </c>
      <c r="HT36" s="25">
        <f t="shared" ca="1" si="162"/>
        <v>2715</v>
      </c>
      <c r="HU36" s="25">
        <f t="shared" ca="1" si="163"/>
        <v>2505</v>
      </c>
      <c r="HV36" s="25">
        <f t="shared" ca="1" si="164"/>
        <v>2431</v>
      </c>
      <c r="HW36" s="25">
        <f t="shared" ca="1" si="165"/>
        <v>2348</v>
      </c>
      <c r="HX36" s="25">
        <f t="shared" ca="1" si="166"/>
        <v>2310</v>
      </c>
      <c r="HY36" s="25">
        <f t="shared" ca="1" si="167"/>
        <v>2290</v>
      </c>
      <c r="HZ36" s="25">
        <f t="shared" ca="1" si="168"/>
        <v>2301</v>
      </c>
      <c r="IA36" s="25">
        <f t="shared" ca="1" si="169"/>
        <v>2177</v>
      </c>
      <c r="IB36" s="25">
        <f t="shared" ca="1" si="170"/>
        <v>2183</v>
      </c>
      <c r="IC36" s="25">
        <f t="shared" ca="1" si="171"/>
        <v>2331</v>
      </c>
      <c r="ID36" s="25">
        <f t="shared" ca="1" si="172"/>
        <v>2382</v>
      </c>
      <c r="IE36" s="25">
        <f t="shared" ca="1" si="173"/>
        <v>2451</v>
      </c>
      <c r="IF36" s="25">
        <f t="shared" ca="1" si="174"/>
        <v>2540</v>
      </c>
      <c r="IG36" s="25">
        <f t="shared" ca="1" si="175"/>
        <v>2853</v>
      </c>
      <c r="IH36" s="25">
        <f t="shared" ca="1" si="176"/>
        <v>3057</v>
      </c>
      <c r="II36" s="25">
        <f t="shared" ca="1" si="177"/>
        <v>3401</v>
      </c>
      <c r="IJ36" s="25">
        <f t="shared" ca="1" si="178"/>
        <v>3789</v>
      </c>
      <c r="IK36" s="25">
        <f t="shared" ca="1" si="179"/>
        <v>3896</v>
      </c>
      <c r="IL36" s="25">
        <f t="shared" ca="1" si="180"/>
        <v>3887</v>
      </c>
      <c r="IM36" s="25">
        <f t="shared" ca="1" si="181"/>
        <v>2382</v>
      </c>
      <c r="IN36" s="25">
        <f t="shared" ca="1" si="182"/>
        <v>2602</v>
      </c>
      <c r="IO36" s="25">
        <f t="shared" ca="1" si="183"/>
        <v>3298</v>
      </c>
      <c r="IP36" s="25">
        <f t="shared" ca="1" si="184"/>
        <v>3057</v>
      </c>
      <c r="IQ36" s="25">
        <f t="shared" ca="1" si="185"/>
        <v>3097</v>
      </c>
      <c r="IR36" s="25">
        <f t="shared" ca="1" si="186"/>
        <v>2991</v>
      </c>
      <c r="IS36" s="25">
        <f t="shared" ca="1" si="187"/>
        <v>2582</v>
      </c>
      <c r="IT36" s="25">
        <f t="shared" ca="1" si="188"/>
        <v>2222</v>
      </c>
      <c r="IU36" s="25">
        <f t="shared" ca="1" si="189"/>
        <v>2277</v>
      </c>
      <c r="IV36" s="25">
        <f t="shared" ca="1" si="190"/>
        <v>2074</v>
      </c>
      <c r="IW36" s="25">
        <f t="shared" ca="1" si="191"/>
        <v>2097</v>
      </c>
      <c r="IX36" s="25">
        <f t="shared" ca="1" si="192"/>
        <v>2005</v>
      </c>
      <c r="IY36" s="25">
        <f t="shared" ca="1" si="193"/>
        <v>1721</v>
      </c>
      <c r="IZ36" s="25">
        <f t="shared" ca="1" si="194"/>
        <v>1635</v>
      </c>
      <c r="JA36" s="25">
        <f t="shared" ca="1" si="195"/>
        <v>1413</v>
      </c>
      <c r="JB36" s="25">
        <f t="shared" ca="1" si="196"/>
        <v>1224</v>
      </c>
      <c r="JC36" s="25">
        <f t="shared" ca="1" si="197"/>
        <v>1059</v>
      </c>
      <c r="JD36" s="25">
        <f t="shared" ca="1" si="198"/>
        <v>908</v>
      </c>
      <c r="JE36" s="25">
        <f t="shared" ca="1" si="199"/>
        <v>779</v>
      </c>
      <c r="JF36" s="25">
        <f t="shared" ca="1" si="200"/>
        <v>609</v>
      </c>
      <c r="JG36" s="25">
        <f t="shared" ca="1" si="201"/>
        <v>498</v>
      </c>
      <c r="JH36" s="25">
        <f t="shared" ca="1" si="202"/>
        <v>480</v>
      </c>
      <c r="JI36" s="25">
        <f t="shared" ca="1" si="203"/>
        <v>307</v>
      </c>
      <c r="JJ36" s="25">
        <f t="shared" ca="1" si="204"/>
        <v>234</v>
      </c>
      <c r="JK36" s="25">
        <f t="shared" ca="1" si="205"/>
        <v>158</v>
      </c>
      <c r="JL36" s="25">
        <f t="shared" ca="1" si="206"/>
        <v>127</v>
      </c>
      <c r="JM36" s="27">
        <f ca="1">SUM(INDIRECT("'各歳別人口③'!E"&amp;(103+131*ROW(A26))):INDIRECT("'各歳別人口③'!E"&amp;(133+131*ROW(A26))))</f>
        <v>206</v>
      </c>
    </row>
    <row r="37" spans="1:273" x14ac:dyDescent="0.4">
      <c r="A37" s="24" t="str">
        <f>"2020年"&amp;"10月"</f>
        <v>2020年10月</v>
      </c>
      <c r="B37" s="25">
        <f ca="1">SUM(INDIRECT("'各歳別人口③'!D"&amp;(3+131*ROW(A27))):INDIRECT("'各歳別人口③'!E"&amp;(133+131*ROW(A27))))</f>
        <v>397724</v>
      </c>
      <c r="D37" s="24" t="str">
        <f>"2020年"&amp;"10月"</f>
        <v>2020年10月</v>
      </c>
      <c r="E37" s="25">
        <f ca="1">SUM(INDIRECT("'各歳別人口③'!D"&amp;(3+131*ROW(A27))):INDIRECT("'各歳別人口③'!D"&amp;(133+131*ROW(A27))))</f>
        <v>198585</v>
      </c>
      <c r="F37" s="25">
        <f ca="1">SUM(INDIRECT("'各歳別人口③'!E"&amp;(3+131*ROW(A27))):INDIRECT("'各歳別人口③'!E"&amp;(133+131*ROW(A27))))</f>
        <v>199139</v>
      </c>
      <c r="H37" s="24" t="str">
        <f>"2020年"&amp;"10月"</f>
        <v>2020年10月</v>
      </c>
      <c r="I37" s="25">
        <f ca="1">SUM(INDIRECT("'各歳別人口③'!D"&amp;(3+131*ROW(A27))):INDIRECT("'各歳別人口③'!D"&amp;(17+131*ROW(A27))))</f>
        <v>21721</v>
      </c>
      <c r="J37" s="25">
        <f ca="1">SUM(INDIRECT("'各歳別人口③'!D"&amp;(18+131*ROW(A27))):INDIRECT("'各歳別人口③'!D"&amp;(67+131*ROW(A27))))</f>
        <v>120693</v>
      </c>
      <c r="K37" s="25">
        <f ca="1">SUM(INDIRECT("'各歳別人口③'!D"&amp;(68+131*ROW(A27))):INDIRECT("'各歳別人口③'!D"&amp;(133+131*ROW(A27))))</f>
        <v>56171</v>
      </c>
      <c r="M37" s="24" t="str">
        <f>"2020年"&amp;"10月"</f>
        <v>2020年10月</v>
      </c>
      <c r="N37" s="25">
        <f ca="1">SUM(INDIRECT("'各歳別人口③'!E"&amp;(3+131*ROW(A27))):INDIRECT("'各歳別人口③'!E"&amp;(17+131*ROW(A27))))</f>
        <v>20648</v>
      </c>
      <c r="O37" s="25">
        <f ca="1">SUM(INDIRECT("'各歳別人口③'!E"&amp;(18+131*ROW(A27))):INDIRECT("'各歳別人口③'!E"&amp;(67+131*ROW(A27))))</f>
        <v>108161</v>
      </c>
      <c r="P37" s="25">
        <f ca="1">SUM(INDIRECT("'各歳別人口③'!E"&amp;(68+131*ROW(A27))):INDIRECT("'各歳別人口③'!E"&amp;(133+131*ROW(A27))))</f>
        <v>70330</v>
      </c>
      <c r="R37" s="24" t="str">
        <f>"2020年"&amp;"10月"</f>
        <v>2020年10月</v>
      </c>
      <c r="S37" s="26">
        <f ca="1">IFERROR(SUM(INDIRECT("'各歳別人口③'!D"&amp;(68+131*ROW(A27))):INDIRECT("'各歳別人口③'!E"&amp;(133+131*ROW(A27))))/SUM(INDIRECT("'各歳別人口③'!D"&amp;(3+131*ROW(A27))):INDIRECT("'各歳別人口③'!E"&amp;(133+131*ROW(A27)))),"")</f>
        <v>0.31806227434100032</v>
      </c>
      <c r="U37" s="24" t="str">
        <f>"2020年"&amp;"10月"</f>
        <v>2020年10月</v>
      </c>
      <c r="V37" s="26">
        <f ca="1">IFERROR(SUM(INDIRECT("'各歳別人口③'!D"&amp;(78+131*ROW(A27))):INDIRECT("'各歳別人口③'!E"&amp;(133+131*ROW(A27))))/SUM(INDIRECT("'各歳別人口③'!D"&amp;(3+131*ROW(A27))):INDIRECT("'各歳別人口③'!E"&amp;(133+131*ROW(A27)))),"")</f>
        <v>0.17001739900031176</v>
      </c>
      <c r="X37" s="24" t="str">
        <f>"2020年"&amp;"10月"</f>
        <v>2020年10月</v>
      </c>
      <c r="Y37" s="26">
        <f ca="1">IFERROR(SUM(INDIRECT("'各歳別人口③'!D"&amp;(3+131*ROW(A27))):INDIRECT("'各歳別人口③'!E"&amp;(17+131*ROW(A27))))/SUM(INDIRECT("'各歳別人口③'!D"&amp;(3+131*ROW(A27))):INDIRECT("'各歳別人口③'!E"&amp;(133+131*ROW(A27)))),"")</f>
        <v>0.10652864800716075</v>
      </c>
      <c r="Z37" s="26">
        <f ca="1">IFERROR(SUM(INDIRECT("'各歳別人口③'!D"&amp;(18+131*ROW(A27))):INDIRECT("'各歳別人口③'!E"&amp;(67+131*ROW(A27))))/SUM(INDIRECT("'各歳別人口③'!D"&amp;(3+131*ROW(A27))):INDIRECT("'各歳別人口③'!E"&amp;(133+131*ROW(A27)))),"")</f>
        <v>0.57540907765183902</v>
      </c>
      <c r="AA37" s="26">
        <f ca="1">IFERROR(SUM(INDIRECT("'各歳別人口③'!D"&amp;(68+131*ROW(A27))):INDIRECT("'各歳別人口③'!E"&amp;(133+131*ROW(A27))))/SUM(INDIRECT("'各歳別人口③'!D"&amp;(3+131*ROW(A27))):INDIRECT("'各歳別人口③'!E"&amp;(133+131*ROW(A27)))),"")</f>
        <v>0.31806227434100032</v>
      </c>
      <c r="AC37" s="24" t="str">
        <f>"2020年"&amp;"10月"</f>
        <v>2020年10月</v>
      </c>
      <c r="AD37" s="25">
        <f ca="1">SUM(INDIRECT("'各歳別人口③'!D"&amp;(3+131*ROW(A27))):INDIRECT("'各歳別人口③'!D"&amp;(7+131*ROW(A27))))</f>
        <v>6214</v>
      </c>
      <c r="AE37" s="25">
        <f ca="1">SUM(INDIRECT("'各歳別人口③'!D"&amp;(8+131*ROW(A27))):INDIRECT("'各歳別人口③'!D"&amp;(12+131*ROW(A27))))</f>
        <v>7305</v>
      </c>
      <c r="AF37" s="25">
        <f ca="1">SUM(INDIRECT("'各歳別人口③'!D"&amp;(13+131*ROW(A27))):INDIRECT("'各歳別人口③'!D"&amp;(17+131*ROW(A27))))</f>
        <v>8202</v>
      </c>
      <c r="AG37" s="25">
        <f ca="1">SUM(INDIRECT("'各歳別人口③'!D"&amp;(18+131*ROW(A27))):INDIRECT("'各歳別人口③'!D"&amp;(22+131*ROW(A27))))</f>
        <v>10886</v>
      </c>
      <c r="AH37" s="25">
        <f ca="1">SUM(INDIRECT("'各歳別人口③'!D"&amp;(23+131*ROW(A27))):INDIRECT("'各歳別人口③'!D"&amp;(27+131*ROW(A27))))</f>
        <v>11776</v>
      </c>
      <c r="AI37" s="25">
        <f ca="1">SUM(INDIRECT("'各歳別人口③'!D"&amp;(28+131*ROW(A27))):INDIRECT("'各歳別人口③'!D"&amp;(32+131*ROW(A27))))</f>
        <v>9479</v>
      </c>
      <c r="AJ37" s="25">
        <f ca="1">SUM(INDIRECT("'各歳別人口③'!D"&amp;(33+131*ROW(A27))):INDIRECT("'各歳別人口③'!D"&amp;(37+131*ROW(A27))))</f>
        <v>9527</v>
      </c>
      <c r="AK37" s="25">
        <f ca="1">SUM(INDIRECT("'各歳別人口③'!D"&amp;(38+131*ROW(A27))):INDIRECT("'各歳別人口③'!D"&amp;(42+131*ROW(A27))))</f>
        <v>10522</v>
      </c>
      <c r="AL37" s="25">
        <f ca="1">SUM(INDIRECT("'各歳別人口③'!D"&amp;(43+131*ROW(A27))):INDIRECT("'各歳別人口③'!D"&amp;(47+131*ROW(A27))))</f>
        <v>12684</v>
      </c>
      <c r="AM37" s="25">
        <f ca="1">SUM(INDIRECT("'各歳別人口③'!D"&amp;(48+131*ROW(A27))):INDIRECT("'各歳別人口③'!D"&amp;(52+131*ROW(A27))))</f>
        <v>16358</v>
      </c>
      <c r="AN37" s="25">
        <f ca="1">SUM(INDIRECT("'各歳別人口③'!D"&amp;(53+131*ROW(A27))):INDIRECT("'各歳別人口③'!D"&amp;(57+131*ROW(A27))))</f>
        <v>14908</v>
      </c>
      <c r="AO37" s="25">
        <f ca="1">SUM(INDIRECT("'各歳別人口③'!D"&amp;(58+131*ROW(A27))):INDIRECT("'各歳別人口③'!D"&amp;(62+131*ROW(A27))))</f>
        <v>12946</v>
      </c>
      <c r="AP37" s="25">
        <f ca="1">SUM(INDIRECT("'各歳別人口③'!D"&amp;(63+131*ROW(A27))):INDIRECT("'各歳別人口③'!D"&amp;(67+131*ROW(A27))))</f>
        <v>11607</v>
      </c>
      <c r="AQ37" s="25">
        <f ca="1">SUM(INDIRECT("'各歳別人口③'!D"&amp;(68+131*ROW(A27))):INDIRECT("'各歳別人口③'!D"&amp;(72+131*ROW(A27))))</f>
        <v>12841</v>
      </c>
      <c r="AR37" s="25">
        <f ca="1">SUM(INDIRECT("'各歳別人口③'!D"&amp;(73+131*ROW(A27))):INDIRECT("'各歳別人口③'!D"&amp;(77+131*ROW(A27))))</f>
        <v>15384</v>
      </c>
      <c r="AS37" s="25">
        <f ca="1">SUM(INDIRECT("'各歳別人口③'!D"&amp;(78+131*ROW(A27))):INDIRECT("'各歳別人口③'!D"&amp;(82+131*ROW(A27))))</f>
        <v>12492</v>
      </c>
      <c r="AT37" s="25">
        <f ca="1">SUM(INDIRECT("'各歳別人口③'!D"&amp;(83+131*ROW(A27))):INDIRECT("'各歳別人口③'!D"&amp;(87+131*ROW(A27))))</f>
        <v>8636</v>
      </c>
      <c r="AU37" s="25">
        <f ca="1">SUM(INDIRECT("'各歳別人口③'!D"&amp;(88+131*ROW(A27))):INDIRECT("'各歳別人口③'!D"&amp;(133+131*ROW(A27))))</f>
        <v>6818</v>
      </c>
      <c r="AW37" s="24" t="str">
        <f>"2020年"&amp;"10月"</f>
        <v>2020年10月</v>
      </c>
      <c r="AX37" s="25">
        <f ca="1">SUM(INDIRECT("'各歳別人口③'!E"&amp;(3+131*ROW(A27))):INDIRECT("'各歳別人口③'!E"&amp;(7+131*ROW(A27))))</f>
        <v>5706</v>
      </c>
      <c r="AY37" s="25">
        <f ca="1">SUM(INDIRECT("'各歳別人口③'!E"&amp;(8+131*ROW(A27))):INDIRECT("'各歳別人口③'!E"&amp;(12+131*ROW(A27))))</f>
        <v>7141</v>
      </c>
      <c r="AZ37" s="25">
        <f ca="1">SUM(INDIRECT("'各歳別人口③'!E"&amp;(13+131*ROW(A27))):INDIRECT("'各歳別人口③'!E"&amp;(17+131*ROW(A27))))</f>
        <v>7801</v>
      </c>
      <c r="BA37" s="25">
        <f ca="1">SUM(INDIRECT("'各歳別人口③'!E"&amp;(18+131*ROW(A27))):INDIRECT("'各歳別人口③'!E"&amp;(22+131*ROW(A27))))</f>
        <v>8707</v>
      </c>
      <c r="BB37" s="25">
        <f ca="1">SUM(INDIRECT("'各歳別人口③'!E"&amp;(23+131*ROW(A27))):INDIRECT("'各歳別人口③'!E"&amp;(27+131*ROW(A27))))</f>
        <v>8979</v>
      </c>
      <c r="BC37" s="25">
        <f ca="1">SUM(INDIRECT("'各歳別人口③'!E"&amp;(28+131*ROW(A27))):INDIRECT("'各歳別人口③'!E"&amp;(32+131*ROW(A27))))</f>
        <v>7669</v>
      </c>
      <c r="BD37" s="25">
        <f ca="1">SUM(INDIRECT("'各歳別人口③'!E"&amp;(33+131*ROW(A27))):INDIRECT("'各歳別人口③'!E"&amp;(37+131*ROW(A27))))</f>
        <v>8351</v>
      </c>
      <c r="BE37" s="25">
        <f ca="1">SUM(INDIRECT("'各歳別人口③'!E"&amp;(38+131*ROW(A27))):INDIRECT("'各歳別人口③'!E"&amp;(42+131*ROW(A27))))</f>
        <v>9711</v>
      </c>
      <c r="BF37" s="25">
        <f ca="1">SUM(INDIRECT("'各歳別人口③'!E"&amp;(43+131*ROW(A27))):INDIRECT("'各歳別人口③'!E"&amp;(47+131*ROW(A27))))</f>
        <v>11863</v>
      </c>
      <c r="BG37" s="25">
        <f ca="1">SUM(INDIRECT("'各歳別人口③'!E"&amp;(48+131*ROW(A27))):INDIRECT("'各歳別人口③'!E"&amp;(52+131*ROW(A27))))</f>
        <v>15440</v>
      </c>
      <c r="BH37" s="25">
        <f ca="1">SUM(INDIRECT("'各歳別人口③'!E"&amp;(53+131*ROW(A27))):INDIRECT("'各歳別人口③'!E"&amp;(57+131*ROW(A27))))</f>
        <v>13847</v>
      </c>
      <c r="BI37" s="25">
        <f ca="1">SUM(INDIRECT("'各歳別人口③'!E"&amp;(58+131*ROW(A27))):INDIRECT("'各歳別人口③'!E"&amp;(62+131*ROW(A27))))</f>
        <v>12361</v>
      </c>
      <c r="BJ37" s="25">
        <f ca="1">SUM(INDIRECT("'各歳別人口③'!E"&amp;(63+131*ROW(A27))):INDIRECT("'各歳別人口③'!E"&amp;(67+131*ROW(A27))))</f>
        <v>11233</v>
      </c>
      <c r="BK37" s="25">
        <f ca="1">SUM(INDIRECT("'各歳別人口③'!E"&amp;(68+131*ROW(A27))):INDIRECT("'各歳別人口③'!E"&amp;(72+131*ROW(A27))))</f>
        <v>13251</v>
      </c>
      <c r="BL37" s="25">
        <f ca="1">SUM(INDIRECT("'各歳別人口③'!E"&amp;(73+131*ROW(A27))):INDIRECT("'各歳別人口③'!E"&amp;(77+131*ROW(A27))))</f>
        <v>17405</v>
      </c>
      <c r="BM37" s="25">
        <f ca="1">SUM(INDIRECT("'各歳別人口③'!E"&amp;(78+131*ROW(A27))):INDIRECT("'各歳別人口③'!E"&amp;(82+131*ROW(A27))))</f>
        <v>14973</v>
      </c>
      <c r="BN37" s="25">
        <f ca="1">SUM(INDIRECT("'各歳別人口③'!E"&amp;(83+131*ROW(A27))):INDIRECT("'各歳別人口③'!E"&amp;(87+131*ROW(A27))))</f>
        <v>11276</v>
      </c>
      <c r="BO37" s="25">
        <f ca="1">SUM(INDIRECT("'各歳別人口③'!E"&amp;(88+131*ROW(A27))):INDIRECT("'各歳別人口③'!E"&amp;(133+131*ROW(A27))))</f>
        <v>13425</v>
      </c>
      <c r="BQ37" s="24" t="str">
        <f>"2020年"&amp;"10月"</f>
        <v>2020年10月</v>
      </c>
      <c r="BR37" s="25">
        <f t="shared" ca="1" si="7"/>
        <v>1074</v>
      </c>
      <c r="BS37" s="25">
        <f t="shared" ca="1" si="8"/>
        <v>1183</v>
      </c>
      <c r="BT37" s="25">
        <f t="shared" ca="1" si="9"/>
        <v>1219</v>
      </c>
      <c r="BU37" s="25">
        <f t="shared" ca="1" si="10"/>
        <v>1306</v>
      </c>
      <c r="BV37" s="25">
        <f t="shared" ca="1" si="11"/>
        <v>1432</v>
      </c>
      <c r="BW37" s="25">
        <f t="shared" ca="1" si="12"/>
        <v>1400</v>
      </c>
      <c r="BX37" s="25">
        <f t="shared" ca="1" si="13"/>
        <v>1401</v>
      </c>
      <c r="BY37" s="25">
        <f t="shared" ca="1" si="14"/>
        <v>1422</v>
      </c>
      <c r="BZ37" s="25">
        <f t="shared" ca="1" si="15"/>
        <v>1499</v>
      </c>
      <c r="CA37" s="25">
        <f t="shared" ca="1" si="16"/>
        <v>1583</v>
      </c>
      <c r="CB37" s="25">
        <f t="shared" ca="1" si="17"/>
        <v>1598</v>
      </c>
      <c r="CC37" s="25">
        <f t="shared" ca="1" si="18"/>
        <v>1594</v>
      </c>
      <c r="CD37" s="25">
        <f t="shared" ca="1" si="19"/>
        <v>1579</v>
      </c>
      <c r="CE37" s="25">
        <f t="shared" ca="1" si="20"/>
        <v>1688</v>
      </c>
      <c r="CF37" s="25">
        <f t="shared" ca="1" si="21"/>
        <v>1743</v>
      </c>
      <c r="CG37" s="25">
        <f t="shared" ca="1" si="22"/>
        <v>1805</v>
      </c>
      <c r="CH37" s="25">
        <f t="shared" ca="1" si="23"/>
        <v>2113</v>
      </c>
      <c r="CI37" s="25">
        <f t="shared" ca="1" si="24"/>
        <v>2182</v>
      </c>
      <c r="CJ37" s="25">
        <f t="shared" ca="1" si="25"/>
        <v>2303</v>
      </c>
      <c r="CK37" s="25">
        <f t="shared" ca="1" si="26"/>
        <v>2483</v>
      </c>
      <c r="CL37" s="25">
        <f t="shared" ca="1" si="27"/>
        <v>2683</v>
      </c>
      <c r="CM37" s="25">
        <f t="shared" ca="1" si="28"/>
        <v>2570</v>
      </c>
      <c r="CN37" s="25">
        <f t="shared" ca="1" si="29"/>
        <v>2398</v>
      </c>
      <c r="CO37" s="25">
        <f t="shared" ca="1" si="30"/>
        <v>2164</v>
      </c>
      <c r="CP37" s="25">
        <f t="shared" ca="1" si="31"/>
        <v>1961</v>
      </c>
      <c r="CQ37" s="25">
        <f t="shared" ca="1" si="32"/>
        <v>2007</v>
      </c>
      <c r="CR37" s="25">
        <f t="shared" ca="1" si="33"/>
        <v>1908</v>
      </c>
      <c r="CS37" s="25">
        <f t="shared" ca="1" si="34"/>
        <v>1889</v>
      </c>
      <c r="CT37" s="25">
        <f t="shared" ca="1" si="35"/>
        <v>1823</v>
      </c>
      <c r="CU37" s="25">
        <f t="shared" ca="1" si="36"/>
        <v>1852</v>
      </c>
      <c r="CV37" s="25">
        <f t="shared" ca="1" si="37"/>
        <v>1806</v>
      </c>
      <c r="CW37" s="25">
        <f t="shared" ca="1" si="38"/>
        <v>1808</v>
      </c>
      <c r="CX37" s="25">
        <f t="shared" ca="1" si="39"/>
        <v>1946</v>
      </c>
      <c r="CY37" s="25">
        <f t="shared" ca="1" si="40"/>
        <v>2006</v>
      </c>
      <c r="CZ37" s="25">
        <f t="shared" ca="1" si="41"/>
        <v>1961</v>
      </c>
      <c r="DA37" s="25">
        <f t="shared" ca="1" si="42"/>
        <v>2023</v>
      </c>
      <c r="DB37" s="25">
        <f t="shared" ca="1" si="43"/>
        <v>2075</v>
      </c>
      <c r="DC37" s="25">
        <f t="shared" ca="1" si="44"/>
        <v>2131</v>
      </c>
      <c r="DD37" s="25">
        <f t="shared" ca="1" si="45"/>
        <v>2139</v>
      </c>
      <c r="DE37" s="25">
        <f t="shared" ca="1" si="46"/>
        <v>2154</v>
      </c>
      <c r="DF37" s="25">
        <f t="shared" ca="1" si="47"/>
        <v>2237</v>
      </c>
      <c r="DG37" s="25">
        <f t="shared" ca="1" si="48"/>
        <v>2448</v>
      </c>
      <c r="DH37" s="25">
        <f t="shared" ca="1" si="49"/>
        <v>2505</v>
      </c>
      <c r="DI37" s="25">
        <f t="shared" ca="1" si="50"/>
        <v>2610</v>
      </c>
      <c r="DJ37" s="25">
        <f t="shared" ca="1" si="51"/>
        <v>2884</v>
      </c>
      <c r="DK37" s="25">
        <f t="shared" ca="1" si="52"/>
        <v>2949</v>
      </c>
      <c r="DL37" s="25">
        <f t="shared" ca="1" si="53"/>
        <v>3208</v>
      </c>
      <c r="DM37" s="25">
        <f t="shared" ca="1" si="54"/>
        <v>3384</v>
      </c>
      <c r="DN37" s="25">
        <f t="shared" ca="1" si="55"/>
        <v>3407</v>
      </c>
      <c r="DO37" s="25">
        <f t="shared" ca="1" si="56"/>
        <v>3410</v>
      </c>
      <c r="DP37" s="25">
        <f t="shared" ca="1" si="57"/>
        <v>3270</v>
      </c>
      <c r="DQ37" s="25">
        <f t="shared" ca="1" si="58"/>
        <v>3183</v>
      </c>
      <c r="DR37" s="25">
        <f t="shared" ca="1" si="59"/>
        <v>3024</v>
      </c>
      <c r="DS37" s="25">
        <f t="shared" ca="1" si="60"/>
        <v>3108</v>
      </c>
      <c r="DT37" s="25">
        <f t="shared" ca="1" si="61"/>
        <v>2323</v>
      </c>
      <c r="DU37" s="25">
        <f t="shared" ca="1" si="62"/>
        <v>2857</v>
      </c>
      <c r="DV37" s="25">
        <f t="shared" ca="1" si="63"/>
        <v>2590</v>
      </c>
      <c r="DW37" s="25">
        <f t="shared" ca="1" si="64"/>
        <v>2617</v>
      </c>
      <c r="DX37" s="25">
        <f t="shared" ca="1" si="65"/>
        <v>2445</v>
      </c>
      <c r="DY37" s="25">
        <f t="shared" ca="1" si="66"/>
        <v>2437</v>
      </c>
      <c r="DZ37" s="25">
        <f t="shared" ca="1" si="67"/>
        <v>2335</v>
      </c>
      <c r="EA37" s="25">
        <f t="shared" ca="1" si="68"/>
        <v>2457</v>
      </c>
      <c r="EB37" s="25">
        <f t="shared" ca="1" si="69"/>
        <v>2285</v>
      </c>
      <c r="EC37" s="25">
        <f t="shared" ca="1" si="70"/>
        <v>2194</v>
      </c>
      <c r="ED37" s="25">
        <f t="shared" ca="1" si="71"/>
        <v>2336</v>
      </c>
      <c r="EE37" s="25">
        <f t="shared" ca="1" si="72"/>
        <v>2360</v>
      </c>
      <c r="EF37" s="25">
        <f t="shared" ca="1" si="73"/>
        <v>2393</v>
      </c>
      <c r="EG37" s="25">
        <f t="shared" ca="1" si="74"/>
        <v>2534</v>
      </c>
      <c r="EH37" s="25">
        <f t="shared" ca="1" si="75"/>
        <v>2727</v>
      </c>
      <c r="EI37" s="25">
        <f t="shared" ca="1" si="76"/>
        <v>2827</v>
      </c>
      <c r="EJ37" s="25">
        <f t="shared" ca="1" si="77"/>
        <v>3083</v>
      </c>
      <c r="EK37" s="25">
        <f t="shared" ca="1" si="78"/>
        <v>3568</v>
      </c>
      <c r="EL37" s="25">
        <f t="shared" ca="1" si="79"/>
        <v>3326</v>
      </c>
      <c r="EM37" s="25">
        <f t="shared" ca="1" si="80"/>
        <v>3373</v>
      </c>
      <c r="EN37" s="25">
        <f t="shared" ca="1" si="81"/>
        <v>2034</v>
      </c>
      <c r="EO37" s="25">
        <f t="shared" ca="1" si="82"/>
        <v>2106</v>
      </c>
      <c r="EP37" s="25">
        <f t="shared" ca="1" si="83"/>
        <v>2699</v>
      </c>
      <c r="EQ37" s="25">
        <f t="shared" ca="1" si="84"/>
        <v>2616</v>
      </c>
      <c r="ER37" s="25">
        <f t="shared" ca="1" si="85"/>
        <v>2634</v>
      </c>
      <c r="ES37" s="25">
        <f t="shared" ca="1" si="86"/>
        <v>2437</v>
      </c>
      <c r="ET37" s="25">
        <f t="shared" ca="1" si="87"/>
        <v>2059</v>
      </c>
      <c r="EU37" s="25">
        <f t="shared" ca="1" si="88"/>
        <v>1807</v>
      </c>
      <c r="EV37" s="25">
        <f t="shared" ca="1" si="89"/>
        <v>1644</v>
      </c>
      <c r="EW37" s="25">
        <f t="shared" ca="1" si="90"/>
        <v>1637</v>
      </c>
      <c r="EX37" s="25">
        <f t="shared" ca="1" si="91"/>
        <v>1489</v>
      </c>
      <c r="EY37" s="25">
        <f t="shared" ca="1" si="92"/>
        <v>1385</v>
      </c>
      <c r="EZ37" s="25">
        <f t="shared" ca="1" si="93"/>
        <v>1072</v>
      </c>
      <c r="FA37" s="25">
        <f t="shared" ca="1" si="94"/>
        <v>967</v>
      </c>
      <c r="FB37" s="25">
        <f t="shared" ca="1" si="95"/>
        <v>805</v>
      </c>
      <c r="FC37" s="25">
        <f t="shared" ca="1" si="96"/>
        <v>652</v>
      </c>
      <c r="FD37" s="25">
        <f t="shared" ca="1" si="97"/>
        <v>482</v>
      </c>
      <c r="FE37" s="25">
        <f t="shared" ca="1" si="98"/>
        <v>390</v>
      </c>
      <c r="FF37" s="25">
        <f t="shared" ca="1" si="99"/>
        <v>315</v>
      </c>
      <c r="FG37" s="25">
        <f t="shared" ca="1" si="100"/>
        <v>261</v>
      </c>
      <c r="FH37" s="25">
        <f t="shared" ca="1" si="101"/>
        <v>171</v>
      </c>
      <c r="FI37" s="25">
        <f t="shared" ca="1" si="102"/>
        <v>95</v>
      </c>
      <c r="FJ37" s="25">
        <f t="shared" ca="1" si="103"/>
        <v>76</v>
      </c>
      <c r="FK37" s="25">
        <f t="shared" ca="1" si="104"/>
        <v>58</v>
      </c>
      <c r="FL37" s="25">
        <f t="shared" ca="1" si="105"/>
        <v>36</v>
      </c>
      <c r="FM37" s="25">
        <f t="shared" ca="1" si="106"/>
        <v>18</v>
      </c>
      <c r="FN37" s="27">
        <f ca="1">SUM(INDIRECT("'各歳別人口③'!D"&amp;(103+131*ROW(A27))):INDIRECT("'各歳別人口③'!D"&amp;(133+131*ROW(A27))))</f>
        <v>35</v>
      </c>
      <c r="FP37" s="24" t="str">
        <f>"2020年"&amp;"10月"</f>
        <v>2020年10月</v>
      </c>
      <c r="FQ37" s="25">
        <f t="shared" ca="1" si="107"/>
        <v>990</v>
      </c>
      <c r="FR37" s="25">
        <f t="shared" ca="1" si="108"/>
        <v>1059</v>
      </c>
      <c r="FS37" s="25">
        <f t="shared" ca="1" si="109"/>
        <v>1153</v>
      </c>
      <c r="FT37" s="25">
        <f t="shared" ca="1" si="110"/>
        <v>1212</v>
      </c>
      <c r="FU37" s="25">
        <f t="shared" ca="1" si="111"/>
        <v>1292</v>
      </c>
      <c r="FV37" s="25">
        <f t="shared" ca="1" si="112"/>
        <v>1356</v>
      </c>
      <c r="FW37" s="25">
        <f t="shared" ca="1" si="113"/>
        <v>1361</v>
      </c>
      <c r="FX37" s="25">
        <f t="shared" ca="1" si="114"/>
        <v>1458</v>
      </c>
      <c r="FY37" s="25">
        <f t="shared" ca="1" si="115"/>
        <v>1425</v>
      </c>
      <c r="FZ37" s="25">
        <f t="shared" ca="1" si="116"/>
        <v>1541</v>
      </c>
      <c r="GA37" s="25">
        <f t="shared" ca="1" si="117"/>
        <v>1507</v>
      </c>
      <c r="GB37" s="25">
        <f t="shared" ca="1" si="118"/>
        <v>1511</v>
      </c>
      <c r="GC37" s="25">
        <f t="shared" ca="1" si="119"/>
        <v>1550</v>
      </c>
      <c r="GD37" s="25">
        <f t="shared" ca="1" si="120"/>
        <v>1628</v>
      </c>
      <c r="GE37" s="25">
        <f t="shared" ca="1" si="121"/>
        <v>1605</v>
      </c>
      <c r="GF37" s="25">
        <f t="shared" ca="1" si="122"/>
        <v>1621</v>
      </c>
      <c r="GG37" s="25">
        <f t="shared" ca="1" si="123"/>
        <v>1646</v>
      </c>
      <c r="GH37" s="25">
        <f t="shared" ca="1" si="124"/>
        <v>1810</v>
      </c>
      <c r="GI37" s="25">
        <f t="shared" ca="1" si="125"/>
        <v>1746</v>
      </c>
      <c r="GJ37" s="25">
        <f t="shared" ca="1" si="126"/>
        <v>1884</v>
      </c>
      <c r="GK37" s="25">
        <f t="shared" ca="1" si="127"/>
        <v>1985</v>
      </c>
      <c r="GL37" s="25">
        <f t="shared" ca="1" si="128"/>
        <v>1901</v>
      </c>
      <c r="GM37" s="25">
        <f t="shared" ca="1" si="129"/>
        <v>1817</v>
      </c>
      <c r="GN37" s="25">
        <f t="shared" ca="1" si="130"/>
        <v>1661</v>
      </c>
      <c r="GO37" s="25">
        <f t="shared" ca="1" si="131"/>
        <v>1615</v>
      </c>
      <c r="GP37" s="25">
        <f t="shared" ca="1" si="132"/>
        <v>1592</v>
      </c>
      <c r="GQ37" s="25">
        <f t="shared" ca="1" si="133"/>
        <v>1583</v>
      </c>
      <c r="GR37" s="25">
        <f t="shared" ca="1" si="134"/>
        <v>1477</v>
      </c>
      <c r="GS37" s="25">
        <f t="shared" ca="1" si="135"/>
        <v>1516</v>
      </c>
      <c r="GT37" s="25">
        <f t="shared" ca="1" si="136"/>
        <v>1501</v>
      </c>
      <c r="GU37" s="25">
        <f t="shared" ca="1" si="137"/>
        <v>1553</v>
      </c>
      <c r="GV37" s="25">
        <f t="shared" ca="1" si="138"/>
        <v>1650</v>
      </c>
      <c r="GW37" s="25">
        <f t="shared" ca="1" si="139"/>
        <v>1659</v>
      </c>
      <c r="GX37" s="25">
        <f t="shared" ca="1" si="140"/>
        <v>1774</v>
      </c>
      <c r="GY37" s="25">
        <f t="shared" ca="1" si="141"/>
        <v>1715</v>
      </c>
      <c r="GZ37" s="25">
        <f t="shared" ca="1" si="142"/>
        <v>1809</v>
      </c>
      <c r="HA37" s="25">
        <f t="shared" ca="1" si="143"/>
        <v>1852</v>
      </c>
      <c r="HB37" s="25">
        <f t="shared" ca="1" si="144"/>
        <v>2026</v>
      </c>
      <c r="HC37" s="25">
        <f t="shared" ca="1" si="145"/>
        <v>1991</v>
      </c>
      <c r="HD37" s="25">
        <f t="shared" ca="1" si="146"/>
        <v>2033</v>
      </c>
      <c r="HE37" s="25">
        <f t="shared" ca="1" si="147"/>
        <v>2162</v>
      </c>
      <c r="HF37" s="25">
        <f t="shared" ca="1" si="148"/>
        <v>2287</v>
      </c>
      <c r="HG37" s="25">
        <f t="shared" ca="1" si="149"/>
        <v>2306</v>
      </c>
      <c r="HH37" s="25">
        <f t="shared" ca="1" si="150"/>
        <v>2478</v>
      </c>
      <c r="HI37" s="25">
        <f t="shared" ca="1" si="151"/>
        <v>2630</v>
      </c>
      <c r="HJ37" s="25">
        <f t="shared" ca="1" si="152"/>
        <v>2890</v>
      </c>
      <c r="HK37" s="25">
        <f t="shared" ca="1" si="153"/>
        <v>2988</v>
      </c>
      <c r="HL37" s="25">
        <f t="shared" ca="1" si="154"/>
        <v>3190</v>
      </c>
      <c r="HM37" s="25">
        <f t="shared" ca="1" si="155"/>
        <v>3150</v>
      </c>
      <c r="HN37" s="25">
        <f t="shared" ca="1" si="156"/>
        <v>3222</v>
      </c>
      <c r="HO37" s="25">
        <f t="shared" ca="1" si="157"/>
        <v>3001</v>
      </c>
      <c r="HP37" s="25">
        <f t="shared" ca="1" si="158"/>
        <v>2916</v>
      </c>
      <c r="HQ37" s="25">
        <f t="shared" ca="1" si="159"/>
        <v>2823</v>
      </c>
      <c r="HR37" s="25">
        <f t="shared" ca="1" si="160"/>
        <v>2945</v>
      </c>
      <c r="HS37" s="25">
        <f t="shared" ca="1" si="161"/>
        <v>2162</v>
      </c>
      <c r="HT37" s="25">
        <f t="shared" ca="1" si="162"/>
        <v>2713</v>
      </c>
      <c r="HU37" s="25">
        <f t="shared" ca="1" si="163"/>
        <v>2527</v>
      </c>
      <c r="HV37" s="25">
        <f t="shared" ca="1" si="164"/>
        <v>2454</v>
      </c>
      <c r="HW37" s="25">
        <f t="shared" ca="1" si="165"/>
        <v>2355</v>
      </c>
      <c r="HX37" s="25">
        <f t="shared" ca="1" si="166"/>
        <v>2312</v>
      </c>
      <c r="HY37" s="25">
        <f t="shared" ca="1" si="167"/>
        <v>2265</v>
      </c>
      <c r="HZ37" s="25">
        <f t="shared" ca="1" si="168"/>
        <v>2294</v>
      </c>
      <c r="IA37" s="25">
        <f t="shared" ca="1" si="169"/>
        <v>2210</v>
      </c>
      <c r="IB37" s="25">
        <f t="shared" ca="1" si="170"/>
        <v>2179</v>
      </c>
      <c r="IC37" s="25">
        <f t="shared" ca="1" si="171"/>
        <v>2285</v>
      </c>
      <c r="ID37" s="25">
        <f t="shared" ca="1" si="172"/>
        <v>2418</v>
      </c>
      <c r="IE37" s="25">
        <f t="shared" ca="1" si="173"/>
        <v>2448</v>
      </c>
      <c r="IF37" s="25">
        <f t="shared" ca="1" si="174"/>
        <v>2517</v>
      </c>
      <c r="IG37" s="25">
        <f t="shared" ca="1" si="175"/>
        <v>2858</v>
      </c>
      <c r="IH37" s="25">
        <f t="shared" ca="1" si="176"/>
        <v>3010</v>
      </c>
      <c r="II37" s="25">
        <f t="shared" ca="1" si="177"/>
        <v>3363</v>
      </c>
      <c r="IJ37" s="25">
        <f t="shared" ca="1" si="178"/>
        <v>3778</v>
      </c>
      <c r="IK37" s="25">
        <f t="shared" ca="1" si="179"/>
        <v>3840</v>
      </c>
      <c r="IL37" s="25">
        <f t="shared" ca="1" si="180"/>
        <v>3910</v>
      </c>
      <c r="IM37" s="25">
        <f t="shared" ca="1" si="181"/>
        <v>2514</v>
      </c>
      <c r="IN37" s="25">
        <f t="shared" ca="1" si="182"/>
        <v>2526</v>
      </c>
      <c r="IO37" s="25">
        <f t="shared" ca="1" si="183"/>
        <v>3273</v>
      </c>
      <c r="IP37" s="25">
        <f t="shared" ca="1" si="184"/>
        <v>3083</v>
      </c>
      <c r="IQ37" s="25">
        <f t="shared" ca="1" si="185"/>
        <v>3108</v>
      </c>
      <c r="IR37" s="25">
        <f t="shared" ca="1" si="186"/>
        <v>2983</v>
      </c>
      <c r="IS37" s="25">
        <f t="shared" ca="1" si="187"/>
        <v>2613</v>
      </c>
      <c r="IT37" s="25">
        <f t="shared" ca="1" si="188"/>
        <v>2240</v>
      </c>
      <c r="IU37" s="25">
        <f t="shared" ca="1" si="189"/>
        <v>2250</v>
      </c>
      <c r="IV37" s="25">
        <f t="shared" ca="1" si="190"/>
        <v>2095</v>
      </c>
      <c r="IW37" s="25">
        <f t="shared" ca="1" si="191"/>
        <v>2078</v>
      </c>
      <c r="IX37" s="25">
        <f t="shared" ca="1" si="192"/>
        <v>2035</v>
      </c>
      <c r="IY37" s="25">
        <f t="shared" ca="1" si="193"/>
        <v>1714</v>
      </c>
      <c r="IZ37" s="25">
        <f t="shared" ca="1" si="194"/>
        <v>1628</v>
      </c>
      <c r="JA37" s="25">
        <f t="shared" ca="1" si="195"/>
        <v>1428</v>
      </c>
      <c r="JB37" s="25">
        <f t="shared" ca="1" si="196"/>
        <v>1245</v>
      </c>
      <c r="JC37" s="25">
        <f t="shared" ca="1" si="197"/>
        <v>1044</v>
      </c>
      <c r="JD37" s="25">
        <f t="shared" ca="1" si="198"/>
        <v>915</v>
      </c>
      <c r="JE37" s="25">
        <f t="shared" ca="1" si="199"/>
        <v>791</v>
      </c>
      <c r="JF37" s="25">
        <f t="shared" ca="1" si="200"/>
        <v>612</v>
      </c>
      <c r="JG37" s="25">
        <f t="shared" ca="1" si="201"/>
        <v>482</v>
      </c>
      <c r="JH37" s="25">
        <f t="shared" ca="1" si="202"/>
        <v>484</v>
      </c>
      <c r="JI37" s="25">
        <f t="shared" ca="1" si="203"/>
        <v>310</v>
      </c>
      <c r="JJ37" s="25">
        <f t="shared" ca="1" si="204"/>
        <v>236</v>
      </c>
      <c r="JK37" s="25">
        <f t="shared" ca="1" si="205"/>
        <v>163</v>
      </c>
      <c r="JL37" s="25">
        <f t="shared" ca="1" si="206"/>
        <v>132</v>
      </c>
      <c r="JM37" s="27">
        <f ca="1">SUM(INDIRECT("'各歳別人口③'!E"&amp;(103+131*ROW(A27))):INDIRECT("'各歳別人口③'!E"&amp;(133+131*ROW(A27))))</f>
        <v>206</v>
      </c>
    </row>
    <row r="38" spans="1:273" x14ac:dyDescent="0.4">
      <c r="A38" s="24" t="str">
        <f>"2020年"&amp;"11月"</f>
        <v>2020年11月</v>
      </c>
      <c r="B38" s="25">
        <f ca="1">SUM(INDIRECT("'各歳別人口③'!D"&amp;(3+131*ROW(A28))):INDIRECT("'各歳別人口③'!E"&amp;(133+131*ROW(A28))))</f>
        <v>397393</v>
      </c>
      <c r="D38" s="24" t="str">
        <f>"2020年"&amp;"11月"</f>
        <v>2020年11月</v>
      </c>
      <c r="E38" s="25">
        <f ca="1">SUM(INDIRECT("'各歳別人口③'!D"&amp;(3+131*ROW(A28))):INDIRECT("'各歳別人口③'!D"&amp;(133+131*ROW(A28))))</f>
        <v>198396</v>
      </c>
      <c r="F38" s="25">
        <f ca="1">SUM(INDIRECT("'各歳別人口③'!E"&amp;(3+131*ROW(A28))):INDIRECT("'各歳別人口③'!E"&amp;(133+131*ROW(A28))))</f>
        <v>198997</v>
      </c>
      <c r="H38" s="24" t="str">
        <f>"2020年"&amp;"11月"</f>
        <v>2020年11月</v>
      </c>
      <c r="I38" s="25">
        <f ca="1">SUM(INDIRECT("'各歳別人口③'!D"&amp;(3+131*ROW(A28))):INDIRECT("'各歳別人口③'!D"&amp;(17+131*ROW(A28))))</f>
        <v>21672</v>
      </c>
      <c r="J38" s="25">
        <f ca="1">SUM(INDIRECT("'各歳別人口③'!D"&amp;(18+131*ROW(A28))):INDIRECT("'各歳別人口③'!D"&amp;(67+131*ROW(A28))))</f>
        <v>120587</v>
      </c>
      <c r="K38" s="25">
        <f ca="1">SUM(INDIRECT("'各歳別人口③'!D"&amp;(68+131*ROW(A28))):INDIRECT("'各歳別人口③'!D"&amp;(133+131*ROW(A28))))</f>
        <v>56137</v>
      </c>
      <c r="M38" s="24" t="str">
        <f>"2020年"&amp;"11月"</f>
        <v>2020年11月</v>
      </c>
      <c r="N38" s="25">
        <f ca="1">SUM(INDIRECT("'各歳別人口③'!E"&amp;(3+131*ROW(A28))):INDIRECT("'各歳別人口③'!E"&amp;(17+131*ROW(A28))))</f>
        <v>20621</v>
      </c>
      <c r="O38" s="25">
        <f ca="1">SUM(INDIRECT("'各歳別人口③'!E"&amp;(18+131*ROW(A28))):INDIRECT("'各歳別人口③'!E"&amp;(67+131*ROW(A28))))</f>
        <v>108092</v>
      </c>
      <c r="P38" s="25">
        <f ca="1">SUM(INDIRECT("'各歳別人口③'!E"&amp;(68+131*ROW(A28))):INDIRECT("'各歳別人口③'!E"&amp;(133+131*ROW(A28))))</f>
        <v>70284</v>
      </c>
      <c r="R38" s="24" t="str">
        <f>"2020年"&amp;"11月"</f>
        <v>2020年11月</v>
      </c>
      <c r="S38" s="26">
        <f ca="1">IFERROR(SUM(INDIRECT("'各歳別人口③'!D"&amp;(68+131*ROW(A28))):INDIRECT("'各歳別人口③'!E"&amp;(133+131*ROW(A28))))/SUM(INDIRECT("'各歳別人口③'!D"&amp;(3+131*ROW(A28))):INDIRECT("'各歳別人口③'!E"&amp;(133+131*ROW(A28)))),"")</f>
        <v>0.31812588545847559</v>
      </c>
      <c r="U38" s="24" t="str">
        <f>"2020年"&amp;"11月"</f>
        <v>2020年11月</v>
      </c>
      <c r="V38" s="26">
        <f ca="1">IFERROR(SUM(INDIRECT("'各歳別人口③'!D"&amp;(78+131*ROW(A28))):INDIRECT("'各歳別人口③'!E"&amp;(133+131*ROW(A28))))/SUM(INDIRECT("'各歳別人口③'!D"&amp;(3+131*ROW(A28))):INDIRECT("'各歳別人口③'!E"&amp;(133+131*ROW(A28)))),"")</f>
        <v>0.17003067492381596</v>
      </c>
      <c r="X38" s="24" t="str">
        <f>"2020年"&amp;"11月"</f>
        <v>2020年11月</v>
      </c>
      <c r="Y38" s="26">
        <f ca="1">IFERROR(SUM(INDIRECT("'各歳別人口③'!D"&amp;(3+131*ROW(A28))):INDIRECT("'各歳別人口③'!E"&amp;(17+131*ROW(A28))))/SUM(INDIRECT("'各歳別人口③'!D"&amp;(3+131*ROW(A28))):INDIRECT("'各歳別人口③'!E"&amp;(133+131*ROW(A28)))),"")</f>
        <v>0.10642613231737852</v>
      </c>
      <c r="Z38" s="26">
        <f ca="1">IFERROR(SUM(INDIRECT("'各歳別人口③'!D"&amp;(18+131*ROW(A28))):INDIRECT("'各歳別人口③'!E"&amp;(67+131*ROW(A28))))/SUM(INDIRECT("'各歳別人口③'!D"&amp;(3+131*ROW(A28))):INDIRECT("'各歳別人口③'!E"&amp;(133+131*ROW(A28)))),"")</f>
        <v>0.57544798222414584</v>
      </c>
      <c r="AA38" s="26">
        <f ca="1">IFERROR(SUM(INDIRECT("'各歳別人口③'!D"&amp;(68+131*ROW(A28))):INDIRECT("'各歳別人口③'!E"&amp;(133+131*ROW(A28))))/SUM(INDIRECT("'各歳別人口③'!D"&amp;(3+131*ROW(A28))):INDIRECT("'各歳別人口③'!E"&amp;(133+131*ROW(A28)))),"")</f>
        <v>0.31812588545847559</v>
      </c>
      <c r="AC38" s="24" t="str">
        <f>"2020年"&amp;"11月"</f>
        <v>2020年11月</v>
      </c>
      <c r="AD38" s="25">
        <f ca="1">SUM(INDIRECT("'各歳別人口③'!D"&amp;(3+131*ROW(A28))):INDIRECT("'各歳別人口③'!D"&amp;(7+131*ROW(A28))))</f>
        <v>6193</v>
      </c>
      <c r="AE38" s="25">
        <f ca="1">SUM(INDIRECT("'各歳別人口③'!D"&amp;(8+131*ROW(A28))):INDIRECT("'各歳別人口③'!D"&amp;(12+131*ROW(A28))))</f>
        <v>7292</v>
      </c>
      <c r="AF38" s="25">
        <f ca="1">SUM(INDIRECT("'各歳別人口③'!D"&amp;(13+131*ROW(A28))):INDIRECT("'各歳別人口③'!D"&amp;(17+131*ROW(A28))))</f>
        <v>8187</v>
      </c>
      <c r="AG38" s="25">
        <f ca="1">SUM(INDIRECT("'各歳別人口③'!D"&amp;(18+131*ROW(A28))):INDIRECT("'各歳別人口③'!D"&amp;(22+131*ROW(A28))))</f>
        <v>10843</v>
      </c>
      <c r="AH38" s="25">
        <f ca="1">SUM(INDIRECT("'各歳別人口③'!D"&amp;(23+131*ROW(A28))):INDIRECT("'各歳別人口③'!D"&amp;(27+131*ROW(A28))))</f>
        <v>11812</v>
      </c>
      <c r="AI38" s="25">
        <f ca="1">SUM(INDIRECT("'各歳別人口③'!D"&amp;(28+131*ROW(A28))):INDIRECT("'各歳別人口③'!D"&amp;(32+131*ROW(A28))))</f>
        <v>9469</v>
      </c>
      <c r="AJ38" s="25">
        <f ca="1">SUM(INDIRECT("'各歳別人口③'!D"&amp;(33+131*ROW(A28))):INDIRECT("'各歳別人口③'!D"&amp;(37+131*ROW(A28))))</f>
        <v>9485</v>
      </c>
      <c r="AK38" s="25">
        <f ca="1">SUM(INDIRECT("'各歳別人口③'!D"&amp;(38+131*ROW(A28))):INDIRECT("'各歳別人口③'!D"&amp;(42+131*ROW(A28))))</f>
        <v>10513</v>
      </c>
      <c r="AL38" s="25">
        <f ca="1">SUM(INDIRECT("'各歳別人口③'!D"&amp;(43+131*ROW(A28))):INDIRECT("'各歳別人口③'!D"&amp;(47+131*ROW(A28))))</f>
        <v>12592</v>
      </c>
      <c r="AM38" s="25">
        <f ca="1">SUM(INDIRECT("'各歳別人口③'!D"&amp;(48+131*ROW(A28))):INDIRECT("'各歳別人口③'!D"&amp;(52+131*ROW(A28))))</f>
        <v>16330</v>
      </c>
      <c r="AN38" s="25">
        <f ca="1">SUM(INDIRECT("'各歳別人口③'!D"&amp;(53+131*ROW(A28))):INDIRECT("'各歳別人口③'!D"&amp;(57+131*ROW(A28))))</f>
        <v>14945</v>
      </c>
      <c r="AO38" s="25">
        <f ca="1">SUM(INDIRECT("'各歳別人口③'!D"&amp;(58+131*ROW(A28))):INDIRECT("'各歳別人口③'!D"&amp;(62+131*ROW(A28))))</f>
        <v>12978</v>
      </c>
      <c r="AP38" s="25">
        <f ca="1">SUM(INDIRECT("'各歳別人口③'!D"&amp;(63+131*ROW(A28))):INDIRECT("'各歳別人口③'!D"&amp;(67+131*ROW(A28))))</f>
        <v>11620</v>
      </c>
      <c r="AQ38" s="25">
        <f ca="1">SUM(INDIRECT("'各歳別人口③'!D"&amp;(68+131*ROW(A28))):INDIRECT("'各歳別人口③'!D"&amp;(72+131*ROW(A28))))</f>
        <v>12766</v>
      </c>
      <c r="AR38" s="25">
        <f ca="1">SUM(INDIRECT("'各歳別人口③'!D"&amp;(73+131*ROW(A28))):INDIRECT("'各歳別人口③'!D"&amp;(77+131*ROW(A28))))</f>
        <v>15470</v>
      </c>
      <c r="AS38" s="25">
        <f ca="1">SUM(INDIRECT("'各歳別人口③'!D"&amp;(78+131*ROW(A28))):INDIRECT("'各歳別人口③'!D"&amp;(82+131*ROW(A28))))</f>
        <v>12386</v>
      </c>
      <c r="AT38" s="25">
        <f ca="1">SUM(INDIRECT("'各歳別人口③'!D"&amp;(83+131*ROW(A28))):INDIRECT("'各歳別人口③'!D"&amp;(87+131*ROW(A28))))</f>
        <v>8645</v>
      </c>
      <c r="AU38" s="25">
        <f ca="1">SUM(INDIRECT("'各歳別人口③'!D"&amp;(88+131*ROW(A28))):INDIRECT("'各歳別人口③'!D"&amp;(133+131*ROW(A28))))</f>
        <v>6870</v>
      </c>
      <c r="AW38" s="24" t="str">
        <f>"2020年"&amp;"11月"</f>
        <v>2020年11月</v>
      </c>
      <c r="AX38" s="25">
        <f ca="1">SUM(INDIRECT("'各歳別人口③'!E"&amp;(3+131*ROW(A28))):INDIRECT("'各歳別人口③'!E"&amp;(7+131*ROW(A28))))</f>
        <v>5672</v>
      </c>
      <c r="AY38" s="25">
        <f ca="1">SUM(INDIRECT("'各歳別人口③'!E"&amp;(8+131*ROW(A28))):INDIRECT("'各歳別人口③'!E"&amp;(12+131*ROW(A28))))</f>
        <v>7133</v>
      </c>
      <c r="AZ38" s="25">
        <f ca="1">SUM(INDIRECT("'各歳別人口③'!E"&amp;(13+131*ROW(A28))):INDIRECT("'各歳別人口③'!E"&amp;(17+131*ROW(A28))))</f>
        <v>7816</v>
      </c>
      <c r="BA38" s="25">
        <f ca="1">SUM(INDIRECT("'各歳別人口③'!E"&amp;(18+131*ROW(A28))):INDIRECT("'各歳別人口③'!E"&amp;(22+131*ROW(A28))))</f>
        <v>8664</v>
      </c>
      <c r="BB38" s="25">
        <f ca="1">SUM(INDIRECT("'各歳別人口③'!E"&amp;(23+131*ROW(A28))):INDIRECT("'各歳別人口③'!E"&amp;(27+131*ROW(A28))))</f>
        <v>9019</v>
      </c>
      <c r="BC38" s="25">
        <f ca="1">SUM(INDIRECT("'各歳別人口③'!E"&amp;(28+131*ROW(A28))):INDIRECT("'各歳別人口③'!E"&amp;(32+131*ROW(A28))))</f>
        <v>7666</v>
      </c>
      <c r="BD38" s="25">
        <f ca="1">SUM(INDIRECT("'各歳別人口③'!E"&amp;(33+131*ROW(A28))):INDIRECT("'各歳別人口③'!E"&amp;(37+131*ROW(A28))))</f>
        <v>8294</v>
      </c>
      <c r="BE38" s="25">
        <f ca="1">SUM(INDIRECT("'各歳別人口③'!E"&amp;(38+131*ROW(A28))):INDIRECT("'各歳別人口③'!E"&amp;(42+131*ROW(A28))))</f>
        <v>9712</v>
      </c>
      <c r="BF38" s="25">
        <f ca="1">SUM(INDIRECT("'各歳別人口③'!E"&amp;(43+131*ROW(A28))):INDIRECT("'各歳別人口③'!E"&amp;(47+131*ROW(A28))))</f>
        <v>11808</v>
      </c>
      <c r="BG38" s="25">
        <f ca="1">SUM(INDIRECT("'各歳別人口③'!E"&amp;(48+131*ROW(A28))):INDIRECT("'各歳別人口③'!E"&amp;(52+131*ROW(A28))))</f>
        <v>15395</v>
      </c>
      <c r="BH38" s="25">
        <f ca="1">SUM(INDIRECT("'各歳別人口③'!E"&amp;(53+131*ROW(A28))):INDIRECT("'各歳別人口③'!E"&amp;(57+131*ROW(A28))))</f>
        <v>13902</v>
      </c>
      <c r="BI38" s="25">
        <f ca="1">SUM(INDIRECT("'各歳別人口③'!E"&amp;(58+131*ROW(A28))):INDIRECT("'各歳別人口③'!E"&amp;(62+131*ROW(A28))))</f>
        <v>12364</v>
      </c>
      <c r="BJ38" s="25">
        <f ca="1">SUM(INDIRECT("'各歳別人口③'!E"&amp;(63+131*ROW(A28))):INDIRECT("'各歳別人口③'!E"&amp;(67+131*ROW(A28))))</f>
        <v>11268</v>
      </c>
      <c r="BK38" s="25">
        <f ca="1">SUM(INDIRECT("'各歳別人口③'!E"&amp;(68+131*ROW(A28))):INDIRECT("'各歳別人口③'!E"&amp;(72+131*ROW(A28))))</f>
        <v>13168</v>
      </c>
      <c r="BL38" s="25">
        <f ca="1">SUM(INDIRECT("'各歳別人口③'!E"&amp;(73+131*ROW(A28))):INDIRECT("'各歳別人口③'!E"&amp;(77+131*ROW(A28))))</f>
        <v>17448</v>
      </c>
      <c r="BM38" s="25">
        <f ca="1">SUM(INDIRECT("'各歳別人口③'!E"&amp;(78+131*ROW(A28))):INDIRECT("'各歳別人口③'!E"&amp;(82+131*ROW(A28))))</f>
        <v>14915</v>
      </c>
      <c r="BN38" s="25">
        <f ca="1">SUM(INDIRECT("'各歳別人口③'!E"&amp;(83+131*ROW(A28))):INDIRECT("'各歳別人口③'!E"&amp;(87+131*ROW(A28))))</f>
        <v>11255</v>
      </c>
      <c r="BO38" s="25">
        <f ca="1">SUM(INDIRECT("'各歳別人口③'!E"&amp;(88+131*ROW(A28))):INDIRECT("'各歳別人口③'!E"&amp;(133+131*ROW(A28))))</f>
        <v>13498</v>
      </c>
      <c r="BQ38" s="24" t="str">
        <f>"2020年"&amp;"11月"</f>
        <v>2020年11月</v>
      </c>
      <c r="BR38" s="25">
        <f t="shared" ca="1" si="7"/>
        <v>1070</v>
      </c>
      <c r="BS38" s="25">
        <f t="shared" ca="1" si="8"/>
        <v>1187</v>
      </c>
      <c r="BT38" s="25">
        <f t="shared" ca="1" si="9"/>
        <v>1226</v>
      </c>
      <c r="BU38" s="25">
        <f t="shared" ca="1" si="10"/>
        <v>1279</v>
      </c>
      <c r="BV38" s="25">
        <f t="shared" ca="1" si="11"/>
        <v>1431</v>
      </c>
      <c r="BW38" s="25">
        <f t="shared" ca="1" si="12"/>
        <v>1401</v>
      </c>
      <c r="BX38" s="25">
        <f t="shared" ca="1" si="13"/>
        <v>1410</v>
      </c>
      <c r="BY38" s="25">
        <f t="shared" ca="1" si="14"/>
        <v>1421</v>
      </c>
      <c r="BZ38" s="25">
        <f t="shared" ca="1" si="15"/>
        <v>1491</v>
      </c>
      <c r="CA38" s="25">
        <f t="shared" ca="1" si="16"/>
        <v>1569</v>
      </c>
      <c r="CB38" s="25">
        <f t="shared" ca="1" si="17"/>
        <v>1619</v>
      </c>
      <c r="CC38" s="25">
        <f t="shared" ca="1" si="18"/>
        <v>1564</v>
      </c>
      <c r="CD38" s="25">
        <f t="shared" ca="1" si="19"/>
        <v>1582</v>
      </c>
      <c r="CE38" s="25">
        <f t="shared" ca="1" si="20"/>
        <v>1695</v>
      </c>
      <c r="CF38" s="25">
        <f t="shared" ca="1" si="21"/>
        <v>1727</v>
      </c>
      <c r="CG38" s="25">
        <f t="shared" ca="1" si="22"/>
        <v>1803</v>
      </c>
      <c r="CH38" s="25">
        <f t="shared" ca="1" si="23"/>
        <v>2091</v>
      </c>
      <c r="CI38" s="25">
        <f t="shared" ca="1" si="24"/>
        <v>2193</v>
      </c>
      <c r="CJ38" s="25">
        <f t="shared" ca="1" si="25"/>
        <v>2257</v>
      </c>
      <c r="CK38" s="25">
        <f t="shared" ca="1" si="26"/>
        <v>2499</v>
      </c>
      <c r="CL38" s="25">
        <f t="shared" ca="1" si="27"/>
        <v>2680</v>
      </c>
      <c r="CM38" s="25">
        <f t="shared" ca="1" si="28"/>
        <v>2566</v>
      </c>
      <c r="CN38" s="25">
        <f t="shared" ca="1" si="29"/>
        <v>2419</v>
      </c>
      <c r="CO38" s="25">
        <f t="shared" ca="1" si="30"/>
        <v>2164</v>
      </c>
      <c r="CP38" s="25">
        <f t="shared" ca="1" si="31"/>
        <v>1983</v>
      </c>
      <c r="CQ38" s="25">
        <f t="shared" ca="1" si="32"/>
        <v>1992</v>
      </c>
      <c r="CR38" s="25">
        <f t="shared" ca="1" si="33"/>
        <v>1923</v>
      </c>
      <c r="CS38" s="25">
        <f t="shared" ca="1" si="34"/>
        <v>1880</v>
      </c>
      <c r="CT38" s="25">
        <f t="shared" ca="1" si="35"/>
        <v>1838</v>
      </c>
      <c r="CU38" s="25">
        <f t="shared" ca="1" si="36"/>
        <v>1836</v>
      </c>
      <c r="CV38" s="25">
        <f t="shared" ca="1" si="37"/>
        <v>1800</v>
      </c>
      <c r="CW38" s="25">
        <f t="shared" ca="1" si="38"/>
        <v>1797</v>
      </c>
      <c r="CX38" s="25">
        <f t="shared" ca="1" si="39"/>
        <v>1945</v>
      </c>
      <c r="CY38" s="25">
        <f t="shared" ca="1" si="40"/>
        <v>1973</v>
      </c>
      <c r="CZ38" s="25">
        <f t="shared" ca="1" si="41"/>
        <v>1970</v>
      </c>
      <c r="DA38" s="25">
        <f t="shared" ca="1" si="42"/>
        <v>2010</v>
      </c>
      <c r="DB38" s="25">
        <f t="shared" ca="1" si="43"/>
        <v>2090</v>
      </c>
      <c r="DC38" s="25">
        <f t="shared" ca="1" si="44"/>
        <v>2120</v>
      </c>
      <c r="DD38" s="25">
        <f t="shared" ca="1" si="45"/>
        <v>2162</v>
      </c>
      <c r="DE38" s="25">
        <f t="shared" ca="1" si="46"/>
        <v>2131</v>
      </c>
      <c r="DF38" s="25">
        <f t="shared" ca="1" si="47"/>
        <v>2229</v>
      </c>
      <c r="DG38" s="25">
        <f t="shared" ca="1" si="48"/>
        <v>2415</v>
      </c>
      <c r="DH38" s="25">
        <f t="shared" ca="1" si="49"/>
        <v>2507</v>
      </c>
      <c r="DI38" s="25">
        <f t="shared" ca="1" si="50"/>
        <v>2621</v>
      </c>
      <c r="DJ38" s="25">
        <f t="shared" ca="1" si="51"/>
        <v>2820</v>
      </c>
      <c r="DK38" s="25">
        <f t="shared" ca="1" si="52"/>
        <v>2973</v>
      </c>
      <c r="DL38" s="25">
        <f t="shared" ca="1" si="53"/>
        <v>3160</v>
      </c>
      <c r="DM38" s="25">
        <f t="shared" ca="1" si="54"/>
        <v>3387</v>
      </c>
      <c r="DN38" s="25">
        <f t="shared" ca="1" si="55"/>
        <v>3431</v>
      </c>
      <c r="DO38" s="25">
        <f t="shared" ca="1" si="56"/>
        <v>3379</v>
      </c>
      <c r="DP38" s="25">
        <f t="shared" ca="1" si="57"/>
        <v>3293</v>
      </c>
      <c r="DQ38" s="25">
        <f t="shared" ca="1" si="58"/>
        <v>3174</v>
      </c>
      <c r="DR38" s="25">
        <f t="shared" ca="1" si="59"/>
        <v>3019</v>
      </c>
      <c r="DS38" s="25">
        <f t="shared" ca="1" si="60"/>
        <v>3150</v>
      </c>
      <c r="DT38" s="25">
        <f t="shared" ca="1" si="61"/>
        <v>2309</v>
      </c>
      <c r="DU38" s="25">
        <f t="shared" ca="1" si="62"/>
        <v>2881</v>
      </c>
      <c r="DV38" s="25">
        <f t="shared" ca="1" si="63"/>
        <v>2624</v>
      </c>
      <c r="DW38" s="25">
        <f t="shared" ca="1" si="64"/>
        <v>2592</v>
      </c>
      <c r="DX38" s="25">
        <f t="shared" ca="1" si="65"/>
        <v>2462</v>
      </c>
      <c r="DY38" s="25">
        <f t="shared" ca="1" si="66"/>
        <v>2419</v>
      </c>
      <c r="DZ38" s="25">
        <f t="shared" ca="1" si="67"/>
        <v>2341</v>
      </c>
      <c r="EA38" s="25">
        <f t="shared" ca="1" si="68"/>
        <v>2452</v>
      </c>
      <c r="EB38" s="25">
        <f t="shared" ca="1" si="69"/>
        <v>2319</v>
      </c>
      <c r="EC38" s="25">
        <f t="shared" ca="1" si="70"/>
        <v>2175</v>
      </c>
      <c r="ED38" s="25">
        <f t="shared" ca="1" si="71"/>
        <v>2333</v>
      </c>
      <c r="EE38" s="25">
        <f t="shared" ca="1" si="72"/>
        <v>2324</v>
      </c>
      <c r="EF38" s="25">
        <f t="shared" ca="1" si="73"/>
        <v>2399</v>
      </c>
      <c r="EG38" s="25">
        <f t="shared" ca="1" si="74"/>
        <v>2529</v>
      </c>
      <c r="EH38" s="25">
        <f t="shared" ca="1" si="75"/>
        <v>2701</v>
      </c>
      <c r="EI38" s="25">
        <f t="shared" ca="1" si="76"/>
        <v>2813</v>
      </c>
      <c r="EJ38" s="25">
        <f t="shared" ca="1" si="77"/>
        <v>3063</v>
      </c>
      <c r="EK38" s="25">
        <f t="shared" ca="1" si="78"/>
        <v>3516</v>
      </c>
      <c r="EL38" s="25">
        <f t="shared" ca="1" si="79"/>
        <v>3321</v>
      </c>
      <c r="EM38" s="25">
        <f t="shared" ca="1" si="80"/>
        <v>3424</v>
      </c>
      <c r="EN38" s="25">
        <f t="shared" ca="1" si="81"/>
        <v>2146</v>
      </c>
      <c r="EO38" s="25">
        <f t="shared" ca="1" si="82"/>
        <v>2039</v>
      </c>
      <c r="EP38" s="25">
        <f t="shared" ca="1" si="83"/>
        <v>2639</v>
      </c>
      <c r="EQ38" s="25">
        <f t="shared" ca="1" si="84"/>
        <v>2618</v>
      </c>
      <c r="ER38" s="25">
        <f t="shared" ca="1" si="85"/>
        <v>2633</v>
      </c>
      <c r="ES38" s="25">
        <f t="shared" ca="1" si="86"/>
        <v>2457</v>
      </c>
      <c r="ET38" s="25">
        <f t="shared" ca="1" si="87"/>
        <v>2045</v>
      </c>
      <c r="EU38" s="25">
        <f t="shared" ca="1" si="88"/>
        <v>1819</v>
      </c>
      <c r="EV38" s="25">
        <f t="shared" ca="1" si="89"/>
        <v>1666</v>
      </c>
      <c r="EW38" s="25">
        <f t="shared" ca="1" si="90"/>
        <v>1651</v>
      </c>
      <c r="EX38" s="25">
        <f t="shared" ca="1" si="91"/>
        <v>1464</v>
      </c>
      <c r="EY38" s="25">
        <f t="shared" ca="1" si="92"/>
        <v>1412</v>
      </c>
      <c r="EZ38" s="25">
        <f t="shared" ca="1" si="93"/>
        <v>1075</v>
      </c>
      <c r="FA38" s="25">
        <f t="shared" ca="1" si="94"/>
        <v>973</v>
      </c>
      <c r="FB38" s="25">
        <f t="shared" ca="1" si="95"/>
        <v>807</v>
      </c>
      <c r="FC38" s="25">
        <f t="shared" ca="1" si="96"/>
        <v>649</v>
      </c>
      <c r="FD38" s="25">
        <f t="shared" ca="1" si="97"/>
        <v>488</v>
      </c>
      <c r="FE38" s="25">
        <f t="shared" ca="1" si="98"/>
        <v>396</v>
      </c>
      <c r="FF38" s="25">
        <f t="shared" ca="1" si="99"/>
        <v>311</v>
      </c>
      <c r="FG38" s="25">
        <f t="shared" ca="1" si="100"/>
        <v>262</v>
      </c>
      <c r="FH38" s="25">
        <f t="shared" ca="1" si="101"/>
        <v>175</v>
      </c>
      <c r="FI38" s="25">
        <f t="shared" ca="1" si="102"/>
        <v>101</v>
      </c>
      <c r="FJ38" s="25">
        <f t="shared" ca="1" si="103"/>
        <v>70</v>
      </c>
      <c r="FK38" s="25">
        <f t="shared" ca="1" si="104"/>
        <v>62</v>
      </c>
      <c r="FL38" s="25">
        <f t="shared" ca="1" si="105"/>
        <v>36</v>
      </c>
      <c r="FM38" s="25">
        <f t="shared" ca="1" si="106"/>
        <v>18</v>
      </c>
      <c r="FN38" s="27">
        <f ca="1">SUM(INDIRECT("'各歳別人口③'!D"&amp;(103+131*ROW(A28))):INDIRECT("'各歳別人口③'!D"&amp;(133+131*ROW(A28))))</f>
        <v>35</v>
      </c>
      <c r="FP38" s="24" t="str">
        <f>"2020年"&amp;"11月"</f>
        <v>2020年11月</v>
      </c>
      <c r="FQ38" s="25">
        <f t="shared" ca="1" si="107"/>
        <v>991</v>
      </c>
      <c r="FR38" s="25">
        <f t="shared" ca="1" si="108"/>
        <v>1051</v>
      </c>
      <c r="FS38" s="25">
        <f t="shared" ca="1" si="109"/>
        <v>1148</v>
      </c>
      <c r="FT38" s="25">
        <f t="shared" ca="1" si="110"/>
        <v>1219</v>
      </c>
      <c r="FU38" s="25">
        <f t="shared" ca="1" si="111"/>
        <v>1263</v>
      </c>
      <c r="FV38" s="25">
        <f t="shared" ca="1" si="112"/>
        <v>1354</v>
      </c>
      <c r="FW38" s="25">
        <f t="shared" ca="1" si="113"/>
        <v>1356</v>
      </c>
      <c r="FX38" s="25">
        <f t="shared" ca="1" si="114"/>
        <v>1452</v>
      </c>
      <c r="FY38" s="25">
        <f t="shared" ca="1" si="115"/>
        <v>1424</v>
      </c>
      <c r="FZ38" s="25">
        <f t="shared" ca="1" si="116"/>
        <v>1547</v>
      </c>
      <c r="GA38" s="25">
        <f t="shared" ca="1" si="117"/>
        <v>1503</v>
      </c>
      <c r="GB38" s="25">
        <f t="shared" ca="1" si="118"/>
        <v>1512</v>
      </c>
      <c r="GC38" s="25">
        <f t="shared" ca="1" si="119"/>
        <v>1554</v>
      </c>
      <c r="GD38" s="25">
        <f t="shared" ca="1" si="120"/>
        <v>1615</v>
      </c>
      <c r="GE38" s="25">
        <f t="shared" ca="1" si="121"/>
        <v>1632</v>
      </c>
      <c r="GF38" s="25">
        <f t="shared" ca="1" si="122"/>
        <v>1594</v>
      </c>
      <c r="GG38" s="25">
        <f t="shared" ca="1" si="123"/>
        <v>1638</v>
      </c>
      <c r="GH38" s="25">
        <f t="shared" ca="1" si="124"/>
        <v>1802</v>
      </c>
      <c r="GI38" s="25">
        <f t="shared" ca="1" si="125"/>
        <v>1761</v>
      </c>
      <c r="GJ38" s="25">
        <f t="shared" ca="1" si="126"/>
        <v>1869</v>
      </c>
      <c r="GK38" s="25">
        <f t="shared" ca="1" si="127"/>
        <v>1990</v>
      </c>
      <c r="GL38" s="25">
        <f t="shared" ca="1" si="128"/>
        <v>1888</v>
      </c>
      <c r="GM38" s="25">
        <f t="shared" ca="1" si="129"/>
        <v>1833</v>
      </c>
      <c r="GN38" s="25">
        <f t="shared" ca="1" si="130"/>
        <v>1683</v>
      </c>
      <c r="GO38" s="25">
        <f t="shared" ca="1" si="131"/>
        <v>1625</v>
      </c>
      <c r="GP38" s="25">
        <f t="shared" ca="1" si="132"/>
        <v>1577</v>
      </c>
      <c r="GQ38" s="25">
        <f t="shared" ca="1" si="133"/>
        <v>1594</v>
      </c>
      <c r="GR38" s="25">
        <f t="shared" ca="1" si="134"/>
        <v>1440</v>
      </c>
      <c r="GS38" s="25">
        <f t="shared" ca="1" si="135"/>
        <v>1554</v>
      </c>
      <c r="GT38" s="25">
        <f t="shared" ca="1" si="136"/>
        <v>1501</v>
      </c>
      <c r="GU38" s="25">
        <f t="shared" ca="1" si="137"/>
        <v>1544</v>
      </c>
      <c r="GV38" s="25">
        <f t="shared" ca="1" si="138"/>
        <v>1636</v>
      </c>
      <c r="GW38" s="25">
        <f t="shared" ca="1" si="139"/>
        <v>1650</v>
      </c>
      <c r="GX38" s="25">
        <f t="shared" ca="1" si="140"/>
        <v>1729</v>
      </c>
      <c r="GY38" s="25">
        <f t="shared" ca="1" si="141"/>
        <v>1735</v>
      </c>
      <c r="GZ38" s="25">
        <f t="shared" ca="1" si="142"/>
        <v>1829</v>
      </c>
      <c r="HA38" s="25">
        <f t="shared" ca="1" si="143"/>
        <v>1866</v>
      </c>
      <c r="HB38" s="25">
        <f t="shared" ca="1" si="144"/>
        <v>1996</v>
      </c>
      <c r="HC38" s="25">
        <f t="shared" ca="1" si="145"/>
        <v>2001</v>
      </c>
      <c r="HD38" s="25">
        <f t="shared" ca="1" si="146"/>
        <v>2020</v>
      </c>
      <c r="HE38" s="25">
        <f t="shared" ca="1" si="147"/>
        <v>2164</v>
      </c>
      <c r="HF38" s="25">
        <f t="shared" ca="1" si="148"/>
        <v>2250</v>
      </c>
      <c r="HG38" s="25">
        <f t="shared" ca="1" si="149"/>
        <v>2333</v>
      </c>
      <c r="HH38" s="25">
        <f t="shared" ca="1" si="150"/>
        <v>2438</v>
      </c>
      <c r="HI38" s="25">
        <f t="shared" ca="1" si="151"/>
        <v>2623</v>
      </c>
      <c r="HJ38" s="25">
        <f t="shared" ca="1" si="152"/>
        <v>2851</v>
      </c>
      <c r="HK38" s="25">
        <f t="shared" ca="1" si="153"/>
        <v>3028</v>
      </c>
      <c r="HL38" s="25">
        <f t="shared" ca="1" si="154"/>
        <v>3180</v>
      </c>
      <c r="HM38" s="25">
        <f t="shared" ca="1" si="155"/>
        <v>3137</v>
      </c>
      <c r="HN38" s="25">
        <f t="shared" ca="1" si="156"/>
        <v>3199</v>
      </c>
      <c r="HO38" s="25">
        <f t="shared" ca="1" si="157"/>
        <v>3043</v>
      </c>
      <c r="HP38" s="25">
        <f t="shared" ca="1" si="158"/>
        <v>2899</v>
      </c>
      <c r="HQ38" s="25">
        <f t="shared" ca="1" si="159"/>
        <v>2848</v>
      </c>
      <c r="HR38" s="25">
        <f t="shared" ca="1" si="160"/>
        <v>2976</v>
      </c>
      <c r="HS38" s="25">
        <f t="shared" ca="1" si="161"/>
        <v>2136</v>
      </c>
      <c r="HT38" s="25">
        <f t="shared" ca="1" si="162"/>
        <v>2737</v>
      </c>
      <c r="HU38" s="25">
        <f t="shared" ca="1" si="163"/>
        <v>2521</v>
      </c>
      <c r="HV38" s="25">
        <f t="shared" ca="1" si="164"/>
        <v>2463</v>
      </c>
      <c r="HW38" s="25">
        <f t="shared" ca="1" si="165"/>
        <v>2369</v>
      </c>
      <c r="HX38" s="25">
        <f t="shared" ca="1" si="166"/>
        <v>2274</v>
      </c>
      <c r="HY38" s="25">
        <f t="shared" ca="1" si="167"/>
        <v>2300</v>
      </c>
      <c r="HZ38" s="25">
        <f t="shared" ca="1" si="168"/>
        <v>2282</v>
      </c>
      <c r="IA38" s="25">
        <f t="shared" ca="1" si="169"/>
        <v>2230</v>
      </c>
      <c r="IB38" s="25">
        <f t="shared" ca="1" si="170"/>
        <v>2145</v>
      </c>
      <c r="IC38" s="25">
        <f t="shared" ca="1" si="171"/>
        <v>2311</v>
      </c>
      <c r="ID38" s="25">
        <f t="shared" ca="1" si="172"/>
        <v>2392</v>
      </c>
      <c r="IE38" s="25">
        <f t="shared" ca="1" si="173"/>
        <v>2468</v>
      </c>
      <c r="IF38" s="25">
        <f t="shared" ca="1" si="174"/>
        <v>2477</v>
      </c>
      <c r="IG38" s="25">
        <f t="shared" ca="1" si="175"/>
        <v>2826</v>
      </c>
      <c r="IH38" s="25">
        <f t="shared" ca="1" si="176"/>
        <v>3005</v>
      </c>
      <c r="II38" s="25">
        <f t="shared" ca="1" si="177"/>
        <v>3274</v>
      </c>
      <c r="IJ38" s="25">
        <f t="shared" ca="1" si="178"/>
        <v>3797</v>
      </c>
      <c r="IK38" s="25">
        <f t="shared" ca="1" si="179"/>
        <v>3843</v>
      </c>
      <c r="IL38" s="25">
        <f t="shared" ca="1" si="180"/>
        <v>3875</v>
      </c>
      <c r="IM38" s="25">
        <f t="shared" ca="1" si="181"/>
        <v>2659</v>
      </c>
      <c r="IN38" s="25">
        <f t="shared" ca="1" si="182"/>
        <v>2490</v>
      </c>
      <c r="IO38" s="25">
        <f t="shared" ca="1" si="183"/>
        <v>3211</v>
      </c>
      <c r="IP38" s="25">
        <f t="shared" ca="1" si="184"/>
        <v>3128</v>
      </c>
      <c r="IQ38" s="25">
        <f t="shared" ca="1" si="185"/>
        <v>3039</v>
      </c>
      <c r="IR38" s="25">
        <f t="shared" ca="1" si="186"/>
        <v>3047</v>
      </c>
      <c r="IS38" s="25">
        <f t="shared" ca="1" si="187"/>
        <v>2590</v>
      </c>
      <c r="IT38" s="25">
        <f t="shared" ca="1" si="188"/>
        <v>2302</v>
      </c>
      <c r="IU38" s="25">
        <f t="shared" ca="1" si="189"/>
        <v>2189</v>
      </c>
      <c r="IV38" s="25">
        <f t="shared" ca="1" si="190"/>
        <v>2147</v>
      </c>
      <c r="IW38" s="25">
        <f t="shared" ca="1" si="191"/>
        <v>2027</v>
      </c>
      <c r="IX38" s="25">
        <f t="shared" ca="1" si="192"/>
        <v>2093</v>
      </c>
      <c r="IY38" s="25">
        <f t="shared" ca="1" si="193"/>
        <v>1713</v>
      </c>
      <c r="IZ38" s="25">
        <f t="shared" ca="1" si="194"/>
        <v>1614</v>
      </c>
      <c r="JA38" s="25">
        <f t="shared" ca="1" si="195"/>
        <v>1428</v>
      </c>
      <c r="JB38" s="25">
        <f t="shared" ca="1" si="196"/>
        <v>1255</v>
      </c>
      <c r="JC38" s="25">
        <f t="shared" ca="1" si="197"/>
        <v>1049</v>
      </c>
      <c r="JD38" s="25">
        <f t="shared" ca="1" si="198"/>
        <v>907</v>
      </c>
      <c r="JE38" s="25">
        <f t="shared" ca="1" si="199"/>
        <v>802</v>
      </c>
      <c r="JF38" s="25">
        <f t="shared" ca="1" si="200"/>
        <v>612</v>
      </c>
      <c r="JG38" s="25">
        <f t="shared" ca="1" si="201"/>
        <v>491</v>
      </c>
      <c r="JH38" s="25">
        <f t="shared" ca="1" si="202"/>
        <v>472</v>
      </c>
      <c r="JI38" s="25">
        <f t="shared" ca="1" si="203"/>
        <v>316</v>
      </c>
      <c r="JJ38" s="25">
        <f t="shared" ca="1" si="204"/>
        <v>246</v>
      </c>
      <c r="JK38" s="25">
        <f t="shared" ca="1" si="205"/>
        <v>161</v>
      </c>
      <c r="JL38" s="25">
        <f t="shared" ca="1" si="206"/>
        <v>130</v>
      </c>
      <c r="JM38" s="27">
        <f ca="1">SUM(INDIRECT("'各歳別人口③'!E"&amp;(103+131*ROW(A28))):INDIRECT("'各歳別人口③'!E"&amp;(133+131*ROW(A28))))</f>
        <v>209</v>
      </c>
    </row>
    <row r="39" spans="1:273" x14ac:dyDescent="0.4">
      <c r="A39" s="24" t="str">
        <f>"2020年"&amp;"12月"</f>
        <v>2020年12月</v>
      </c>
      <c r="B39" s="25">
        <f ca="1">SUM(INDIRECT("'各歳別人口③'!D"&amp;(3+131*ROW(A29))):INDIRECT("'各歳別人口③'!E"&amp;(133+131*ROW(A29))))</f>
        <v>396992</v>
      </c>
      <c r="D39" s="24" t="str">
        <f>"2020年"&amp;"12月"</f>
        <v>2020年12月</v>
      </c>
      <c r="E39" s="25">
        <f ca="1">SUM(INDIRECT("'各歳別人口③'!D"&amp;(3+131*ROW(A29))):INDIRECT("'各歳別人口③'!D"&amp;(133+131*ROW(A29))))</f>
        <v>198158</v>
      </c>
      <c r="F39" s="25">
        <f ca="1">SUM(INDIRECT("'各歳別人口③'!E"&amp;(3+131*ROW(A29))):INDIRECT("'各歳別人口③'!E"&amp;(133+131*ROW(A29))))</f>
        <v>198834</v>
      </c>
      <c r="H39" s="24" t="str">
        <f>"2020年"&amp;"12月"</f>
        <v>2020年12月</v>
      </c>
      <c r="I39" s="25">
        <f ca="1">SUM(INDIRECT("'各歳別人口③'!D"&amp;(3+131*ROW(A29))):INDIRECT("'各歳別人口③'!D"&amp;(17+131*ROW(A29))))</f>
        <v>21587</v>
      </c>
      <c r="J39" s="25">
        <f ca="1">SUM(INDIRECT("'各歳別人口③'!D"&amp;(18+131*ROW(A29))):INDIRECT("'各歳別人口③'!D"&amp;(67+131*ROW(A29))))</f>
        <v>120455</v>
      </c>
      <c r="K39" s="25">
        <f ca="1">SUM(INDIRECT("'各歳別人口③'!D"&amp;(68+131*ROW(A29))):INDIRECT("'各歳別人口③'!D"&amp;(133+131*ROW(A29))))</f>
        <v>56116</v>
      </c>
      <c r="M39" s="24" t="str">
        <f>"2020年"&amp;"12月"</f>
        <v>2020年12月</v>
      </c>
      <c r="N39" s="25">
        <f ca="1">SUM(INDIRECT("'各歳別人口③'!E"&amp;(3+131*ROW(A29))):INDIRECT("'各歳別人口③'!E"&amp;(17+131*ROW(A29))))</f>
        <v>20571</v>
      </c>
      <c r="O39" s="25">
        <f ca="1">SUM(INDIRECT("'各歳別人口③'!E"&amp;(18+131*ROW(A29))):INDIRECT("'各歳別人口③'!E"&amp;(67+131*ROW(A29))))</f>
        <v>108004</v>
      </c>
      <c r="P39" s="25">
        <f ca="1">SUM(INDIRECT("'各歳別人口③'!E"&amp;(68+131*ROW(A29))):INDIRECT("'各歳別人口③'!E"&amp;(133+131*ROW(A29))))</f>
        <v>70259</v>
      </c>
      <c r="R39" s="24" t="str">
        <f>"2020年"&amp;"12月"</f>
        <v>2020年12月</v>
      </c>
      <c r="S39" s="26">
        <f ca="1">IFERROR(SUM(INDIRECT("'各歳別人口③'!D"&amp;(68+131*ROW(A29))):INDIRECT("'各歳別人口③'!E"&amp;(133+131*ROW(A29))))/SUM(INDIRECT("'各歳別人口③'!D"&amp;(3+131*ROW(A29))):INDIRECT("'各歳別人口③'!E"&amp;(133+131*ROW(A29)))),"")</f>
        <v>0.31833135176527488</v>
      </c>
      <c r="U39" s="24" t="str">
        <f>"2020年"&amp;"12月"</f>
        <v>2020年12月</v>
      </c>
      <c r="V39" s="26">
        <f ca="1">IFERROR(SUM(INDIRECT("'各歳別人口③'!D"&amp;(78+131*ROW(A29))):INDIRECT("'各歳別人口③'!E"&amp;(133+131*ROW(A29))))/SUM(INDIRECT("'各歳別人口③'!D"&amp;(3+131*ROW(A29))):INDIRECT("'各歳別人口③'!E"&amp;(133+131*ROW(A29)))),"")</f>
        <v>0.17007143720780268</v>
      </c>
      <c r="X39" s="24" t="str">
        <f>"2020年"&amp;"12月"</f>
        <v>2020年12月</v>
      </c>
      <c r="Y39" s="26">
        <f ca="1">IFERROR(SUM(INDIRECT("'各歳別人口③'!D"&amp;(3+131*ROW(A29))):INDIRECT("'各歳別人口③'!E"&amp;(17+131*ROW(A29))))/SUM(INDIRECT("'各歳別人口③'!D"&amp;(3+131*ROW(A29))):INDIRECT("'各歳別人口③'!E"&amp;(133+131*ROW(A29)))),"")</f>
        <v>0.10619357568918265</v>
      </c>
      <c r="Z39" s="26">
        <f ca="1">IFERROR(SUM(INDIRECT("'各歳別人口③'!D"&amp;(18+131*ROW(A29))):INDIRECT("'各歳別人口③'!E"&amp;(67+131*ROW(A29))))/SUM(INDIRECT("'各歳別人口③'!D"&amp;(3+131*ROW(A29))):INDIRECT("'各歳別人口③'!E"&amp;(133+131*ROW(A29)))),"")</f>
        <v>0.57547507254554253</v>
      </c>
      <c r="AA39" s="26">
        <f ca="1">IFERROR(SUM(INDIRECT("'各歳別人口③'!D"&amp;(68+131*ROW(A29))):INDIRECT("'各歳別人口③'!E"&amp;(133+131*ROW(A29))))/SUM(INDIRECT("'各歳別人口③'!D"&amp;(3+131*ROW(A29))):INDIRECT("'各歳別人口③'!E"&amp;(133+131*ROW(A29)))),"")</f>
        <v>0.31833135176527488</v>
      </c>
      <c r="AC39" s="24" t="str">
        <f>"2020年"&amp;"12月"</f>
        <v>2020年12月</v>
      </c>
      <c r="AD39" s="25">
        <f ca="1">SUM(INDIRECT("'各歳別人口③'!D"&amp;(3+131*ROW(A29))):INDIRECT("'各歳別人口③'!D"&amp;(7+131*ROW(A29))))</f>
        <v>6134</v>
      </c>
      <c r="AE39" s="25">
        <f ca="1">SUM(INDIRECT("'各歳別人口③'!D"&amp;(8+131*ROW(A29))):INDIRECT("'各歳別人口③'!D"&amp;(12+131*ROW(A29))))</f>
        <v>7259</v>
      </c>
      <c r="AF39" s="25">
        <f ca="1">SUM(INDIRECT("'各歳別人口③'!D"&amp;(13+131*ROW(A29))):INDIRECT("'各歳別人口③'!D"&amp;(17+131*ROW(A29))))</f>
        <v>8194</v>
      </c>
      <c r="AG39" s="25">
        <f ca="1">SUM(INDIRECT("'各歳別人口③'!D"&amp;(18+131*ROW(A29))):INDIRECT("'各歳別人口③'!D"&amp;(22+131*ROW(A29))))</f>
        <v>10761</v>
      </c>
      <c r="AH39" s="25">
        <f ca="1">SUM(INDIRECT("'各歳別人口③'!D"&amp;(23+131*ROW(A29))):INDIRECT("'各歳別人口③'!D"&amp;(27+131*ROW(A29))))</f>
        <v>11852</v>
      </c>
      <c r="AI39" s="25">
        <f ca="1">SUM(INDIRECT("'各歳別人口③'!D"&amp;(28+131*ROW(A29))):INDIRECT("'各歳別人口③'!D"&amp;(32+131*ROW(A29))))</f>
        <v>9434</v>
      </c>
      <c r="AJ39" s="25">
        <f ca="1">SUM(INDIRECT("'各歳別人口③'!D"&amp;(33+131*ROW(A29))):INDIRECT("'各歳別人口③'!D"&amp;(37+131*ROW(A29))))</f>
        <v>9472</v>
      </c>
      <c r="AK39" s="25">
        <f ca="1">SUM(INDIRECT("'各歳別人口③'!D"&amp;(38+131*ROW(A29))):INDIRECT("'各歳別人口③'!D"&amp;(42+131*ROW(A29))))</f>
        <v>10513</v>
      </c>
      <c r="AL39" s="25">
        <f ca="1">SUM(INDIRECT("'各歳別人口③'!D"&amp;(43+131*ROW(A29))):INDIRECT("'各歳別人口③'!D"&amp;(47+131*ROW(A29))))</f>
        <v>12522</v>
      </c>
      <c r="AM39" s="25">
        <f ca="1">SUM(INDIRECT("'各歳別人口③'!D"&amp;(48+131*ROW(A29))):INDIRECT("'各歳別人口③'!D"&amp;(52+131*ROW(A29))))</f>
        <v>16293</v>
      </c>
      <c r="AN39" s="25">
        <f ca="1">SUM(INDIRECT("'各歳別人口③'!D"&amp;(53+131*ROW(A29))):INDIRECT("'各歳別人口③'!D"&amp;(57+131*ROW(A29))))</f>
        <v>14988</v>
      </c>
      <c r="AO39" s="25">
        <f ca="1">SUM(INDIRECT("'各歳別人口③'!D"&amp;(58+131*ROW(A29))):INDIRECT("'各歳別人口③'!D"&amp;(62+131*ROW(A29))))</f>
        <v>13008</v>
      </c>
      <c r="AP39" s="25">
        <f ca="1">SUM(INDIRECT("'各歳別人口③'!D"&amp;(63+131*ROW(A29))):INDIRECT("'各歳別人口③'!D"&amp;(67+131*ROW(A29))))</f>
        <v>11612</v>
      </c>
      <c r="AQ39" s="25">
        <f ca="1">SUM(INDIRECT("'各歳別人口③'!D"&amp;(68+131*ROW(A29))):INDIRECT("'各歳別人口③'!D"&amp;(72+131*ROW(A29))))</f>
        <v>12672</v>
      </c>
      <c r="AR39" s="25">
        <f ca="1">SUM(INDIRECT("'各歳別人口③'!D"&amp;(73+131*ROW(A29))):INDIRECT("'各歳別人口③'!D"&amp;(77+131*ROW(A29))))</f>
        <v>15570</v>
      </c>
      <c r="AS39" s="25">
        <f ca="1">SUM(INDIRECT("'各歳別人口③'!D"&amp;(78+131*ROW(A29))):INDIRECT("'各歳別人口③'!D"&amp;(82+131*ROW(A29))))</f>
        <v>12301</v>
      </c>
      <c r="AT39" s="25">
        <f ca="1">SUM(INDIRECT("'各歳別人口③'!D"&amp;(83+131*ROW(A29))):INDIRECT("'各歳別人口③'!D"&amp;(87+131*ROW(A29))))</f>
        <v>8675</v>
      </c>
      <c r="AU39" s="25">
        <f ca="1">SUM(INDIRECT("'各歳別人口③'!D"&amp;(88+131*ROW(A29))):INDIRECT("'各歳別人口③'!D"&amp;(133+131*ROW(A29))))</f>
        <v>6898</v>
      </c>
      <c r="AW39" s="24" t="str">
        <f>"2020年"&amp;"12月"</f>
        <v>2020年12月</v>
      </c>
      <c r="AX39" s="25">
        <f ca="1">SUM(INDIRECT("'各歳別人口③'!E"&amp;(3+131*ROW(A29))):INDIRECT("'各歳別人口③'!E"&amp;(7+131*ROW(A29))))</f>
        <v>5621</v>
      </c>
      <c r="AY39" s="25">
        <f ca="1">SUM(INDIRECT("'各歳別人口③'!E"&amp;(8+131*ROW(A29))):INDIRECT("'各歳別人口③'!E"&amp;(12+131*ROW(A29))))</f>
        <v>7133</v>
      </c>
      <c r="AZ39" s="25">
        <f ca="1">SUM(INDIRECT("'各歳別人口③'!E"&amp;(13+131*ROW(A29))):INDIRECT("'各歳別人口③'!E"&amp;(17+131*ROW(A29))))</f>
        <v>7817</v>
      </c>
      <c r="BA39" s="25">
        <f ca="1">SUM(INDIRECT("'各歳別人口③'!E"&amp;(18+131*ROW(A29))):INDIRECT("'各歳別人口③'!E"&amp;(22+131*ROW(A29))))</f>
        <v>8645</v>
      </c>
      <c r="BB39" s="25">
        <f ca="1">SUM(INDIRECT("'各歳別人口③'!E"&amp;(23+131*ROW(A29))):INDIRECT("'各歳別人口③'!E"&amp;(27+131*ROW(A29))))</f>
        <v>9058</v>
      </c>
      <c r="BC39" s="25">
        <f ca="1">SUM(INDIRECT("'各歳別人口③'!E"&amp;(28+131*ROW(A29))):INDIRECT("'各歳別人口③'!E"&amp;(32+131*ROW(A29))))</f>
        <v>7666</v>
      </c>
      <c r="BD39" s="25">
        <f ca="1">SUM(INDIRECT("'各歳別人口③'!E"&amp;(33+131*ROW(A29))):INDIRECT("'各歳別人口③'!E"&amp;(37+131*ROW(A29))))</f>
        <v>8260</v>
      </c>
      <c r="BE39" s="25">
        <f ca="1">SUM(INDIRECT("'各歳別人口③'!E"&amp;(38+131*ROW(A29))):INDIRECT("'各歳別人口③'!E"&amp;(42+131*ROW(A29))))</f>
        <v>9679</v>
      </c>
      <c r="BF39" s="25">
        <f ca="1">SUM(INDIRECT("'各歳別人口③'!E"&amp;(43+131*ROW(A29))):INDIRECT("'各歳別人口③'!E"&amp;(47+131*ROW(A29))))</f>
        <v>11764</v>
      </c>
      <c r="BG39" s="25">
        <f ca="1">SUM(INDIRECT("'各歳別人口③'!E"&amp;(48+131*ROW(A29))):INDIRECT("'各歳別人口③'!E"&amp;(52+131*ROW(A29))))</f>
        <v>15319</v>
      </c>
      <c r="BH39" s="25">
        <f ca="1">SUM(INDIRECT("'各歳別人口③'!E"&amp;(53+131*ROW(A29))):INDIRECT("'各歳別人口③'!E"&amp;(57+131*ROW(A29))))</f>
        <v>13955</v>
      </c>
      <c r="BI39" s="25">
        <f ca="1">SUM(INDIRECT("'各歳別人口③'!E"&amp;(58+131*ROW(A29))):INDIRECT("'各歳別人口③'!E"&amp;(62+131*ROW(A29))))</f>
        <v>12384</v>
      </c>
      <c r="BJ39" s="25">
        <f ca="1">SUM(INDIRECT("'各歳別人口③'!E"&amp;(63+131*ROW(A29))):INDIRECT("'各歳別人口③'!E"&amp;(67+131*ROW(A29))))</f>
        <v>11274</v>
      </c>
      <c r="BK39" s="25">
        <f ca="1">SUM(INDIRECT("'各歳別人口③'!E"&amp;(68+131*ROW(A29))):INDIRECT("'各歳別人口③'!E"&amp;(72+131*ROW(A29))))</f>
        <v>13109</v>
      </c>
      <c r="BL39" s="25">
        <f ca="1">SUM(INDIRECT("'各歳別人口③'!E"&amp;(73+131*ROW(A29))):INDIRECT("'各歳別人口③'!E"&amp;(77+131*ROW(A29))))</f>
        <v>17507</v>
      </c>
      <c r="BM39" s="25">
        <f ca="1">SUM(INDIRECT("'各歳別人口③'!E"&amp;(78+131*ROW(A29))):INDIRECT("'各歳別人口③'!E"&amp;(82+131*ROW(A29))))</f>
        <v>14826</v>
      </c>
      <c r="BN39" s="25">
        <f ca="1">SUM(INDIRECT("'各歳別人口③'!E"&amp;(83+131*ROW(A29))):INDIRECT("'各歳別人口③'!E"&amp;(87+131*ROW(A29))))</f>
        <v>11298</v>
      </c>
      <c r="BO39" s="25">
        <f ca="1">SUM(INDIRECT("'各歳別人口③'!E"&amp;(88+131*ROW(A29))):INDIRECT("'各歳別人口③'!E"&amp;(133+131*ROW(A29))))</f>
        <v>13519</v>
      </c>
      <c r="BQ39" s="24" t="str">
        <f>"2020年"&amp;"12月"</f>
        <v>2020年12月</v>
      </c>
      <c r="BR39" s="25">
        <f t="shared" ca="1" si="7"/>
        <v>1039</v>
      </c>
      <c r="BS39" s="25">
        <f t="shared" ca="1" si="8"/>
        <v>1189</v>
      </c>
      <c r="BT39" s="25">
        <f t="shared" ca="1" si="9"/>
        <v>1207</v>
      </c>
      <c r="BU39" s="25">
        <f t="shared" ca="1" si="10"/>
        <v>1290</v>
      </c>
      <c r="BV39" s="25">
        <f t="shared" ca="1" si="11"/>
        <v>1409</v>
      </c>
      <c r="BW39" s="25">
        <f t="shared" ca="1" si="12"/>
        <v>1399</v>
      </c>
      <c r="BX39" s="25">
        <f t="shared" ca="1" si="13"/>
        <v>1402</v>
      </c>
      <c r="BY39" s="25">
        <f t="shared" ca="1" si="14"/>
        <v>1421</v>
      </c>
      <c r="BZ39" s="25">
        <f t="shared" ca="1" si="15"/>
        <v>1508</v>
      </c>
      <c r="CA39" s="25">
        <f t="shared" ca="1" si="16"/>
        <v>1529</v>
      </c>
      <c r="CB39" s="25">
        <f t="shared" ca="1" si="17"/>
        <v>1631</v>
      </c>
      <c r="CC39" s="25">
        <f t="shared" ca="1" si="18"/>
        <v>1553</v>
      </c>
      <c r="CD39" s="25">
        <f t="shared" ca="1" si="19"/>
        <v>1607</v>
      </c>
      <c r="CE39" s="25">
        <f t="shared" ca="1" si="20"/>
        <v>1666</v>
      </c>
      <c r="CF39" s="25">
        <f t="shared" ca="1" si="21"/>
        <v>1737</v>
      </c>
      <c r="CG39" s="25">
        <f t="shared" ca="1" si="22"/>
        <v>1757</v>
      </c>
      <c r="CH39" s="25">
        <f t="shared" ca="1" si="23"/>
        <v>2091</v>
      </c>
      <c r="CI39" s="25">
        <f t="shared" ca="1" si="24"/>
        <v>2197</v>
      </c>
      <c r="CJ39" s="25">
        <f t="shared" ca="1" si="25"/>
        <v>2219</v>
      </c>
      <c r="CK39" s="25">
        <f t="shared" ca="1" si="26"/>
        <v>2497</v>
      </c>
      <c r="CL39" s="25">
        <f t="shared" ca="1" si="27"/>
        <v>2668</v>
      </c>
      <c r="CM39" s="25">
        <f t="shared" ca="1" si="28"/>
        <v>2575</v>
      </c>
      <c r="CN39" s="25">
        <f t="shared" ca="1" si="29"/>
        <v>2420</v>
      </c>
      <c r="CO39" s="25">
        <f t="shared" ca="1" si="30"/>
        <v>2185</v>
      </c>
      <c r="CP39" s="25">
        <f t="shared" ca="1" si="31"/>
        <v>2004</v>
      </c>
      <c r="CQ39" s="25">
        <f t="shared" ca="1" si="32"/>
        <v>1955</v>
      </c>
      <c r="CR39" s="25">
        <f t="shared" ca="1" si="33"/>
        <v>1937</v>
      </c>
      <c r="CS39" s="25">
        <f t="shared" ca="1" si="34"/>
        <v>1885</v>
      </c>
      <c r="CT39" s="25">
        <f t="shared" ca="1" si="35"/>
        <v>1797</v>
      </c>
      <c r="CU39" s="25">
        <f t="shared" ca="1" si="36"/>
        <v>1860</v>
      </c>
      <c r="CV39" s="25">
        <f t="shared" ca="1" si="37"/>
        <v>1815</v>
      </c>
      <c r="CW39" s="25">
        <f t="shared" ca="1" si="38"/>
        <v>1780</v>
      </c>
      <c r="CX39" s="25">
        <f t="shared" ca="1" si="39"/>
        <v>1957</v>
      </c>
      <c r="CY39" s="25">
        <f t="shared" ca="1" si="40"/>
        <v>1955</v>
      </c>
      <c r="CZ39" s="25">
        <f t="shared" ca="1" si="41"/>
        <v>1965</v>
      </c>
      <c r="DA39" s="25">
        <f t="shared" ca="1" si="42"/>
        <v>2012</v>
      </c>
      <c r="DB39" s="25">
        <f t="shared" ca="1" si="43"/>
        <v>2090</v>
      </c>
      <c r="DC39" s="25">
        <f t="shared" ca="1" si="44"/>
        <v>2106</v>
      </c>
      <c r="DD39" s="25">
        <f t="shared" ca="1" si="45"/>
        <v>2153</v>
      </c>
      <c r="DE39" s="25">
        <f t="shared" ca="1" si="46"/>
        <v>2152</v>
      </c>
      <c r="DF39" s="25">
        <f t="shared" ca="1" si="47"/>
        <v>2187</v>
      </c>
      <c r="DG39" s="25">
        <f t="shared" ca="1" si="48"/>
        <v>2391</v>
      </c>
      <c r="DH39" s="25">
        <f t="shared" ca="1" si="49"/>
        <v>2525</v>
      </c>
      <c r="DI39" s="25">
        <f t="shared" ca="1" si="50"/>
        <v>2587</v>
      </c>
      <c r="DJ39" s="25">
        <f t="shared" ca="1" si="51"/>
        <v>2832</v>
      </c>
      <c r="DK39" s="25">
        <f t="shared" ca="1" si="52"/>
        <v>2961</v>
      </c>
      <c r="DL39" s="25">
        <f t="shared" ca="1" si="53"/>
        <v>3123</v>
      </c>
      <c r="DM39" s="25">
        <f t="shared" ca="1" si="54"/>
        <v>3371</v>
      </c>
      <c r="DN39" s="25">
        <f t="shared" ca="1" si="55"/>
        <v>3465</v>
      </c>
      <c r="DO39" s="25">
        <f t="shared" ca="1" si="56"/>
        <v>3373</v>
      </c>
      <c r="DP39" s="25">
        <f t="shared" ca="1" si="57"/>
        <v>3295</v>
      </c>
      <c r="DQ39" s="25">
        <f t="shared" ca="1" si="58"/>
        <v>3159</v>
      </c>
      <c r="DR39" s="25">
        <f t="shared" ca="1" si="59"/>
        <v>3043</v>
      </c>
      <c r="DS39" s="25">
        <f t="shared" ca="1" si="60"/>
        <v>3177</v>
      </c>
      <c r="DT39" s="25">
        <f t="shared" ca="1" si="61"/>
        <v>2314</v>
      </c>
      <c r="DU39" s="25">
        <f t="shared" ca="1" si="62"/>
        <v>2886</v>
      </c>
      <c r="DV39" s="25">
        <f t="shared" ca="1" si="63"/>
        <v>2594</v>
      </c>
      <c r="DW39" s="25">
        <f t="shared" ca="1" si="64"/>
        <v>2594</v>
      </c>
      <c r="DX39" s="25">
        <f t="shared" ca="1" si="65"/>
        <v>2476</v>
      </c>
      <c r="DY39" s="25">
        <f t="shared" ca="1" si="66"/>
        <v>2458</v>
      </c>
      <c r="DZ39" s="25">
        <f t="shared" ca="1" si="67"/>
        <v>2323</v>
      </c>
      <c r="EA39" s="25">
        <f t="shared" ca="1" si="68"/>
        <v>2439</v>
      </c>
      <c r="EB39" s="25">
        <f t="shared" ca="1" si="69"/>
        <v>2350</v>
      </c>
      <c r="EC39" s="25">
        <f t="shared" ca="1" si="70"/>
        <v>2158</v>
      </c>
      <c r="ED39" s="25">
        <f t="shared" ca="1" si="71"/>
        <v>2342</v>
      </c>
      <c r="EE39" s="25">
        <f t="shared" ca="1" si="72"/>
        <v>2308</v>
      </c>
      <c r="EF39" s="25">
        <f t="shared" ca="1" si="73"/>
        <v>2382</v>
      </c>
      <c r="EG39" s="25">
        <f t="shared" ca="1" si="74"/>
        <v>2511</v>
      </c>
      <c r="EH39" s="25">
        <f t="shared" ca="1" si="75"/>
        <v>2680</v>
      </c>
      <c r="EI39" s="25">
        <f t="shared" ca="1" si="76"/>
        <v>2791</v>
      </c>
      <c r="EJ39" s="25">
        <f t="shared" ca="1" si="77"/>
        <v>3035</v>
      </c>
      <c r="EK39" s="25">
        <f t="shared" ca="1" si="78"/>
        <v>3528</v>
      </c>
      <c r="EL39" s="25">
        <f t="shared" ca="1" si="79"/>
        <v>3338</v>
      </c>
      <c r="EM39" s="25">
        <f t="shared" ca="1" si="80"/>
        <v>3409</v>
      </c>
      <c r="EN39" s="25">
        <f t="shared" ca="1" si="81"/>
        <v>2260</v>
      </c>
      <c r="EO39" s="25">
        <f t="shared" ca="1" si="82"/>
        <v>2007</v>
      </c>
      <c r="EP39" s="25">
        <f t="shared" ca="1" si="83"/>
        <v>2582</v>
      </c>
      <c r="EQ39" s="25">
        <f t="shared" ca="1" si="84"/>
        <v>2645</v>
      </c>
      <c r="ER39" s="25">
        <f t="shared" ca="1" si="85"/>
        <v>2589</v>
      </c>
      <c r="ES39" s="25">
        <f t="shared" ca="1" si="86"/>
        <v>2478</v>
      </c>
      <c r="ET39" s="25">
        <f t="shared" ca="1" si="87"/>
        <v>2072</v>
      </c>
      <c r="EU39" s="25">
        <f t="shared" ca="1" si="88"/>
        <v>1835</v>
      </c>
      <c r="EV39" s="25">
        <f t="shared" ca="1" si="89"/>
        <v>1649</v>
      </c>
      <c r="EW39" s="25">
        <f t="shared" ca="1" si="90"/>
        <v>1654</v>
      </c>
      <c r="EX39" s="25">
        <f t="shared" ca="1" si="91"/>
        <v>1465</v>
      </c>
      <c r="EY39" s="25">
        <f t="shared" ca="1" si="92"/>
        <v>1423</v>
      </c>
      <c r="EZ39" s="25">
        <f t="shared" ca="1" si="93"/>
        <v>1076</v>
      </c>
      <c r="FA39" s="25">
        <f t="shared" ca="1" si="94"/>
        <v>981</v>
      </c>
      <c r="FB39" s="25">
        <f t="shared" ca="1" si="95"/>
        <v>813</v>
      </c>
      <c r="FC39" s="25">
        <f t="shared" ca="1" si="96"/>
        <v>645</v>
      </c>
      <c r="FD39" s="25">
        <f t="shared" ca="1" si="97"/>
        <v>493</v>
      </c>
      <c r="FE39" s="25">
        <f t="shared" ca="1" si="98"/>
        <v>390</v>
      </c>
      <c r="FF39" s="25">
        <f t="shared" ca="1" si="99"/>
        <v>324</v>
      </c>
      <c r="FG39" s="25">
        <f t="shared" ca="1" si="100"/>
        <v>251</v>
      </c>
      <c r="FH39" s="25">
        <f t="shared" ca="1" si="101"/>
        <v>179</v>
      </c>
      <c r="FI39" s="25">
        <f t="shared" ca="1" si="102"/>
        <v>102</v>
      </c>
      <c r="FJ39" s="25">
        <f t="shared" ca="1" si="103"/>
        <v>70</v>
      </c>
      <c r="FK39" s="25">
        <f t="shared" ca="1" si="104"/>
        <v>61</v>
      </c>
      <c r="FL39" s="25">
        <f t="shared" ca="1" si="105"/>
        <v>38</v>
      </c>
      <c r="FM39" s="25">
        <f t="shared" ca="1" si="106"/>
        <v>19</v>
      </c>
      <c r="FN39" s="27">
        <f ca="1">SUM(INDIRECT("'各歳別人口③'!D"&amp;(103+131*ROW(A29))):INDIRECT("'各歳別人口③'!D"&amp;(133+131*ROW(A29))))</f>
        <v>33</v>
      </c>
      <c r="FP39" s="24" t="str">
        <f>"2020年"&amp;"12月"</f>
        <v>2020年12月</v>
      </c>
      <c r="FQ39" s="25">
        <f t="shared" ca="1" si="107"/>
        <v>983</v>
      </c>
      <c r="FR39" s="25">
        <f t="shared" ca="1" si="108"/>
        <v>1059</v>
      </c>
      <c r="FS39" s="25">
        <f t="shared" ca="1" si="109"/>
        <v>1131</v>
      </c>
      <c r="FT39" s="25">
        <f t="shared" ca="1" si="110"/>
        <v>1209</v>
      </c>
      <c r="FU39" s="25">
        <f t="shared" ca="1" si="111"/>
        <v>1239</v>
      </c>
      <c r="FV39" s="25">
        <f t="shared" ca="1" si="112"/>
        <v>1353</v>
      </c>
      <c r="FW39" s="25">
        <f t="shared" ca="1" si="113"/>
        <v>1378</v>
      </c>
      <c r="FX39" s="25">
        <f t="shared" ca="1" si="114"/>
        <v>1460</v>
      </c>
      <c r="FY39" s="25">
        <f t="shared" ca="1" si="115"/>
        <v>1413</v>
      </c>
      <c r="FZ39" s="25">
        <f t="shared" ca="1" si="116"/>
        <v>1529</v>
      </c>
      <c r="GA39" s="25">
        <f t="shared" ca="1" si="117"/>
        <v>1517</v>
      </c>
      <c r="GB39" s="25">
        <f t="shared" ca="1" si="118"/>
        <v>1504</v>
      </c>
      <c r="GC39" s="25">
        <f t="shared" ca="1" si="119"/>
        <v>1537</v>
      </c>
      <c r="GD39" s="25">
        <f t="shared" ca="1" si="120"/>
        <v>1622</v>
      </c>
      <c r="GE39" s="25">
        <f t="shared" ca="1" si="121"/>
        <v>1637</v>
      </c>
      <c r="GF39" s="25">
        <f t="shared" ca="1" si="122"/>
        <v>1556</v>
      </c>
      <c r="GG39" s="25">
        <f t="shared" ca="1" si="123"/>
        <v>1687</v>
      </c>
      <c r="GH39" s="25">
        <f t="shared" ca="1" si="124"/>
        <v>1764</v>
      </c>
      <c r="GI39" s="25">
        <f t="shared" ca="1" si="125"/>
        <v>1759</v>
      </c>
      <c r="GJ39" s="25">
        <f t="shared" ca="1" si="126"/>
        <v>1879</v>
      </c>
      <c r="GK39" s="25">
        <f t="shared" ca="1" si="127"/>
        <v>1994</v>
      </c>
      <c r="GL39" s="25">
        <f t="shared" ca="1" si="128"/>
        <v>1876</v>
      </c>
      <c r="GM39" s="25">
        <f t="shared" ca="1" si="129"/>
        <v>1871</v>
      </c>
      <c r="GN39" s="25">
        <f t="shared" ca="1" si="130"/>
        <v>1699</v>
      </c>
      <c r="GO39" s="25">
        <f t="shared" ca="1" si="131"/>
        <v>1618</v>
      </c>
      <c r="GP39" s="25">
        <f t="shared" ca="1" si="132"/>
        <v>1558</v>
      </c>
      <c r="GQ39" s="25">
        <f t="shared" ca="1" si="133"/>
        <v>1613</v>
      </c>
      <c r="GR39" s="25">
        <f t="shared" ca="1" si="134"/>
        <v>1459</v>
      </c>
      <c r="GS39" s="25">
        <f t="shared" ca="1" si="135"/>
        <v>1522</v>
      </c>
      <c r="GT39" s="25">
        <f t="shared" ca="1" si="136"/>
        <v>1514</v>
      </c>
      <c r="GU39" s="25">
        <f t="shared" ca="1" si="137"/>
        <v>1540</v>
      </c>
      <c r="GV39" s="25">
        <f t="shared" ca="1" si="138"/>
        <v>1614</v>
      </c>
      <c r="GW39" s="25">
        <f t="shared" ca="1" si="139"/>
        <v>1668</v>
      </c>
      <c r="GX39" s="25">
        <f t="shared" ca="1" si="140"/>
        <v>1712</v>
      </c>
      <c r="GY39" s="25">
        <f t="shared" ca="1" si="141"/>
        <v>1726</v>
      </c>
      <c r="GZ39" s="25">
        <f t="shared" ca="1" si="142"/>
        <v>1802</v>
      </c>
      <c r="HA39" s="25">
        <f t="shared" ca="1" si="143"/>
        <v>1882</v>
      </c>
      <c r="HB39" s="25">
        <f t="shared" ca="1" si="144"/>
        <v>2005</v>
      </c>
      <c r="HC39" s="25">
        <f t="shared" ca="1" si="145"/>
        <v>1960</v>
      </c>
      <c r="HD39" s="25">
        <f t="shared" ca="1" si="146"/>
        <v>2030</v>
      </c>
      <c r="HE39" s="25">
        <f t="shared" ca="1" si="147"/>
        <v>2143</v>
      </c>
      <c r="HF39" s="25">
        <f t="shared" ca="1" si="148"/>
        <v>2246</v>
      </c>
      <c r="HG39" s="25">
        <f t="shared" ca="1" si="149"/>
        <v>2328</v>
      </c>
      <c r="HH39" s="25">
        <f t="shared" ca="1" si="150"/>
        <v>2440</v>
      </c>
      <c r="HI39" s="25">
        <f t="shared" ca="1" si="151"/>
        <v>2607</v>
      </c>
      <c r="HJ39" s="25">
        <f t="shared" ca="1" si="152"/>
        <v>2818</v>
      </c>
      <c r="HK39" s="25">
        <f t="shared" ca="1" si="153"/>
        <v>3012</v>
      </c>
      <c r="HL39" s="25">
        <f t="shared" ca="1" si="154"/>
        <v>3177</v>
      </c>
      <c r="HM39" s="25">
        <f t="shared" ca="1" si="155"/>
        <v>3142</v>
      </c>
      <c r="HN39" s="25">
        <f t="shared" ca="1" si="156"/>
        <v>3170</v>
      </c>
      <c r="HO39" s="25">
        <f t="shared" ca="1" si="157"/>
        <v>3079</v>
      </c>
      <c r="HP39" s="25">
        <f t="shared" ca="1" si="158"/>
        <v>2874</v>
      </c>
      <c r="HQ39" s="25">
        <f t="shared" ca="1" si="159"/>
        <v>2871</v>
      </c>
      <c r="HR39" s="25">
        <f t="shared" ca="1" si="160"/>
        <v>2985</v>
      </c>
      <c r="HS39" s="25">
        <f t="shared" ca="1" si="161"/>
        <v>2146</v>
      </c>
      <c r="HT39" s="25">
        <f t="shared" ca="1" si="162"/>
        <v>2723</v>
      </c>
      <c r="HU39" s="25">
        <f t="shared" ca="1" si="163"/>
        <v>2548</v>
      </c>
      <c r="HV39" s="25">
        <f t="shared" ca="1" si="164"/>
        <v>2466</v>
      </c>
      <c r="HW39" s="25">
        <f t="shared" ca="1" si="165"/>
        <v>2335</v>
      </c>
      <c r="HX39" s="25">
        <f t="shared" ca="1" si="166"/>
        <v>2312</v>
      </c>
      <c r="HY39" s="25">
        <f t="shared" ca="1" si="167"/>
        <v>2316</v>
      </c>
      <c r="HZ39" s="25">
        <f t="shared" ca="1" si="168"/>
        <v>2217</v>
      </c>
      <c r="IA39" s="25">
        <f t="shared" ca="1" si="169"/>
        <v>2261</v>
      </c>
      <c r="IB39" s="25">
        <f t="shared" ca="1" si="170"/>
        <v>2162</v>
      </c>
      <c r="IC39" s="25">
        <f t="shared" ca="1" si="171"/>
        <v>2318</v>
      </c>
      <c r="ID39" s="25">
        <f t="shared" ca="1" si="172"/>
        <v>2359</v>
      </c>
      <c r="IE39" s="25">
        <f t="shared" ca="1" si="173"/>
        <v>2466</v>
      </c>
      <c r="IF39" s="25">
        <f t="shared" ca="1" si="174"/>
        <v>2453</v>
      </c>
      <c r="IG39" s="25">
        <f t="shared" ca="1" si="175"/>
        <v>2814</v>
      </c>
      <c r="IH39" s="25">
        <f t="shared" ca="1" si="176"/>
        <v>3017</v>
      </c>
      <c r="II39" s="25">
        <f t="shared" ca="1" si="177"/>
        <v>3191</v>
      </c>
      <c r="IJ39" s="25">
        <f t="shared" ca="1" si="178"/>
        <v>3855</v>
      </c>
      <c r="IK39" s="25">
        <f t="shared" ca="1" si="179"/>
        <v>3790</v>
      </c>
      <c r="IL39" s="25">
        <f t="shared" ca="1" si="180"/>
        <v>3925</v>
      </c>
      <c r="IM39" s="25">
        <f t="shared" ca="1" si="181"/>
        <v>2746</v>
      </c>
      <c r="IN39" s="25">
        <f t="shared" ca="1" si="182"/>
        <v>2462</v>
      </c>
      <c r="IO39" s="25">
        <f t="shared" ca="1" si="183"/>
        <v>3137</v>
      </c>
      <c r="IP39" s="25">
        <f t="shared" ca="1" si="184"/>
        <v>3157</v>
      </c>
      <c r="IQ39" s="25">
        <f t="shared" ca="1" si="185"/>
        <v>3027</v>
      </c>
      <c r="IR39" s="25">
        <f t="shared" ca="1" si="186"/>
        <v>3043</v>
      </c>
      <c r="IS39" s="25">
        <f t="shared" ca="1" si="187"/>
        <v>2639</v>
      </c>
      <c r="IT39" s="25">
        <f t="shared" ca="1" si="188"/>
        <v>2318</v>
      </c>
      <c r="IU39" s="25">
        <f t="shared" ca="1" si="189"/>
        <v>2145</v>
      </c>
      <c r="IV39" s="25">
        <f t="shared" ca="1" si="190"/>
        <v>2184</v>
      </c>
      <c r="IW39" s="25">
        <f t="shared" ca="1" si="191"/>
        <v>2012</v>
      </c>
      <c r="IX39" s="25">
        <f t="shared" ca="1" si="192"/>
        <v>2079</v>
      </c>
      <c r="IY39" s="25">
        <f t="shared" ca="1" si="193"/>
        <v>1729</v>
      </c>
      <c r="IZ39" s="25">
        <f t="shared" ca="1" si="194"/>
        <v>1632</v>
      </c>
      <c r="JA39" s="25">
        <f t="shared" ca="1" si="195"/>
        <v>1418</v>
      </c>
      <c r="JB39" s="25">
        <f t="shared" ca="1" si="196"/>
        <v>1256</v>
      </c>
      <c r="JC39" s="25">
        <f t="shared" ca="1" si="197"/>
        <v>1061</v>
      </c>
      <c r="JD39" s="25">
        <f t="shared" ca="1" si="198"/>
        <v>908</v>
      </c>
      <c r="JE39" s="25">
        <f t="shared" ca="1" si="199"/>
        <v>784</v>
      </c>
      <c r="JF39" s="25">
        <f t="shared" ca="1" si="200"/>
        <v>635</v>
      </c>
      <c r="JG39" s="25">
        <f t="shared" ca="1" si="201"/>
        <v>478</v>
      </c>
      <c r="JH39" s="25">
        <f t="shared" ca="1" si="202"/>
        <v>474</v>
      </c>
      <c r="JI39" s="25">
        <f t="shared" ca="1" si="203"/>
        <v>317</v>
      </c>
      <c r="JJ39" s="25">
        <f t="shared" ca="1" si="204"/>
        <v>239</v>
      </c>
      <c r="JK39" s="25">
        <f t="shared" ca="1" si="205"/>
        <v>166</v>
      </c>
      <c r="JL39" s="25">
        <f t="shared" ca="1" si="206"/>
        <v>135</v>
      </c>
      <c r="JM39" s="27">
        <f ca="1">SUM(INDIRECT("'各歳別人口③'!E"&amp;(103+131*ROW(A29))):INDIRECT("'各歳別人口③'!E"&amp;(133+131*ROW(A29))))</f>
        <v>208</v>
      </c>
    </row>
    <row r="40" spans="1:273" x14ac:dyDescent="0.4">
      <c r="A40" s="24" t="str">
        <f>"2021年"&amp;"1月"</f>
        <v>2021年1月</v>
      </c>
      <c r="B40" s="25">
        <f ca="1">SUM(INDIRECT("'各歳別人口③'!D"&amp;(3+131*ROW(A30))):INDIRECT("'各歳別人口③'!E"&amp;(133+131*ROW(A30))))</f>
        <v>396427</v>
      </c>
      <c r="D40" s="24" t="str">
        <f>"2021年"&amp;"1月"</f>
        <v>2021年1月</v>
      </c>
      <c r="E40" s="25">
        <f ca="1">SUM(INDIRECT("'各歳別人口③'!D"&amp;(3+131*ROW(A30))):INDIRECT("'各歳別人口③'!D"&amp;(133+131*ROW(A30))))</f>
        <v>197809</v>
      </c>
      <c r="F40" s="25">
        <f ca="1">SUM(INDIRECT("'各歳別人口③'!E"&amp;(3+131*ROW(A30))):INDIRECT("'各歳別人口③'!E"&amp;(133+131*ROW(A30))))</f>
        <v>198618</v>
      </c>
      <c r="H40" s="24" t="str">
        <f>"2021年"&amp;"1月"</f>
        <v>2021年1月</v>
      </c>
      <c r="I40" s="25">
        <f ca="1">SUM(INDIRECT("'各歳別人口③'!D"&amp;(3+131*ROW(A30))):INDIRECT("'各歳別人口③'!D"&amp;(17+131*ROW(A30))))</f>
        <v>21517</v>
      </c>
      <c r="J40" s="25">
        <f ca="1">SUM(INDIRECT("'各歳別人口③'!D"&amp;(18+131*ROW(A30))):INDIRECT("'各歳別人口③'!D"&amp;(67+131*ROW(A30))))</f>
        <v>120170</v>
      </c>
      <c r="K40" s="25">
        <f ca="1">SUM(INDIRECT("'各歳別人口③'!D"&amp;(68+131*ROW(A30))):INDIRECT("'各歳別人口③'!D"&amp;(133+131*ROW(A30))))</f>
        <v>56122</v>
      </c>
      <c r="M40" s="24" t="str">
        <f>"2021年"&amp;"1月"</f>
        <v>2021年1月</v>
      </c>
      <c r="N40" s="25">
        <f ca="1">SUM(INDIRECT("'各歳別人口③'!E"&amp;(3+131*ROW(A30))):INDIRECT("'各歳別人口③'!E"&amp;(17+131*ROW(A30))))</f>
        <v>20501</v>
      </c>
      <c r="O40" s="25">
        <f ca="1">SUM(INDIRECT("'各歳別人口③'!E"&amp;(18+131*ROW(A30))):INDIRECT("'各歳別人口③'!E"&amp;(67+131*ROW(A30))))</f>
        <v>107871</v>
      </c>
      <c r="P40" s="25">
        <f ca="1">SUM(INDIRECT("'各歳別人口③'!E"&amp;(68+131*ROW(A30))):INDIRECT("'各歳別人口③'!E"&amp;(133+131*ROW(A30))))</f>
        <v>70246</v>
      </c>
      <c r="R40" s="24" t="str">
        <f>"2021年"&amp;"1月"</f>
        <v>2021年1月</v>
      </c>
      <c r="S40" s="26">
        <f ca="1">IFERROR(SUM(INDIRECT("'各歳別人口③'!D"&amp;(68+131*ROW(A30))):INDIRECT("'各歳別人口③'!E"&amp;(133+131*ROW(A30))))/SUM(INDIRECT("'各歳別人口③'!D"&amp;(3+131*ROW(A30))):INDIRECT("'各歳別人口③'!E"&amp;(133+131*ROW(A30)))),"")</f>
        <v>0.31876738970857182</v>
      </c>
      <c r="U40" s="24" t="str">
        <f>"2021年"&amp;"1月"</f>
        <v>2021年1月</v>
      </c>
      <c r="V40" s="26">
        <f ca="1">IFERROR(SUM(INDIRECT("'各歳別人口③'!D"&amp;(78+131*ROW(A30))):INDIRECT("'各歳別人口③'!E"&amp;(133+131*ROW(A30))))/SUM(INDIRECT("'各歳別人口③'!D"&amp;(3+131*ROW(A30))):INDIRECT("'各歳別人口③'!E"&amp;(133+131*ROW(A30)))),"")</f>
        <v>0.17037184651903126</v>
      </c>
      <c r="X40" s="24" t="str">
        <f>"2021年"&amp;"1月"</f>
        <v>2021年1月</v>
      </c>
      <c r="Y40" s="26">
        <f ca="1">IFERROR(SUM(INDIRECT("'各歳別人口③'!D"&amp;(3+131*ROW(A30))):INDIRECT("'各歳別人口③'!E"&amp;(17+131*ROW(A30))))/SUM(INDIRECT("'各歳別人口③'!D"&amp;(3+131*ROW(A30))):INDIRECT("'各歳別人口③'!E"&amp;(133+131*ROW(A30)))),"")</f>
        <v>0.10599177149891405</v>
      </c>
      <c r="Z40" s="26">
        <f ca="1">IFERROR(SUM(INDIRECT("'各歳別人口③'!D"&amp;(18+131*ROW(A30))):INDIRECT("'各歳別人口③'!E"&amp;(67+131*ROW(A30))))/SUM(INDIRECT("'各歳別人口③'!D"&amp;(3+131*ROW(A30))):INDIRECT("'各歳別人口③'!E"&amp;(133+131*ROW(A30)))),"")</f>
        <v>0.57524083879251409</v>
      </c>
      <c r="AA40" s="26">
        <f ca="1">IFERROR(SUM(INDIRECT("'各歳別人口③'!D"&amp;(68+131*ROW(A30))):INDIRECT("'各歳別人口③'!E"&amp;(133+131*ROW(A30))))/SUM(INDIRECT("'各歳別人口③'!D"&amp;(3+131*ROW(A30))):INDIRECT("'各歳別人口③'!E"&amp;(133+131*ROW(A30)))),"")</f>
        <v>0.31876738970857182</v>
      </c>
      <c r="AC40" s="24" t="str">
        <f>"2021年"&amp;"1月"</f>
        <v>2021年1月</v>
      </c>
      <c r="AD40" s="25">
        <f ca="1">SUM(INDIRECT("'各歳別人口③'!D"&amp;(3+131*ROW(A30))):INDIRECT("'各歳別人口③'!D"&amp;(7+131*ROW(A30))))</f>
        <v>6068</v>
      </c>
      <c r="AE40" s="25">
        <f ca="1">SUM(INDIRECT("'各歳別人口③'!D"&amp;(8+131*ROW(A30))):INDIRECT("'各歳別人口③'!D"&amp;(12+131*ROW(A30))))</f>
        <v>7267</v>
      </c>
      <c r="AF40" s="25">
        <f ca="1">SUM(INDIRECT("'各歳別人口③'!D"&amp;(13+131*ROW(A30))):INDIRECT("'各歳別人口③'!D"&amp;(17+131*ROW(A30))))</f>
        <v>8182</v>
      </c>
      <c r="AG40" s="25">
        <f ca="1">SUM(INDIRECT("'各歳別人口③'!D"&amp;(18+131*ROW(A30))):INDIRECT("'各歳別人口③'!D"&amp;(22+131*ROW(A30))))</f>
        <v>10673</v>
      </c>
      <c r="AH40" s="25">
        <f ca="1">SUM(INDIRECT("'各歳別人口③'!D"&amp;(23+131*ROW(A30))):INDIRECT("'各歳別人口③'!D"&amp;(27+131*ROW(A30))))</f>
        <v>11859</v>
      </c>
      <c r="AI40" s="25">
        <f ca="1">SUM(INDIRECT("'各歳別人口③'!D"&amp;(28+131*ROW(A30))):INDIRECT("'各歳別人口③'!D"&amp;(32+131*ROW(A30))))</f>
        <v>9360</v>
      </c>
      <c r="AJ40" s="25">
        <f ca="1">SUM(INDIRECT("'各歳別人口③'!D"&amp;(33+131*ROW(A30))):INDIRECT("'各歳別人口③'!D"&amp;(37+131*ROW(A30))))</f>
        <v>9459</v>
      </c>
      <c r="AK40" s="25">
        <f ca="1">SUM(INDIRECT("'各歳別人口③'!D"&amp;(38+131*ROW(A30))):INDIRECT("'各歳別人口③'!D"&amp;(42+131*ROW(A30))))</f>
        <v>10490</v>
      </c>
      <c r="AL40" s="25">
        <f ca="1">SUM(INDIRECT("'各歳別人口③'!D"&amp;(43+131*ROW(A30))):INDIRECT("'各歳別人口③'!D"&amp;(47+131*ROW(A30))))</f>
        <v>12451</v>
      </c>
      <c r="AM40" s="25">
        <f ca="1">SUM(INDIRECT("'各歳別人口③'!D"&amp;(48+131*ROW(A30))):INDIRECT("'各歳別人口③'!D"&amp;(52+131*ROW(A30))))</f>
        <v>16249</v>
      </c>
      <c r="AN40" s="25">
        <f ca="1">SUM(INDIRECT("'各歳別人口③'!D"&amp;(53+131*ROW(A30))):INDIRECT("'各歳別人口③'!D"&amp;(57+131*ROW(A30))))</f>
        <v>15072</v>
      </c>
      <c r="AO40" s="25">
        <f ca="1">SUM(INDIRECT("'各歳別人口③'!D"&amp;(58+131*ROW(A30))):INDIRECT("'各歳別人口③'!D"&amp;(62+131*ROW(A30))))</f>
        <v>12971</v>
      </c>
      <c r="AP40" s="25">
        <f ca="1">SUM(INDIRECT("'各歳別人口③'!D"&amp;(63+131*ROW(A30))):INDIRECT("'各歳別人口③'!D"&amp;(67+131*ROW(A30))))</f>
        <v>11586</v>
      </c>
      <c r="AQ40" s="25">
        <f ca="1">SUM(INDIRECT("'各歳別人口③'!D"&amp;(68+131*ROW(A30))):INDIRECT("'各歳別人口③'!D"&amp;(72+131*ROW(A30))))</f>
        <v>12607</v>
      </c>
      <c r="AR40" s="25">
        <f ca="1">SUM(INDIRECT("'各歳別人口③'!D"&amp;(73+131*ROW(A30))):INDIRECT("'各歳別人口③'!D"&amp;(77+131*ROW(A30))))</f>
        <v>15657</v>
      </c>
      <c r="AS40" s="25">
        <f ca="1">SUM(INDIRECT("'各歳別人口③'!D"&amp;(78+131*ROW(A30))):INDIRECT("'各歳別人口③'!D"&amp;(82+131*ROW(A30))))</f>
        <v>12168</v>
      </c>
      <c r="AT40" s="25">
        <f ca="1">SUM(INDIRECT("'各歳別人口③'!D"&amp;(83+131*ROW(A30))):INDIRECT("'各歳別人口③'!D"&amp;(87+131*ROW(A30))))</f>
        <v>8733</v>
      </c>
      <c r="AU40" s="25">
        <f ca="1">SUM(INDIRECT("'各歳別人口③'!D"&amp;(88+131*ROW(A30))):INDIRECT("'各歳別人口③'!D"&amp;(133+131*ROW(A30))))</f>
        <v>6957</v>
      </c>
      <c r="AW40" s="24" t="str">
        <f>"2021年"&amp;"1月"</f>
        <v>2021年1月</v>
      </c>
      <c r="AX40" s="25">
        <f ca="1">SUM(INDIRECT("'各歳別人口③'!E"&amp;(3+131*ROW(A30))):INDIRECT("'各歳別人口③'!E"&amp;(7+131*ROW(A30))))</f>
        <v>5591</v>
      </c>
      <c r="AY40" s="25">
        <f ca="1">SUM(INDIRECT("'各歳別人口③'!E"&amp;(8+131*ROW(A30))):INDIRECT("'各歳別人口③'!E"&amp;(12+131*ROW(A30))))</f>
        <v>7110</v>
      </c>
      <c r="AZ40" s="25">
        <f ca="1">SUM(INDIRECT("'各歳別人口③'!E"&amp;(13+131*ROW(A30))):INDIRECT("'各歳別人口③'!E"&amp;(17+131*ROW(A30))))</f>
        <v>7800</v>
      </c>
      <c r="BA40" s="25">
        <f ca="1">SUM(INDIRECT("'各歳別人口③'!E"&amp;(18+131*ROW(A30))):INDIRECT("'各歳別人口③'!E"&amp;(22+131*ROW(A30))))</f>
        <v>8607</v>
      </c>
      <c r="BB40" s="25">
        <f ca="1">SUM(INDIRECT("'各歳別人口③'!E"&amp;(23+131*ROW(A30))):INDIRECT("'各歳別人口③'!E"&amp;(27+131*ROW(A30))))</f>
        <v>9125</v>
      </c>
      <c r="BC40" s="25">
        <f ca="1">SUM(INDIRECT("'各歳別人口③'!E"&amp;(28+131*ROW(A30))):INDIRECT("'各歳別人口③'!E"&amp;(32+131*ROW(A30))))</f>
        <v>7615</v>
      </c>
      <c r="BD40" s="25">
        <f ca="1">SUM(INDIRECT("'各歳別人口③'!E"&amp;(33+131*ROW(A30))):INDIRECT("'各歳別人口③'!E"&amp;(37+131*ROW(A30))))</f>
        <v>8229</v>
      </c>
      <c r="BE40" s="25">
        <f ca="1">SUM(INDIRECT("'各歳別人口③'!E"&amp;(38+131*ROW(A30))):INDIRECT("'各歳別人口③'!E"&amp;(42+131*ROW(A30))))</f>
        <v>9646</v>
      </c>
      <c r="BF40" s="25">
        <f ca="1">SUM(INDIRECT("'各歳別人口③'!E"&amp;(43+131*ROW(A30))):INDIRECT("'各歳別人口③'!E"&amp;(47+131*ROW(A30))))</f>
        <v>11722</v>
      </c>
      <c r="BG40" s="25">
        <f ca="1">SUM(INDIRECT("'各歳別人口③'!E"&amp;(48+131*ROW(A30))):INDIRECT("'各歳別人口③'!E"&amp;(52+131*ROW(A30))))</f>
        <v>15263</v>
      </c>
      <c r="BH40" s="25">
        <f ca="1">SUM(INDIRECT("'各歳別人口③'!E"&amp;(53+131*ROW(A30))):INDIRECT("'各歳別人口③'!E"&amp;(57+131*ROW(A30))))</f>
        <v>14030</v>
      </c>
      <c r="BI40" s="25">
        <f ca="1">SUM(INDIRECT("'各歳別人口③'!E"&amp;(58+131*ROW(A30))):INDIRECT("'各歳別人口③'!E"&amp;(62+131*ROW(A30))))</f>
        <v>12367</v>
      </c>
      <c r="BJ40" s="25">
        <f ca="1">SUM(INDIRECT("'各歳別人口③'!E"&amp;(63+131*ROW(A30))):INDIRECT("'各歳別人口③'!E"&amp;(67+131*ROW(A30))))</f>
        <v>11267</v>
      </c>
      <c r="BK40" s="25">
        <f ca="1">SUM(INDIRECT("'各歳別人口③'!E"&amp;(68+131*ROW(A30))):INDIRECT("'各歳別人口③'!E"&amp;(72+131*ROW(A30))))</f>
        <v>12966</v>
      </c>
      <c r="BL40" s="25">
        <f ca="1">SUM(INDIRECT("'各歳別人口③'!E"&amp;(73+131*ROW(A30))):INDIRECT("'各歳別人口③'!E"&amp;(77+131*ROW(A30))))</f>
        <v>17598</v>
      </c>
      <c r="BM40" s="25">
        <f ca="1">SUM(INDIRECT("'各歳別人口③'!E"&amp;(78+131*ROW(A30))):INDIRECT("'各歳別人口③'!E"&amp;(82+131*ROW(A30))))</f>
        <v>14740</v>
      </c>
      <c r="BN40" s="25">
        <f ca="1">SUM(INDIRECT("'各歳別人口③'!E"&amp;(83+131*ROW(A30))):INDIRECT("'各歳別人口③'!E"&amp;(87+131*ROW(A30))))</f>
        <v>11319</v>
      </c>
      <c r="BO40" s="25">
        <f ca="1">SUM(INDIRECT("'各歳別人口③'!E"&amp;(88+131*ROW(A30))):INDIRECT("'各歳別人口③'!E"&amp;(133+131*ROW(A30))))</f>
        <v>13623</v>
      </c>
      <c r="BQ40" s="24" t="str">
        <f>"2021年"&amp;"1月"</f>
        <v>2021年1月</v>
      </c>
      <c r="BR40" s="25">
        <f t="shared" ca="1" si="7"/>
        <v>1005</v>
      </c>
      <c r="BS40" s="25">
        <f t="shared" ca="1" si="8"/>
        <v>1171</v>
      </c>
      <c r="BT40" s="25">
        <f t="shared" ca="1" si="9"/>
        <v>1219</v>
      </c>
      <c r="BU40" s="25">
        <f t="shared" ca="1" si="10"/>
        <v>1288</v>
      </c>
      <c r="BV40" s="25">
        <f t="shared" ca="1" si="11"/>
        <v>1385</v>
      </c>
      <c r="BW40" s="25">
        <f t="shared" ca="1" si="12"/>
        <v>1428</v>
      </c>
      <c r="BX40" s="25">
        <f t="shared" ca="1" si="13"/>
        <v>1379</v>
      </c>
      <c r="BY40" s="25">
        <f t="shared" ca="1" si="14"/>
        <v>1421</v>
      </c>
      <c r="BZ40" s="25">
        <f t="shared" ca="1" si="15"/>
        <v>1500</v>
      </c>
      <c r="CA40" s="25">
        <f t="shared" ca="1" si="16"/>
        <v>1539</v>
      </c>
      <c r="CB40" s="25">
        <f t="shared" ca="1" si="17"/>
        <v>1626</v>
      </c>
      <c r="CC40" s="25">
        <f t="shared" ca="1" si="18"/>
        <v>1532</v>
      </c>
      <c r="CD40" s="25">
        <f t="shared" ca="1" si="19"/>
        <v>1642</v>
      </c>
      <c r="CE40" s="25">
        <f t="shared" ca="1" si="20"/>
        <v>1644</v>
      </c>
      <c r="CF40" s="25">
        <f t="shared" ca="1" si="21"/>
        <v>1738</v>
      </c>
      <c r="CG40" s="25">
        <f t="shared" ca="1" si="22"/>
        <v>1711</v>
      </c>
      <c r="CH40" s="25">
        <f t="shared" ca="1" si="23"/>
        <v>2097</v>
      </c>
      <c r="CI40" s="25">
        <f t="shared" ca="1" si="24"/>
        <v>2205</v>
      </c>
      <c r="CJ40" s="25">
        <f t="shared" ca="1" si="25"/>
        <v>2202</v>
      </c>
      <c r="CK40" s="25">
        <f t="shared" ca="1" si="26"/>
        <v>2458</v>
      </c>
      <c r="CL40" s="25">
        <f t="shared" ca="1" si="27"/>
        <v>2657</v>
      </c>
      <c r="CM40" s="25">
        <f t="shared" ca="1" si="28"/>
        <v>2584</v>
      </c>
      <c r="CN40" s="25">
        <f t="shared" ca="1" si="29"/>
        <v>2445</v>
      </c>
      <c r="CO40" s="25">
        <f t="shared" ca="1" si="30"/>
        <v>2156</v>
      </c>
      <c r="CP40" s="25">
        <f t="shared" ca="1" si="31"/>
        <v>2017</v>
      </c>
      <c r="CQ40" s="25">
        <f t="shared" ca="1" si="32"/>
        <v>1928</v>
      </c>
      <c r="CR40" s="25">
        <f t="shared" ca="1" si="33"/>
        <v>1924</v>
      </c>
      <c r="CS40" s="25">
        <f t="shared" ca="1" si="34"/>
        <v>1867</v>
      </c>
      <c r="CT40" s="25">
        <f t="shared" ca="1" si="35"/>
        <v>1816</v>
      </c>
      <c r="CU40" s="25">
        <f t="shared" ca="1" si="36"/>
        <v>1825</v>
      </c>
      <c r="CV40" s="25">
        <f t="shared" ca="1" si="37"/>
        <v>1788</v>
      </c>
      <c r="CW40" s="25">
        <f t="shared" ca="1" si="38"/>
        <v>1787</v>
      </c>
      <c r="CX40" s="25">
        <f t="shared" ca="1" si="39"/>
        <v>1969</v>
      </c>
      <c r="CY40" s="25">
        <f t="shared" ca="1" si="40"/>
        <v>1945</v>
      </c>
      <c r="CZ40" s="25">
        <f t="shared" ca="1" si="41"/>
        <v>1970</v>
      </c>
      <c r="DA40" s="25">
        <f t="shared" ca="1" si="42"/>
        <v>1984</v>
      </c>
      <c r="DB40" s="25">
        <f t="shared" ca="1" si="43"/>
        <v>2104</v>
      </c>
      <c r="DC40" s="25">
        <f t="shared" ca="1" si="44"/>
        <v>2117</v>
      </c>
      <c r="DD40" s="25">
        <f t="shared" ca="1" si="45"/>
        <v>2110</v>
      </c>
      <c r="DE40" s="25">
        <f t="shared" ca="1" si="46"/>
        <v>2175</v>
      </c>
      <c r="DF40" s="25">
        <f t="shared" ca="1" si="47"/>
        <v>2185</v>
      </c>
      <c r="DG40" s="25">
        <f t="shared" ca="1" si="48"/>
        <v>2351</v>
      </c>
      <c r="DH40" s="25">
        <f t="shared" ca="1" si="49"/>
        <v>2525</v>
      </c>
      <c r="DI40" s="25">
        <f t="shared" ca="1" si="50"/>
        <v>2599</v>
      </c>
      <c r="DJ40" s="25">
        <f t="shared" ca="1" si="51"/>
        <v>2791</v>
      </c>
      <c r="DK40" s="25">
        <f t="shared" ca="1" si="52"/>
        <v>2949</v>
      </c>
      <c r="DL40" s="25">
        <f t="shared" ca="1" si="53"/>
        <v>3084</v>
      </c>
      <c r="DM40" s="25">
        <f t="shared" ca="1" si="54"/>
        <v>3377</v>
      </c>
      <c r="DN40" s="25">
        <f t="shared" ca="1" si="55"/>
        <v>3464</v>
      </c>
      <c r="DO40" s="25">
        <f t="shared" ca="1" si="56"/>
        <v>3375</v>
      </c>
      <c r="DP40" s="25">
        <f t="shared" ca="1" si="57"/>
        <v>3273</v>
      </c>
      <c r="DQ40" s="25">
        <f t="shared" ca="1" si="58"/>
        <v>3144</v>
      </c>
      <c r="DR40" s="25">
        <f t="shared" ca="1" si="59"/>
        <v>3112</v>
      </c>
      <c r="DS40" s="25">
        <f t="shared" ca="1" si="60"/>
        <v>3130</v>
      </c>
      <c r="DT40" s="25">
        <f t="shared" ca="1" si="61"/>
        <v>2413</v>
      </c>
      <c r="DU40" s="25">
        <f t="shared" ca="1" si="62"/>
        <v>2832</v>
      </c>
      <c r="DV40" s="25">
        <f t="shared" ca="1" si="63"/>
        <v>2602</v>
      </c>
      <c r="DW40" s="25">
        <f t="shared" ca="1" si="64"/>
        <v>2593</v>
      </c>
      <c r="DX40" s="25">
        <f t="shared" ca="1" si="65"/>
        <v>2462</v>
      </c>
      <c r="DY40" s="25">
        <f t="shared" ca="1" si="66"/>
        <v>2482</v>
      </c>
      <c r="DZ40" s="25">
        <f t="shared" ca="1" si="67"/>
        <v>2300</v>
      </c>
      <c r="EA40" s="25">
        <f t="shared" ca="1" si="68"/>
        <v>2451</v>
      </c>
      <c r="EB40" s="25">
        <f t="shared" ca="1" si="69"/>
        <v>2342</v>
      </c>
      <c r="EC40" s="25">
        <f t="shared" ca="1" si="70"/>
        <v>2178</v>
      </c>
      <c r="ED40" s="25">
        <f t="shared" ca="1" si="71"/>
        <v>2315</v>
      </c>
      <c r="EE40" s="25">
        <f t="shared" ca="1" si="72"/>
        <v>2309</v>
      </c>
      <c r="EF40" s="25">
        <f t="shared" ca="1" si="73"/>
        <v>2363</v>
      </c>
      <c r="EG40" s="25">
        <f t="shared" ca="1" si="74"/>
        <v>2491</v>
      </c>
      <c r="EH40" s="25">
        <f t="shared" ca="1" si="75"/>
        <v>2662</v>
      </c>
      <c r="EI40" s="25">
        <f t="shared" ca="1" si="76"/>
        <v>2782</v>
      </c>
      <c r="EJ40" s="25">
        <f t="shared" ca="1" si="77"/>
        <v>3005</v>
      </c>
      <c r="EK40" s="25">
        <f t="shared" ca="1" si="78"/>
        <v>3448</v>
      </c>
      <c r="EL40" s="25">
        <f t="shared" ca="1" si="79"/>
        <v>3330</v>
      </c>
      <c r="EM40" s="25">
        <f t="shared" ca="1" si="80"/>
        <v>3482</v>
      </c>
      <c r="EN40" s="25">
        <f t="shared" ca="1" si="81"/>
        <v>2392</v>
      </c>
      <c r="EO40" s="25">
        <f t="shared" ca="1" si="82"/>
        <v>1932</v>
      </c>
      <c r="EP40" s="25">
        <f t="shared" ca="1" si="83"/>
        <v>2512</v>
      </c>
      <c r="EQ40" s="25">
        <f t="shared" ca="1" si="84"/>
        <v>2648</v>
      </c>
      <c r="ER40" s="25">
        <f t="shared" ca="1" si="85"/>
        <v>2586</v>
      </c>
      <c r="ES40" s="25">
        <f t="shared" ca="1" si="86"/>
        <v>2490</v>
      </c>
      <c r="ET40" s="25">
        <f t="shared" ca="1" si="87"/>
        <v>2106</v>
      </c>
      <c r="EU40" s="25">
        <f t="shared" ca="1" si="88"/>
        <v>1865</v>
      </c>
      <c r="EV40" s="25">
        <f t="shared" ca="1" si="89"/>
        <v>1624</v>
      </c>
      <c r="EW40" s="25">
        <f t="shared" ca="1" si="90"/>
        <v>1670</v>
      </c>
      <c r="EX40" s="25">
        <f t="shared" ca="1" si="91"/>
        <v>1468</v>
      </c>
      <c r="EY40" s="25">
        <f t="shared" ca="1" si="92"/>
        <v>1414</v>
      </c>
      <c r="EZ40" s="25">
        <f t="shared" ca="1" si="93"/>
        <v>1113</v>
      </c>
      <c r="FA40" s="25">
        <f t="shared" ca="1" si="94"/>
        <v>969</v>
      </c>
      <c r="FB40" s="25">
        <f t="shared" ca="1" si="95"/>
        <v>834</v>
      </c>
      <c r="FC40" s="25">
        <f t="shared" ca="1" si="96"/>
        <v>649</v>
      </c>
      <c r="FD40" s="25">
        <f t="shared" ca="1" si="97"/>
        <v>511</v>
      </c>
      <c r="FE40" s="25">
        <f t="shared" ca="1" si="98"/>
        <v>383</v>
      </c>
      <c r="FF40" s="25">
        <f t="shared" ca="1" si="99"/>
        <v>317</v>
      </c>
      <c r="FG40" s="25">
        <f t="shared" ca="1" si="100"/>
        <v>260</v>
      </c>
      <c r="FH40" s="25">
        <f t="shared" ca="1" si="101"/>
        <v>166</v>
      </c>
      <c r="FI40" s="25">
        <f t="shared" ca="1" si="102"/>
        <v>119</v>
      </c>
      <c r="FJ40" s="25">
        <f t="shared" ca="1" si="103"/>
        <v>69</v>
      </c>
      <c r="FK40" s="25">
        <f t="shared" ca="1" si="104"/>
        <v>62</v>
      </c>
      <c r="FL40" s="25">
        <f t="shared" ca="1" si="105"/>
        <v>35</v>
      </c>
      <c r="FM40" s="25">
        <f t="shared" ca="1" si="106"/>
        <v>24</v>
      </c>
      <c r="FN40" s="27">
        <f ca="1">SUM(INDIRECT("'各歳別人口③'!D"&amp;(103+131*ROW(A30))):INDIRECT("'各歳別人口③'!D"&amp;(133+131*ROW(A30))))</f>
        <v>32</v>
      </c>
      <c r="FP40" s="24" t="str">
        <f>"2021年"&amp;"1月"</f>
        <v>2021年1月</v>
      </c>
      <c r="FQ40" s="25">
        <f t="shared" ca="1" si="107"/>
        <v>985</v>
      </c>
      <c r="FR40" s="25">
        <f t="shared" ca="1" si="108"/>
        <v>1062</v>
      </c>
      <c r="FS40" s="25">
        <f t="shared" ca="1" si="109"/>
        <v>1090</v>
      </c>
      <c r="FT40" s="25">
        <f t="shared" ca="1" si="110"/>
        <v>1213</v>
      </c>
      <c r="FU40" s="25">
        <f t="shared" ca="1" si="111"/>
        <v>1241</v>
      </c>
      <c r="FV40" s="25">
        <f t="shared" ca="1" si="112"/>
        <v>1340</v>
      </c>
      <c r="FW40" s="25">
        <f t="shared" ca="1" si="113"/>
        <v>1390</v>
      </c>
      <c r="FX40" s="25">
        <f t="shared" ca="1" si="114"/>
        <v>1439</v>
      </c>
      <c r="FY40" s="25">
        <f t="shared" ca="1" si="115"/>
        <v>1407</v>
      </c>
      <c r="FZ40" s="25">
        <f t="shared" ca="1" si="116"/>
        <v>1534</v>
      </c>
      <c r="GA40" s="25">
        <f t="shared" ca="1" si="117"/>
        <v>1526</v>
      </c>
      <c r="GB40" s="25">
        <f t="shared" ca="1" si="118"/>
        <v>1484</v>
      </c>
      <c r="GC40" s="25">
        <f t="shared" ca="1" si="119"/>
        <v>1541</v>
      </c>
      <c r="GD40" s="25">
        <f t="shared" ca="1" si="120"/>
        <v>1618</v>
      </c>
      <c r="GE40" s="25">
        <f t="shared" ca="1" si="121"/>
        <v>1631</v>
      </c>
      <c r="GF40" s="25">
        <f t="shared" ca="1" si="122"/>
        <v>1555</v>
      </c>
      <c r="GG40" s="25">
        <f t="shared" ca="1" si="123"/>
        <v>1686</v>
      </c>
      <c r="GH40" s="25">
        <f t="shared" ca="1" si="124"/>
        <v>1738</v>
      </c>
      <c r="GI40" s="25">
        <f t="shared" ca="1" si="125"/>
        <v>1761</v>
      </c>
      <c r="GJ40" s="25">
        <f t="shared" ca="1" si="126"/>
        <v>1867</v>
      </c>
      <c r="GK40" s="25">
        <f t="shared" ca="1" si="127"/>
        <v>2013</v>
      </c>
      <c r="GL40" s="25">
        <f t="shared" ca="1" si="128"/>
        <v>1866</v>
      </c>
      <c r="GM40" s="25">
        <f t="shared" ca="1" si="129"/>
        <v>1893</v>
      </c>
      <c r="GN40" s="25">
        <f t="shared" ca="1" si="130"/>
        <v>1693</v>
      </c>
      <c r="GO40" s="25">
        <f t="shared" ca="1" si="131"/>
        <v>1660</v>
      </c>
      <c r="GP40" s="25">
        <f t="shared" ca="1" si="132"/>
        <v>1538</v>
      </c>
      <c r="GQ40" s="25">
        <f t="shared" ca="1" si="133"/>
        <v>1611</v>
      </c>
      <c r="GR40" s="25">
        <f t="shared" ca="1" si="134"/>
        <v>1481</v>
      </c>
      <c r="GS40" s="25">
        <f t="shared" ca="1" si="135"/>
        <v>1489</v>
      </c>
      <c r="GT40" s="25">
        <f t="shared" ca="1" si="136"/>
        <v>1496</v>
      </c>
      <c r="GU40" s="25">
        <f t="shared" ca="1" si="137"/>
        <v>1534</v>
      </c>
      <c r="GV40" s="25">
        <f t="shared" ca="1" si="138"/>
        <v>1602</v>
      </c>
      <c r="GW40" s="25">
        <f t="shared" ca="1" si="139"/>
        <v>1683</v>
      </c>
      <c r="GX40" s="25">
        <f t="shared" ca="1" si="140"/>
        <v>1719</v>
      </c>
      <c r="GY40" s="25">
        <f t="shared" ca="1" si="141"/>
        <v>1691</v>
      </c>
      <c r="GZ40" s="25">
        <f t="shared" ca="1" si="142"/>
        <v>1776</v>
      </c>
      <c r="HA40" s="25">
        <f t="shared" ca="1" si="143"/>
        <v>1890</v>
      </c>
      <c r="HB40" s="25">
        <f t="shared" ca="1" si="144"/>
        <v>2025</v>
      </c>
      <c r="HC40" s="25">
        <f t="shared" ca="1" si="145"/>
        <v>1946</v>
      </c>
      <c r="HD40" s="25">
        <f t="shared" ca="1" si="146"/>
        <v>2009</v>
      </c>
      <c r="HE40" s="25">
        <f t="shared" ca="1" si="147"/>
        <v>2119</v>
      </c>
      <c r="HF40" s="25">
        <f t="shared" ca="1" si="148"/>
        <v>2246</v>
      </c>
      <c r="HG40" s="25">
        <f t="shared" ca="1" si="149"/>
        <v>2318</v>
      </c>
      <c r="HH40" s="25">
        <f t="shared" ca="1" si="150"/>
        <v>2452</v>
      </c>
      <c r="HI40" s="25">
        <f t="shared" ca="1" si="151"/>
        <v>2587</v>
      </c>
      <c r="HJ40" s="25">
        <f t="shared" ca="1" si="152"/>
        <v>2797</v>
      </c>
      <c r="HK40" s="25">
        <f t="shared" ca="1" si="153"/>
        <v>3009</v>
      </c>
      <c r="HL40" s="25">
        <f t="shared" ca="1" si="154"/>
        <v>3156</v>
      </c>
      <c r="HM40" s="25">
        <f t="shared" ca="1" si="155"/>
        <v>3128</v>
      </c>
      <c r="HN40" s="25">
        <f t="shared" ca="1" si="156"/>
        <v>3173</v>
      </c>
      <c r="HO40" s="25">
        <f t="shared" ca="1" si="157"/>
        <v>3091</v>
      </c>
      <c r="HP40" s="25">
        <f t="shared" ca="1" si="158"/>
        <v>2895</v>
      </c>
      <c r="HQ40" s="25">
        <f t="shared" ca="1" si="159"/>
        <v>2867</v>
      </c>
      <c r="HR40" s="25">
        <f t="shared" ca="1" si="160"/>
        <v>2934</v>
      </c>
      <c r="HS40" s="25">
        <f t="shared" ca="1" si="161"/>
        <v>2243</v>
      </c>
      <c r="HT40" s="25">
        <f t="shared" ca="1" si="162"/>
        <v>2681</v>
      </c>
      <c r="HU40" s="25">
        <f t="shared" ca="1" si="163"/>
        <v>2565</v>
      </c>
      <c r="HV40" s="25">
        <f t="shared" ca="1" si="164"/>
        <v>2465</v>
      </c>
      <c r="HW40" s="25">
        <f t="shared" ca="1" si="165"/>
        <v>2345</v>
      </c>
      <c r="HX40" s="25">
        <f t="shared" ca="1" si="166"/>
        <v>2311</v>
      </c>
      <c r="HY40" s="25">
        <f t="shared" ca="1" si="167"/>
        <v>2323</v>
      </c>
      <c r="HZ40" s="25">
        <f t="shared" ca="1" si="168"/>
        <v>2190</v>
      </c>
      <c r="IA40" s="25">
        <f t="shared" ca="1" si="169"/>
        <v>2297</v>
      </c>
      <c r="IB40" s="25">
        <f t="shared" ca="1" si="170"/>
        <v>2145</v>
      </c>
      <c r="IC40" s="25">
        <f t="shared" ca="1" si="171"/>
        <v>2312</v>
      </c>
      <c r="ID40" s="25">
        <f t="shared" ca="1" si="172"/>
        <v>2324</v>
      </c>
      <c r="IE40" s="25">
        <f t="shared" ca="1" si="173"/>
        <v>2448</v>
      </c>
      <c r="IF40" s="25">
        <f t="shared" ca="1" si="174"/>
        <v>2478</v>
      </c>
      <c r="IG40" s="25">
        <f t="shared" ca="1" si="175"/>
        <v>2759</v>
      </c>
      <c r="IH40" s="25">
        <f t="shared" ca="1" si="176"/>
        <v>2957</v>
      </c>
      <c r="II40" s="25">
        <f t="shared" ca="1" si="177"/>
        <v>3152</v>
      </c>
      <c r="IJ40" s="25">
        <f t="shared" ca="1" si="178"/>
        <v>3827</v>
      </c>
      <c r="IK40" s="25">
        <f t="shared" ca="1" si="179"/>
        <v>3754</v>
      </c>
      <c r="IL40" s="25">
        <f t="shared" ca="1" si="180"/>
        <v>3985</v>
      </c>
      <c r="IM40" s="25">
        <f t="shared" ca="1" si="181"/>
        <v>2880</v>
      </c>
      <c r="IN40" s="25">
        <f t="shared" ca="1" si="182"/>
        <v>2421</v>
      </c>
      <c r="IO40" s="25">
        <f t="shared" ca="1" si="183"/>
        <v>3046</v>
      </c>
      <c r="IP40" s="25">
        <f t="shared" ca="1" si="184"/>
        <v>3176</v>
      </c>
      <c r="IQ40" s="25">
        <f t="shared" ca="1" si="185"/>
        <v>2986</v>
      </c>
      <c r="IR40" s="25">
        <f t="shared" ca="1" si="186"/>
        <v>3111</v>
      </c>
      <c r="IS40" s="25">
        <f t="shared" ca="1" si="187"/>
        <v>2621</v>
      </c>
      <c r="IT40" s="25">
        <f t="shared" ca="1" si="188"/>
        <v>2337</v>
      </c>
      <c r="IU40" s="25">
        <f t="shared" ca="1" si="189"/>
        <v>2153</v>
      </c>
      <c r="IV40" s="25">
        <f t="shared" ca="1" si="190"/>
        <v>2216</v>
      </c>
      <c r="IW40" s="25">
        <f t="shared" ca="1" si="191"/>
        <v>1992</v>
      </c>
      <c r="IX40" s="25">
        <f t="shared" ca="1" si="192"/>
        <v>2053</v>
      </c>
      <c r="IY40" s="25">
        <f t="shared" ca="1" si="193"/>
        <v>1775</v>
      </c>
      <c r="IZ40" s="25">
        <f t="shared" ca="1" si="194"/>
        <v>1627</v>
      </c>
      <c r="JA40" s="25">
        <f t="shared" ca="1" si="195"/>
        <v>1457</v>
      </c>
      <c r="JB40" s="25">
        <f t="shared" ca="1" si="196"/>
        <v>1251</v>
      </c>
      <c r="JC40" s="25">
        <f t="shared" ca="1" si="197"/>
        <v>1056</v>
      </c>
      <c r="JD40" s="25">
        <f t="shared" ca="1" si="198"/>
        <v>938</v>
      </c>
      <c r="JE40" s="25">
        <f t="shared" ca="1" si="199"/>
        <v>792</v>
      </c>
      <c r="JF40" s="25">
        <f t="shared" ca="1" si="200"/>
        <v>633</v>
      </c>
      <c r="JG40" s="25">
        <f t="shared" ca="1" si="201"/>
        <v>495</v>
      </c>
      <c r="JH40" s="25">
        <f t="shared" ca="1" si="202"/>
        <v>471</v>
      </c>
      <c r="JI40" s="25">
        <f t="shared" ca="1" si="203"/>
        <v>323</v>
      </c>
      <c r="JJ40" s="25">
        <f t="shared" ca="1" si="204"/>
        <v>235</v>
      </c>
      <c r="JK40" s="25">
        <f t="shared" ca="1" si="205"/>
        <v>156</v>
      </c>
      <c r="JL40" s="25">
        <f t="shared" ca="1" si="206"/>
        <v>147</v>
      </c>
      <c r="JM40" s="27">
        <f ca="1">SUM(INDIRECT("'各歳別人口③'!E"&amp;(103+131*ROW(A30))):INDIRECT("'各歳別人口③'!E"&amp;(133+131*ROW(A30))))</f>
        <v>214</v>
      </c>
    </row>
    <row r="41" spans="1:273" x14ac:dyDescent="0.4">
      <c r="A41" s="24" t="str">
        <f>"2021年"&amp;"2月"</f>
        <v>2021年2月</v>
      </c>
      <c r="B41" s="25">
        <f ca="1">SUM(INDIRECT("'各歳別人口③'!D"&amp;(3+131*ROW(A31))):INDIRECT("'各歳別人口③'!E"&amp;(133+131*ROW(A31))))</f>
        <v>396013</v>
      </c>
      <c r="D41" s="24" t="str">
        <f>"2021年"&amp;"2月"</f>
        <v>2021年2月</v>
      </c>
      <c r="E41" s="25">
        <f ca="1">SUM(INDIRECT("'各歳別人口③'!D"&amp;(3+131*ROW(A31))):INDIRECT("'各歳別人口③'!D"&amp;(133+131*ROW(A31))))</f>
        <v>197564</v>
      </c>
      <c r="F41" s="25">
        <f ca="1">SUM(INDIRECT("'各歳別人口③'!E"&amp;(3+131*ROW(A31))):INDIRECT("'各歳別人口③'!E"&amp;(133+131*ROW(A31))))</f>
        <v>198449</v>
      </c>
      <c r="H41" s="24" t="str">
        <f>"2021年"&amp;"2月"</f>
        <v>2021年2月</v>
      </c>
      <c r="I41" s="25">
        <f ca="1">SUM(INDIRECT("'各歳別人口③'!D"&amp;(3+131*ROW(A31))):INDIRECT("'各歳別人口③'!D"&amp;(17+131*ROW(A31))))</f>
        <v>21443</v>
      </c>
      <c r="J41" s="25">
        <f ca="1">SUM(INDIRECT("'各歳別人口③'!D"&amp;(18+131*ROW(A31))):INDIRECT("'各歳別人口③'!D"&amp;(67+131*ROW(A31))))</f>
        <v>120041</v>
      </c>
      <c r="K41" s="25">
        <f ca="1">SUM(INDIRECT("'各歳別人口③'!D"&amp;(68+131*ROW(A31))):INDIRECT("'各歳別人口③'!D"&amp;(133+131*ROW(A31))))</f>
        <v>56080</v>
      </c>
      <c r="M41" s="24" t="str">
        <f>"2021年"&amp;"2月"</f>
        <v>2021年2月</v>
      </c>
      <c r="N41" s="25">
        <f ca="1">SUM(INDIRECT("'各歳別人口③'!E"&amp;(3+131*ROW(A31))):INDIRECT("'各歳別人口③'!E"&amp;(17+131*ROW(A31))))</f>
        <v>20451</v>
      </c>
      <c r="O41" s="25">
        <f ca="1">SUM(INDIRECT("'各歳別人口③'!E"&amp;(18+131*ROW(A31))):INDIRECT("'各歳別人口③'!E"&amp;(67+131*ROW(A31))))</f>
        <v>107752</v>
      </c>
      <c r="P41" s="25">
        <f ca="1">SUM(INDIRECT("'各歳別人口③'!E"&amp;(68+131*ROW(A31))):INDIRECT("'各歳別人口③'!E"&amp;(133+131*ROW(A31))))</f>
        <v>70246</v>
      </c>
      <c r="R41" s="24" t="str">
        <f>"2021年"&amp;"2月"</f>
        <v>2021年2月</v>
      </c>
      <c r="S41" s="26">
        <f ca="1">IFERROR(SUM(INDIRECT("'各歳別人口③'!D"&amp;(68+131*ROW(A31))):INDIRECT("'各歳別人口③'!E"&amp;(133+131*ROW(A31))))/SUM(INDIRECT("'各歳別人口③'!D"&amp;(3+131*ROW(A31))):INDIRECT("'各歳別人口③'!E"&amp;(133+131*ROW(A31)))),"")</f>
        <v>0.31899457846080809</v>
      </c>
      <c r="U41" s="24" t="str">
        <f>"2021年"&amp;"2月"</f>
        <v>2021年2月</v>
      </c>
      <c r="V41" s="26">
        <f ca="1">IFERROR(SUM(INDIRECT("'各歳別人口③'!D"&amp;(78+131*ROW(A31))):INDIRECT("'各歳別人口③'!E"&amp;(133+131*ROW(A31))))/SUM(INDIRECT("'各歳別人口③'!D"&amp;(3+131*ROW(A31))):INDIRECT("'各歳別人口③'!E"&amp;(133+131*ROW(A31)))),"")</f>
        <v>0.17046915126523624</v>
      </c>
      <c r="X41" s="24" t="str">
        <f>"2021年"&amp;"2月"</f>
        <v>2021年2月</v>
      </c>
      <c r="Y41" s="26">
        <f ca="1">IFERROR(SUM(INDIRECT("'各歳別人口③'!D"&amp;(3+131*ROW(A31))):INDIRECT("'各歳別人口③'!E"&amp;(17+131*ROW(A31))))/SUM(INDIRECT("'各歳別人口③'!D"&amp;(3+131*ROW(A31))):INDIRECT("'各歳別人口③'!E"&amp;(133+131*ROW(A31)))),"")</f>
        <v>0.10578945640673412</v>
      </c>
      <c r="Z41" s="26">
        <f ca="1">IFERROR(SUM(INDIRECT("'各歳別人口③'!D"&amp;(18+131*ROW(A31))):INDIRECT("'各歳別人口③'!E"&amp;(67+131*ROW(A31))))/SUM(INDIRECT("'各歳別人口③'!D"&amp;(3+131*ROW(A31))):INDIRECT("'各歳別人口③'!E"&amp;(133+131*ROW(A31)))),"")</f>
        <v>0.57521596513245776</v>
      </c>
      <c r="AA41" s="26">
        <f ca="1">IFERROR(SUM(INDIRECT("'各歳別人口③'!D"&amp;(68+131*ROW(A31))):INDIRECT("'各歳別人口③'!E"&amp;(133+131*ROW(A31))))/SUM(INDIRECT("'各歳別人口③'!D"&amp;(3+131*ROW(A31))):INDIRECT("'各歳別人口③'!E"&amp;(133+131*ROW(A31)))),"")</f>
        <v>0.31899457846080809</v>
      </c>
      <c r="AC41" s="24" t="str">
        <f>"2021年"&amp;"2月"</f>
        <v>2021年2月</v>
      </c>
      <c r="AD41" s="25">
        <f ca="1">SUM(INDIRECT("'各歳別人口③'!D"&amp;(3+131*ROW(A31))):INDIRECT("'各歳別人口③'!D"&amp;(7+131*ROW(A31))))</f>
        <v>6012</v>
      </c>
      <c r="AE41" s="25">
        <f ca="1">SUM(INDIRECT("'各歳別人口③'!D"&amp;(8+131*ROW(A31))):INDIRECT("'各歳別人口③'!D"&amp;(12+131*ROW(A31))))</f>
        <v>7240</v>
      </c>
      <c r="AF41" s="25">
        <f ca="1">SUM(INDIRECT("'各歳別人口③'!D"&amp;(13+131*ROW(A31))):INDIRECT("'各歳別人口③'!D"&amp;(17+131*ROW(A31))))</f>
        <v>8191</v>
      </c>
      <c r="AG41" s="25">
        <f ca="1">SUM(INDIRECT("'各歳別人口③'!D"&amp;(18+131*ROW(A31))):INDIRECT("'各歳別人口③'!D"&amp;(22+131*ROW(A31))))</f>
        <v>10640</v>
      </c>
      <c r="AH41" s="25">
        <f ca="1">SUM(INDIRECT("'各歳別人口③'!D"&amp;(23+131*ROW(A31))):INDIRECT("'各歳別人口③'!D"&amp;(27+131*ROW(A31))))</f>
        <v>11860</v>
      </c>
      <c r="AI41" s="25">
        <f ca="1">SUM(INDIRECT("'各歳別人口③'!D"&amp;(28+131*ROW(A31))):INDIRECT("'各歳別人口③'!D"&amp;(32+131*ROW(A31))))</f>
        <v>9349</v>
      </c>
      <c r="AJ41" s="25">
        <f ca="1">SUM(INDIRECT("'各歳別人口③'!D"&amp;(33+131*ROW(A31))):INDIRECT("'各歳別人口③'!D"&amp;(37+131*ROW(A31))))</f>
        <v>9451</v>
      </c>
      <c r="AK41" s="25">
        <f ca="1">SUM(INDIRECT("'各歳別人口③'!D"&amp;(38+131*ROW(A31))):INDIRECT("'各歳別人口③'!D"&amp;(42+131*ROW(A31))))</f>
        <v>10436</v>
      </c>
      <c r="AL41" s="25">
        <f ca="1">SUM(INDIRECT("'各歳別人口③'!D"&amp;(43+131*ROW(A31))):INDIRECT("'各歳別人口③'!D"&amp;(47+131*ROW(A31))))</f>
        <v>12404</v>
      </c>
      <c r="AM41" s="25">
        <f ca="1">SUM(INDIRECT("'各歳別人口③'!D"&amp;(48+131*ROW(A31))):INDIRECT("'各歳別人口③'!D"&amp;(52+131*ROW(A31))))</f>
        <v>16218</v>
      </c>
      <c r="AN41" s="25">
        <f ca="1">SUM(INDIRECT("'各歳別人口③'!D"&amp;(53+131*ROW(A31))):INDIRECT("'各歳別人口③'!D"&amp;(57+131*ROW(A31))))</f>
        <v>15165</v>
      </c>
      <c r="AO41" s="25">
        <f ca="1">SUM(INDIRECT("'各歳別人口③'!D"&amp;(58+131*ROW(A31))):INDIRECT("'各歳別人口③'!D"&amp;(62+131*ROW(A31))))</f>
        <v>12920</v>
      </c>
      <c r="AP41" s="25">
        <f ca="1">SUM(INDIRECT("'各歳別人口③'!D"&amp;(63+131*ROW(A31))):INDIRECT("'各歳別人口③'!D"&amp;(67+131*ROW(A31))))</f>
        <v>11598</v>
      </c>
      <c r="AQ41" s="25">
        <f ca="1">SUM(INDIRECT("'各歳別人口③'!D"&amp;(68+131*ROW(A31))):INDIRECT("'各歳別人口③'!D"&amp;(72+131*ROW(A31))))</f>
        <v>12545</v>
      </c>
      <c r="AR41" s="25">
        <f ca="1">SUM(INDIRECT("'各歳別人口③'!D"&amp;(73+131*ROW(A31))):INDIRECT("'各歳別人口③'!D"&amp;(77+131*ROW(A31))))</f>
        <v>15714</v>
      </c>
      <c r="AS41" s="25">
        <f ca="1">SUM(INDIRECT("'各歳別人口③'!D"&amp;(78+131*ROW(A31))):INDIRECT("'各歳別人口③'!D"&amp;(82+131*ROW(A31))))</f>
        <v>12050</v>
      </c>
      <c r="AT41" s="25">
        <f ca="1">SUM(INDIRECT("'各歳別人口③'!D"&amp;(83+131*ROW(A31))):INDIRECT("'各歳別人口③'!D"&amp;(87+131*ROW(A31))))</f>
        <v>8773</v>
      </c>
      <c r="AU41" s="25">
        <f ca="1">SUM(INDIRECT("'各歳別人口③'!D"&amp;(88+131*ROW(A31))):INDIRECT("'各歳別人口③'!D"&amp;(133+131*ROW(A31))))</f>
        <v>6998</v>
      </c>
      <c r="AW41" s="24" t="str">
        <f>"2021年"&amp;"2月"</f>
        <v>2021年2月</v>
      </c>
      <c r="AX41" s="25">
        <f ca="1">SUM(INDIRECT("'各歳別人口③'!E"&amp;(3+131*ROW(A31))):INDIRECT("'各歳別人口③'!E"&amp;(7+131*ROW(A31))))</f>
        <v>5574</v>
      </c>
      <c r="AY41" s="25">
        <f ca="1">SUM(INDIRECT("'各歳別人口③'!E"&amp;(8+131*ROW(A31))):INDIRECT("'各歳別人口③'!E"&amp;(12+131*ROW(A31))))</f>
        <v>7077</v>
      </c>
      <c r="AZ41" s="25">
        <f ca="1">SUM(INDIRECT("'各歳別人口③'!E"&amp;(13+131*ROW(A31))):INDIRECT("'各歳別人口③'!E"&amp;(17+131*ROW(A31))))</f>
        <v>7800</v>
      </c>
      <c r="BA41" s="25">
        <f ca="1">SUM(INDIRECT("'各歳別人口③'!E"&amp;(18+131*ROW(A31))):INDIRECT("'各歳別人口③'!E"&amp;(22+131*ROW(A31))))</f>
        <v>8601</v>
      </c>
      <c r="BB41" s="25">
        <f ca="1">SUM(INDIRECT("'各歳別人口③'!E"&amp;(23+131*ROW(A31))):INDIRECT("'各歳別人口③'!E"&amp;(27+131*ROW(A31))))</f>
        <v>9099</v>
      </c>
      <c r="BC41" s="25">
        <f ca="1">SUM(INDIRECT("'各歳別人口③'!E"&amp;(28+131*ROW(A31))):INDIRECT("'各歳別人口③'!E"&amp;(32+131*ROW(A31))))</f>
        <v>7623</v>
      </c>
      <c r="BD41" s="25">
        <f ca="1">SUM(INDIRECT("'各歳別人口③'!E"&amp;(33+131*ROW(A31))):INDIRECT("'各歳別人口③'!E"&amp;(37+131*ROW(A31))))</f>
        <v>8223</v>
      </c>
      <c r="BE41" s="25">
        <f ca="1">SUM(INDIRECT("'各歳別人口③'!E"&amp;(38+131*ROW(A31))):INDIRECT("'各歳別人口③'!E"&amp;(42+131*ROW(A31))))</f>
        <v>9601</v>
      </c>
      <c r="BF41" s="25">
        <f ca="1">SUM(INDIRECT("'各歳別人口③'!E"&amp;(43+131*ROW(A31))):INDIRECT("'各歳別人口③'!E"&amp;(47+131*ROW(A31))))</f>
        <v>11649</v>
      </c>
      <c r="BG41" s="25">
        <f ca="1">SUM(INDIRECT("'各歳別人口③'!E"&amp;(48+131*ROW(A31))):INDIRECT("'各歳別人口③'!E"&amp;(52+131*ROW(A31))))</f>
        <v>15265</v>
      </c>
      <c r="BH41" s="25">
        <f ca="1">SUM(INDIRECT("'各歳別人口③'!E"&amp;(53+131*ROW(A31))):INDIRECT("'各歳別人口③'!E"&amp;(57+131*ROW(A31))))</f>
        <v>14094</v>
      </c>
      <c r="BI41" s="25">
        <f ca="1">SUM(INDIRECT("'各歳別人口③'!E"&amp;(58+131*ROW(A31))):INDIRECT("'各歳別人口③'!E"&amp;(62+131*ROW(A31))))</f>
        <v>12356</v>
      </c>
      <c r="BJ41" s="25">
        <f ca="1">SUM(INDIRECT("'各歳別人口③'!E"&amp;(63+131*ROW(A31))):INDIRECT("'各歳別人口③'!E"&amp;(67+131*ROW(A31))))</f>
        <v>11241</v>
      </c>
      <c r="BK41" s="25">
        <f ca="1">SUM(INDIRECT("'各歳別人口③'!E"&amp;(68+131*ROW(A31))):INDIRECT("'各歳別人口③'!E"&amp;(72+131*ROW(A31))))</f>
        <v>12883</v>
      </c>
      <c r="BL41" s="25">
        <f ca="1">SUM(INDIRECT("'各歳別人口③'!E"&amp;(73+131*ROW(A31))):INDIRECT("'各歳別人口③'!E"&amp;(77+131*ROW(A31))))</f>
        <v>17676</v>
      </c>
      <c r="BM41" s="25">
        <f ca="1">SUM(INDIRECT("'各歳別人口③'!E"&amp;(78+131*ROW(A31))):INDIRECT("'各歳別人口③'!E"&amp;(82+131*ROW(A31))))</f>
        <v>14619</v>
      </c>
      <c r="BN41" s="25">
        <f ca="1">SUM(INDIRECT("'各歳別人口③'!E"&amp;(83+131*ROW(A31))):INDIRECT("'各歳別人口③'!E"&amp;(87+131*ROW(A31))))</f>
        <v>11387</v>
      </c>
      <c r="BO41" s="25">
        <f ca="1">SUM(INDIRECT("'各歳別人口③'!E"&amp;(88+131*ROW(A31))):INDIRECT("'各歳別人口③'!E"&amp;(133+131*ROW(A31))))</f>
        <v>13681</v>
      </c>
      <c r="BQ41" s="24" t="str">
        <f>"2021年"&amp;"2月"</f>
        <v>2021年2月</v>
      </c>
      <c r="BR41" s="25">
        <f t="shared" ca="1" si="7"/>
        <v>986</v>
      </c>
      <c r="BS41" s="25">
        <f t="shared" ca="1" si="8"/>
        <v>1166</v>
      </c>
      <c r="BT41" s="25">
        <f t="shared" ca="1" si="9"/>
        <v>1200</v>
      </c>
      <c r="BU41" s="25">
        <f t="shared" ca="1" si="10"/>
        <v>1279</v>
      </c>
      <c r="BV41" s="25">
        <f t="shared" ca="1" si="11"/>
        <v>1381</v>
      </c>
      <c r="BW41" s="25">
        <f t="shared" ca="1" si="12"/>
        <v>1418</v>
      </c>
      <c r="BX41" s="25">
        <f t="shared" ca="1" si="13"/>
        <v>1395</v>
      </c>
      <c r="BY41" s="25">
        <f t="shared" ca="1" si="14"/>
        <v>1409</v>
      </c>
      <c r="BZ41" s="25">
        <f t="shared" ca="1" si="15"/>
        <v>1498</v>
      </c>
      <c r="CA41" s="25">
        <f t="shared" ca="1" si="16"/>
        <v>1520</v>
      </c>
      <c r="CB41" s="25">
        <f t="shared" ca="1" si="17"/>
        <v>1632</v>
      </c>
      <c r="CC41" s="25">
        <f t="shared" ca="1" si="18"/>
        <v>1534</v>
      </c>
      <c r="CD41" s="25">
        <f t="shared" ca="1" si="19"/>
        <v>1649</v>
      </c>
      <c r="CE41" s="25">
        <f t="shared" ca="1" si="20"/>
        <v>1627</v>
      </c>
      <c r="CF41" s="25">
        <f t="shared" ca="1" si="21"/>
        <v>1749</v>
      </c>
      <c r="CG41" s="25">
        <f t="shared" ca="1" si="22"/>
        <v>1694</v>
      </c>
      <c r="CH41" s="25">
        <f t="shared" ca="1" si="23"/>
        <v>2059</v>
      </c>
      <c r="CI41" s="25">
        <f t="shared" ca="1" si="24"/>
        <v>2216</v>
      </c>
      <c r="CJ41" s="25">
        <f t="shared" ca="1" si="25"/>
        <v>2192</v>
      </c>
      <c r="CK41" s="25">
        <f t="shared" ca="1" si="26"/>
        <v>2479</v>
      </c>
      <c r="CL41" s="25">
        <f t="shared" ca="1" si="27"/>
        <v>2605</v>
      </c>
      <c r="CM41" s="25">
        <f t="shared" ca="1" si="28"/>
        <v>2597</v>
      </c>
      <c r="CN41" s="25">
        <f t="shared" ca="1" si="29"/>
        <v>2494</v>
      </c>
      <c r="CO41" s="25">
        <f t="shared" ca="1" si="30"/>
        <v>2135</v>
      </c>
      <c r="CP41" s="25">
        <f t="shared" ca="1" si="31"/>
        <v>2029</v>
      </c>
      <c r="CQ41" s="25">
        <f t="shared" ca="1" si="32"/>
        <v>1902</v>
      </c>
      <c r="CR41" s="25">
        <f t="shared" ca="1" si="33"/>
        <v>1939</v>
      </c>
      <c r="CS41" s="25">
        <f t="shared" ca="1" si="34"/>
        <v>1871</v>
      </c>
      <c r="CT41" s="25">
        <f t="shared" ca="1" si="35"/>
        <v>1810</v>
      </c>
      <c r="CU41" s="25">
        <f t="shared" ca="1" si="36"/>
        <v>1827</v>
      </c>
      <c r="CV41" s="25">
        <f t="shared" ca="1" si="37"/>
        <v>1800</v>
      </c>
      <c r="CW41" s="25">
        <f t="shared" ca="1" si="38"/>
        <v>1786</v>
      </c>
      <c r="CX41" s="25">
        <f t="shared" ca="1" si="39"/>
        <v>1945</v>
      </c>
      <c r="CY41" s="25">
        <f t="shared" ca="1" si="40"/>
        <v>1959</v>
      </c>
      <c r="CZ41" s="25">
        <f t="shared" ca="1" si="41"/>
        <v>1961</v>
      </c>
      <c r="DA41" s="25">
        <f t="shared" ca="1" si="42"/>
        <v>1979</v>
      </c>
      <c r="DB41" s="25">
        <f t="shared" ca="1" si="43"/>
        <v>2112</v>
      </c>
      <c r="DC41" s="25">
        <f t="shared" ca="1" si="44"/>
        <v>2089</v>
      </c>
      <c r="DD41" s="25">
        <f t="shared" ca="1" si="45"/>
        <v>2114</v>
      </c>
      <c r="DE41" s="25">
        <f t="shared" ca="1" si="46"/>
        <v>2142</v>
      </c>
      <c r="DF41" s="25">
        <f t="shared" ca="1" si="47"/>
        <v>2175</v>
      </c>
      <c r="DG41" s="25">
        <f t="shared" ca="1" si="48"/>
        <v>2363</v>
      </c>
      <c r="DH41" s="25">
        <f t="shared" ca="1" si="49"/>
        <v>2528</v>
      </c>
      <c r="DI41" s="25">
        <f t="shared" ca="1" si="50"/>
        <v>2557</v>
      </c>
      <c r="DJ41" s="25">
        <f t="shared" ca="1" si="51"/>
        <v>2781</v>
      </c>
      <c r="DK41" s="25">
        <f t="shared" ca="1" si="52"/>
        <v>2915</v>
      </c>
      <c r="DL41" s="25">
        <f t="shared" ca="1" si="53"/>
        <v>3094</v>
      </c>
      <c r="DM41" s="25">
        <f t="shared" ca="1" si="54"/>
        <v>3384</v>
      </c>
      <c r="DN41" s="25">
        <f t="shared" ca="1" si="55"/>
        <v>3416</v>
      </c>
      <c r="DO41" s="25">
        <f t="shared" ca="1" si="56"/>
        <v>3409</v>
      </c>
      <c r="DP41" s="25">
        <f t="shared" ca="1" si="57"/>
        <v>3282</v>
      </c>
      <c r="DQ41" s="25">
        <f t="shared" ca="1" si="58"/>
        <v>3172</v>
      </c>
      <c r="DR41" s="25">
        <f t="shared" ca="1" si="59"/>
        <v>3088</v>
      </c>
      <c r="DS41" s="25">
        <f t="shared" ca="1" si="60"/>
        <v>3141</v>
      </c>
      <c r="DT41" s="25">
        <f t="shared" ca="1" si="61"/>
        <v>2482</v>
      </c>
      <c r="DU41" s="25">
        <f t="shared" ca="1" si="62"/>
        <v>2770</v>
      </c>
      <c r="DV41" s="25">
        <f t="shared" ca="1" si="63"/>
        <v>2613</v>
      </c>
      <c r="DW41" s="25">
        <f t="shared" ca="1" si="64"/>
        <v>2570</v>
      </c>
      <c r="DX41" s="25">
        <f t="shared" ca="1" si="65"/>
        <v>2494</v>
      </c>
      <c r="DY41" s="25">
        <f t="shared" ca="1" si="66"/>
        <v>2473</v>
      </c>
      <c r="DZ41" s="25">
        <f t="shared" ca="1" si="67"/>
        <v>2313</v>
      </c>
      <c r="EA41" s="25">
        <f t="shared" ca="1" si="68"/>
        <v>2441</v>
      </c>
      <c r="EB41" s="25">
        <f t="shared" ca="1" si="69"/>
        <v>2370</v>
      </c>
      <c r="EC41" s="25">
        <f t="shared" ca="1" si="70"/>
        <v>2161</v>
      </c>
      <c r="ED41" s="25">
        <f t="shared" ca="1" si="71"/>
        <v>2313</v>
      </c>
      <c r="EE41" s="25">
        <f t="shared" ca="1" si="72"/>
        <v>2282</v>
      </c>
      <c r="EF41" s="25">
        <f t="shared" ca="1" si="73"/>
        <v>2368</v>
      </c>
      <c r="EG41" s="25">
        <f t="shared" ca="1" si="74"/>
        <v>2465</v>
      </c>
      <c r="EH41" s="25">
        <f t="shared" ca="1" si="75"/>
        <v>2643</v>
      </c>
      <c r="EI41" s="25">
        <f t="shared" ca="1" si="76"/>
        <v>2787</v>
      </c>
      <c r="EJ41" s="25">
        <f t="shared" ca="1" si="77"/>
        <v>2963</v>
      </c>
      <c r="EK41" s="25">
        <f t="shared" ca="1" si="78"/>
        <v>3421</v>
      </c>
      <c r="EL41" s="25">
        <f t="shared" ca="1" si="79"/>
        <v>3276</v>
      </c>
      <c r="EM41" s="25">
        <f t="shared" ca="1" si="80"/>
        <v>3539</v>
      </c>
      <c r="EN41" s="25">
        <f t="shared" ca="1" si="81"/>
        <v>2515</v>
      </c>
      <c r="EO41" s="25">
        <f t="shared" ca="1" si="82"/>
        <v>1883</v>
      </c>
      <c r="EP41" s="25">
        <f t="shared" ca="1" si="83"/>
        <v>2416</v>
      </c>
      <c r="EQ41" s="25">
        <f t="shared" ca="1" si="84"/>
        <v>2674</v>
      </c>
      <c r="ER41" s="25">
        <f t="shared" ca="1" si="85"/>
        <v>2598</v>
      </c>
      <c r="ES41" s="25">
        <f t="shared" ca="1" si="86"/>
        <v>2479</v>
      </c>
      <c r="ET41" s="25">
        <f t="shared" ca="1" si="87"/>
        <v>2119</v>
      </c>
      <c r="EU41" s="25">
        <f t="shared" ca="1" si="88"/>
        <v>1881</v>
      </c>
      <c r="EV41" s="25">
        <f t="shared" ca="1" si="89"/>
        <v>1644</v>
      </c>
      <c r="EW41" s="25">
        <f t="shared" ca="1" si="90"/>
        <v>1669</v>
      </c>
      <c r="EX41" s="25">
        <f t="shared" ca="1" si="91"/>
        <v>1460</v>
      </c>
      <c r="EY41" s="25">
        <f t="shared" ca="1" si="92"/>
        <v>1393</v>
      </c>
      <c r="EZ41" s="25">
        <f t="shared" ca="1" si="93"/>
        <v>1151</v>
      </c>
      <c r="FA41" s="25">
        <f t="shared" ca="1" si="94"/>
        <v>975</v>
      </c>
      <c r="FB41" s="25">
        <f t="shared" ca="1" si="95"/>
        <v>831</v>
      </c>
      <c r="FC41" s="25">
        <f t="shared" ca="1" si="96"/>
        <v>662</v>
      </c>
      <c r="FD41" s="25">
        <f t="shared" ca="1" si="97"/>
        <v>514</v>
      </c>
      <c r="FE41" s="25">
        <f t="shared" ca="1" si="98"/>
        <v>393</v>
      </c>
      <c r="FF41" s="25">
        <f t="shared" ca="1" si="99"/>
        <v>306</v>
      </c>
      <c r="FG41" s="25">
        <f t="shared" ca="1" si="100"/>
        <v>265</v>
      </c>
      <c r="FH41" s="25">
        <f t="shared" ca="1" si="101"/>
        <v>167</v>
      </c>
      <c r="FI41" s="25">
        <f t="shared" ca="1" si="102"/>
        <v>119</v>
      </c>
      <c r="FJ41" s="25">
        <f t="shared" ca="1" si="103"/>
        <v>65</v>
      </c>
      <c r="FK41" s="25">
        <f t="shared" ca="1" si="104"/>
        <v>62</v>
      </c>
      <c r="FL41" s="25">
        <f t="shared" ca="1" si="105"/>
        <v>40</v>
      </c>
      <c r="FM41" s="25">
        <f t="shared" ca="1" si="106"/>
        <v>23</v>
      </c>
      <c r="FN41" s="27">
        <f ca="1">SUM(INDIRECT("'各歳別人口③'!D"&amp;(103+131*ROW(A31))):INDIRECT("'各歳別人口③'!D"&amp;(133+131*ROW(A31))))</f>
        <v>32</v>
      </c>
      <c r="FP41" s="24" t="str">
        <f>"2021年"&amp;"2月"</f>
        <v>2021年2月</v>
      </c>
      <c r="FQ41" s="25">
        <f t="shared" ca="1" si="107"/>
        <v>976</v>
      </c>
      <c r="FR41" s="25">
        <f t="shared" ca="1" si="108"/>
        <v>1071</v>
      </c>
      <c r="FS41" s="25">
        <f t="shared" ca="1" si="109"/>
        <v>1078</v>
      </c>
      <c r="FT41" s="25">
        <f t="shared" ca="1" si="110"/>
        <v>1215</v>
      </c>
      <c r="FU41" s="25">
        <f t="shared" ca="1" si="111"/>
        <v>1234</v>
      </c>
      <c r="FV41" s="25">
        <f t="shared" ca="1" si="112"/>
        <v>1316</v>
      </c>
      <c r="FW41" s="25">
        <f t="shared" ca="1" si="113"/>
        <v>1397</v>
      </c>
      <c r="FX41" s="25">
        <f t="shared" ca="1" si="114"/>
        <v>1428</v>
      </c>
      <c r="FY41" s="25">
        <f t="shared" ca="1" si="115"/>
        <v>1404</v>
      </c>
      <c r="FZ41" s="25">
        <f t="shared" ca="1" si="116"/>
        <v>1532</v>
      </c>
      <c r="GA41" s="25">
        <f t="shared" ca="1" si="117"/>
        <v>1532</v>
      </c>
      <c r="GB41" s="25">
        <f t="shared" ca="1" si="118"/>
        <v>1496</v>
      </c>
      <c r="GC41" s="25">
        <f t="shared" ca="1" si="119"/>
        <v>1519</v>
      </c>
      <c r="GD41" s="25">
        <f t="shared" ca="1" si="120"/>
        <v>1636</v>
      </c>
      <c r="GE41" s="25">
        <f t="shared" ca="1" si="121"/>
        <v>1617</v>
      </c>
      <c r="GF41" s="25">
        <f t="shared" ca="1" si="122"/>
        <v>1554</v>
      </c>
      <c r="GG41" s="25">
        <f t="shared" ca="1" si="123"/>
        <v>1676</v>
      </c>
      <c r="GH41" s="25">
        <f t="shared" ca="1" si="124"/>
        <v>1733</v>
      </c>
      <c r="GI41" s="25">
        <f t="shared" ca="1" si="125"/>
        <v>1771</v>
      </c>
      <c r="GJ41" s="25">
        <f t="shared" ca="1" si="126"/>
        <v>1867</v>
      </c>
      <c r="GK41" s="25">
        <f t="shared" ca="1" si="127"/>
        <v>1972</v>
      </c>
      <c r="GL41" s="25">
        <f t="shared" ca="1" si="128"/>
        <v>1912</v>
      </c>
      <c r="GM41" s="25">
        <f t="shared" ca="1" si="129"/>
        <v>1856</v>
      </c>
      <c r="GN41" s="25">
        <f t="shared" ca="1" si="130"/>
        <v>1714</v>
      </c>
      <c r="GO41" s="25">
        <f t="shared" ca="1" si="131"/>
        <v>1645</v>
      </c>
      <c r="GP41" s="25">
        <f t="shared" ca="1" si="132"/>
        <v>1526</v>
      </c>
      <c r="GQ41" s="25">
        <f t="shared" ca="1" si="133"/>
        <v>1625</v>
      </c>
      <c r="GR41" s="25">
        <f t="shared" ca="1" si="134"/>
        <v>1504</v>
      </c>
      <c r="GS41" s="25">
        <f t="shared" ca="1" si="135"/>
        <v>1463</v>
      </c>
      <c r="GT41" s="25">
        <f t="shared" ca="1" si="136"/>
        <v>1505</v>
      </c>
      <c r="GU41" s="25">
        <f t="shared" ca="1" si="137"/>
        <v>1545</v>
      </c>
      <c r="GV41" s="25">
        <f t="shared" ca="1" si="138"/>
        <v>1595</v>
      </c>
      <c r="GW41" s="25">
        <f t="shared" ca="1" si="139"/>
        <v>1660</v>
      </c>
      <c r="GX41" s="25">
        <f t="shared" ca="1" si="140"/>
        <v>1729</v>
      </c>
      <c r="GY41" s="25">
        <f t="shared" ca="1" si="141"/>
        <v>1694</v>
      </c>
      <c r="GZ41" s="25">
        <f t="shared" ca="1" si="142"/>
        <v>1753</v>
      </c>
      <c r="HA41" s="25">
        <f t="shared" ca="1" si="143"/>
        <v>1882</v>
      </c>
      <c r="HB41" s="25">
        <f t="shared" ca="1" si="144"/>
        <v>2014</v>
      </c>
      <c r="HC41" s="25">
        <f t="shared" ca="1" si="145"/>
        <v>1958</v>
      </c>
      <c r="HD41" s="25">
        <f t="shared" ca="1" si="146"/>
        <v>1994</v>
      </c>
      <c r="HE41" s="25">
        <f t="shared" ca="1" si="147"/>
        <v>2083</v>
      </c>
      <c r="HF41" s="25">
        <f t="shared" ca="1" si="148"/>
        <v>2260</v>
      </c>
      <c r="HG41" s="25">
        <f t="shared" ca="1" si="149"/>
        <v>2313</v>
      </c>
      <c r="HH41" s="25">
        <f t="shared" ca="1" si="150"/>
        <v>2431</v>
      </c>
      <c r="HI41" s="25">
        <f t="shared" ca="1" si="151"/>
        <v>2562</v>
      </c>
      <c r="HJ41" s="25">
        <f t="shared" ca="1" si="152"/>
        <v>2787</v>
      </c>
      <c r="HK41" s="25">
        <f t="shared" ca="1" si="153"/>
        <v>3005</v>
      </c>
      <c r="HL41" s="25">
        <f t="shared" ca="1" si="154"/>
        <v>3160</v>
      </c>
      <c r="HM41" s="25">
        <f t="shared" ca="1" si="155"/>
        <v>3107</v>
      </c>
      <c r="HN41" s="25">
        <f t="shared" ca="1" si="156"/>
        <v>3206</v>
      </c>
      <c r="HO41" s="25">
        <f t="shared" ca="1" si="157"/>
        <v>3061</v>
      </c>
      <c r="HP41" s="25">
        <f t="shared" ca="1" si="158"/>
        <v>2899</v>
      </c>
      <c r="HQ41" s="25">
        <f t="shared" ca="1" si="159"/>
        <v>2884</v>
      </c>
      <c r="HR41" s="25">
        <f t="shared" ca="1" si="160"/>
        <v>2899</v>
      </c>
      <c r="HS41" s="25">
        <f t="shared" ca="1" si="161"/>
        <v>2351</v>
      </c>
      <c r="HT41" s="25">
        <f t="shared" ca="1" si="162"/>
        <v>2608</v>
      </c>
      <c r="HU41" s="25">
        <f t="shared" ca="1" si="163"/>
        <v>2615</v>
      </c>
      <c r="HV41" s="25">
        <f t="shared" ca="1" si="164"/>
        <v>2428</v>
      </c>
      <c r="HW41" s="25">
        <f t="shared" ca="1" si="165"/>
        <v>2323</v>
      </c>
      <c r="HX41" s="25">
        <f t="shared" ca="1" si="166"/>
        <v>2382</v>
      </c>
      <c r="HY41" s="25">
        <f t="shared" ca="1" si="167"/>
        <v>2304</v>
      </c>
      <c r="HZ41" s="25">
        <f t="shared" ca="1" si="168"/>
        <v>2203</v>
      </c>
      <c r="IA41" s="25">
        <f t="shared" ca="1" si="169"/>
        <v>2292</v>
      </c>
      <c r="IB41" s="25">
        <f t="shared" ca="1" si="170"/>
        <v>2169</v>
      </c>
      <c r="IC41" s="25">
        <f t="shared" ca="1" si="171"/>
        <v>2273</v>
      </c>
      <c r="ID41" s="25">
        <f t="shared" ca="1" si="172"/>
        <v>2284</v>
      </c>
      <c r="IE41" s="25">
        <f t="shared" ca="1" si="173"/>
        <v>2448</v>
      </c>
      <c r="IF41" s="25">
        <f t="shared" ca="1" si="174"/>
        <v>2467</v>
      </c>
      <c r="IG41" s="25">
        <f t="shared" ca="1" si="175"/>
        <v>2743</v>
      </c>
      <c r="IH41" s="25">
        <f t="shared" ca="1" si="176"/>
        <v>2941</v>
      </c>
      <c r="II41" s="25">
        <f t="shared" ca="1" si="177"/>
        <v>3115</v>
      </c>
      <c r="IJ41" s="25">
        <f t="shared" ca="1" si="178"/>
        <v>3804</v>
      </c>
      <c r="IK41" s="25">
        <f t="shared" ca="1" si="179"/>
        <v>3706</v>
      </c>
      <c r="IL41" s="25">
        <f t="shared" ca="1" si="180"/>
        <v>4036</v>
      </c>
      <c r="IM41" s="25">
        <f t="shared" ca="1" si="181"/>
        <v>3015</v>
      </c>
      <c r="IN41" s="25">
        <f t="shared" ca="1" si="182"/>
        <v>2372</v>
      </c>
      <c r="IO41" s="25">
        <f t="shared" ca="1" si="183"/>
        <v>2960</v>
      </c>
      <c r="IP41" s="25">
        <f t="shared" ca="1" si="184"/>
        <v>3215</v>
      </c>
      <c r="IQ41" s="25">
        <f t="shared" ca="1" si="185"/>
        <v>2998</v>
      </c>
      <c r="IR41" s="25">
        <f t="shared" ca="1" si="186"/>
        <v>3074</v>
      </c>
      <c r="IS41" s="25">
        <f t="shared" ca="1" si="187"/>
        <v>2682</v>
      </c>
      <c r="IT41" s="25">
        <f t="shared" ca="1" si="188"/>
        <v>2359</v>
      </c>
      <c r="IU41" s="25">
        <f t="shared" ca="1" si="189"/>
        <v>2123</v>
      </c>
      <c r="IV41" s="25">
        <f t="shared" ca="1" si="190"/>
        <v>2239</v>
      </c>
      <c r="IW41" s="25">
        <f t="shared" ca="1" si="191"/>
        <v>1984</v>
      </c>
      <c r="IX41" s="25">
        <f t="shared" ca="1" si="192"/>
        <v>2039</v>
      </c>
      <c r="IY41" s="25">
        <f t="shared" ca="1" si="193"/>
        <v>1798</v>
      </c>
      <c r="IZ41" s="25">
        <f t="shared" ca="1" si="194"/>
        <v>1631</v>
      </c>
      <c r="JA41" s="25">
        <f t="shared" ca="1" si="195"/>
        <v>1471</v>
      </c>
      <c r="JB41" s="25">
        <f t="shared" ca="1" si="196"/>
        <v>1246</v>
      </c>
      <c r="JC41" s="25">
        <f t="shared" ca="1" si="197"/>
        <v>1069</v>
      </c>
      <c r="JD41" s="25">
        <f t="shared" ca="1" si="198"/>
        <v>953</v>
      </c>
      <c r="JE41" s="25">
        <f t="shared" ca="1" si="199"/>
        <v>787</v>
      </c>
      <c r="JF41" s="25">
        <f t="shared" ca="1" si="200"/>
        <v>635</v>
      </c>
      <c r="JG41" s="25">
        <f t="shared" ca="1" si="201"/>
        <v>508</v>
      </c>
      <c r="JH41" s="25">
        <f t="shared" ca="1" si="202"/>
        <v>457</v>
      </c>
      <c r="JI41" s="25">
        <f t="shared" ca="1" si="203"/>
        <v>331</v>
      </c>
      <c r="JJ41" s="25">
        <f t="shared" ca="1" si="204"/>
        <v>235</v>
      </c>
      <c r="JK41" s="25">
        <f t="shared" ca="1" si="205"/>
        <v>160</v>
      </c>
      <c r="JL41" s="25">
        <f t="shared" ca="1" si="206"/>
        <v>141</v>
      </c>
      <c r="JM41" s="27">
        <f ca="1">SUM(INDIRECT("'各歳別人口③'!E"&amp;(103+131*ROW(A31))):INDIRECT("'各歳別人口③'!E"&amp;(133+131*ROW(A31))))</f>
        <v>220</v>
      </c>
    </row>
    <row r="42" spans="1:273" x14ac:dyDescent="0.4">
      <c r="A42" s="24" t="str">
        <f>"2021年"&amp;"3月"</f>
        <v>2021年3月</v>
      </c>
      <c r="B42" s="25">
        <f ca="1">SUM(INDIRECT("'各歳別人口③'!D"&amp;(3+131*ROW(A32))):INDIRECT("'各歳別人口③'!E"&amp;(133+131*ROW(A32))))</f>
        <v>394507</v>
      </c>
      <c r="D42" s="24" t="str">
        <f>"2021年"&amp;"3月"</f>
        <v>2021年3月</v>
      </c>
      <c r="E42" s="25">
        <f ca="1">SUM(INDIRECT("'各歳別人口③'!D"&amp;(3+131*ROW(A32))):INDIRECT("'各歳別人口③'!D"&amp;(133+131*ROW(A32))))</f>
        <v>196495</v>
      </c>
      <c r="F42" s="25">
        <f ca="1">SUM(INDIRECT("'各歳別人口③'!E"&amp;(3+131*ROW(A32))):INDIRECT("'各歳別人口③'!E"&amp;(133+131*ROW(A32))))</f>
        <v>198012</v>
      </c>
      <c r="H42" s="24" t="str">
        <f>"2021年"&amp;"3月"</f>
        <v>2021年3月</v>
      </c>
      <c r="I42" s="25">
        <f ca="1">SUM(INDIRECT("'各歳別人口③'!D"&amp;(3+131*ROW(A32))):INDIRECT("'各歳別人口③'!D"&amp;(17+131*ROW(A32))))</f>
        <v>21403</v>
      </c>
      <c r="J42" s="25">
        <f ca="1">SUM(INDIRECT("'各歳別人口③'!D"&amp;(18+131*ROW(A32))):INDIRECT("'各歳別人口③'!D"&amp;(67+131*ROW(A32))))</f>
        <v>119052</v>
      </c>
      <c r="K42" s="25">
        <f ca="1">SUM(INDIRECT("'各歳別人口③'!D"&amp;(68+131*ROW(A32))):INDIRECT("'各歳別人口③'!D"&amp;(133+131*ROW(A32))))</f>
        <v>56040</v>
      </c>
      <c r="M42" s="24" t="str">
        <f>"2021年"&amp;"3月"</f>
        <v>2021年3月</v>
      </c>
      <c r="N42" s="25">
        <f ca="1">SUM(INDIRECT("'各歳別人口③'!E"&amp;(3+131*ROW(A32))):INDIRECT("'各歳別人口③'!E"&amp;(17+131*ROW(A32))))</f>
        <v>20365</v>
      </c>
      <c r="O42" s="25">
        <f ca="1">SUM(INDIRECT("'各歳別人口③'!E"&amp;(18+131*ROW(A32))):INDIRECT("'各歳別人口③'!E"&amp;(67+131*ROW(A32))))</f>
        <v>107401</v>
      </c>
      <c r="P42" s="25">
        <f ca="1">SUM(INDIRECT("'各歳別人口③'!E"&amp;(68+131*ROW(A32))):INDIRECT("'各歳別人口③'!E"&amp;(133+131*ROW(A32))))</f>
        <v>70246</v>
      </c>
      <c r="R42" s="24" t="str">
        <f>"2021年"&amp;"3月"</f>
        <v>2021年3月</v>
      </c>
      <c r="S42" s="26">
        <f ca="1">IFERROR(SUM(INDIRECT("'各歳別人口③'!D"&amp;(68+131*ROW(A32))):INDIRECT("'各歳別人口③'!E"&amp;(133+131*ROW(A32))))/SUM(INDIRECT("'各歳別人口③'!D"&amp;(3+131*ROW(A32))):INDIRECT("'各歳別人口③'!E"&amp;(133+131*ROW(A32)))),"")</f>
        <v>0.32011092325357976</v>
      </c>
      <c r="U42" s="24" t="str">
        <f>"2021年"&amp;"3月"</f>
        <v>2021年3月</v>
      </c>
      <c r="V42" s="26">
        <f ca="1">IFERROR(SUM(INDIRECT("'各歳別人口③'!D"&amp;(78+131*ROW(A32))):INDIRECT("'各歳別人口③'!E"&amp;(133+131*ROW(A32))))/SUM(INDIRECT("'各歳別人口③'!D"&amp;(3+131*ROW(A32))):INDIRECT("'各歳別人口③'!E"&amp;(133+131*ROW(A32)))),"")</f>
        <v>0.1710413249955007</v>
      </c>
      <c r="X42" s="24" t="str">
        <f>"2021年"&amp;"3月"</f>
        <v>2021年3月</v>
      </c>
      <c r="Y42" s="26">
        <f ca="1">IFERROR(SUM(INDIRECT("'各歳別人口③'!D"&amp;(3+131*ROW(A32))):INDIRECT("'各歳別人口③'!E"&amp;(17+131*ROW(A32))))/SUM(INDIRECT("'各歳別人口③'!D"&amp;(3+131*ROW(A32))):INDIRECT("'各歳別人口③'!E"&amp;(133+131*ROW(A32)))),"")</f>
        <v>0.10587391351737739</v>
      </c>
      <c r="Z42" s="26">
        <f ca="1">IFERROR(SUM(INDIRECT("'各歳別人口③'!D"&amp;(18+131*ROW(A32))):INDIRECT("'各歳別人口③'!E"&amp;(67+131*ROW(A32))))/SUM(INDIRECT("'各歳別人口③'!D"&amp;(3+131*ROW(A32))):INDIRECT("'各歳別人口③'!E"&amp;(133+131*ROW(A32)))),"")</f>
        <v>0.57401516322904278</v>
      </c>
      <c r="AA42" s="26">
        <f ca="1">IFERROR(SUM(INDIRECT("'各歳別人口③'!D"&amp;(68+131*ROW(A32))):INDIRECT("'各歳別人口③'!E"&amp;(133+131*ROW(A32))))/SUM(INDIRECT("'各歳別人口③'!D"&amp;(3+131*ROW(A32))):INDIRECT("'各歳別人口③'!E"&amp;(133+131*ROW(A32)))),"")</f>
        <v>0.32011092325357976</v>
      </c>
      <c r="AC42" s="24" t="str">
        <f>"2021年"&amp;"3月"</f>
        <v>2021年3月</v>
      </c>
      <c r="AD42" s="25">
        <f ca="1">SUM(INDIRECT("'各歳別人口③'!D"&amp;(3+131*ROW(A32))):INDIRECT("'各歳別人口③'!D"&amp;(7+131*ROW(A32))))</f>
        <v>5978</v>
      </c>
      <c r="AE42" s="25">
        <f ca="1">SUM(INDIRECT("'各歳別人口③'!D"&amp;(8+131*ROW(A32))):INDIRECT("'各歳別人口③'!D"&amp;(12+131*ROW(A32))))</f>
        <v>7243</v>
      </c>
      <c r="AF42" s="25">
        <f ca="1">SUM(INDIRECT("'各歳別人口③'!D"&amp;(13+131*ROW(A32))):INDIRECT("'各歳別人口③'!D"&amp;(17+131*ROW(A32))))</f>
        <v>8182</v>
      </c>
      <c r="AG42" s="25">
        <f ca="1">SUM(INDIRECT("'各歳別人口③'!D"&amp;(18+131*ROW(A32))):INDIRECT("'各歳別人口③'!D"&amp;(22+131*ROW(A32))))</f>
        <v>10288</v>
      </c>
      <c r="AH42" s="25">
        <f ca="1">SUM(INDIRECT("'各歳別人口③'!D"&amp;(23+131*ROW(A32))):INDIRECT("'各歳別人口③'!D"&amp;(27+131*ROW(A32))))</f>
        <v>11387</v>
      </c>
      <c r="AI42" s="25">
        <f ca="1">SUM(INDIRECT("'各歳別人口③'!D"&amp;(28+131*ROW(A32))):INDIRECT("'各歳別人口③'!D"&amp;(32+131*ROW(A32))))</f>
        <v>9273</v>
      </c>
      <c r="AJ42" s="25">
        <f ca="1">SUM(INDIRECT("'各歳別人口③'!D"&amp;(33+131*ROW(A32))):INDIRECT("'各歳別人口③'!D"&amp;(37+131*ROW(A32))))</f>
        <v>9440</v>
      </c>
      <c r="AK42" s="25">
        <f ca="1">SUM(INDIRECT("'各歳別人口③'!D"&amp;(38+131*ROW(A32))):INDIRECT("'各歳別人口③'!D"&amp;(42+131*ROW(A32))))</f>
        <v>10392</v>
      </c>
      <c r="AL42" s="25">
        <f ca="1">SUM(INDIRECT("'各歳別人口③'!D"&amp;(43+131*ROW(A32))):INDIRECT("'各歳別人口③'!D"&amp;(47+131*ROW(A32))))</f>
        <v>12322</v>
      </c>
      <c r="AM42" s="25">
        <f ca="1">SUM(INDIRECT("'各歳別人口③'!D"&amp;(48+131*ROW(A32))):INDIRECT("'各歳別人口③'!D"&amp;(52+131*ROW(A32))))</f>
        <v>16203</v>
      </c>
      <c r="AN42" s="25">
        <f ca="1">SUM(INDIRECT("'各歳別人口③'!D"&amp;(53+131*ROW(A32))):INDIRECT("'各歳別人口③'!D"&amp;(57+131*ROW(A32))))</f>
        <v>15254</v>
      </c>
      <c r="AO42" s="25">
        <f ca="1">SUM(INDIRECT("'各歳別人口③'!D"&amp;(58+131*ROW(A32))):INDIRECT("'各歳別人口③'!D"&amp;(62+131*ROW(A32))))</f>
        <v>12886</v>
      </c>
      <c r="AP42" s="25">
        <f ca="1">SUM(INDIRECT("'各歳別人口③'!D"&amp;(63+131*ROW(A32))):INDIRECT("'各歳別人口③'!D"&amp;(67+131*ROW(A32))))</f>
        <v>11607</v>
      </c>
      <c r="AQ42" s="25">
        <f ca="1">SUM(INDIRECT("'各歳別人口③'!D"&amp;(68+131*ROW(A32))):INDIRECT("'各歳別人口③'!D"&amp;(72+131*ROW(A32))))</f>
        <v>12453</v>
      </c>
      <c r="AR42" s="25">
        <f ca="1">SUM(INDIRECT("'各歳別人口③'!D"&amp;(73+131*ROW(A32))):INDIRECT("'各歳別人口③'!D"&amp;(77+131*ROW(A32))))</f>
        <v>15806</v>
      </c>
      <c r="AS42" s="25">
        <f ca="1">SUM(INDIRECT("'各歳別人口③'!D"&amp;(78+131*ROW(A32))):INDIRECT("'各歳別人口③'!D"&amp;(82+131*ROW(A32))))</f>
        <v>11934</v>
      </c>
      <c r="AT42" s="25">
        <f ca="1">SUM(INDIRECT("'各歳別人口③'!D"&amp;(83+131*ROW(A32))):INDIRECT("'各歳別人口③'!D"&amp;(87+131*ROW(A32))))</f>
        <v>8792</v>
      </c>
      <c r="AU42" s="25">
        <f ca="1">SUM(INDIRECT("'各歳別人口③'!D"&amp;(88+131*ROW(A32))):INDIRECT("'各歳別人口③'!D"&amp;(133+131*ROW(A32))))</f>
        <v>7055</v>
      </c>
      <c r="AW42" s="24" t="str">
        <f>"2021年"&amp;"3月"</f>
        <v>2021年3月</v>
      </c>
      <c r="AX42" s="25">
        <f ca="1">SUM(INDIRECT("'各歳別人口③'!E"&amp;(3+131*ROW(A32))):INDIRECT("'各歳別人口③'!E"&amp;(7+131*ROW(A32))))</f>
        <v>5536</v>
      </c>
      <c r="AY42" s="25">
        <f ca="1">SUM(INDIRECT("'各歳別人口③'!E"&amp;(8+131*ROW(A32))):INDIRECT("'各歳別人口③'!E"&amp;(12+131*ROW(A32))))</f>
        <v>7054</v>
      </c>
      <c r="AZ42" s="25">
        <f ca="1">SUM(INDIRECT("'各歳別人口③'!E"&amp;(13+131*ROW(A32))):INDIRECT("'各歳別人口③'!E"&amp;(17+131*ROW(A32))))</f>
        <v>7775</v>
      </c>
      <c r="BA42" s="25">
        <f ca="1">SUM(INDIRECT("'各歳別人口③'!E"&amp;(18+131*ROW(A32))):INDIRECT("'各歳別人口③'!E"&amp;(22+131*ROW(A32))))</f>
        <v>8568</v>
      </c>
      <c r="BB42" s="25">
        <f ca="1">SUM(INDIRECT("'各歳別人口③'!E"&amp;(23+131*ROW(A32))):INDIRECT("'各歳別人口③'!E"&amp;(27+131*ROW(A32))))</f>
        <v>8945</v>
      </c>
      <c r="BC42" s="25">
        <f ca="1">SUM(INDIRECT("'各歳別人口③'!E"&amp;(28+131*ROW(A32))):INDIRECT("'各歳別人口③'!E"&amp;(32+131*ROW(A32))))</f>
        <v>7609</v>
      </c>
      <c r="BD42" s="25">
        <f ca="1">SUM(INDIRECT("'各歳別人口③'!E"&amp;(33+131*ROW(A32))):INDIRECT("'各歳別人口③'!E"&amp;(37+131*ROW(A32))))</f>
        <v>8179</v>
      </c>
      <c r="BE42" s="25">
        <f ca="1">SUM(INDIRECT("'各歳別人口③'!E"&amp;(38+131*ROW(A32))):INDIRECT("'各歳別人口③'!E"&amp;(42+131*ROW(A32))))</f>
        <v>9560</v>
      </c>
      <c r="BF42" s="25">
        <f ca="1">SUM(INDIRECT("'各歳別人口③'!E"&amp;(43+131*ROW(A32))):INDIRECT("'各歳別人口③'!E"&amp;(47+131*ROW(A32))))</f>
        <v>11588</v>
      </c>
      <c r="BG42" s="25">
        <f ca="1">SUM(INDIRECT("'各歳別人口③'!E"&amp;(48+131*ROW(A32))):INDIRECT("'各歳別人口③'!E"&amp;(52+131*ROW(A32))))</f>
        <v>15221</v>
      </c>
      <c r="BH42" s="25">
        <f ca="1">SUM(INDIRECT("'各歳別人口③'!E"&amp;(53+131*ROW(A32))):INDIRECT("'各歳別人口③'!E"&amp;(57+131*ROW(A32))))</f>
        <v>14192</v>
      </c>
      <c r="BI42" s="25">
        <f ca="1">SUM(INDIRECT("'各歳別人口③'!E"&amp;(58+131*ROW(A32))):INDIRECT("'各歳別人口③'!E"&amp;(62+131*ROW(A32))))</f>
        <v>12315</v>
      </c>
      <c r="BJ42" s="25">
        <f ca="1">SUM(INDIRECT("'各歳別人口③'!E"&amp;(63+131*ROW(A32))):INDIRECT("'各歳別人口③'!E"&amp;(67+131*ROW(A32))))</f>
        <v>11224</v>
      </c>
      <c r="BK42" s="25">
        <f ca="1">SUM(INDIRECT("'各歳別人口③'!E"&amp;(68+131*ROW(A32))):INDIRECT("'各歳別人口③'!E"&amp;(72+131*ROW(A32))))</f>
        <v>12812</v>
      </c>
      <c r="BL42" s="25">
        <f ca="1">SUM(INDIRECT("'各歳別人口③'!E"&amp;(73+131*ROW(A32))):INDIRECT("'各歳別人口③'!E"&amp;(77+131*ROW(A32))))</f>
        <v>17738</v>
      </c>
      <c r="BM42" s="25">
        <f ca="1">SUM(INDIRECT("'各歳別人口③'!E"&amp;(78+131*ROW(A32))):INDIRECT("'各歳別人口③'!E"&amp;(82+131*ROW(A32))))</f>
        <v>14468</v>
      </c>
      <c r="BN42" s="25">
        <f ca="1">SUM(INDIRECT("'各歳別人口③'!E"&amp;(83+131*ROW(A32))):INDIRECT("'各歳別人口③'!E"&amp;(87+131*ROW(A32))))</f>
        <v>11483</v>
      </c>
      <c r="BO42" s="25">
        <f ca="1">SUM(INDIRECT("'各歳別人口③'!E"&amp;(88+131*ROW(A32))):INDIRECT("'各歳別人口③'!E"&amp;(133+131*ROW(A32))))</f>
        <v>13745</v>
      </c>
      <c r="BQ42" s="24" t="str">
        <f>"2021年"&amp;"3月"</f>
        <v>2021年3月</v>
      </c>
      <c r="BR42" s="25">
        <f t="shared" ca="1" si="7"/>
        <v>968</v>
      </c>
      <c r="BS42" s="25">
        <f t="shared" ca="1" si="8"/>
        <v>1197</v>
      </c>
      <c r="BT42" s="25">
        <f t="shared" ca="1" si="9"/>
        <v>1187</v>
      </c>
      <c r="BU42" s="25">
        <f t="shared" ca="1" si="10"/>
        <v>1293</v>
      </c>
      <c r="BV42" s="25">
        <f t="shared" ca="1" si="11"/>
        <v>1333</v>
      </c>
      <c r="BW42" s="25">
        <f t="shared" ca="1" si="12"/>
        <v>1438</v>
      </c>
      <c r="BX42" s="25">
        <f t="shared" ca="1" si="13"/>
        <v>1401</v>
      </c>
      <c r="BY42" s="25">
        <f t="shared" ca="1" si="14"/>
        <v>1413</v>
      </c>
      <c r="BZ42" s="25">
        <f t="shared" ca="1" si="15"/>
        <v>1498</v>
      </c>
      <c r="CA42" s="25">
        <f t="shared" ca="1" si="16"/>
        <v>1493</v>
      </c>
      <c r="CB42" s="25">
        <f t="shared" ca="1" si="17"/>
        <v>1616</v>
      </c>
      <c r="CC42" s="25">
        <f t="shared" ca="1" si="18"/>
        <v>1555</v>
      </c>
      <c r="CD42" s="25">
        <f t="shared" ca="1" si="19"/>
        <v>1639</v>
      </c>
      <c r="CE42" s="25">
        <f t="shared" ca="1" si="20"/>
        <v>1648</v>
      </c>
      <c r="CF42" s="25">
        <f t="shared" ca="1" si="21"/>
        <v>1724</v>
      </c>
      <c r="CG42" s="25">
        <f t="shared" ca="1" si="22"/>
        <v>1669</v>
      </c>
      <c r="CH42" s="25">
        <f t="shared" ca="1" si="23"/>
        <v>2074</v>
      </c>
      <c r="CI42" s="25">
        <f t="shared" ca="1" si="24"/>
        <v>2198</v>
      </c>
      <c r="CJ42" s="25">
        <f t="shared" ca="1" si="25"/>
        <v>1914</v>
      </c>
      <c r="CK42" s="25">
        <f t="shared" ca="1" si="26"/>
        <v>2433</v>
      </c>
      <c r="CL42" s="25">
        <f t="shared" ca="1" si="27"/>
        <v>2548</v>
      </c>
      <c r="CM42" s="25">
        <f t="shared" ca="1" si="28"/>
        <v>2599</v>
      </c>
      <c r="CN42" s="25">
        <f t="shared" ca="1" si="29"/>
        <v>2206</v>
      </c>
      <c r="CO42" s="25">
        <f t="shared" ca="1" si="30"/>
        <v>2036</v>
      </c>
      <c r="CP42" s="25">
        <f t="shared" ca="1" si="31"/>
        <v>1998</v>
      </c>
      <c r="CQ42" s="25">
        <f t="shared" ca="1" si="32"/>
        <v>1873</v>
      </c>
      <c r="CR42" s="25">
        <f t="shared" ca="1" si="33"/>
        <v>1915</v>
      </c>
      <c r="CS42" s="25">
        <f t="shared" ca="1" si="34"/>
        <v>1852</v>
      </c>
      <c r="CT42" s="25">
        <f t="shared" ca="1" si="35"/>
        <v>1825</v>
      </c>
      <c r="CU42" s="25">
        <f t="shared" ca="1" si="36"/>
        <v>1808</v>
      </c>
      <c r="CV42" s="25">
        <f t="shared" ca="1" si="37"/>
        <v>1794</v>
      </c>
      <c r="CW42" s="25">
        <f t="shared" ca="1" si="38"/>
        <v>1782</v>
      </c>
      <c r="CX42" s="25">
        <f t="shared" ca="1" si="39"/>
        <v>1945</v>
      </c>
      <c r="CY42" s="25">
        <f t="shared" ca="1" si="40"/>
        <v>1942</v>
      </c>
      <c r="CZ42" s="25">
        <f t="shared" ca="1" si="41"/>
        <v>1977</v>
      </c>
      <c r="DA42" s="25">
        <f t="shared" ca="1" si="42"/>
        <v>1983</v>
      </c>
      <c r="DB42" s="25">
        <f t="shared" ca="1" si="43"/>
        <v>2109</v>
      </c>
      <c r="DC42" s="25">
        <f t="shared" ca="1" si="44"/>
        <v>2042</v>
      </c>
      <c r="DD42" s="25">
        <f t="shared" ca="1" si="45"/>
        <v>2148</v>
      </c>
      <c r="DE42" s="25">
        <f t="shared" ca="1" si="46"/>
        <v>2110</v>
      </c>
      <c r="DF42" s="25">
        <f t="shared" ca="1" si="47"/>
        <v>2191</v>
      </c>
      <c r="DG42" s="25">
        <f t="shared" ca="1" si="48"/>
        <v>2351</v>
      </c>
      <c r="DH42" s="25">
        <f t="shared" ca="1" si="49"/>
        <v>2535</v>
      </c>
      <c r="DI42" s="25">
        <f t="shared" ca="1" si="50"/>
        <v>2503</v>
      </c>
      <c r="DJ42" s="25">
        <f t="shared" ca="1" si="51"/>
        <v>2742</v>
      </c>
      <c r="DK42" s="25">
        <f t="shared" ca="1" si="52"/>
        <v>2918</v>
      </c>
      <c r="DL42" s="25">
        <f t="shared" ca="1" si="53"/>
        <v>3083</v>
      </c>
      <c r="DM42" s="25">
        <f t="shared" ca="1" si="54"/>
        <v>3387</v>
      </c>
      <c r="DN42" s="25">
        <f t="shared" ca="1" si="55"/>
        <v>3392</v>
      </c>
      <c r="DO42" s="25">
        <f t="shared" ca="1" si="56"/>
        <v>3423</v>
      </c>
      <c r="DP42" s="25">
        <f t="shared" ca="1" si="57"/>
        <v>3302</v>
      </c>
      <c r="DQ42" s="25">
        <f t="shared" ca="1" si="58"/>
        <v>3134</v>
      </c>
      <c r="DR42" s="25">
        <f t="shared" ca="1" si="59"/>
        <v>3138</v>
      </c>
      <c r="DS42" s="25">
        <f t="shared" ca="1" si="60"/>
        <v>3103</v>
      </c>
      <c r="DT42" s="25">
        <f t="shared" ca="1" si="61"/>
        <v>2577</v>
      </c>
      <c r="DU42" s="25">
        <f t="shared" ca="1" si="62"/>
        <v>2690</v>
      </c>
      <c r="DV42" s="25">
        <f t="shared" ca="1" si="63"/>
        <v>2644</v>
      </c>
      <c r="DW42" s="25">
        <f t="shared" ca="1" si="64"/>
        <v>2589</v>
      </c>
      <c r="DX42" s="25">
        <f t="shared" ca="1" si="65"/>
        <v>2513</v>
      </c>
      <c r="DY42" s="25">
        <f t="shared" ca="1" si="66"/>
        <v>2450</v>
      </c>
      <c r="DZ42" s="25">
        <f t="shared" ca="1" si="67"/>
        <v>2300</v>
      </c>
      <c r="EA42" s="25">
        <f t="shared" ca="1" si="68"/>
        <v>2453</v>
      </c>
      <c r="EB42" s="25">
        <f t="shared" ca="1" si="69"/>
        <v>2352</v>
      </c>
      <c r="EC42" s="25">
        <f t="shared" ca="1" si="70"/>
        <v>2195</v>
      </c>
      <c r="ED42" s="25">
        <f t="shared" ca="1" si="71"/>
        <v>2307</v>
      </c>
      <c r="EE42" s="25">
        <f t="shared" ca="1" si="72"/>
        <v>2280</v>
      </c>
      <c r="EF42" s="25">
        <f t="shared" ca="1" si="73"/>
        <v>2353</v>
      </c>
      <c r="EG42" s="25">
        <f t="shared" ca="1" si="74"/>
        <v>2444</v>
      </c>
      <c r="EH42" s="25">
        <f t="shared" ca="1" si="75"/>
        <v>2616</v>
      </c>
      <c r="EI42" s="25">
        <f t="shared" ca="1" si="76"/>
        <v>2760</v>
      </c>
      <c r="EJ42" s="25">
        <f t="shared" ca="1" si="77"/>
        <v>2942</v>
      </c>
      <c r="EK42" s="25">
        <f t="shared" ca="1" si="78"/>
        <v>3403</v>
      </c>
      <c r="EL42" s="25">
        <f t="shared" ca="1" si="79"/>
        <v>3277</v>
      </c>
      <c r="EM42" s="25">
        <f t="shared" ca="1" si="80"/>
        <v>3510</v>
      </c>
      <c r="EN42" s="25">
        <f t="shared" ca="1" si="81"/>
        <v>2674</v>
      </c>
      <c r="EO42" s="25">
        <f t="shared" ca="1" si="82"/>
        <v>1833</v>
      </c>
      <c r="EP42" s="25">
        <f t="shared" ca="1" si="83"/>
        <v>2339</v>
      </c>
      <c r="EQ42" s="25">
        <f t="shared" ca="1" si="84"/>
        <v>2711</v>
      </c>
      <c r="ER42" s="25">
        <f t="shared" ca="1" si="85"/>
        <v>2564</v>
      </c>
      <c r="ES42" s="25">
        <f t="shared" ca="1" si="86"/>
        <v>2487</v>
      </c>
      <c r="ET42" s="25">
        <f t="shared" ca="1" si="87"/>
        <v>2128</v>
      </c>
      <c r="EU42" s="25">
        <f t="shared" ca="1" si="88"/>
        <v>1899</v>
      </c>
      <c r="EV42" s="25">
        <f t="shared" ca="1" si="89"/>
        <v>1645</v>
      </c>
      <c r="EW42" s="25">
        <f t="shared" ca="1" si="90"/>
        <v>1670</v>
      </c>
      <c r="EX42" s="25">
        <f t="shared" ca="1" si="91"/>
        <v>1450</v>
      </c>
      <c r="EY42" s="25">
        <f t="shared" ca="1" si="92"/>
        <v>1394</v>
      </c>
      <c r="EZ42" s="25">
        <f t="shared" ca="1" si="93"/>
        <v>1198</v>
      </c>
      <c r="FA42" s="25">
        <f t="shared" ca="1" si="94"/>
        <v>943</v>
      </c>
      <c r="FB42" s="25">
        <f t="shared" ca="1" si="95"/>
        <v>832</v>
      </c>
      <c r="FC42" s="25">
        <f t="shared" ca="1" si="96"/>
        <v>666</v>
      </c>
      <c r="FD42" s="25">
        <f t="shared" ca="1" si="97"/>
        <v>529</v>
      </c>
      <c r="FE42" s="25">
        <f t="shared" ca="1" si="98"/>
        <v>389</v>
      </c>
      <c r="FF42" s="25">
        <f t="shared" ca="1" si="99"/>
        <v>323</v>
      </c>
      <c r="FG42" s="25">
        <f t="shared" ca="1" si="100"/>
        <v>251</v>
      </c>
      <c r="FH42" s="25">
        <f t="shared" ca="1" si="101"/>
        <v>177</v>
      </c>
      <c r="FI42" s="25">
        <f t="shared" ca="1" si="102"/>
        <v>129</v>
      </c>
      <c r="FJ42" s="25">
        <f t="shared" ca="1" si="103"/>
        <v>58</v>
      </c>
      <c r="FK42" s="25">
        <f t="shared" ca="1" si="104"/>
        <v>70</v>
      </c>
      <c r="FL42" s="25">
        <f t="shared" ca="1" si="105"/>
        <v>40</v>
      </c>
      <c r="FM42" s="25">
        <f t="shared" ca="1" si="106"/>
        <v>20</v>
      </c>
      <c r="FN42" s="27">
        <f ca="1">SUM(INDIRECT("'各歳別人口③'!D"&amp;(103+131*ROW(A32))):INDIRECT("'各歳別人口③'!D"&amp;(133+131*ROW(A32))))</f>
        <v>36</v>
      </c>
      <c r="FP42" s="24" t="str">
        <f>"2021年"&amp;"3月"</f>
        <v>2021年3月</v>
      </c>
      <c r="FQ42" s="25">
        <f t="shared" ca="1" si="107"/>
        <v>973</v>
      </c>
      <c r="FR42" s="25">
        <f t="shared" ca="1" si="108"/>
        <v>1062</v>
      </c>
      <c r="FS42" s="25">
        <f t="shared" ca="1" si="109"/>
        <v>1043</v>
      </c>
      <c r="FT42" s="25">
        <f t="shared" ca="1" si="110"/>
        <v>1228</v>
      </c>
      <c r="FU42" s="25">
        <f t="shared" ca="1" si="111"/>
        <v>1230</v>
      </c>
      <c r="FV42" s="25">
        <f t="shared" ca="1" si="112"/>
        <v>1293</v>
      </c>
      <c r="FW42" s="25">
        <f t="shared" ca="1" si="113"/>
        <v>1430</v>
      </c>
      <c r="FX42" s="25">
        <f t="shared" ca="1" si="114"/>
        <v>1407</v>
      </c>
      <c r="FY42" s="25">
        <f t="shared" ca="1" si="115"/>
        <v>1388</v>
      </c>
      <c r="FZ42" s="25">
        <f t="shared" ca="1" si="116"/>
        <v>1536</v>
      </c>
      <c r="GA42" s="25">
        <f t="shared" ca="1" si="117"/>
        <v>1528</v>
      </c>
      <c r="GB42" s="25">
        <f t="shared" ca="1" si="118"/>
        <v>1482</v>
      </c>
      <c r="GC42" s="25">
        <f t="shared" ca="1" si="119"/>
        <v>1529</v>
      </c>
      <c r="GD42" s="25">
        <f t="shared" ca="1" si="120"/>
        <v>1629</v>
      </c>
      <c r="GE42" s="25">
        <f t="shared" ca="1" si="121"/>
        <v>1607</v>
      </c>
      <c r="GF42" s="25">
        <f t="shared" ca="1" si="122"/>
        <v>1550</v>
      </c>
      <c r="GG42" s="25">
        <f t="shared" ca="1" si="123"/>
        <v>1659</v>
      </c>
      <c r="GH42" s="25">
        <f t="shared" ca="1" si="124"/>
        <v>1737</v>
      </c>
      <c r="GI42" s="25">
        <f t="shared" ca="1" si="125"/>
        <v>1735</v>
      </c>
      <c r="GJ42" s="25">
        <f t="shared" ca="1" si="126"/>
        <v>1887</v>
      </c>
      <c r="GK42" s="25">
        <f t="shared" ca="1" si="127"/>
        <v>1916</v>
      </c>
      <c r="GL42" s="25">
        <f t="shared" ca="1" si="128"/>
        <v>1933</v>
      </c>
      <c r="GM42" s="25">
        <f t="shared" ca="1" si="129"/>
        <v>1748</v>
      </c>
      <c r="GN42" s="25">
        <f t="shared" ca="1" si="130"/>
        <v>1722</v>
      </c>
      <c r="GO42" s="25">
        <f t="shared" ca="1" si="131"/>
        <v>1626</v>
      </c>
      <c r="GP42" s="25">
        <f t="shared" ca="1" si="132"/>
        <v>1541</v>
      </c>
      <c r="GQ42" s="25">
        <f t="shared" ca="1" si="133"/>
        <v>1619</v>
      </c>
      <c r="GR42" s="25">
        <f t="shared" ca="1" si="134"/>
        <v>1500</v>
      </c>
      <c r="GS42" s="25">
        <f t="shared" ca="1" si="135"/>
        <v>1466</v>
      </c>
      <c r="GT42" s="25">
        <f t="shared" ca="1" si="136"/>
        <v>1483</v>
      </c>
      <c r="GU42" s="25">
        <f t="shared" ca="1" si="137"/>
        <v>1525</v>
      </c>
      <c r="GV42" s="25">
        <f t="shared" ca="1" si="138"/>
        <v>1604</v>
      </c>
      <c r="GW42" s="25">
        <f t="shared" ca="1" si="139"/>
        <v>1639</v>
      </c>
      <c r="GX42" s="25">
        <f t="shared" ca="1" si="140"/>
        <v>1719</v>
      </c>
      <c r="GY42" s="25">
        <f t="shared" ca="1" si="141"/>
        <v>1692</v>
      </c>
      <c r="GZ42" s="25">
        <f t="shared" ca="1" si="142"/>
        <v>1728</v>
      </c>
      <c r="HA42" s="25">
        <f t="shared" ca="1" si="143"/>
        <v>1867</v>
      </c>
      <c r="HB42" s="25">
        <f t="shared" ca="1" si="144"/>
        <v>2005</v>
      </c>
      <c r="HC42" s="25">
        <f t="shared" ca="1" si="145"/>
        <v>1964</v>
      </c>
      <c r="HD42" s="25">
        <f t="shared" ca="1" si="146"/>
        <v>1996</v>
      </c>
      <c r="HE42" s="25">
        <f t="shared" ca="1" si="147"/>
        <v>2087</v>
      </c>
      <c r="HF42" s="25">
        <f t="shared" ca="1" si="148"/>
        <v>2252</v>
      </c>
      <c r="HG42" s="25">
        <f t="shared" ca="1" si="149"/>
        <v>2273</v>
      </c>
      <c r="HH42" s="25">
        <f t="shared" ca="1" si="150"/>
        <v>2464</v>
      </c>
      <c r="HI42" s="25">
        <f t="shared" ca="1" si="151"/>
        <v>2512</v>
      </c>
      <c r="HJ42" s="25">
        <f t="shared" ca="1" si="152"/>
        <v>2759</v>
      </c>
      <c r="HK42" s="25">
        <f t="shared" ca="1" si="153"/>
        <v>3016</v>
      </c>
      <c r="HL42" s="25">
        <f t="shared" ca="1" si="154"/>
        <v>3139</v>
      </c>
      <c r="HM42" s="25">
        <f t="shared" ca="1" si="155"/>
        <v>3105</v>
      </c>
      <c r="HN42" s="25">
        <f t="shared" ca="1" si="156"/>
        <v>3202</v>
      </c>
      <c r="HO42" s="25">
        <f t="shared" ca="1" si="157"/>
        <v>3103</v>
      </c>
      <c r="HP42" s="25">
        <f t="shared" ca="1" si="158"/>
        <v>2879</v>
      </c>
      <c r="HQ42" s="25">
        <f t="shared" ca="1" si="159"/>
        <v>2886</v>
      </c>
      <c r="HR42" s="25">
        <f t="shared" ca="1" si="160"/>
        <v>2893</v>
      </c>
      <c r="HS42" s="25">
        <f t="shared" ca="1" si="161"/>
        <v>2431</v>
      </c>
      <c r="HT42" s="25">
        <f t="shared" ca="1" si="162"/>
        <v>2512</v>
      </c>
      <c r="HU42" s="25">
        <f t="shared" ca="1" si="163"/>
        <v>2663</v>
      </c>
      <c r="HV42" s="25">
        <f t="shared" ca="1" si="164"/>
        <v>2416</v>
      </c>
      <c r="HW42" s="25">
        <f t="shared" ca="1" si="165"/>
        <v>2335</v>
      </c>
      <c r="HX42" s="25">
        <f t="shared" ca="1" si="166"/>
        <v>2389</v>
      </c>
      <c r="HY42" s="25">
        <f t="shared" ca="1" si="167"/>
        <v>2289</v>
      </c>
      <c r="HZ42" s="25">
        <f t="shared" ca="1" si="168"/>
        <v>2213</v>
      </c>
      <c r="IA42" s="25">
        <f t="shared" ca="1" si="169"/>
        <v>2298</v>
      </c>
      <c r="IB42" s="25">
        <f t="shared" ca="1" si="170"/>
        <v>2152</v>
      </c>
      <c r="IC42" s="25">
        <f t="shared" ca="1" si="171"/>
        <v>2272</v>
      </c>
      <c r="ID42" s="25">
        <f t="shared" ca="1" si="172"/>
        <v>2286</v>
      </c>
      <c r="IE42" s="25">
        <f t="shared" ca="1" si="173"/>
        <v>2407</v>
      </c>
      <c r="IF42" s="25">
        <f t="shared" ca="1" si="174"/>
        <v>2491</v>
      </c>
      <c r="IG42" s="25">
        <f t="shared" ca="1" si="175"/>
        <v>2718</v>
      </c>
      <c r="IH42" s="25">
        <f t="shared" ca="1" si="176"/>
        <v>2910</v>
      </c>
      <c r="II42" s="25">
        <f t="shared" ca="1" si="177"/>
        <v>3108</v>
      </c>
      <c r="IJ42" s="25">
        <f t="shared" ca="1" si="178"/>
        <v>3729</v>
      </c>
      <c r="IK42" s="25">
        <f t="shared" ca="1" si="179"/>
        <v>3695</v>
      </c>
      <c r="IL42" s="25">
        <f t="shared" ca="1" si="180"/>
        <v>4049</v>
      </c>
      <c r="IM42" s="25">
        <f t="shared" ca="1" si="181"/>
        <v>3157</v>
      </c>
      <c r="IN42" s="25">
        <f t="shared" ca="1" si="182"/>
        <v>2290</v>
      </c>
      <c r="IO42" s="25">
        <f t="shared" ca="1" si="183"/>
        <v>2897</v>
      </c>
      <c r="IP42" s="25">
        <f t="shared" ca="1" si="184"/>
        <v>3240</v>
      </c>
      <c r="IQ42" s="25">
        <f t="shared" ca="1" si="185"/>
        <v>3023</v>
      </c>
      <c r="IR42" s="25">
        <f t="shared" ca="1" si="186"/>
        <v>3018</v>
      </c>
      <c r="IS42" s="25">
        <f t="shared" ca="1" si="187"/>
        <v>2733</v>
      </c>
      <c r="IT42" s="25">
        <f t="shared" ca="1" si="188"/>
        <v>2398</v>
      </c>
      <c r="IU42" s="25">
        <f t="shared" ca="1" si="189"/>
        <v>2112</v>
      </c>
      <c r="IV42" s="25">
        <f t="shared" ca="1" si="190"/>
        <v>2237</v>
      </c>
      <c r="IW42" s="25">
        <f t="shared" ca="1" si="191"/>
        <v>2003</v>
      </c>
      <c r="IX42" s="25">
        <f t="shared" ca="1" si="192"/>
        <v>2012</v>
      </c>
      <c r="IY42" s="25">
        <f t="shared" ca="1" si="193"/>
        <v>1835</v>
      </c>
      <c r="IZ42" s="25">
        <f t="shared" ca="1" si="194"/>
        <v>1584</v>
      </c>
      <c r="JA42" s="25">
        <f t="shared" ca="1" si="195"/>
        <v>1496</v>
      </c>
      <c r="JB42" s="25">
        <f t="shared" ca="1" si="196"/>
        <v>1264</v>
      </c>
      <c r="JC42" s="25">
        <f t="shared" ca="1" si="197"/>
        <v>1055</v>
      </c>
      <c r="JD42" s="25">
        <f t="shared" ca="1" si="198"/>
        <v>970</v>
      </c>
      <c r="JE42" s="25">
        <f t="shared" ca="1" si="199"/>
        <v>813</v>
      </c>
      <c r="JF42" s="25">
        <f t="shared" ca="1" si="200"/>
        <v>621</v>
      </c>
      <c r="JG42" s="25">
        <f t="shared" ca="1" si="201"/>
        <v>508</v>
      </c>
      <c r="JH42" s="25">
        <f t="shared" ca="1" si="202"/>
        <v>460</v>
      </c>
      <c r="JI42" s="25">
        <f t="shared" ca="1" si="203"/>
        <v>360</v>
      </c>
      <c r="JJ42" s="25">
        <f t="shared" ca="1" si="204"/>
        <v>234</v>
      </c>
      <c r="JK42" s="25">
        <f t="shared" ca="1" si="205"/>
        <v>173</v>
      </c>
      <c r="JL42" s="25">
        <f t="shared" ca="1" si="206"/>
        <v>135</v>
      </c>
      <c r="JM42" s="27">
        <f ca="1">SUM(INDIRECT("'各歳別人口③'!E"&amp;(103+131*ROW(A32))):INDIRECT("'各歳別人口③'!E"&amp;(133+131*ROW(A32))))</f>
        <v>225</v>
      </c>
    </row>
    <row r="43" spans="1:273" x14ac:dyDescent="0.4">
      <c r="A43" s="24" t="str">
        <f>"2021年"&amp;"4月"</f>
        <v>2021年4月</v>
      </c>
      <c r="B43" s="25">
        <f ca="1">SUM(INDIRECT("'各歳別人口③'!D"&amp;(3+131*ROW(A33))):INDIRECT("'各歳別人口③'!E"&amp;(133+131*ROW(A33))))</f>
        <v>397057</v>
      </c>
      <c r="D43" s="24" t="str">
        <f>"2021年"&amp;"4月"</f>
        <v>2021年4月</v>
      </c>
      <c r="E43" s="25">
        <f ca="1">SUM(INDIRECT("'各歳別人口③'!D"&amp;(3+131*ROW(A33))):INDIRECT("'各歳別人口③'!D"&amp;(133+131*ROW(A33))))</f>
        <v>198778</v>
      </c>
      <c r="F43" s="25">
        <f ca="1">SUM(INDIRECT("'各歳別人口③'!E"&amp;(3+131*ROW(A33))):INDIRECT("'各歳別人口③'!E"&amp;(133+131*ROW(A33))))</f>
        <v>198279</v>
      </c>
      <c r="H43" s="24" t="str">
        <f>"2021年"&amp;"4月"</f>
        <v>2021年4月</v>
      </c>
      <c r="I43" s="25">
        <f ca="1">SUM(INDIRECT("'各歳別人口③'!D"&amp;(3+131*ROW(A33))):INDIRECT("'各歳別人口③'!D"&amp;(17+131*ROW(A33))))</f>
        <v>21344</v>
      </c>
      <c r="J43" s="25">
        <f ca="1">SUM(INDIRECT("'各歳別人口③'!D"&amp;(18+131*ROW(A33))):INDIRECT("'各歳別人口③'!D"&amp;(67+131*ROW(A33))))</f>
        <v>121409</v>
      </c>
      <c r="K43" s="25">
        <f ca="1">SUM(INDIRECT("'各歳別人口③'!D"&amp;(68+131*ROW(A33))):INDIRECT("'各歳別人口③'!D"&amp;(133+131*ROW(A33))))</f>
        <v>56025</v>
      </c>
      <c r="M43" s="24" t="str">
        <f>"2021年"&amp;"4月"</f>
        <v>2021年4月</v>
      </c>
      <c r="N43" s="25">
        <f ca="1">SUM(INDIRECT("'各歳別人口③'!E"&amp;(3+131*ROW(A33))):INDIRECT("'各歳別人口③'!E"&amp;(17+131*ROW(A33))))</f>
        <v>20337</v>
      </c>
      <c r="O43" s="25">
        <f ca="1">SUM(INDIRECT("'各歳別人口③'!E"&amp;(18+131*ROW(A33))):INDIRECT("'各歳別人口③'!E"&amp;(67+131*ROW(A33))))</f>
        <v>107682</v>
      </c>
      <c r="P43" s="25">
        <f ca="1">SUM(INDIRECT("'各歳別人口③'!E"&amp;(68+131*ROW(A33))):INDIRECT("'各歳別人口③'!E"&amp;(133+131*ROW(A33))))</f>
        <v>70260</v>
      </c>
      <c r="R43" s="24" t="str">
        <f>"2021年"&amp;"4月"</f>
        <v>2021年4月</v>
      </c>
      <c r="S43" s="26">
        <f ca="1">IFERROR(SUM(INDIRECT("'各歳別人口③'!D"&amp;(68+131*ROW(A33))):INDIRECT("'各歳別人口③'!E"&amp;(133+131*ROW(A33))))/SUM(INDIRECT("'各歳別人口③'!D"&amp;(3+131*ROW(A33))):INDIRECT("'各歳別人口③'!E"&amp;(133+131*ROW(A33)))),"")</f>
        <v>0.31805257179699642</v>
      </c>
      <c r="U43" s="24" t="str">
        <f>"2021年"&amp;"4月"</f>
        <v>2021年4月</v>
      </c>
      <c r="V43" s="26">
        <f ca="1">IFERROR(SUM(INDIRECT("'各歳別人口③'!D"&amp;(78+131*ROW(A33))):INDIRECT("'各歳別人口③'!E"&amp;(133+131*ROW(A33))))/SUM(INDIRECT("'各歳別人口③'!D"&amp;(3+131*ROW(A33))):INDIRECT("'各歳別人口③'!E"&amp;(133+131*ROW(A33)))),"")</f>
        <v>0.16974389067564608</v>
      </c>
      <c r="X43" s="24" t="str">
        <f>"2021年"&amp;"4月"</f>
        <v>2021年4月</v>
      </c>
      <c r="Y43" s="26">
        <f ca="1">IFERROR(SUM(INDIRECT("'各歳別人口③'!D"&amp;(3+131*ROW(A33))):INDIRECT("'各歳別人口③'!E"&amp;(17+131*ROW(A33))))/SUM(INDIRECT("'各歳別人口③'!D"&amp;(3+131*ROW(A33))):INDIRECT("'各歳別人口③'!E"&amp;(133+131*ROW(A33)))),"")</f>
        <v>0.10497485247710027</v>
      </c>
      <c r="Z43" s="26">
        <f ca="1">IFERROR(SUM(INDIRECT("'各歳別人口③'!D"&amp;(18+131*ROW(A33))):INDIRECT("'各歳別人口③'!E"&amp;(67+131*ROW(A33))))/SUM(INDIRECT("'各歳別人口③'!D"&amp;(3+131*ROW(A33))):INDIRECT("'各歳別人口③'!E"&amp;(133+131*ROW(A33)))),"")</f>
        <v>0.57697257572590332</v>
      </c>
      <c r="AA43" s="26">
        <f ca="1">IFERROR(SUM(INDIRECT("'各歳別人口③'!D"&amp;(68+131*ROW(A33))):INDIRECT("'各歳別人口③'!E"&amp;(133+131*ROW(A33))))/SUM(INDIRECT("'各歳別人口③'!D"&amp;(3+131*ROW(A33))):INDIRECT("'各歳別人口③'!E"&amp;(133+131*ROW(A33)))),"")</f>
        <v>0.31805257179699642</v>
      </c>
      <c r="AC43" s="24" t="str">
        <f>"2021年"&amp;"4月"</f>
        <v>2021年4月</v>
      </c>
      <c r="AD43" s="25">
        <f ca="1">SUM(INDIRECT("'各歳別人口③'!D"&amp;(3+131*ROW(A33))):INDIRECT("'各歳別人口③'!D"&amp;(7+131*ROW(A33))))</f>
        <v>5974</v>
      </c>
      <c r="AE43" s="25">
        <f ca="1">SUM(INDIRECT("'各歳別人口③'!D"&amp;(8+131*ROW(A33))):INDIRECT("'各歳別人口③'!D"&amp;(12+131*ROW(A33))))</f>
        <v>7201</v>
      </c>
      <c r="AF43" s="25">
        <f ca="1">SUM(INDIRECT("'各歳別人口③'!D"&amp;(13+131*ROW(A33))):INDIRECT("'各歳別人口③'!D"&amp;(17+131*ROW(A33))))</f>
        <v>8169</v>
      </c>
      <c r="AG43" s="25">
        <f ca="1">SUM(INDIRECT("'各歳別人口③'!D"&amp;(18+131*ROW(A33))):INDIRECT("'各歳別人口③'!D"&amp;(22+131*ROW(A33))))</f>
        <v>11794</v>
      </c>
      <c r="AH43" s="25">
        <f ca="1">SUM(INDIRECT("'各歳別人口③'!D"&amp;(23+131*ROW(A33))):INDIRECT("'各歳別人口③'!D"&amp;(27+131*ROW(A33))))</f>
        <v>12053</v>
      </c>
      <c r="AI43" s="25">
        <f ca="1">SUM(INDIRECT("'各歳別人口③'!D"&amp;(28+131*ROW(A33))):INDIRECT("'各歳別人口③'!D"&amp;(32+131*ROW(A33))))</f>
        <v>9383</v>
      </c>
      <c r="AJ43" s="25">
        <f ca="1">SUM(INDIRECT("'各歳別人口③'!D"&amp;(33+131*ROW(A33))):INDIRECT("'各歳別人口③'!D"&amp;(37+131*ROW(A33))))</f>
        <v>9492</v>
      </c>
      <c r="AK43" s="25">
        <f ca="1">SUM(INDIRECT("'各歳別人口③'!D"&amp;(38+131*ROW(A33))):INDIRECT("'各歳別人口③'!D"&amp;(42+131*ROW(A33))))</f>
        <v>10386</v>
      </c>
      <c r="AL43" s="25">
        <f ca="1">SUM(INDIRECT("'各歳別人口③'!D"&amp;(43+131*ROW(A33))):INDIRECT("'各歳別人口③'!D"&amp;(47+131*ROW(A33))))</f>
        <v>12271</v>
      </c>
      <c r="AM43" s="25">
        <f ca="1">SUM(INDIRECT("'各歳別人口③'!D"&amp;(48+131*ROW(A33))):INDIRECT("'各歳別人口③'!D"&amp;(52+131*ROW(A33))))</f>
        <v>16221</v>
      </c>
      <c r="AN43" s="25">
        <f ca="1">SUM(INDIRECT("'各歳別人口③'!D"&amp;(53+131*ROW(A33))):INDIRECT("'各歳別人口③'!D"&amp;(57+131*ROW(A33))))</f>
        <v>15346</v>
      </c>
      <c r="AO43" s="25">
        <f ca="1">SUM(INDIRECT("'各歳別人口③'!D"&amp;(58+131*ROW(A33))):INDIRECT("'各歳別人口③'!D"&amp;(62+131*ROW(A33))))</f>
        <v>12865</v>
      </c>
      <c r="AP43" s="25">
        <f ca="1">SUM(INDIRECT("'各歳別人口③'!D"&amp;(63+131*ROW(A33))):INDIRECT("'各歳別人口③'!D"&amp;(67+131*ROW(A33))))</f>
        <v>11598</v>
      </c>
      <c r="AQ43" s="25">
        <f ca="1">SUM(INDIRECT("'各歳別人口③'!D"&amp;(68+131*ROW(A33))):INDIRECT("'各歳別人口③'!D"&amp;(72+131*ROW(A33))))</f>
        <v>12377</v>
      </c>
      <c r="AR43" s="25">
        <f ca="1">SUM(INDIRECT("'各歳別人口③'!D"&amp;(73+131*ROW(A33))):INDIRECT("'各歳別人口③'!D"&amp;(77+131*ROW(A33))))</f>
        <v>15921</v>
      </c>
      <c r="AS43" s="25">
        <f ca="1">SUM(INDIRECT("'各歳別人口③'!D"&amp;(78+131*ROW(A33))):INDIRECT("'各歳別人口③'!D"&amp;(82+131*ROW(A33))))</f>
        <v>11838</v>
      </c>
      <c r="AT43" s="25">
        <f ca="1">SUM(INDIRECT("'各歳別人口③'!D"&amp;(83+131*ROW(A33))):INDIRECT("'各歳別人口③'!D"&amp;(87+131*ROW(A33))))</f>
        <v>8819</v>
      </c>
      <c r="AU43" s="25">
        <f ca="1">SUM(INDIRECT("'各歳別人口③'!D"&amp;(88+131*ROW(A33))):INDIRECT("'各歳別人口③'!D"&amp;(133+131*ROW(A33))))</f>
        <v>7070</v>
      </c>
      <c r="AW43" s="24" t="str">
        <f>"2021年"&amp;"4月"</f>
        <v>2021年4月</v>
      </c>
      <c r="AX43" s="25">
        <f ca="1">SUM(INDIRECT("'各歳別人口③'!E"&amp;(3+131*ROW(A33))):INDIRECT("'各歳別人口③'!E"&amp;(7+131*ROW(A33))))</f>
        <v>5513</v>
      </c>
      <c r="AY43" s="25">
        <f ca="1">SUM(INDIRECT("'各歳別人口③'!E"&amp;(8+131*ROW(A33))):INDIRECT("'各歳別人口③'!E"&amp;(12+131*ROW(A33))))</f>
        <v>7060</v>
      </c>
      <c r="AZ43" s="25">
        <f ca="1">SUM(INDIRECT("'各歳別人口③'!E"&amp;(13+131*ROW(A33))):INDIRECT("'各歳別人口③'!E"&amp;(17+131*ROW(A33))))</f>
        <v>7764</v>
      </c>
      <c r="BA43" s="25">
        <f ca="1">SUM(INDIRECT("'各歳別人口③'!E"&amp;(18+131*ROW(A33))):INDIRECT("'各歳別人口③'!E"&amp;(22+131*ROW(A33))))</f>
        <v>8734</v>
      </c>
      <c r="BB43" s="25">
        <f ca="1">SUM(INDIRECT("'各歳別人口③'!E"&amp;(23+131*ROW(A33))):INDIRECT("'各歳別人口③'!E"&amp;(27+131*ROW(A33))))</f>
        <v>9045</v>
      </c>
      <c r="BC43" s="25">
        <f ca="1">SUM(INDIRECT("'各歳別人口③'!E"&amp;(28+131*ROW(A33))):INDIRECT("'各歳別人口③'!E"&amp;(32+131*ROW(A33))))</f>
        <v>7645</v>
      </c>
      <c r="BD43" s="25">
        <f ca="1">SUM(INDIRECT("'各歳別人口③'!E"&amp;(33+131*ROW(A33))):INDIRECT("'各歳別人口③'!E"&amp;(37+131*ROW(A33))))</f>
        <v>8180</v>
      </c>
      <c r="BE43" s="25">
        <f ca="1">SUM(INDIRECT("'各歳別人口③'!E"&amp;(38+131*ROW(A33))):INDIRECT("'各歳別人口③'!E"&amp;(42+131*ROW(A33))))</f>
        <v>9548</v>
      </c>
      <c r="BF43" s="25">
        <f ca="1">SUM(INDIRECT("'各歳別人口③'!E"&amp;(43+131*ROW(A33))):INDIRECT("'各歳別人口③'!E"&amp;(47+131*ROW(A33))))</f>
        <v>11571</v>
      </c>
      <c r="BG43" s="25">
        <f ca="1">SUM(INDIRECT("'各歳別人口③'!E"&amp;(48+131*ROW(A33))):INDIRECT("'各歳別人口③'!E"&amp;(52+131*ROW(A33))))</f>
        <v>15151</v>
      </c>
      <c r="BH43" s="25">
        <f ca="1">SUM(INDIRECT("'各歳別人口③'!E"&amp;(53+131*ROW(A33))):INDIRECT("'各歳別人口③'!E"&amp;(57+131*ROW(A33))))</f>
        <v>14282</v>
      </c>
      <c r="BI43" s="25">
        <f ca="1">SUM(INDIRECT("'各歳別人口③'!E"&amp;(58+131*ROW(A33))):INDIRECT("'各歳別人口③'!E"&amp;(62+131*ROW(A33))))</f>
        <v>12315</v>
      </c>
      <c r="BJ43" s="25">
        <f ca="1">SUM(INDIRECT("'各歳別人口③'!E"&amp;(63+131*ROW(A33))):INDIRECT("'各歳別人口③'!E"&amp;(67+131*ROW(A33))))</f>
        <v>11211</v>
      </c>
      <c r="BK43" s="25">
        <f ca="1">SUM(INDIRECT("'各歳別人口③'!E"&amp;(68+131*ROW(A33))):INDIRECT("'各歳別人口③'!E"&amp;(72+131*ROW(A33))))</f>
        <v>12762</v>
      </c>
      <c r="BL43" s="25">
        <f ca="1">SUM(INDIRECT("'各歳別人口③'!E"&amp;(73+131*ROW(A33))):INDIRECT("'各歳別人口③'!E"&amp;(77+131*ROW(A33))))</f>
        <v>17827</v>
      </c>
      <c r="BM43" s="25">
        <f ca="1">SUM(INDIRECT("'各歳別人口③'!E"&amp;(78+131*ROW(A33))):INDIRECT("'各歳別人口③'!E"&amp;(82+131*ROW(A33))))</f>
        <v>14347</v>
      </c>
      <c r="BN43" s="25">
        <f ca="1">SUM(INDIRECT("'各歳別人口③'!E"&amp;(83+131*ROW(A33))):INDIRECT("'各歳別人口③'!E"&amp;(87+131*ROW(A33))))</f>
        <v>11521</v>
      </c>
      <c r="BO43" s="25">
        <f ca="1">SUM(INDIRECT("'各歳別人口③'!E"&amp;(88+131*ROW(A33))):INDIRECT("'各歳別人口③'!E"&amp;(133+131*ROW(A33))))</f>
        <v>13803</v>
      </c>
      <c r="BQ43" s="24" t="str">
        <f>"2021年"&amp;"4月"</f>
        <v>2021年4月</v>
      </c>
      <c r="BR43" s="25">
        <f t="shared" ca="1" si="7"/>
        <v>947</v>
      </c>
      <c r="BS43" s="25">
        <f t="shared" ca="1" si="8"/>
        <v>1209</v>
      </c>
      <c r="BT43" s="25">
        <f t="shared" ca="1" si="9"/>
        <v>1192</v>
      </c>
      <c r="BU43" s="25">
        <f t="shared" ca="1" si="10"/>
        <v>1281</v>
      </c>
      <c r="BV43" s="25">
        <f t="shared" ca="1" si="11"/>
        <v>1345</v>
      </c>
      <c r="BW43" s="25">
        <f t="shared" ca="1" si="12"/>
        <v>1413</v>
      </c>
      <c r="BX43" s="25">
        <f t="shared" ca="1" si="13"/>
        <v>1431</v>
      </c>
      <c r="BY43" s="25">
        <f t="shared" ca="1" si="14"/>
        <v>1398</v>
      </c>
      <c r="BZ43" s="25">
        <f t="shared" ca="1" si="15"/>
        <v>1481</v>
      </c>
      <c r="CA43" s="25">
        <f t="shared" ca="1" si="16"/>
        <v>1478</v>
      </c>
      <c r="CB43" s="25">
        <f t="shared" ca="1" si="17"/>
        <v>1617</v>
      </c>
      <c r="CC43" s="25">
        <f t="shared" ca="1" si="18"/>
        <v>1565</v>
      </c>
      <c r="CD43" s="25">
        <f t="shared" ca="1" si="19"/>
        <v>1581</v>
      </c>
      <c r="CE43" s="25">
        <f t="shared" ca="1" si="20"/>
        <v>1692</v>
      </c>
      <c r="CF43" s="25">
        <f t="shared" ca="1" si="21"/>
        <v>1714</v>
      </c>
      <c r="CG43" s="25">
        <f t="shared" ca="1" si="22"/>
        <v>1972</v>
      </c>
      <c r="CH43" s="25">
        <f t="shared" ca="1" si="23"/>
        <v>2093</v>
      </c>
      <c r="CI43" s="25">
        <f t="shared" ca="1" si="24"/>
        <v>2189</v>
      </c>
      <c r="CJ43" s="25">
        <f t="shared" ca="1" si="25"/>
        <v>2855</v>
      </c>
      <c r="CK43" s="25">
        <f t="shared" ca="1" si="26"/>
        <v>2685</v>
      </c>
      <c r="CL43" s="25">
        <f t="shared" ca="1" si="27"/>
        <v>2780</v>
      </c>
      <c r="CM43" s="25">
        <f t="shared" ca="1" si="28"/>
        <v>2645</v>
      </c>
      <c r="CN43" s="25">
        <f t="shared" ca="1" si="29"/>
        <v>2430</v>
      </c>
      <c r="CO43" s="25">
        <f t="shared" ca="1" si="30"/>
        <v>2138</v>
      </c>
      <c r="CP43" s="25">
        <f t="shared" ca="1" si="31"/>
        <v>2060</v>
      </c>
      <c r="CQ43" s="25">
        <f t="shared" ca="1" si="32"/>
        <v>1906</v>
      </c>
      <c r="CR43" s="25">
        <f t="shared" ca="1" si="33"/>
        <v>1926</v>
      </c>
      <c r="CS43" s="25">
        <f t="shared" ca="1" si="34"/>
        <v>1898</v>
      </c>
      <c r="CT43" s="25">
        <f t="shared" ca="1" si="35"/>
        <v>1813</v>
      </c>
      <c r="CU43" s="25">
        <f t="shared" ca="1" si="36"/>
        <v>1840</v>
      </c>
      <c r="CV43" s="25">
        <f t="shared" ca="1" si="37"/>
        <v>1796</v>
      </c>
      <c r="CW43" s="25">
        <f t="shared" ca="1" si="38"/>
        <v>1802</v>
      </c>
      <c r="CX43" s="25">
        <f t="shared" ca="1" si="39"/>
        <v>1939</v>
      </c>
      <c r="CY43" s="25">
        <f t="shared" ca="1" si="40"/>
        <v>1942</v>
      </c>
      <c r="CZ43" s="25">
        <f t="shared" ca="1" si="41"/>
        <v>2013</v>
      </c>
      <c r="DA43" s="25">
        <f t="shared" ca="1" si="42"/>
        <v>1971</v>
      </c>
      <c r="DB43" s="25">
        <f t="shared" ca="1" si="43"/>
        <v>2084</v>
      </c>
      <c r="DC43" s="25">
        <f t="shared" ca="1" si="44"/>
        <v>2048</v>
      </c>
      <c r="DD43" s="25">
        <f t="shared" ca="1" si="45"/>
        <v>2140</v>
      </c>
      <c r="DE43" s="25">
        <f t="shared" ca="1" si="46"/>
        <v>2143</v>
      </c>
      <c r="DF43" s="25">
        <f t="shared" ca="1" si="47"/>
        <v>2195</v>
      </c>
      <c r="DG43" s="25">
        <f t="shared" ca="1" si="48"/>
        <v>2343</v>
      </c>
      <c r="DH43" s="25">
        <f t="shared" ca="1" si="49"/>
        <v>2506</v>
      </c>
      <c r="DI43" s="25">
        <f t="shared" ca="1" si="50"/>
        <v>2504</v>
      </c>
      <c r="DJ43" s="25">
        <f t="shared" ca="1" si="51"/>
        <v>2723</v>
      </c>
      <c r="DK43" s="25">
        <f t="shared" ca="1" si="52"/>
        <v>2932</v>
      </c>
      <c r="DL43" s="25">
        <f t="shared" ca="1" si="53"/>
        <v>3077</v>
      </c>
      <c r="DM43" s="25">
        <f t="shared" ca="1" si="54"/>
        <v>3373</v>
      </c>
      <c r="DN43" s="25">
        <f t="shared" ca="1" si="55"/>
        <v>3389</v>
      </c>
      <c r="DO43" s="25">
        <f t="shared" ca="1" si="56"/>
        <v>3450</v>
      </c>
      <c r="DP43" s="25">
        <f t="shared" ca="1" si="57"/>
        <v>3260</v>
      </c>
      <c r="DQ43" s="25">
        <f t="shared" ca="1" si="58"/>
        <v>3151</v>
      </c>
      <c r="DR43" s="25">
        <f t="shared" ca="1" si="59"/>
        <v>3195</v>
      </c>
      <c r="DS43" s="25">
        <f t="shared" ca="1" si="60"/>
        <v>3054</v>
      </c>
      <c r="DT43" s="25">
        <f t="shared" ca="1" si="61"/>
        <v>2686</v>
      </c>
      <c r="DU43" s="25">
        <f t="shared" ca="1" si="62"/>
        <v>2619</v>
      </c>
      <c r="DV43" s="25">
        <f t="shared" ca="1" si="63"/>
        <v>2645</v>
      </c>
      <c r="DW43" s="25">
        <f t="shared" ca="1" si="64"/>
        <v>2594</v>
      </c>
      <c r="DX43" s="25">
        <f t="shared" ca="1" si="65"/>
        <v>2528</v>
      </c>
      <c r="DY43" s="25">
        <f t="shared" ca="1" si="66"/>
        <v>2479</v>
      </c>
      <c r="DZ43" s="25">
        <f t="shared" ca="1" si="67"/>
        <v>2281</v>
      </c>
      <c r="EA43" s="25">
        <f t="shared" ca="1" si="68"/>
        <v>2430</v>
      </c>
      <c r="EB43" s="25">
        <f t="shared" ca="1" si="69"/>
        <v>2402</v>
      </c>
      <c r="EC43" s="25">
        <f t="shared" ca="1" si="70"/>
        <v>2194</v>
      </c>
      <c r="ED43" s="25">
        <f t="shared" ca="1" si="71"/>
        <v>2291</v>
      </c>
      <c r="EE43" s="25">
        <f t="shared" ca="1" si="72"/>
        <v>2275</v>
      </c>
      <c r="EF43" s="25">
        <f t="shared" ca="1" si="73"/>
        <v>2355</v>
      </c>
      <c r="EG43" s="25">
        <f t="shared" ca="1" si="74"/>
        <v>2433</v>
      </c>
      <c r="EH43" s="25">
        <f t="shared" ca="1" si="75"/>
        <v>2604</v>
      </c>
      <c r="EI43" s="25">
        <f t="shared" ca="1" si="76"/>
        <v>2710</v>
      </c>
      <c r="EJ43" s="25">
        <f t="shared" ca="1" si="77"/>
        <v>2954</v>
      </c>
      <c r="EK43" s="25">
        <f t="shared" ca="1" si="78"/>
        <v>3353</v>
      </c>
      <c r="EL43" s="25">
        <f t="shared" ca="1" si="79"/>
        <v>3274</v>
      </c>
      <c r="EM43" s="25">
        <f t="shared" ca="1" si="80"/>
        <v>3538</v>
      </c>
      <c r="EN43" s="25">
        <f t="shared" ca="1" si="81"/>
        <v>2802</v>
      </c>
      <c r="EO43" s="25">
        <f t="shared" ca="1" si="82"/>
        <v>1785</v>
      </c>
      <c r="EP43" s="25">
        <f t="shared" ca="1" si="83"/>
        <v>2272</v>
      </c>
      <c r="EQ43" s="25">
        <f t="shared" ca="1" si="84"/>
        <v>2725</v>
      </c>
      <c r="ER43" s="25">
        <f t="shared" ca="1" si="85"/>
        <v>2546</v>
      </c>
      <c r="ES43" s="25">
        <f t="shared" ca="1" si="86"/>
        <v>2510</v>
      </c>
      <c r="ET43" s="25">
        <f t="shared" ca="1" si="87"/>
        <v>2151</v>
      </c>
      <c r="EU43" s="25">
        <f t="shared" ca="1" si="88"/>
        <v>1913</v>
      </c>
      <c r="EV43" s="25">
        <f t="shared" ca="1" si="89"/>
        <v>1628</v>
      </c>
      <c r="EW43" s="25">
        <f t="shared" ca="1" si="90"/>
        <v>1668</v>
      </c>
      <c r="EX43" s="25">
        <f t="shared" ca="1" si="91"/>
        <v>1459</v>
      </c>
      <c r="EY43" s="25">
        <f t="shared" ca="1" si="92"/>
        <v>1397</v>
      </c>
      <c r="EZ43" s="25">
        <f t="shared" ca="1" si="93"/>
        <v>1196</v>
      </c>
      <c r="FA43" s="25">
        <f t="shared" ca="1" si="94"/>
        <v>935</v>
      </c>
      <c r="FB43" s="25">
        <f t="shared" ca="1" si="95"/>
        <v>847</v>
      </c>
      <c r="FC43" s="25">
        <f t="shared" ca="1" si="96"/>
        <v>688</v>
      </c>
      <c r="FD43" s="25">
        <f t="shared" ca="1" si="97"/>
        <v>517</v>
      </c>
      <c r="FE43" s="25">
        <f t="shared" ca="1" si="98"/>
        <v>384</v>
      </c>
      <c r="FF43" s="25">
        <f t="shared" ca="1" si="99"/>
        <v>322</v>
      </c>
      <c r="FG43" s="25">
        <f t="shared" ca="1" si="100"/>
        <v>243</v>
      </c>
      <c r="FH43" s="25">
        <f t="shared" ca="1" si="101"/>
        <v>182</v>
      </c>
      <c r="FI43" s="25">
        <f t="shared" ca="1" si="102"/>
        <v>129</v>
      </c>
      <c r="FJ43" s="25">
        <f t="shared" ca="1" si="103"/>
        <v>65</v>
      </c>
      <c r="FK43" s="25">
        <f t="shared" ca="1" si="104"/>
        <v>69</v>
      </c>
      <c r="FL43" s="25">
        <f t="shared" ca="1" si="105"/>
        <v>37</v>
      </c>
      <c r="FM43" s="25">
        <f t="shared" ca="1" si="106"/>
        <v>23</v>
      </c>
      <c r="FN43" s="27">
        <f ca="1">SUM(INDIRECT("'各歳別人口③'!D"&amp;(103+131*ROW(A33))):INDIRECT("'各歳別人口③'!D"&amp;(133+131*ROW(A33))))</f>
        <v>36</v>
      </c>
      <c r="FP43" s="24" t="str">
        <f>"2021年"&amp;"4月"</f>
        <v>2021年4月</v>
      </c>
      <c r="FQ43" s="25">
        <f t="shared" ca="1" si="107"/>
        <v>951</v>
      </c>
      <c r="FR43" s="25">
        <f t="shared" ca="1" si="108"/>
        <v>1065</v>
      </c>
      <c r="FS43" s="25">
        <f t="shared" ca="1" si="109"/>
        <v>1049</v>
      </c>
      <c r="FT43" s="25">
        <f t="shared" ca="1" si="110"/>
        <v>1229</v>
      </c>
      <c r="FU43" s="25">
        <f t="shared" ca="1" si="111"/>
        <v>1219</v>
      </c>
      <c r="FV43" s="25">
        <f t="shared" ca="1" si="112"/>
        <v>1310</v>
      </c>
      <c r="FW43" s="25">
        <f t="shared" ca="1" si="113"/>
        <v>1429</v>
      </c>
      <c r="FX43" s="25">
        <f t="shared" ca="1" si="114"/>
        <v>1381</v>
      </c>
      <c r="FY43" s="25">
        <f t="shared" ca="1" si="115"/>
        <v>1409</v>
      </c>
      <c r="FZ43" s="25">
        <f t="shared" ca="1" si="116"/>
        <v>1531</v>
      </c>
      <c r="GA43" s="25">
        <f t="shared" ca="1" si="117"/>
        <v>1519</v>
      </c>
      <c r="GB43" s="25">
        <f t="shared" ca="1" si="118"/>
        <v>1499</v>
      </c>
      <c r="GC43" s="25">
        <f t="shared" ca="1" si="119"/>
        <v>1518</v>
      </c>
      <c r="GD43" s="25">
        <f t="shared" ca="1" si="120"/>
        <v>1600</v>
      </c>
      <c r="GE43" s="25">
        <f t="shared" ca="1" si="121"/>
        <v>1628</v>
      </c>
      <c r="GF43" s="25">
        <f t="shared" ca="1" si="122"/>
        <v>1556</v>
      </c>
      <c r="GG43" s="25">
        <f t="shared" ca="1" si="123"/>
        <v>1656</v>
      </c>
      <c r="GH43" s="25">
        <f t="shared" ca="1" si="124"/>
        <v>1731</v>
      </c>
      <c r="GI43" s="25">
        <f t="shared" ca="1" si="125"/>
        <v>1899</v>
      </c>
      <c r="GJ43" s="25">
        <f t="shared" ca="1" si="126"/>
        <v>1892</v>
      </c>
      <c r="GK43" s="25">
        <f t="shared" ca="1" si="127"/>
        <v>1929</v>
      </c>
      <c r="GL43" s="25">
        <f t="shared" ca="1" si="128"/>
        <v>1954</v>
      </c>
      <c r="GM43" s="25">
        <f t="shared" ca="1" si="129"/>
        <v>1816</v>
      </c>
      <c r="GN43" s="25">
        <f t="shared" ca="1" si="130"/>
        <v>1681</v>
      </c>
      <c r="GO43" s="25">
        <f t="shared" ca="1" si="131"/>
        <v>1665</v>
      </c>
      <c r="GP43" s="25">
        <f t="shared" ca="1" si="132"/>
        <v>1539</v>
      </c>
      <c r="GQ43" s="25">
        <f t="shared" ca="1" si="133"/>
        <v>1648</v>
      </c>
      <c r="GR43" s="25">
        <f t="shared" ca="1" si="134"/>
        <v>1504</v>
      </c>
      <c r="GS43" s="25">
        <f t="shared" ca="1" si="135"/>
        <v>1448</v>
      </c>
      <c r="GT43" s="25">
        <f t="shared" ca="1" si="136"/>
        <v>1506</v>
      </c>
      <c r="GU43" s="25">
        <f t="shared" ca="1" si="137"/>
        <v>1529</v>
      </c>
      <c r="GV43" s="25">
        <f t="shared" ca="1" si="138"/>
        <v>1584</v>
      </c>
      <c r="GW43" s="25">
        <f t="shared" ca="1" si="139"/>
        <v>1647</v>
      </c>
      <c r="GX43" s="25">
        <f t="shared" ca="1" si="140"/>
        <v>1713</v>
      </c>
      <c r="GY43" s="25">
        <f t="shared" ca="1" si="141"/>
        <v>1707</v>
      </c>
      <c r="GZ43" s="25">
        <f t="shared" ca="1" si="142"/>
        <v>1714</v>
      </c>
      <c r="HA43" s="25">
        <f t="shared" ca="1" si="143"/>
        <v>1891</v>
      </c>
      <c r="HB43" s="25">
        <f t="shared" ca="1" si="144"/>
        <v>1949</v>
      </c>
      <c r="HC43" s="25">
        <f t="shared" ca="1" si="145"/>
        <v>2003</v>
      </c>
      <c r="HD43" s="25">
        <f t="shared" ca="1" si="146"/>
        <v>1991</v>
      </c>
      <c r="HE43" s="25">
        <f t="shared" ca="1" si="147"/>
        <v>2104</v>
      </c>
      <c r="HF43" s="25">
        <f t="shared" ca="1" si="148"/>
        <v>2235</v>
      </c>
      <c r="HG43" s="25">
        <f t="shared" ca="1" si="149"/>
        <v>2281</v>
      </c>
      <c r="HH43" s="25">
        <f t="shared" ca="1" si="150"/>
        <v>2412</v>
      </c>
      <c r="HI43" s="25">
        <f t="shared" ca="1" si="151"/>
        <v>2539</v>
      </c>
      <c r="HJ43" s="25">
        <f t="shared" ca="1" si="152"/>
        <v>2705</v>
      </c>
      <c r="HK43" s="25">
        <f t="shared" ca="1" si="153"/>
        <v>3019</v>
      </c>
      <c r="HL43" s="25">
        <f t="shared" ca="1" si="154"/>
        <v>3122</v>
      </c>
      <c r="HM43" s="25">
        <f t="shared" ca="1" si="155"/>
        <v>3122</v>
      </c>
      <c r="HN43" s="25">
        <f t="shared" ca="1" si="156"/>
        <v>3183</v>
      </c>
      <c r="HO43" s="25">
        <f t="shared" ca="1" si="157"/>
        <v>3132</v>
      </c>
      <c r="HP43" s="25">
        <f t="shared" ca="1" si="158"/>
        <v>2865</v>
      </c>
      <c r="HQ43" s="25">
        <f t="shared" ca="1" si="159"/>
        <v>2887</v>
      </c>
      <c r="HR43" s="25">
        <f t="shared" ca="1" si="160"/>
        <v>2887</v>
      </c>
      <c r="HS43" s="25">
        <f t="shared" ca="1" si="161"/>
        <v>2511</v>
      </c>
      <c r="HT43" s="25">
        <f t="shared" ca="1" si="162"/>
        <v>2493</v>
      </c>
      <c r="HU43" s="25">
        <f t="shared" ca="1" si="163"/>
        <v>2645</v>
      </c>
      <c r="HV43" s="25">
        <f t="shared" ca="1" si="164"/>
        <v>2417</v>
      </c>
      <c r="HW43" s="25">
        <f t="shared" ca="1" si="165"/>
        <v>2366</v>
      </c>
      <c r="HX43" s="25">
        <f t="shared" ca="1" si="166"/>
        <v>2394</v>
      </c>
      <c r="HY43" s="25">
        <f t="shared" ca="1" si="167"/>
        <v>2265</v>
      </c>
      <c r="HZ43" s="25">
        <f t="shared" ca="1" si="168"/>
        <v>2238</v>
      </c>
      <c r="IA43" s="25">
        <f t="shared" ca="1" si="169"/>
        <v>2307</v>
      </c>
      <c r="IB43" s="25">
        <f t="shared" ca="1" si="170"/>
        <v>2176</v>
      </c>
      <c r="IC43" s="25">
        <f t="shared" ca="1" si="171"/>
        <v>2225</v>
      </c>
      <c r="ID43" s="25">
        <f t="shared" ca="1" si="172"/>
        <v>2286</v>
      </c>
      <c r="IE43" s="25">
        <f t="shared" ca="1" si="173"/>
        <v>2418</v>
      </c>
      <c r="IF43" s="25">
        <f t="shared" ca="1" si="174"/>
        <v>2475</v>
      </c>
      <c r="IG43" s="25">
        <f t="shared" ca="1" si="175"/>
        <v>2683</v>
      </c>
      <c r="IH43" s="25">
        <f t="shared" ca="1" si="176"/>
        <v>2900</v>
      </c>
      <c r="II43" s="25">
        <f t="shared" ca="1" si="177"/>
        <v>3089</v>
      </c>
      <c r="IJ43" s="25">
        <f t="shared" ca="1" si="178"/>
        <v>3696</v>
      </c>
      <c r="IK43" s="25">
        <f t="shared" ca="1" si="179"/>
        <v>3672</v>
      </c>
      <c r="IL43" s="25">
        <f t="shared" ca="1" si="180"/>
        <v>4055</v>
      </c>
      <c r="IM43" s="25">
        <f t="shared" ca="1" si="181"/>
        <v>3315</v>
      </c>
      <c r="IN43" s="25">
        <f t="shared" ca="1" si="182"/>
        <v>2216</v>
      </c>
      <c r="IO43" s="25">
        <f t="shared" ca="1" si="183"/>
        <v>2850</v>
      </c>
      <c r="IP43" s="25">
        <f t="shared" ca="1" si="184"/>
        <v>3259</v>
      </c>
      <c r="IQ43" s="25">
        <f t="shared" ca="1" si="185"/>
        <v>3018</v>
      </c>
      <c r="IR43" s="25">
        <f t="shared" ca="1" si="186"/>
        <v>3004</v>
      </c>
      <c r="IS43" s="25">
        <f t="shared" ca="1" si="187"/>
        <v>2755</v>
      </c>
      <c r="IT43" s="25">
        <f t="shared" ca="1" si="188"/>
        <v>2440</v>
      </c>
      <c r="IU43" s="25">
        <f t="shared" ca="1" si="189"/>
        <v>2107</v>
      </c>
      <c r="IV43" s="25">
        <f t="shared" ca="1" si="190"/>
        <v>2232</v>
      </c>
      <c r="IW43" s="25">
        <f t="shared" ca="1" si="191"/>
        <v>1987</v>
      </c>
      <c r="IX43" s="25">
        <f t="shared" ca="1" si="192"/>
        <v>2044</v>
      </c>
      <c r="IY43" s="25">
        <f t="shared" ca="1" si="193"/>
        <v>1831</v>
      </c>
      <c r="IZ43" s="25">
        <f t="shared" ca="1" si="194"/>
        <v>1579</v>
      </c>
      <c r="JA43" s="25">
        <f t="shared" ca="1" si="195"/>
        <v>1510</v>
      </c>
      <c r="JB43" s="25">
        <f t="shared" ca="1" si="196"/>
        <v>1270</v>
      </c>
      <c r="JC43" s="25">
        <f t="shared" ca="1" si="197"/>
        <v>1080</v>
      </c>
      <c r="JD43" s="25">
        <f t="shared" ca="1" si="198"/>
        <v>946</v>
      </c>
      <c r="JE43" s="25">
        <f t="shared" ca="1" si="199"/>
        <v>824</v>
      </c>
      <c r="JF43" s="25">
        <f t="shared" ca="1" si="200"/>
        <v>623</v>
      </c>
      <c r="JG43" s="25">
        <f t="shared" ca="1" si="201"/>
        <v>503</v>
      </c>
      <c r="JH43" s="25">
        <f t="shared" ca="1" si="202"/>
        <v>459</v>
      </c>
      <c r="JI43" s="25">
        <f t="shared" ca="1" si="203"/>
        <v>366</v>
      </c>
      <c r="JJ43" s="25">
        <f t="shared" ca="1" si="204"/>
        <v>234</v>
      </c>
      <c r="JK43" s="25">
        <f t="shared" ca="1" si="205"/>
        <v>172</v>
      </c>
      <c r="JL43" s="25">
        <f t="shared" ca="1" si="206"/>
        <v>138</v>
      </c>
      <c r="JM43" s="27">
        <f ca="1">SUM(INDIRECT("'各歳別人口③'!E"&amp;(103+131*ROW(A33))):INDIRECT("'各歳別人口③'!E"&amp;(133+131*ROW(A33))))</f>
        <v>224</v>
      </c>
    </row>
    <row r="44" spans="1:273" x14ac:dyDescent="0.4">
      <c r="A44" s="24" t="str">
        <f>"2021年"&amp;"5月"</f>
        <v>2021年5月</v>
      </c>
      <c r="B44" s="25">
        <f ca="1">SUM(INDIRECT("'各歳別人口③'!D"&amp;(3+131*ROW(A34))):INDIRECT("'各歳別人口③'!E"&amp;(133+131*ROW(A34))))</f>
        <v>396654</v>
      </c>
      <c r="D44" s="24" t="str">
        <f>"2021年"&amp;"5月"</f>
        <v>2021年5月</v>
      </c>
      <c r="E44" s="25">
        <f ca="1">SUM(INDIRECT("'各歳別人口③'!D"&amp;(3+131*ROW(A34))):INDIRECT("'各歳別人口③'!D"&amp;(133+131*ROW(A34))))</f>
        <v>198525</v>
      </c>
      <c r="F44" s="25">
        <f ca="1">SUM(INDIRECT("'各歳別人口③'!E"&amp;(3+131*ROW(A34))):INDIRECT("'各歳別人口③'!E"&amp;(133+131*ROW(A34))))</f>
        <v>198129</v>
      </c>
      <c r="H44" s="24" t="str">
        <f>"2021年"&amp;"5月"</f>
        <v>2021年5月</v>
      </c>
      <c r="I44" s="25">
        <f ca="1">SUM(INDIRECT("'各歳別人口③'!D"&amp;(3+131*ROW(A34))):INDIRECT("'各歳別人口③'!D"&amp;(17+131*ROW(A34))))</f>
        <v>21294</v>
      </c>
      <c r="J44" s="25">
        <f ca="1">SUM(INDIRECT("'各歳別人口③'!D"&amp;(18+131*ROW(A34))):INDIRECT("'各歳別人口③'!D"&amp;(67+131*ROW(A34))))</f>
        <v>121193</v>
      </c>
      <c r="K44" s="25">
        <f ca="1">SUM(INDIRECT("'各歳別人口③'!D"&amp;(68+131*ROW(A34))):INDIRECT("'各歳別人口③'!D"&amp;(133+131*ROW(A34))))</f>
        <v>56038</v>
      </c>
      <c r="M44" s="24" t="str">
        <f>"2021年"&amp;"5月"</f>
        <v>2021年5月</v>
      </c>
      <c r="N44" s="25">
        <f ca="1">SUM(INDIRECT("'各歳別人口③'!E"&amp;(3+131*ROW(A34))):INDIRECT("'各歳別人口③'!E"&amp;(17+131*ROW(A34))))</f>
        <v>20305</v>
      </c>
      <c r="O44" s="25">
        <f ca="1">SUM(INDIRECT("'各歳別人口③'!E"&amp;(18+131*ROW(A34))):INDIRECT("'各歳別人口③'!E"&amp;(67+131*ROW(A34))))</f>
        <v>107567</v>
      </c>
      <c r="P44" s="25">
        <f ca="1">SUM(INDIRECT("'各歳別人口③'!E"&amp;(68+131*ROW(A34))):INDIRECT("'各歳別人口③'!E"&amp;(133+131*ROW(A34))))</f>
        <v>70257</v>
      </c>
      <c r="R44" s="24" t="str">
        <f>"2021年"&amp;"5月"</f>
        <v>2021年5月</v>
      </c>
      <c r="S44" s="26">
        <f ca="1">IFERROR(SUM(INDIRECT("'各歳別人口③'!D"&amp;(68+131*ROW(A34))):INDIRECT("'各歳別人口③'!E"&amp;(133+131*ROW(A34))))/SUM(INDIRECT("'各歳別人口③'!D"&amp;(3+131*ROW(A34))):INDIRECT("'各歳別人口③'!E"&amp;(133+131*ROW(A34)))),"")</f>
        <v>0.31840092372697615</v>
      </c>
      <c r="U44" s="24" t="str">
        <f>"2021年"&amp;"5月"</f>
        <v>2021年5月</v>
      </c>
      <c r="V44" s="26">
        <f ca="1">IFERROR(SUM(INDIRECT("'各歳別人口③'!D"&amp;(78+131*ROW(A34))):INDIRECT("'各歳別人口③'!E"&amp;(133+131*ROW(A34))))/SUM(INDIRECT("'各歳別人口③'!D"&amp;(3+131*ROW(A34))):INDIRECT("'各歳別人口③'!E"&amp;(133+131*ROW(A34)))),"")</f>
        <v>0.16985080195838187</v>
      </c>
      <c r="X44" s="24" t="str">
        <f>"2021年"&amp;"5月"</f>
        <v>2021年5月</v>
      </c>
      <c r="Y44" s="26">
        <f ca="1">IFERROR(SUM(INDIRECT("'各歳別人口③'!D"&amp;(3+131*ROW(A34))):INDIRECT("'各歳別人口③'!E"&amp;(17+131*ROW(A34))))/SUM(INDIRECT("'各歳別人口③'!D"&amp;(3+131*ROW(A34))):INDIRECT("'各歳別人口③'!E"&amp;(133+131*ROW(A34)))),"")</f>
        <v>0.10487477751390381</v>
      </c>
      <c r="Z44" s="26">
        <f ca="1">IFERROR(SUM(INDIRECT("'各歳別人口③'!D"&amp;(18+131*ROW(A34))):INDIRECT("'各歳別人口③'!E"&amp;(67+131*ROW(A34))))/SUM(INDIRECT("'各歳別人口③'!D"&amp;(3+131*ROW(A34))):INDIRECT("'各歳別人口③'!E"&amp;(133+131*ROW(A34)))),"")</f>
        <v>0.57672429875912001</v>
      </c>
      <c r="AA44" s="26">
        <f ca="1">IFERROR(SUM(INDIRECT("'各歳別人口③'!D"&amp;(68+131*ROW(A34))):INDIRECT("'各歳別人口③'!E"&amp;(133+131*ROW(A34))))/SUM(INDIRECT("'各歳別人口③'!D"&amp;(3+131*ROW(A34))):INDIRECT("'各歳別人口③'!E"&amp;(133+131*ROW(A34)))),"")</f>
        <v>0.31840092372697615</v>
      </c>
      <c r="AC44" s="24" t="str">
        <f>"2021年"&amp;"5月"</f>
        <v>2021年5月</v>
      </c>
      <c r="AD44" s="25">
        <f ca="1">SUM(INDIRECT("'各歳別人口③'!D"&amp;(3+131*ROW(A34))):INDIRECT("'各歳別人口③'!D"&amp;(7+131*ROW(A34))))</f>
        <v>5955</v>
      </c>
      <c r="AE44" s="25">
        <f ca="1">SUM(INDIRECT("'各歳別人口③'!D"&amp;(8+131*ROW(A34))):INDIRECT("'各歳別人口③'!D"&amp;(12+131*ROW(A34))))</f>
        <v>7174</v>
      </c>
      <c r="AF44" s="25">
        <f ca="1">SUM(INDIRECT("'各歳別人口③'!D"&amp;(13+131*ROW(A34))):INDIRECT("'各歳別人口③'!D"&amp;(17+131*ROW(A34))))</f>
        <v>8165</v>
      </c>
      <c r="AG44" s="25">
        <f ca="1">SUM(INDIRECT("'各歳別人口③'!D"&amp;(18+131*ROW(A34))):INDIRECT("'各歳別人口③'!D"&amp;(22+131*ROW(A34))))</f>
        <v>11657</v>
      </c>
      <c r="AH44" s="25">
        <f ca="1">SUM(INDIRECT("'各歳別人口③'!D"&amp;(23+131*ROW(A34))):INDIRECT("'各歳別人口③'!D"&amp;(27+131*ROW(A34))))</f>
        <v>12073</v>
      </c>
      <c r="AI44" s="25">
        <f ca="1">SUM(INDIRECT("'各歳別人口③'!D"&amp;(28+131*ROW(A34))):INDIRECT("'各歳別人口③'!D"&amp;(32+131*ROW(A34))))</f>
        <v>9369</v>
      </c>
      <c r="AJ44" s="25">
        <f ca="1">SUM(INDIRECT("'各歳別人口③'!D"&amp;(33+131*ROW(A34))):INDIRECT("'各歳別人口③'!D"&amp;(37+131*ROW(A34))))</f>
        <v>9462</v>
      </c>
      <c r="AK44" s="25">
        <f ca="1">SUM(INDIRECT("'各歳別人口③'!D"&amp;(38+131*ROW(A34))):INDIRECT("'各歳別人口③'!D"&amp;(42+131*ROW(A34))))</f>
        <v>10372</v>
      </c>
      <c r="AL44" s="25">
        <f ca="1">SUM(INDIRECT("'各歳別人口③'!D"&amp;(43+131*ROW(A34))):INDIRECT("'各歳別人口③'!D"&amp;(47+131*ROW(A34))))</f>
        <v>12231</v>
      </c>
      <c r="AM44" s="25">
        <f ca="1">SUM(INDIRECT("'各歳別人口③'!D"&amp;(48+131*ROW(A34))):INDIRECT("'各歳別人口③'!D"&amp;(52+131*ROW(A34))))</f>
        <v>16175</v>
      </c>
      <c r="AN44" s="25">
        <f ca="1">SUM(INDIRECT("'各歳別人口③'!D"&amp;(53+131*ROW(A34))):INDIRECT("'各歳別人口③'!D"&amp;(57+131*ROW(A34))))</f>
        <v>15478</v>
      </c>
      <c r="AO44" s="25">
        <f ca="1">SUM(INDIRECT("'各歳別人口③'!D"&amp;(58+131*ROW(A34))):INDIRECT("'各歳別人口③'!D"&amp;(62+131*ROW(A34))))</f>
        <v>12785</v>
      </c>
      <c r="AP44" s="25">
        <f ca="1">SUM(INDIRECT("'各歳別人口③'!D"&amp;(63+131*ROW(A34))):INDIRECT("'各歳別人口③'!D"&amp;(67+131*ROW(A34))))</f>
        <v>11591</v>
      </c>
      <c r="AQ44" s="25">
        <f ca="1">SUM(INDIRECT("'各歳別人口③'!D"&amp;(68+131*ROW(A34))):INDIRECT("'各歳別人口③'!D"&amp;(72+131*ROW(A34))))</f>
        <v>12361</v>
      </c>
      <c r="AR44" s="25">
        <f ca="1">SUM(INDIRECT("'各歳別人口③'!D"&amp;(73+131*ROW(A34))):INDIRECT("'各歳別人口③'!D"&amp;(77+131*ROW(A34))))</f>
        <v>15960</v>
      </c>
      <c r="AS44" s="25">
        <f ca="1">SUM(INDIRECT("'各歳別人口③'!D"&amp;(78+131*ROW(A34))):INDIRECT("'各歳別人口③'!D"&amp;(82+131*ROW(A34))))</f>
        <v>11771</v>
      </c>
      <c r="AT44" s="25">
        <f ca="1">SUM(INDIRECT("'各歳別人口③'!D"&amp;(83+131*ROW(A34))):INDIRECT("'各歳別人口③'!D"&amp;(87+131*ROW(A34))))</f>
        <v>8836</v>
      </c>
      <c r="AU44" s="25">
        <f ca="1">SUM(INDIRECT("'各歳別人口③'!D"&amp;(88+131*ROW(A34))):INDIRECT("'各歳別人口③'!D"&amp;(133+131*ROW(A34))))</f>
        <v>7110</v>
      </c>
      <c r="AW44" s="24" t="str">
        <f>"2021年"&amp;"5月"</f>
        <v>2021年5月</v>
      </c>
      <c r="AX44" s="25">
        <f ca="1">SUM(INDIRECT("'各歳別人口③'!E"&amp;(3+131*ROW(A34))):INDIRECT("'各歳別人口③'!E"&amp;(7+131*ROW(A34))))</f>
        <v>5493</v>
      </c>
      <c r="AY44" s="25">
        <f ca="1">SUM(INDIRECT("'各歳別人口③'!E"&amp;(8+131*ROW(A34))):INDIRECT("'各歳別人口③'!E"&amp;(12+131*ROW(A34))))</f>
        <v>7053</v>
      </c>
      <c r="AZ44" s="25">
        <f ca="1">SUM(INDIRECT("'各歳別人口③'!E"&amp;(13+131*ROW(A34))):INDIRECT("'各歳別人口③'!E"&amp;(17+131*ROW(A34))))</f>
        <v>7759</v>
      </c>
      <c r="BA44" s="25">
        <f ca="1">SUM(INDIRECT("'各歳別人口③'!E"&amp;(18+131*ROW(A34))):INDIRECT("'各歳別人口③'!E"&amp;(22+131*ROW(A34))))</f>
        <v>8694</v>
      </c>
      <c r="BB44" s="25">
        <f ca="1">SUM(INDIRECT("'各歳別人口③'!E"&amp;(23+131*ROW(A34))):INDIRECT("'各歳別人口③'!E"&amp;(27+131*ROW(A34))))</f>
        <v>9055</v>
      </c>
      <c r="BC44" s="25">
        <f ca="1">SUM(INDIRECT("'各歳別人口③'!E"&amp;(28+131*ROW(A34))):INDIRECT("'各歳別人口③'!E"&amp;(32+131*ROW(A34))))</f>
        <v>7594</v>
      </c>
      <c r="BD44" s="25">
        <f ca="1">SUM(INDIRECT("'各歳別人口③'!E"&amp;(33+131*ROW(A34))):INDIRECT("'各歳別人口③'!E"&amp;(37+131*ROW(A34))))</f>
        <v>8226</v>
      </c>
      <c r="BE44" s="25">
        <f ca="1">SUM(INDIRECT("'各歳別人口③'!E"&amp;(38+131*ROW(A34))):INDIRECT("'各歳別人口③'!E"&amp;(42+131*ROW(A34))))</f>
        <v>9522</v>
      </c>
      <c r="BF44" s="25">
        <f ca="1">SUM(INDIRECT("'各歳別人口③'!E"&amp;(43+131*ROW(A34))):INDIRECT("'各歳別人口③'!E"&amp;(47+131*ROW(A34))))</f>
        <v>11528</v>
      </c>
      <c r="BG44" s="25">
        <f ca="1">SUM(INDIRECT("'各歳別人口③'!E"&amp;(48+131*ROW(A34))):INDIRECT("'各歳別人口③'!E"&amp;(52+131*ROW(A34))))</f>
        <v>15100</v>
      </c>
      <c r="BH44" s="25">
        <f ca="1">SUM(INDIRECT("'各歳別人口③'!E"&amp;(53+131*ROW(A34))):INDIRECT("'各歳別人口③'!E"&amp;(57+131*ROW(A34))))</f>
        <v>14364</v>
      </c>
      <c r="BI44" s="25">
        <f ca="1">SUM(INDIRECT("'各歳別人口③'!E"&amp;(58+131*ROW(A34))):INDIRECT("'各歳別人口③'!E"&amp;(62+131*ROW(A34))))</f>
        <v>12273</v>
      </c>
      <c r="BJ44" s="25">
        <f ca="1">SUM(INDIRECT("'各歳別人口③'!E"&amp;(63+131*ROW(A34))):INDIRECT("'各歳別人口③'!E"&amp;(67+131*ROW(A34))))</f>
        <v>11211</v>
      </c>
      <c r="BK44" s="25">
        <f ca="1">SUM(INDIRECT("'各歳別人口③'!E"&amp;(68+131*ROW(A34))):INDIRECT("'各歳別人口③'!E"&amp;(72+131*ROW(A34))))</f>
        <v>12708</v>
      </c>
      <c r="BL44" s="25">
        <f ca="1">SUM(INDIRECT("'各歳別人口③'!E"&amp;(73+131*ROW(A34))):INDIRECT("'各歳別人口③'!E"&amp;(77+131*ROW(A34))))</f>
        <v>17894</v>
      </c>
      <c r="BM44" s="25">
        <f ca="1">SUM(INDIRECT("'各歳別人口③'!E"&amp;(78+131*ROW(A34))):INDIRECT("'各歳別人口③'!E"&amp;(82+131*ROW(A34))))</f>
        <v>14282</v>
      </c>
      <c r="BN44" s="25">
        <f ca="1">SUM(INDIRECT("'各歳別人口③'!E"&amp;(83+131*ROW(A34))):INDIRECT("'各歳別人口③'!E"&amp;(87+131*ROW(A34))))</f>
        <v>11560</v>
      </c>
      <c r="BO44" s="25">
        <f ca="1">SUM(INDIRECT("'各歳別人口③'!E"&amp;(88+131*ROW(A34))):INDIRECT("'各歳別人口③'!E"&amp;(133+131*ROW(A34))))</f>
        <v>13813</v>
      </c>
      <c r="BQ44" s="24" t="str">
        <f>"2021年"&amp;"5月"</f>
        <v>2021年5月</v>
      </c>
      <c r="BR44" s="25">
        <f t="shared" ca="1" si="7"/>
        <v>947</v>
      </c>
      <c r="BS44" s="25">
        <f t="shared" ca="1" si="8"/>
        <v>1195</v>
      </c>
      <c r="BT44" s="25">
        <f t="shared" ca="1" si="9"/>
        <v>1199</v>
      </c>
      <c r="BU44" s="25">
        <f t="shared" ca="1" si="10"/>
        <v>1263</v>
      </c>
      <c r="BV44" s="25">
        <f t="shared" ca="1" si="11"/>
        <v>1351</v>
      </c>
      <c r="BW44" s="25">
        <f t="shared" ca="1" si="12"/>
        <v>1422</v>
      </c>
      <c r="BX44" s="25">
        <f t="shared" ca="1" si="13"/>
        <v>1424</v>
      </c>
      <c r="BY44" s="25">
        <f t="shared" ca="1" si="14"/>
        <v>1391</v>
      </c>
      <c r="BZ44" s="25">
        <f t="shared" ca="1" si="15"/>
        <v>1475</v>
      </c>
      <c r="CA44" s="25">
        <f t="shared" ca="1" si="16"/>
        <v>1462</v>
      </c>
      <c r="CB44" s="25">
        <f t="shared" ca="1" si="17"/>
        <v>1608</v>
      </c>
      <c r="CC44" s="25">
        <f t="shared" ca="1" si="18"/>
        <v>1580</v>
      </c>
      <c r="CD44" s="25">
        <f t="shared" ca="1" si="19"/>
        <v>1594</v>
      </c>
      <c r="CE44" s="25">
        <f t="shared" ca="1" si="20"/>
        <v>1681</v>
      </c>
      <c r="CF44" s="25">
        <f t="shared" ca="1" si="21"/>
        <v>1702</v>
      </c>
      <c r="CG44" s="25">
        <f t="shared" ca="1" si="22"/>
        <v>1933</v>
      </c>
      <c r="CH44" s="25">
        <f t="shared" ca="1" si="23"/>
        <v>2096</v>
      </c>
      <c r="CI44" s="25">
        <f t="shared" ca="1" si="24"/>
        <v>2181</v>
      </c>
      <c r="CJ44" s="25">
        <f t="shared" ca="1" si="25"/>
        <v>2768</v>
      </c>
      <c r="CK44" s="25">
        <f t="shared" ca="1" si="26"/>
        <v>2679</v>
      </c>
      <c r="CL44" s="25">
        <f t="shared" ca="1" si="27"/>
        <v>2775</v>
      </c>
      <c r="CM44" s="25">
        <f t="shared" ca="1" si="28"/>
        <v>2646</v>
      </c>
      <c r="CN44" s="25">
        <f t="shared" ca="1" si="29"/>
        <v>2455</v>
      </c>
      <c r="CO44" s="25">
        <f t="shared" ca="1" si="30"/>
        <v>2158</v>
      </c>
      <c r="CP44" s="25">
        <f t="shared" ca="1" si="31"/>
        <v>2039</v>
      </c>
      <c r="CQ44" s="25">
        <f t="shared" ca="1" si="32"/>
        <v>1921</v>
      </c>
      <c r="CR44" s="25">
        <f t="shared" ca="1" si="33"/>
        <v>1914</v>
      </c>
      <c r="CS44" s="25">
        <f t="shared" ca="1" si="34"/>
        <v>1900</v>
      </c>
      <c r="CT44" s="25">
        <f t="shared" ca="1" si="35"/>
        <v>1812</v>
      </c>
      <c r="CU44" s="25">
        <f t="shared" ca="1" si="36"/>
        <v>1822</v>
      </c>
      <c r="CV44" s="25">
        <f t="shared" ca="1" si="37"/>
        <v>1811</v>
      </c>
      <c r="CW44" s="25">
        <f t="shared" ca="1" si="38"/>
        <v>1782</v>
      </c>
      <c r="CX44" s="25">
        <f t="shared" ca="1" si="39"/>
        <v>1910</v>
      </c>
      <c r="CY44" s="25">
        <f t="shared" ca="1" si="40"/>
        <v>1959</v>
      </c>
      <c r="CZ44" s="25">
        <f t="shared" ca="1" si="41"/>
        <v>2000</v>
      </c>
      <c r="DA44" s="25">
        <f t="shared" ca="1" si="42"/>
        <v>1989</v>
      </c>
      <c r="DB44" s="25">
        <f t="shared" ca="1" si="43"/>
        <v>2060</v>
      </c>
      <c r="DC44" s="25">
        <f t="shared" ca="1" si="44"/>
        <v>2037</v>
      </c>
      <c r="DD44" s="25">
        <f t="shared" ca="1" si="45"/>
        <v>2170</v>
      </c>
      <c r="DE44" s="25">
        <f t="shared" ca="1" si="46"/>
        <v>2116</v>
      </c>
      <c r="DF44" s="25">
        <f t="shared" ca="1" si="47"/>
        <v>2199</v>
      </c>
      <c r="DG44" s="25">
        <f t="shared" ca="1" si="48"/>
        <v>2323</v>
      </c>
      <c r="DH44" s="25">
        <f t="shared" ca="1" si="49"/>
        <v>2485</v>
      </c>
      <c r="DI44" s="25">
        <f t="shared" ca="1" si="50"/>
        <v>2490</v>
      </c>
      <c r="DJ44" s="25">
        <f t="shared" ca="1" si="51"/>
        <v>2734</v>
      </c>
      <c r="DK44" s="25">
        <f t="shared" ca="1" si="52"/>
        <v>2911</v>
      </c>
      <c r="DL44" s="25">
        <f t="shared" ca="1" si="53"/>
        <v>3069</v>
      </c>
      <c r="DM44" s="25">
        <f t="shared" ca="1" si="54"/>
        <v>3363</v>
      </c>
      <c r="DN44" s="25">
        <f t="shared" ca="1" si="55"/>
        <v>3369</v>
      </c>
      <c r="DO44" s="25">
        <f t="shared" ca="1" si="56"/>
        <v>3463</v>
      </c>
      <c r="DP44" s="25">
        <f t="shared" ca="1" si="57"/>
        <v>3273</v>
      </c>
      <c r="DQ44" s="25">
        <f t="shared" ca="1" si="58"/>
        <v>3134</v>
      </c>
      <c r="DR44" s="25">
        <f t="shared" ca="1" si="59"/>
        <v>3240</v>
      </c>
      <c r="DS44" s="25">
        <f t="shared" ca="1" si="60"/>
        <v>3023</v>
      </c>
      <c r="DT44" s="25">
        <f t="shared" ca="1" si="61"/>
        <v>2808</v>
      </c>
      <c r="DU44" s="25">
        <f t="shared" ca="1" si="62"/>
        <v>2532</v>
      </c>
      <c r="DV44" s="25">
        <f t="shared" ca="1" si="63"/>
        <v>2673</v>
      </c>
      <c r="DW44" s="25">
        <f t="shared" ca="1" si="64"/>
        <v>2586</v>
      </c>
      <c r="DX44" s="25">
        <f t="shared" ca="1" si="65"/>
        <v>2539</v>
      </c>
      <c r="DY44" s="25">
        <f t="shared" ca="1" si="66"/>
        <v>2455</v>
      </c>
      <c r="DZ44" s="25">
        <f t="shared" ca="1" si="67"/>
        <v>2297</v>
      </c>
      <c r="EA44" s="25">
        <f t="shared" ca="1" si="68"/>
        <v>2441</v>
      </c>
      <c r="EB44" s="25">
        <f t="shared" ca="1" si="69"/>
        <v>2402</v>
      </c>
      <c r="EC44" s="25">
        <f t="shared" ca="1" si="70"/>
        <v>2218</v>
      </c>
      <c r="ED44" s="25">
        <f t="shared" ca="1" si="71"/>
        <v>2233</v>
      </c>
      <c r="EE44" s="25">
        <f t="shared" ca="1" si="72"/>
        <v>2308</v>
      </c>
      <c r="EF44" s="25">
        <f t="shared" ca="1" si="73"/>
        <v>2353</v>
      </c>
      <c r="EG44" s="25">
        <f t="shared" ca="1" si="74"/>
        <v>2395</v>
      </c>
      <c r="EH44" s="25">
        <f t="shared" ca="1" si="75"/>
        <v>2595</v>
      </c>
      <c r="EI44" s="25">
        <f t="shared" ca="1" si="76"/>
        <v>2710</v>
      </c>
      <c r="EJ44" s="25">
        <f t="shared" ca="1" si="77"/>
        <v>2946</v>
      </c>
      <c r="EK44" s="25">
        <f t="shared" ca="1" si="78"/>
        <v>3275</v>
      </c>
      <c r="EL44" s="25">
        <f t="shared" ca="1" si="79"/>
        <v>3343</v>
      </c>
      <c r="EM44" s="25">
        <f t="shared" ca="1" si="80"/>
        <v>3480</v>
      </c>
      <c r="EN44" s="25">
        <f t="shared" ca="1" si="81"/>
        <v>2916</v>
      </c>
      <c r="EO44" s="25">
        <f t="shared" ca="1" si="82"/>
        <v>1786</v>
      </c>
      <c r="EP44" s="25">
        <f t="shared" ca="1" si="83"/>
        <v>2226</v>
      </c>
      <c r="EQ44" s="25">
        <f t="shared" ca="1" si="84"/>
        <v>2724</v>
      </c>
      <c r="ER44" s="25">
        <f t="shared" ca="1" si="85"/>
        <v>2536</v>
      </c>
      <c r="ES44" s="25">
        <f t="shared" ca="1" si="86"/>
        <v>2499</v>
      </c>
      <c r="ET44" s="25">
        <f t="shared" ca="1" si="87"/>
        <v>2183</v>
      </c>
      <c r="EU44" s="25">
        <f t="shared" ca="1" si="88"/>
        <v>1921</v>
      </c>
      <c r="EV44" s="25">
        <f t="shared" ca="1" si="89"/>
        <v>1635</v>
      </c>
      <c r="EW44" s="25">
        <f t="shared" ca="1" si="90"/>
        <v>1650</v>
      </c>
      <c r="EX44" s="25">
        <f t="shared" ca="1" si="91"/>
        <v>1447</v>
      </c>
      <c r="EY44" s="25">
        <f t="shared" ca="1" si="92"/>
        <v>1413</v>
      </c>
      <c r="EZ44" s="25">
        <f t="shared" ca="1" si="93"/>
        <v>1197</v>
      </c>
      <c r="FA44" s="25">
        <f t="shared" ca="1" si="94"/>
        <v>940</v>
      </c>
      <c r="FB44" s="25">
        <f t="shared" ca="1" si="95"/>
        <v>851</v>
      </c>
      <c r="FC44" s="25">
        <f t="shared" ca="1" si="96"/>
        <v>700</v>
      </c>
      <c r="FD44" s="25">
        <f t="shared" ca="1" si="97"/>
        <v>526</v>
      </c>
      <c r="FE44" s="25">
        <f t="shared" ca="1" si="98"/>
        <v>382</v>
      </c>
      <c r="FF44" s="25">
        <f t="shared" ca="1" si="99"/>
        <v>308</v>
      </c>
      <c r="FG44" s="25">
        <f t="shared" ca="1" si="100"/>
        <v>262</v>
      </c>
      <c r="FH44" s="25">
        <f t="shared" ca="1" si="101"/>
        <v>174</v>
      </c>
      <c r="FI44" s="25">
        <f t="shared" ca="1" si="102"/>
        <v>127</v>
      </c>
      <c r="FJ44" s="25">
        <f t="shared" ca="1" si="103"/>
        <v>71</v>
      </c>
      <c r="FK44" s="25">
        <f t="shared" ca="1" si="104"/>
        <v>66</v>
      </c>
      <c r="FL44" s="25">
        <f t="shared" ca="1" si="105"/>
        <v>38</v>
      </c>
      <c r="FM44" s="25">
        <f t="shared" ca="1" si="106"/>
        <v>21</v>
      </c>
      <c r="FN44" s="27">
        <f ca="1">SUM(INDIRECT("'各歳別人口③'!D"&amp;(103+131*ROW(A34))):INDIRECT("'各歳別人口③'!D"&amp;(133+131*ROW(A34))))</f>
        <v>34</v>
      </c>
      <c r="FP44" s="24" t="str">
        <f>"2021年"&amp;"5月"</f>
        <v>2021年5月</v>
      </c>
      <c r="FQ44" s="25">
        <f t="shared" ca="1" si="107"/>
        <v>950</v>
      </c>
      <c r="FR44" s="25">
        <f t="shared" ca="1" si="108"/>
        <v>1056</v>
      </c>
      <c r="FS44" s="25">
        <f t="shared" ca="1" si="109"/>
        <v>1047</v>
      </c>
      <c r="FT44" s="25">
        <f t="shared" ca="1" si="110"/>
        <v>1222</v>
      </c>
      <c r="FU44" s="25">
        <f t="shared" ca="1" si="111"/>
        <v>1218</v>
      </c>
      <c r="FV44" s="25">
        <f t="shared" ca="1" si="112"/>
        <v>1299</v>
      </c>
      <c r="FW44" s="25">
        <f t="shared" ca="1" si="113"/>
        <v>1423</v>
      </c>
      <c r="FX44" s="25">
        <f t="shared" ca="1" si="114"/>
        <v>1390</v>
      </c>
      <c r="FY44" s="25">
        <f t="shared" ca="1" si="115"/>
        <v>1402</v>
      </c>
      <c r="FZ44" s="25">
        <f t="shared" ca="1" si="116"/>
        <v>1539</v>
      </c>
      <c r="GA44" s="25">
        <f t="shared" ca="1" si="117"/>
        <v>1510</v>
      </c>
      <c r="GB44" s="25">
        <f t="shared" ca="1" si="118"/>
        <v>1492</v>
      </c>
      <c r="GC44" s="25">
        <f t="shared" ca="1" si="119"/>
        <v>1522</v>
      </c>
      <c r="GD44" s="25">
        <f t="shared" ca="1" si="120"/>
        <v>1586</v>
      </c>
      <c r="GE44" s="25">
        <f t="shared" ca="1" si="121"/>
        <v>1649</v>
      </c>
      <c r="GF44" s="25">
        <f t="shared" ca="1" si="122"/>
        <v>1522</v>
      </c>
      <c r="GG44" s="25">
        <f t="shared" ca="1" si="123"/>
        <v>1660</v>
      </c>
      <c r="GH44" s="25">
        <f t="shared" ca="1" si="124"/>
        <v>1720</v>
      </c>
      <c r="GI44" s="25">
        <f t="shared" ca="1" si="125"/>
        <v>1908</v>
      </c>
      <c r="GJ44" s="25">
        <f t="shared" ca="1" si="126"/>
        <v>1884</v>
      </c>
      <c r="GK44" s="25">
        <f t="shared" ca="1" si="127"/>
        <v>1908</v>
      </c>
      <c r="GL44" s="25">
        <f t="shared" ca="1" si="128"/>
        <v>1944</v>
      </c>
      <c r="GM44" s="25">
        <f t="shared" ca="1" si="129"/>
        <v>1861</v>
      </c>
      <c r="GN44" s="25">
        <f t="shared" ca="1" si="130"/>
        <v>1669</v>
      </c>
      <c r="GO44" s="25">
        <f t="shared" ca="1" si="131"/>
        <v>1673</v>
      </c>
      <c r="GP44" s="25">
        <f t="shared" ca="1" si="132"/>
        <v>1543</v>
      </c>
      <c r="GQ44" s="25">
        <f t="shared" ca="1" si="133"/>
        <v>1633</v>
      </c>
      <c r="GR44" s="25">
        <f t="shared" ca="1" si="134"/>
        <v>1521</v>
      </c>
      <c r="GS44" s="25">
        <f t="shared" ca="1" si="135"/>
        <v>1431</v>
      </c>
      <c r="GT44" s="25">
        <f t="shared" ca="1" si="136"/>
        <v>1466</v>
      </c>
      <c r="GU44" s="25">
        <f t="shared" ca="1" si="137"/>
        <v>1550</v>
      </c>
      <c r="GV44" s="25">
        <f t="shared" ca="1" si="138"/>
        <v>1605</v>
      </c>
      <c r="GW44" s="25">
        <f t="shared" ca="1" si="139"/>
        <v>1633</v>
      </c>
      <c r="GX44" s="25">
        <f t="shared" ca="1" si="140"/>
        <v>1697</v>
      </c>
      <c r="GY44" s="25">
        <f t="shared" ca="1" si="141"/>
        <v>1741</v>
      </c>
      <c r="GZ44" s="25">
        <f t="shared" ca="1" si="142"/>
        <v>1687</v>
      </c>
      <c r="HA44" s="25">
        <f t="shared" ca="1" si="143"/>
        <v>1884</v>
      </c>
      <c r="HB44" s="25">
        <f t="shared" ca="1" si="144"/>
        <v>1937</v>
      </c>
      <c r="HC44" s="25">
        <f t="shared" ca="1" si="145"/>
        <v>2018</v>
      </c>
      <c r="HD44" s="25">
        <f t="shared" ca="1" si="146"/>
        <v>1996</v>
      </c>
      <c r="HE44" s="25">
        <f t="shared" ca="1" si="147"/>
        <v>2088</v>
      </c>
      <c r="HF44" s="25">
        <f t="shared" ca="1" si="148"/>
        <v>2202</v>
      </c>
      <c r="HG44" s="25">
        <f t="shared" ca="1" si="149"/>
        <v>2291</v>
      </c>
      <c r="HH44" s="25">
        <f t="shared" ca="1" si="150"/>
        <v>2351</v>
      </c>
      <c r="HI44" s="25">
        <f t="shared" ca="1" si="151"/>
        <v>2596</v>
      </c>
      <c r="HJ44" s="25">
        <f t="shared" ca="1" si="152"/>
        <v>2637</v>
      </c>
      <c r="HK44" s="25">
        <f t="shared" ca="1" si="153"/>
        <v>3035</v>
      </c>
      <c r="HL44" s="25">
        <f t="shared" ca="1" si="154"/>
        <v>3094</v>
      </c>
      <c r="HM44" s="25">
        <f t="shared" ca="1" si="155"/>
        <v>3149</v>
      </c>
      <c r="HN44" s="25">
        <f t="shared" ca="1" si="156"/>
        <v>3185</v>
      </c>
      <c r="HO44" s="25">
        <f t="shared" ca="1" si="157"/>
        <v>3120</v>
      </c>
      <c r="HP44" s="25">
        <f t="shared" ca="1" si="158"/>
        <v>2892</v>
      </c>
      <c r="HQ44" s="25">
        <f t="shared" ca="1" si="159"/>
        <v>2876</v>
      </c>
      <c r="HR44" s="25">
        <f t="shared" ca="1" si="160"/>
        <v>2891</v>
      </c>
      <c r="HS44" s="25">
        <f t="shared" ca="1" si="161"/>
        <v>2585</v>
      </c>
      <c r="HT44" s="25">
        <f t="shared" ca="1" si="162"/>
        <v>2408</v>
      </c>
      <c r="HU44" s="25">
        <f t="shared" ca="1" si="163"/>
        <v>2690</v>
      </c>
      <c r="HV44" s="25">
        <f t="shared" ca="1" si="164"/>
        <v>2444</v>
      </c>
      <c r="HW44" s="25">
        <f t="shared" ca="1" si="165"/>
        <v>2342</v>
      </c>
      <c r="HX44" s="25">
        <f t="shared" ca="1" si="166"/>
        <v>2389</v>
      </c>
      <c r="HY44" s="25">
        <f t="shared" ca="1" si="167"/>
        <v>2293</v>
      </c>
      <c r="HZ44" s="25">
        <f t="shared" ca="1" si="168"/>
        <v>2227</v>
      </c>
      <c r="IA44" s="25">
        <f t="shared" ca="1" si="169"/>
        <v>2312</v>
      </c>
      <c r="IB44" s="25">
        <f t="shared" ca="1" si="170"/>
        <v>2168</v>
      </c>
      <c r="IC44" s="25">
        <f t="shared" ca="1" si="171"/>
        <v>2211</v>
      </c>
      <c r="ID44" s="25">
        <f t="shared" ca="1" si="172"/>
        <v>2300</v>
      </c>
      <c r="IE44" s="25">
        <f t="shared" ca="1" si="173"/>
        <v>2429</v>
      </c>
      <c r="IF44" s="25">
        <f t="shared" ca="1" si="174"/>
        <v>2451</v>
      </c>
      <c r="IG44" s="25">
        <f t="shared" ca="1" si="175"/>
        <v>2634</v>
      </c>
      <c r="IH44" s="25">
        <f t="shared" ca="1" si="176"/>
        <v>2894</v>
      </c>
      <c r="II44" s="25">
        <f t="shared" ca="1" si="177"/>
        <v>3081</v>
      </c>
      <c r="IJ44" s="25">
        <f t="shared" ca="1" si="178"/>
        <v>3636</v>
      </c>
      <c r="IK44" s="25">
        <f t="shared" ca="1" si="179"/>
        <v>3724</v>
      </c>
      <c r="IL44" s="25">
        <f t="shared" ca="1" si="180"/>
        <v>4003</v>
      </c>
      <c r="IM44" s="25">
        <f t="shared" ca="1" si="181"/>
        <v>3450</v>
      </c>
      <c r="IN44" s="25">
        <f t="shared" ca="1" si="182"/>
        <v>2203</v>
      </c>
      <c r="IO44" s="25">
        <f t="shared" ca="1" si="183"/>
        <v>2786</v>
      </c>
      <c r="IP44" s="25">
        <f t="shared" ca="1" si="184"/>
        <v>3304</v>
      </c>
      <c r="IQ44" s="25">
        <f t="shared" ca="1" si="185"/>
        <v>2989</v>
      </c>
      <c r="IR44" s="25">
        <f t="shared" ca="1" si="186"/>
        <v>3000</v>
      </c>
      <c r="IS44" s="25">
        <f t="shared" ca="1" si="187"/>
        <v>2777</v>
      </c>
      <c r="IT44" s="25">
        <f t="shared" ca="1" si="188"/>
        <v>2453</v>
      </c>
      <c r="IU44" s="25">
        <f t="shared" ca="1" si="189"/>
        <v>2101</v>
      </c>
      <c r="IV44" s="25">
        <f t="shared" ca="1" si="190"/>
        <v>2253</v>
      </c>
      <c r="IW44" s="25">
        <f t="shared" ca="1" si="191"/>
        <v>1976</v>
      </c>
      <c r="IX44" s="25">
        <f t="shared" ca="1" si="192"/>
        <v>2056</v>
      </c>
      <c r="IY44" s="25">
        <f t="shared" ca="1" si="193"/>
        <v>1828</v>
      </c>
      <c r="IZ44" s="25">
        <f t="shared" ca="1" si="194"/>
        <v>1584</v>
      </c>
      <c r="JA44" s="25">
        <f t="shared" ca="1" si="195"/>
        <v>1502</v>
      </c>
      <c r="JB44" s="25">
        <f t="shared" ca="1" si="196"/>
        <v>1268</v>
      </c>
      <c r="JC44" s="25">
        <f t="shared" ca="1" si="197"/>
        <v>1087</v>
      </c>
      <c r="JD44" s="25">
        <f t="shared" ca="1" si="198"/>
        <v>967</v>
      </c>
      <c r="JE44" s="25">
        <f t="shared" ca="1" si="199"/>
        <v>806</v>
      </c>
      <c r="JF44" s="25">
        <f t="shared" ca="1" si="200"/>
        <v>630</v>
      </c>
      <c r="JG44" s="25">
        <f t="shared" ca="1" si="201"/>
        <v>491</v>
      </c>
      <c r="JH44" s="25">
        <f t="shared" ca="1" si="202"/>
        <v>450</v>
      </c>
      <c r="JI44" s="25">
        <f t="shared" ca="1" si="203"/>
        <v>378</v>
      </c>
      <c r="JJ44" s="25">
        <f t="shared" ca="1" si="204"/>
        <v>234</v>
      </c>
      <c r="JK44" s="25">
        <f t="shared" ca="1" si="205"/>
        <v>173</v>
      </c>
      <c r="JL44" s="25">
        <f t="shared" ca="1" si="206"/>
        <v>138</v>
      </c>
      <c r="JM44" s="27">
        <f ca="1">SUM(INDIRECT("'各歳別人口③'!E"&amp;(103+131*ROW(A34))):INDIRECT("'各歳別人口③'!E"&amp;(133+131*ROW(A34))))</f>
        <v>221</v>
      </c>
    </row>
    <row r="45" spans="1:273" x14ac:dyDescent="0.4">
      <c r="A45" s="24" t="str">
        <f>"2021年"&amp;"6月"</f>
        <v>2021年6月</v>
      </c>
      <c r="B45" s="25">
        <f ca="1">SUM(INDIRECT("'各歳別人口③'!D"&amp;(3+131*ROW(A35))):INDIRECT("'各歳別人口③'!E"&amp;(133+131*ROW(A35))))</f>
        <v>396194</v>
      </c>
      <c r="D45" s="24" t="str">
        <f>"2021年"&amp;"6月"</f>
        <v>2021年6月</v>
      </c>
      <c r="E45" s="25">
        <f ca="1">SUM(INDIRECT("'各歳別人口③'!D"&amp;(3+131*ROW(A35))):INDIRECT("'各歳別人口③'!D"&amp;(133+131*ROW(A35))))</f>
        <v>198148</v>
      </c>
      <c r="F45" s="25">
        <f ca="1">SUM(INDIRECT("'各歳別人口③'!E"&amp;(3+131*ROW(A35))):INDIRECT("'各歳別人口③'!E"&amp;(133+131*ROW(A35))))</f>
        <v>198046</v>
      </c>
      <c r="H45" s="24" t="str">
        <f>"2021年"&amp;"6月"</f>
        <v>2021年6月</v>
      </c>
      <c r="I45" s="25">
        <f ca="1">SUM(INDIRECT("'各歳別人口③'!D"&amp;(3+131*ROW(A35))):INDIRECT("'各歳別人口③'!D"&amp;(17+131*ROW(A35))))</f>
        <v>21243</v>
      </c>
      <c r="J45" s="25">
        <f ca="1">SUM(INDIRECT("'各歳別人口③'!D"&amp;(18+131*ROW(A35))):INDIRECT("'各歳別人口③'!D"&amp;(67+131*ROW(A35))))</f>
        <v>120895</v>
      </c>
      <c r="K45" s="25">
        <f ca="1">SUM(INDIRECT("'各歳別人口③'!D"&amp;(68+131*ROW(A35))):INDIRECT("'各歳別人口③'!D"&amp;(133+131*ROW(A35))))</f>
        <v>56010</v>
      </c>
      <c r="M45" s="24" t="str">
        <f>"2021年"&amp;"6月"</f>
        <v>2021年6月</v>
      </c>
      <c r="N45" s="25">
        <f ca="1">SUM(INDIRECT("'各歳別人口③'!E"&amp;(3+131*ROW(A35))):INDIRECT("'各歳別人口③'!E"&amp;(17+131*ROW(A35))))</f>
        <v>20237</v>
      </c>
      <c r="O45" s="25">
        <f ca="1">SUM(INDIRECT("'各歳別人口③'!E"&amp;(18+131*ROW(A35))):INDIRECT("'各歳別人口③'!E"&amp;(67+131*ROW(A35))))</f>
        <v>107526</v>
      </c>
      <c r="P45" s="25">
        <f ca="1">SUM(INDIRECT("'各歳別人口③'!E"&amp;(68+131*ROW(A35))):INDIRECT("'各歳別人口③'!E"&amp;(133+131*ROW(A35))))</f>
        <v>70283</v>
      </c>
      <c r="R45" s="24" t="str">
        <f>"2021年"&amp;"6月"</f>
        <v>2021年6月</v>
      </c>
      <c r="S45" s="26">
        <f ca="1">IFERROR(SUM(INDIRECT("'各歳別人口③'!D"&amp;(68+131*ROW(A35))):INDIRECT("'各歳別人口③'!E"&amp;(133+131*ROW(A35))))/SUM(INDIRECT("'各歳別人口③'!D"&amp;(3+131*ROW(A35))):INDIRECT("'各歳別人口③'!E"&amp;(133+131*ROW(A35)))),"")</f>
        <v>0.31876555424867614</v>
      </c>
      <c r="U45" s="24" t="str">
        <f>"2021年"&amp;"6月"</f>
        <v>2021年6月</v>
      </c>
      <c r="V45" s="26">
        <f ca="1">IFERROR(SUM(INDIRECT("'各歳別人口③'!D"&amp;(78+131*ROW(A35))):INDIRECT("'各歳別人口③'!E"&amp;(133+131*ROW(A35))))/SUM(INDIRECT("'各歳別人口③'!D"&amp;(3+131*ROW(A35))):INDIRECT("'各歳別人口③'!E"&amp;(133+131*ROW(A35)))),"")</f>
        <v>0.17017673160118527</v>
      </c>
      <c r="X45" s="24" t="str">
        <f>"2021年"&amp;"6月"</f>
        <v>2021年6月</v>
      </c>
      <c r="Y45" s="26">
        <f ca="1">IFERROR(SUM(INDIRECT("'各歳別人口③'!D"&amp;(3+131*ROW(A35))):INDIRECT("'各歳別人口③'!E"&amp;(17+131*ROW(A35))))/SUM(INDIRECT("'各歳別人口③'!D"&amp;(3+131*ROW(A35))):INDIRECT("'各歳別人口③'!E"&amp;(133+131*ROW(A35)))),"")</f>
        <v>0.10469618419259252</v>
      </c>
      <c r="Z45" s="26">
        <f ca="1">IFERROR(SUM(INDIRECT("'各歳別人口③'!D"&amp;(18+131*ROW(A35))):INDIRECT("'各歳別人口③'!E"&amp;(67+131*ROW(A35))))/SUM(INDIRECT("'各歳別人口③'!D"&amp;(3+131*ROW(A35))):INDIRECT("'各歳別人口③'!E"&amp;(133+131*ROW(A35)))),"")</f>
        <v>0.57653826155873134</v>
      </c>
      <c r="AA45" s="26">
        <f ca="1">IFERROR(SUM(INDIRECT("'各歳別人口③'!D"&amp;(68+131*ROW(A35))):INDIRECT("'各歳別人口③'!E"&amp;(133+131*ROW(A35))))/SUM(INDIRECT("'各歳別人口③'!D"&amp;(3+131*ROW(A35))):INDIRECT("'各歳別人口③'!E"&amp;(133+131*ROW(A35)))),"")</f>
        <v>0.31876555424867614</v>
      </c>
      <c r="AC45" s="24" t="str">
        <f>"2021年"&amp;"6月"</f>
        <v>2021年6月</v>
      </c>
      <c r="AD45" s="25">
        <f ca="1">SUM(INDIRECT("'各歳別人口③'!D"&amp;(3+131*ROW(A35))):INDIRECT("'各歳別人口③'!D"&amp;(7+131*ROW(A35))))</f>
        <v>5941</v>
      </c>
      <c r="AE45" s="25">
        <f ca="1">SUM(INDIRECT("'各歳別人口③'!D"&amp;(8+131*ROW(A35))):INDIRECT("'各歳別人口③'!D"&amp;(12+131*ROW(A35))))</f>
        <v>7166</v>
      </c>
      <c r="AF45" s="25">
        <f ca="1">SUM(INDIRECT("'各歳別人口③'!D"&amp;(13+131*ROW(A35))):INDIRECT("'各歳別人口③'!D"&amp;(17+131*ROW(A35))))</f>
        <v>8136</v>
      </c>
      <c r="AG45" s="25">
        <f ca="1">SUM(INDIRECT("'各歳別人口③'!D"&amp;(18+131*ROW(A35))):INDIRECT("'各歳別人口③'!D"&amp;(22+131*ROW(A35))))</f>
        <v>11447</v>
      </c>
      <c r="AH45" s="25">
        <f ca="1">SUM(INDIRECT("'各歳別人口③'!D"&amp;(23+131*ROW(A35))):INDIRECT("'各歳別人口③'!D"&amp;(27+131*ROW(A35))))</f>
        <v>12028</v>
      </c>
      <c r="AI45" s="25">
        <f ca="1">SUM(INDIRECT("'各歳別人口③'!D"&amp;(28+131*ROW(A35))):INDIRECT("'各歳別人口③'!D"&amp;(32+131*ROW(A35))))</f>
        <v>9335</v>
      </c>
      <c r="AJ45" s="25">
        <f ca="1">SUM(INDIRECT("'各歳別人口③'!D"&amp;(33+131*ROW(A35))):INDIRECT("'各歳別人口③'!D"&amp;(37+131*ROW(A35))))</f>
        <v>9444</v>
      </c>
      <c r="AK45" s="25">
        <f ca="1">SUM(INDIRECT("'各歳別人口③'!D"&amp;(38+131*ROW(A35))):INDIRECT("'各歳別人口③'!D"&amp;(42+131*ROW(A35))))</f>
        <v>10383</v>
      </c>
      <c r="AL45" s="25">
        <f ca="1">SUM(INDIRECT("'各歳別人口③'!D"&amp;(43+131*ROW(A35))):INDIRECT("'各歳別人口③'!D"&amp;(47+131*ROW(A35))))</f>
        <v>12155</v>
      </c>
      <c r="AM45" s="25">
        <f ca="1">SUM(INDIRECT("'各歳別人口③'!D"&amp;(48+131*ROW(A35))):INDIRECT("'各歳別人口③'!D"&amp;(52+131*ROW(A35))))</f>
        <v>16131</v>
      </c>
      <c r="AN45" s="25">
        <f ca="1">SUM(INDIRECT("'各歳別人口③'!D"&amp;(53+131*ROW(A35))):INDIRECT("'各歳別人口③'!D"&amp;(57+131*ROW(A35))))</f>
        <v>15591</v>
      </c>
      <c r="AO45" s="25">
        <f ca="1">SUM(INDIRECT("'各歳別人口③'!D"&amp;(58+131*ROW(A35))):INDIRECT("'各歳別人口③'!D"&amp;(62+131*ROW(A35))))</f>
        <v>12796</v>
      </c>
      <c r="AP45" s="25">
        <f ca="1">SUM(INDIRECT("'各歳別人口③'!D"&amp;(63+131*ROW(A35))):INDIRECT("'各歳別人口③'!D"&amp;(67+131*ROW(A35))))</f>
        <v>11585</v>
      </c>
      <c r="AQ45" s="25">
        <f ca="1">SUM(INDIRECT("'各歳別人口③'!D"&amp;(68+131*ROW(A35))):INDIRECT("'各歳別人口③'!D"&amp;(72+131*ROW(A35))))</f>
        <v>12322</v>
      </c>
      <c r="AR45" s="25">
        <f ca="1">SUM(INDIRECT("'各歳別人口③'!D"&amp;(73+131*ROW(A35))):INDIRECT("'各歳別人口③'!D"&amp;(77+131*ROW(A35))))</f>
        <v>15962</v>
      </c>
      <c r="AS45" s="25">
        <f ca="1">SUM(INDIRECT("'各歳別人口③'!D"&amp;(78+131*ROW(A35))):INDIRECT("'各歳別人口③'!D"&amp;(82+131*ROW(A35))))</f>
        <v>11736</v>
      </c>
      <c r="AT45" s="25">
        <f ca="1">SUM(INDIRECT("'各歳別人口③'!D"&amp;(83+131*ROW(A35))):INDIRECT("'各歳別人口③'!D"&amp;(87+131*ROW(A35))))</f>
        <v>8891</v>
      </c>
      <c r="AU45" s="25">
        <f ca="1">SUM(INDIRECT("'各歳別人口③'!D"&amp;(88+131*ROW(A35))):INDIRECT("'各歳別人口③'!D"&amp;(133+131*ROW(A35))))</f>
        <v>7099</v>
      </c>
      <c r="AW45" s="24" t="str">
        <f>"2021年"&amp;"6月"</f>
        <v>2021年6月</v>
      </c>
      <c r="AX45" s="25">
        <f ca="1">SUM(INDIRECT("'各歳別人口③'!E"&amp;(3+131*ROW(A35))):INDIRECT("'各歳別人口③'!E"&amp;(7+131*ROW(A35))))</f>
        <v>5468</v>
      </c>
      <c r="AY45" s="25">
        <f ca="1">SUM(INDIRECT("'各歳別人口③'!E"&amp;(8+131*ROW(A35))):INDIRECT("'各歳別人口③'!E"&amp;(12+131*ROW(A35))))</f>
        <v>6993</v>
      </c>
      <c r="AZ45" s="25">
        <f ca="1">SUM(INDIRECT("'各歳別人口③'!E"&amp;(13+131*ROW(A35))):INDIRECT("'各歳別人口③'!E"&amp;(17+131*ROW(A35))))</f>
        <v>7776</v>
      </c>
      <c r="BA45" s="25">
        <f ca="1">SUM(INDIRECT("'各歳別人口③'!E"&amp;(18+131*ROW(A35))):INDIRECT("'各歳別人口③'!E"&amp;(22+131*ROW(A35))))</f>
        <v>8684</v>
      </c>
      <c r="BB45" s="25">
        <f ca="1">SUM(INDIRECT("'各歳別人口③'!E"&amp;(23+131*ROW(A35))):INDIRECT("'各歳別人口③'!E"&amp;(27+131*ROW(A35))))</f>
        <v>9050</v>
      </c>
      <c r="BC45" s="25">
        <f ca="1">SUM(INDIRECT("'各歳別人口③'!E"&amp;(28+131*ROW(A35))):INDIRECT("'各歳別人口③'!E"&amp;(32+131*ROW(A35))))</f>
        <v>7616</v>
      </c>
      <c r="BD45" s="25">
        <f ca="1">SUM(INDIRECT("'各歳別人口③'!E"&amp;(33+131*ROW(A35))):INDIRECT("'各歳別人口③'!E"&amp;(37+131*ROW(A35))))</f>
        <v>8211</v>
      </c>
      <c r="BE45" s="25">
        <f ca="1">SUM(INDIRECT("'各歳別人口③'!E"&amp;(38+131*ROW(A35))):INDIRECT("'各歳別人口③'!E"&amp;(42+131*ROW(A35))))</f>
        <v>9512</v>
      </c>
      <c r="BF45" s="25">
        <f ca="1">SUM(INDIRECT("'各歳別人口③'!E"&amp;(43+131*ROW(A35))):INDIRECT("'各歳別人口③'!E"&amp;(47+131*ROW(A35))))</f>
        <v>11468</v>
      </c>
      <c r="BG45" s="25">
        <f ca="1">SUM(INDIRECT("'各歳別人口③'!E"&amp;(48+131*ROW(A35))):INDIRECT("'各歳別人口③'!E"&amp;(52+131*ROW(A35))))</f>
        <v>15044</v>
      </c>
      <c r="BH45" s="25">
        <f ca="1">SUM(INDIRECT("'各歳別人口③'!E"&amp;(53+131*ROW(A35))):INDIRECT("'各歳別人口③'!E"&amp;(57+131*ROW(A35))))</f>
        <v>14495</v>
      </c>
      <c r="BI45" s="25">
        <f ca="1">SUM(INDIRECT("'各歳別人口③'!E"&amp;(58+131*ROW(A35))):INDIRECT("'各歳別人口③'!E"&amp;(62+131*ROW(A35))))</f>
        <v>12260</v>
      </c>
      <c r="BJ45" s="25">
        <f ca="1">SUM(INDIRECT("'各歳別人口③'!E"&amp;(63+131*ROW(A35))):INDIRECT("'各歳別人口③'!E"&amp;(67+131*ROW(A35))))</f>
        <v>11186</v>
      </c>
      <c r="BK45" s="25">
        <f ca="1">SUM(INDIRECT("'各歳別人口③'!E"&amp;(68+131*ROW(A35))):INDIRECT("'各歳別人口③'!E"&amp;(72+131*ROW(A35))))</f>
        <v>12679</v>
      </c>
      <c r="BL45" s="25">
        <f ca="1">SUM(INDIRECT("'各歳別人口③'!E"&amp;(73+131*ROW(A35))):INDIRECT("'各歳別人口③'!E"&amp;(77+131*ROW(A35))))</f>
        <v>17907</v>
      </c>
      <c r="BM45" s="25">
        <f ca="1">SUM(INDIRECT("'各歳別人口③'!E"&amp;(78+131*ROW(A35))):INDIRECT("'各歳別人口③'!E"&amp;(82+131*ROW(A35))))</f>
        <v>14253</v>
      </c>
      <c r="BN45" s="25">
        <f ca="1">SUM(INDIRECT("'各歳別人口③'!E"&amp;(83+131*ROW(A35))):INDIRECT("'各歳別人口③'!E"&amp;(87+131*ROW(A35))))</f>
        <v>11615</v>
      </c>
      <c r="BO45" s="25">
        <f ca="1">SUM(INDIRECT("'各歳別人口③'!E"&amp;(88+131*ROW(A35))):INDIRECT("'各歳別人口③'!E"&amp;(133+131*ROW(A35))))</f>
        <v>13829</v>
      </c>
      <c r="BQ45" s="24" t="str">
        <f>"2021年"&amp;"6月"</f>
        <v>2021年6月</v>
      </c>
      <c r="BR45" s="25">
        <f t="shared" ca="1" si="7"/>
        <v>952</v>
      </c>
      <c r="BS45" s="25">
        <f t="shared" ca="1" si="8"/>
        <v>1178</v>
      </c>
      <c r="BT45" s="25">
        <f t="shared" ca="1" si="9"/>
        <v>1210</v>
      </c>
      <c r="BU45" s="25">
        <f t="shared" ca="1" si="10"/>
        <v>1266</v>
      </c>
      <c r="BV45" s="25">
        <f t="shared" ca="1" si="11"/>
        <v>1335</v>
      </c>
      <c r="BW45" s="25">
        <f t="shared" ca="1" si="12"/>
        <v>1424</v>
      </c>
      <c r="BX45" s="25">
        <f t="shared" ca="1" si="13"/>
        <v>1403</v>
      </c>
      <c r="BY45" s="25">
        <f t="shared" ca="1" si="14"/>
        <v>1402</v>
      </c>
      <c r="BZ45" s="25">
        <f t="shared" ca="1" si="15"/>
        <v>1471</v>
      </c>
      <c r="CA45" s="25">
        <f t="shared" ca="1" si="16"/>
        <v>1466</v>
      </c>
      <c r="CB45" s="25">
        <f t="shared" ca="1" si="17"/>
        <v>1586</v>
      </c>
      <c r="CC45" s="25">
        <f t="shared" ca="1" si="18"/>
        <v>1597</v>
      </c>
      <c r="CD45" s="25">
        <f t="shared" ca="1" si="19"/>
        <v>1608</v>
      </c>
      <c r="CE45" s="25">
        <f t="shared" ca="1" si="20"/>
        <v>1647</v>
      </c>
      <c r="CF45" s="25">
        <f t="shared" ca="1" si="21"/>
        <v>1698</v>
      </c>
      <c r="CG45" s="25">
        <f t="shared" ca="1" si="22"/>
        <v>1907</v>
      </c>
      <c r="CH45" s="25">
        <f t="shared" ca="1" si="23"/>
        <v>2080</v>
      </c>
      <c r="CI45" s="25">
        <f t="shared" ca="1" si="24"/>
        <v>2145</v>
      </c>
      <c r="CJ45" s="25">
        <f t="shared" ca="1" si="25"/>
        <v>2643</v>
      </c>
      <c r="CK45" s="25">
        <f t="shared" ca="1" si="26"/>
        <v>2672</v>
      </c>
      <c r="CL45" s="25">
        <f t="shared" ca="1" si="27"/>
        <v>2731</v>
      </c>
      <c r="CM45" s="25">
        <f t="shared" ca="1" si="28"/>
        <v>2629</v>
      </c>
      <c r="CN45" s="25">
        <f t="shared" ca="1" si="29"/>
        <v>2431</v>
      </c>
      <c r="CO45" s="25">
        <f t="shared" ca="1" si="30"/>
        <v>2177</v>
      </c>
      <c r="CP45" s="25">
        <f t="shared" ca="1" si="31"/>
        <v>2060</v>
      </c>
      <c r="CQ45" s="25">
        <f t="shared" ca="1" si="32"/>
        <v>1907</v>
      </c>
      <c r="CR45" s="25">
        <f t="shared" ca="1" si="33"/>
        <v>1900</v>
      </c>
      <c r="CS45" s="25">
        <f t="shared" ca="1" si="34"/>
        <v>1883</v>
      </c>
      <c r="CT45" s="25">
        <f t="shared" ca="1" si="35"/>
        <v>1829</v>
      </c>
      <c r="CU45" s="25">
        <f t="shared" ca="1" si="36"/>
        <v>1816</v>
      </c>
      <c r="CV45" s="25">
        <f t="shared" ca="1" si="37"/>
        <v>1840</v>
      </c>
      <c r="CW45" s="25">
        <f t="shared" ca="1" si="38"/>
        <v>1769</v>
      </c>
      <c r="CX45" s="25">
        <f t="shared" ca="1" si="39"/>
        <v>1911</v>
      </c>
      <c r="CY45" s="25">
        <f t="shared" ca="1" si="40"/>
        <v>1933</v>
      </c>
      <c r="CZ45" s="25">
        <f t="shared" ca="1" si="41"/>
        <v>1991</v>
      </c>
      <c r="DA45" s="25">
        <f t="shared" ca="1" si="42"/>
        <v>1999</v>
      </c>
      <c r="DB45" s="25">
        <f t="shared" ca="1" si="43"/>
        <v>2075</v>
      </c>
      <c r="DC45" s="25">
        <f t="shared" ca="1" si="44"/>
        <v>2020</v>
      </c>
      <c r="DD45" s="25">
        <f t="shared" ca="1" si="45"/>
        <v>2148</v>
      </c>
      <c r="DE45" s="25">
        <f t="shared" ca="1" si="46"/>
        <v>2141</v>
      </c>
      <c r="DF45" s="25">
        <f t="shared" ca="1" si="47"/>
        <v>2194</v>
      </c>
      <c r="DG45" s="25">
        <f t="shared" ca="1" si="48"/>
        <v>2270</v>
      </c>
      <c r="DH45" s="25">
        <f t="shared" ca="1" si="49"/>
        <v>2491</v>
      </c>
      <c r="DI45" s="25">
        <f t="shared" ca="1" si="50"/>
        <v>2465</v>
      </c>
      <c r="DJ45" s="25">
        <f t="shared" ca="1" si="51"/>
        <v>2735</v>
      </c>
      <c r="DK45" s="25">
        <f t="shared" ca="1" si="52"/>
        <v>2939</v>
      </c>
      <c r="DL45" s="25">
        <f t="shared" ca="1" si="53"/>
        <v>3031</v>
      </c>
      <c r="DM45" s="25">
        <f t="shared" ca="1" si="54"/>
        <v>3315</v>
      </c>
      <c r="DN45" s="25">
        <f t="shared" ca="1" si="55"/>
        <v>3384</v>
      </c>
      <c r="DO45" s="25">
        <f t="shared" ca="1" si="56"/>
        <v>3462</v>
      </c>
      <c r="DP45" s="25">
        <f t="shared" ca="1" si="57"/>
        <v>3297</v>
      </c>
      <c r="DQ45" s="25">
        <f t="shared" ca="1" si="58"/>
        <v>3146</v>
      </c>
      <c r="DR45" s="25">
        <f t="shared" ca="1" si="59"/>
        <v>3254</v>
      </c>
      <c r="DS45" s="25">
        <f t="shared" ca="1" si="60"/>
        <v>3053</v>
      </c>
      <c r="DT45" s="25">
        <f t="shared" ca="1" si="61"/>
        <v>2841</v>
      </c>
      <c r="DU45" s="25">
        <f t="shared" ca="1" si="62"/>
        <v>2496</v>
      </c>
      <c r="DV45" s="25">
        <f t="shared" ca="1" si="63"/>
        <v>2708</v>
      </c>
      <c r="DW45" s="25">
        <f t="shared" ca="1" si="64"/>
        <v>2561</v>
      </c>
      <c r="DX45" s="25">
        <f t="shared" ca="1" si="65"/>
        <v>2557</v>
      </c>
      <c r="DY45" s="25">
        <f t="shared" ca="1" si="66"/>
        <v>2474</v>
      </c>
      <c r="DZ45" s="25">
        <f t="shared" ca="1" si="67"/>
        <v>2291</v>
      </c>
      <c r="EA45" s="25">
        <f t="shared" ca="1" si="68"/>
        <v>2427</v>
      </c>
      <c r="EB45" s="25">
        <f t="shared" ca="1" si="69"/>
        <v>2403</v>
      </c>
      <c r="EC45" s="25">
        <f t="shared" ca="1" si="70"/>
        <v>2256</v>
      </c>
      <c r="ED45" s="25">
        <f t="shared" ca="1" si="71"/>
        <v>2208</v>
      </c>
      <c r="EE45" s="25">
        <f t="shared" ca="1" si="72"/>
        <v>2307</v>
      </c>
      <c r="EF45" s="25">
        <f t="shared" ca="1" si="73"/>
        <v>2356</v>
      </c>
      <c r="EG45" s="25">
        <f t="shared" ca="1" si="74"/>
        <v>2396</v>
      </c>
      <c r="EH45" s="25">
        <f t="shared" ca="1" si="75"/>
        <v>2562</v>
      </c>
      <c r="EI45" s="25">
        <f t="shared" ca="1" si="76"/>
        <v>2701</v>
      </c>
      <c r="EJ45" s="25">
        <f t="shared" ca="1" si="77"/>
        <v>2912</v>
      </c>
      <c r="EK45" s="25">
        <f t="shared" ca="1" si="78"/>
        <v>3241</v>
      </c>
      <c r="EL45" s="25">
        <f t="shared" ca="1" si="79"/>
        <v>3358</v>
      </c>
      <c r="EM45" s="25">
        <f t="shared" ca="1" si="80"/>
        <v>3417</v>
      </c>
      <c r="EN45" s="25">
        <f t="shared" ca="1" si="81"/>
        <v>3034</v>
      </c>
      <c r="EO45" s="25">
        <f t="shared" ca="1" si="82"/>
        <v>1819</v>
      </c>
      <c r="EP45" s="25">
        <f t="shared" ca="1" si="83"/>
        <v>2181</v>
      </c>
      <c r="EQ45" s="25">
        <f t="shared" ca="1" si="84"/>
        <v>2720</v>
      </c>
      <c r="ER45" s="25">
        <f t="shared" ca="1" si="85"/>
        <v>2523</v>
      </c>
      <c r="ES45" s="25">
        <f t="shared" ca="1" si="86"/>
        <v>2493</v>
      </c>
      <c r="ET45" s="25">
        <f t="shared" ca="1" si="87"/>
        <v>2214</v>
      </c>
      <c r="EU45" s="25">
        <f t="shared" ca="1" si="88"/>
        <v>1926</v>
      </c>
      <c r="EV45" s="25">
        <f t="shared" ca="1" si="89"/>
        <v>1645</v>
      </c>
      <c r="EW45" s="25">
        <f t="shared" ca="1" si="90"/>
        <v>1626</v>
      </c>
      <c r="EX45" s="25">
        <f t="shared" ca="1" si="91"/>
        <v>1480</v>
      </c>
      <c r="EY45" s="25">
        <f t="shared" ca="1" si="92"/>
        <v>1393</v>
      </c>
      <c r="EZ45" s="25">
        <f t="shared" ca="1" si="93"/>
        <v>1220</v>
      </c>
      <c r="FA45" s="25">
        <f t="shared" ca="1" si="94"/>
        <v>929</v>
      </c>
      <c r="FB45" s="25">
        <f t="shared" ca="1" si="95"/>
        <v>842</v>
      </c>
      <c r="FC45" s="25">
        <f t="shared" ca="1" si="96"/>
        <v>710</v>
      </c>
      <c r="FD45" s="25">
        <f t="shared" ca="1" si="97"/>
        <v>530</v>
      </c>
      <c r="FE45" s="25">
        <f t="shared" ca="1" si="98"/>
        <v>376</v>
      </c>
      <c r="FF45" s="25">
        <f t="shared" ca="1" si="99"/>
        <v>307</v>
      </c>
      <c r="FG45" s="25">
        <f t="shared" ca="1" si="100"/>
        <v>260</v>
      </c>
      <c r="FH45" s="25">
        <f t="shared" ca="1" si="101"/>
        <v>176</v>
      </c>
      <c r="FI45" s="25">
        <f t="shared" ca="1" si="102"/>
        <v>120</v>
      </c>
      <c r="FJ45" s="25">
        <f t="shared" ca="1" si="103"/>
        <v>75</v>
      </c>
      <c r="FK45" s="25">
        <f t="shared" ca="1" si="104"/>
        <v>64</v>
      </c>
      <c r="FL45" s="25">
        <f t="shared" ca="1" si="105"/>
        <v>39</v>
      </c>
      <c r="FM45" s="25">
        <f t="shared" ca="1" si="106"/>
        <v>23</v>
      </c>
      <c r="FN45" s="27">
        <f ca="1">SUM(INDIRECT("'各歳別人口③'!D"&amp;(103+131*ROW(A35))):INDIRECT("'各歳別人口③'!D"&amp;(133+131*ROW(A35))))</f>
        <v>35</v>
      </c>
      <c r="FP45" s="24" t="str">
        <f>"2021年"&amp;"6月"</f>
        <v>2021年6月</v>
      </c>
      <c r="FQ45" s="25">
        <f t="shared" ca="1" si="107"/>
        <v>927</v>
      </c>
      <c r="FR45" s="25">
        <f t="shared" ca="1" si="108"/>
        <v>1070</v>
      </c>
      <c r="FS45" s="25">
        <f t="shared" ca="1" si="109"/>
        <v>1039</v>
      </c>
      <c r="FT45" s="25">
        <f t="shared" ca="1" si="110"/>
        <v>1218</v>
      </c>
      <c r="FU45" s="25">
        <f t="shared" ca="1" si="111"/>
        <v>1214</v>
      </c>
      <c r="FV45" s="25">
        <f t="shared" ca="1" si="112"/>
        <v>1293</v>
      </c>
      <c r="FW45" s="25">
        <f t="shared" ca="1" si="113"/>
        <v>1426</v>
      </c>
      <c r="FX45" s="25">
        <f t="shared" ca="1" si="114"/>
        <v>1359</v>
      </c>
      <c r="FY45" s="25">
        <f t="shared" ca="1" si="115"/>
        <v>1434</v>
      </c>
      <c r="FZ45" s="25">
        <f t="shared" ca="1" si="116"/>
        <v>1481</v>
      </c>
      <c r="GA45" s="25">
        <f t="shared" ca="1" si="117"/>
        <v>1546</v>
      </c>
      <c r="GB45" s="25">
        <f t="shared" ca="1" si="118"/>
        <v>1515</v>
      </c>
      <c r="GC45" s="25">
        <f t="shared" ca="1" si="119"/>
        <v>1518</v>
      </c>
      <c r="GD45" s="25">
        <f t="shared" ca="1" si="120"/>
        <v>1572</v>
      </c>
      <c r="GE45" s="25">
        <f t="shared" ca="1" si="121"/>
        <v>1625</v>
      </c>
      <c r="GF45" s="25">
        <f t="shared" ca="1" si="122"/>
        <v>1556</v>
      </c>
      <c r="GG45" s="25">
        <f t="shared" ca="1" si="123"/>
        <v>1654</v>
      </c>
      <c r="GH45" s="25">
        <f t="shared" ca="1" si="124"/>
        <v>1700</v>
      </c>
      <c r="GI45" s="25">
        <f t="shared" ca="1" si="125"/>
        <v>1892</v>
      </c>
      <c r="GJ45" s="25">
        <f t="shared" ca="1" si="126"/>
        <v>1882</v>
      </c>
      <c r="GK45" s="25">
        <f t="shared" ca="1" si="127"/>
        <v>1897</v>
      </c>
      <c r="GL45" s="25">
        <f t="shared" ca="1" si="128"/>
        <v>1952</v>
      </c>
      <c r="GM45" s="25">
        <f t="shared" ca="1" si="129"/>
        <v>1839</v>
      </c>
      <c r="GN45" s="25">
        <f t="shared" ca="1" si="130"/>
        <v>1685</v>
      </c>
      <c r="GO45" s="25">
        <f t="shared" ca="1" si="131"/>
        <v>1677</v>
      </c>
      <c r="GP45" s="25">
        <f t="shared" ca="1" si="132"/>
        <v>1548</v>
      </c>
      <c r="GQ45" s="25">
        <f t="shared" ca="1" si="133"/>
        <v>1619</v>
      </c>
      <c r="GR45" s="25">
        <f t="shared" ca="1" si="134"/>
        <v>1531</v>
      </c>
      <c r="GS45" s="25">
        <f t="shared" ca="1" si="135"/>
        <v>1417</v>
      </c>
      <c r="GT45" s="25">
        <f t="shared" ca="1" si="136"/>
        <v>1501</v>
      </c>
      <c r="GU45" s="25">
        <f t="shared" ca="1" si="137"/>
        <v>1530</v>
      </c>
      <c r="GV45" s="25">
        <f t="shared" ca="1" si="138"/>
        <v>1620</v>
      </c>
      <c r="GW45" s="25">
        <f t="shared" ca="1" si="139"/>
        <v>1623</v>
      </c>
      <c r="GX45" s="25">
        <f t="shared" ca="1" si="140"/>
        <v>1679</v>
      </c>
      <c r="GY45" s="25">
        <f t="shared" ca="1" si="141"/>
        <v>1759</v>
      </c>
      <c r="GZ45" s="25">
        <f t="shared" ca="1" si="142"/>
        <v>1681</v>
      </c>
      <c r="HA45" s="25">
        <f t="shared" ca="1" si="143"/>
        <v>1888</v>
      </c>
      <c r="HB45" s="25">
        <f t="shared" ca="1" si="144"/>
        <v>1905</v>
      </c>
      <c r="HC45" s="25">
        <f t="shared" ca="1" si="145"/>
        <v>2013</v>
      </c>
      <c r="HD45" s="25">
        <f t="shared" ca="1" si="146"/>
        <v>2025</v>
      </c>
      <c r="HE45" s="25">
        <f t="shared" ca="1" si="147"/>
        <v>2077</v>
      </c>
      <c r="HF45" s="25">
        <f t="shared" ca="1" si="148"/>
        <v>2210</v>
      </c>
      <c r="HG45" s="25">
        <f t="shared" ca="1" si="149"/>
        <v>2245</v>
      </c>
      <c r="HH45" s="25">
        <f t="shared" ca="1" si="150"/>
        <v>2360</v>
      </c>
      <c r="HI45" s="25">
        <f t="shared" ca="1" si="151"/>
        <v>2576</v>
      </c>
      <c r="HJ45" s="25">
        <f t="shared" ca="1" si="152"/>
        <v>2669</v>
      </c>
      <c r="HK45" s="25">
        <f t="shared" ca="1" si="153"/>
        <v>2984</v>
      </c>
      <c r="HL45" s="25">
        <f t="shared" ca="1" si="154"/>
        <v>3049</v>
      </c>
      <c r="HM45" s="25">
        <f t="shared" ca="1" si="155"/>
        <v>3154</v>
      </c>
      <c r="HN45" s="25">
        <f t="shared" ca="1" si="156"/>
        <v>3188</v>
      </c>
      <c r="HO45" s="25">
        <f t="shared" ca="1" si="157"/>
        <v>3158</v>
      </c>
      <c r="HP45" s="25">
        <f t="shared" ca="1" si="158"/>
        <v>2902</v>
      </c>
      <c r="HQ45" s="25">
        <f t="shared" ca="1" si="159"/>
        <v>2906</v>
      </c>
      <c r="HR45" s="25">
        <f t="shared" ca="1" si="160"/>
        <v>2886</v>
      </c>
      <c r="HS45" s="25">
        <f t="shared" ca="1" si="161"/>
        <v>2643</v>
      </c>
      <c r="HT45" s="25">
        <f t="shared" ca="1" si="162"/>
        <v>2369</v>
      </c>
      <c r="HU45" s="25">
        <f t="shared" ca="1" si="163"/>
        <v>2669</v>
      </c>
      <c r="HV45" s="25">
        <f t="shared" ca="1" si="164"/>
        <v>2495</v>
      </c>
      <c r="HW45" s="25">
        <f t="shared" ca="1" si="165"/>
        <v>2332</v>
      </c>
      <c r="HX45" s="25">
        <f t="shared" ca="1" si="166"/>
        <v>2395</v>
      </c>
      <c r="HY45" s="25">
        <f t="shared" ca="1" si="167"/>
        <v>2292</v>
      </c>
      <c r="HZ45" s="25">
        <f t="shared" ca="1" si="168"/>
        <v>2230</v>
      </c>
      <c r="IA45" s="25">
        <f t="shared" ca="1" si="169"/>
        <v>2305</v>
      </c>
      <c r="IB45" s="25">
        <f t="shared" ca="1" si="170"/>
        <v>2176</v>
      </c>
      <c r="IC45" s="25">
        <f t="shared" ca="1" si="171"/>
        <v>2183</v>
      </c>
      <c r="ID45" s="25">
        <f t="shared" ca="1" si="172"/>
        <v>2316</v>
      </c>
      <c r="IE45" s="25">
        <f t="shared" ca="1" si="173"/>
        <v>2418</v>
      </c>
      <c r="IF45" s="25">
        <f t="shared" ca="1" si="174"/>
        <v>2451</v>
      </c>
      <c r="IG45" s="25">
        <f t="shared" ca="1" si="175"/>
        <v>2608</v>
      </c>
      <c r="IH45" s="25">
        <f t="shared" ca="1" si="176"/>
        <v>2886</v>
      </c>
      <c r="II45" s="25">
        <f t="shared" ca="1" si="177"/>
        <v>3073</v>
      </c>
      <c r="IJ45" s="25">
        <f t="shared" ca="1" si="178"/>
        <v>3559</v>
      </c>
      <c r="IK45" s="25">
        <f t="shared" ca="1" si="179"/>
        <v>3733</v>
      </c>
      <c r="IL45" s="25">
        <f t="shared" ca="1" si="180"/>
        <v>4007</v>
      </c>
      <c r="IM45" s="25">
        <f t="shared" ca="1" si="181"/>
        <v>3535</v>
      </c>
      <c r="IN45" s="25">
        <f t="shared" ca="1" si="182"/>
        <v>2220</v>
      </c>
      <c r="IO45" s="25">
        <f t="shared" ca="1" si="183"/>
        <v>2716</v>
      </c>
      <c r="IP45" s="25">
        <f t="shared" ca="1" si="184"/>
        <v>3310</v>
      </c>
      <c r="IQ45" s="25">
        <f t="shared" ca="1" si="185"/>
        <v>2982</v>
      </c>
      <c r="IR45" s="25">
        <f t="shared" ca="1" si="186"/>
        <v>3025</v>
      </c>
      <c r="IS45" s="25">
        <f t="shared" ca="1" si="187"/>
        <v>2794</v>
      </c>
      <c r="IT45" s="25">
        <f t="shared" ca="1" si="188"/>
        <v>2481</v>
      </c>
      <c r="IU45" s="25">
        <f t="shared" ca="1" si="189"/>
        <v>2108</v>
      </c>
      <c r="IV45" s="25">
        <f t="shared" ca="1" si="190"/>
        <v>2242</v>
      </c>
      <c r="IW45" s="25">
        <f t="shared" ca="1" si="191"/>
        <v>1990</v>
      </c>
      <c r="IX45" s="25">
        <f t="shared" ca="1" si="192"/>
        <v>2033</v>
      </c>
      <c r="IY45" s="25">
        <f t="shared" ca="1" si="193"/>
        <v>1853</v>
      </c>
      <c r="IZ45" s="25">
        <f t="shared" ca="1" si="194"/>
        <v>1600</v>
      </c>
      <c r="JA45" s="25">
        <f t="shared" ca="1" si="195"/>
        <v>1499</v>
      </c>
      <c r="JB45" s="25">
        <f t="shared" ca="1" si="196"/>
        <v>1269</v>
      </c>
      <c r="JC45" s="25">
        <f t="shared" ca="1" si="197"/>
        <v>1095</v>
      </c>
      <c r="JD45" s="25">
        <f t="shared" ca="1" si="198"/>
        <v>938</v>
      </c>
      <c r="JE45" s="25">
        <f t="shared" ca="1" si="199"/>
        <v>826</v>
      </c>
      <c r="JF45" s="25">
        <f t="shared" ca="1" si="200"/>
        <v>624</v>
      </c>
      <c r="JG45" s="25">
        <f t="shared" ca="1" si="201"/>
        <v>501</v>
      </c>
      <c r="JH45" s="25">
        <f t="shared" ca="1" si="202"/>
        <v>448</v>
      </c>
      <c r="JI45" s="25">
        <f t="shared" ca="1" si="203"/>
        <v>381</v>
      </c>
      <c r="JJ45" s="25">
        <f t="shared" ca="1" si="204"/>
        <v>231</v>
      </c>
      <c r="JK45" s="25">
        <f t="shared" ca="1" si="205"/>
        <v>177</v>
      </c>
      <c r="JL45" s="25">
        <f t="shared" ca="1" si="206"/>
        <v>131</v>
      </c>
      <c r="JM45" s="27">
        <f ca="1">SUM(INDIRECT("'各歳別人口③'!E"&amp;(103+131*ROW(A35))):INDIRECT("'各歳別人口③'!E"&amp;(133+131*ROW(A35))))</f>
        <v>223</v>
      </c>
    </row>
    <row r="46" spans="1:273" x14ac:dyDescent="0.4">
      <c r="A46" s="24" t="str">
        <f>"2021年"&amp;"7月"</f>
        <v>2021年7月</v>
      </c>
      <c r="B46" s="25">
        <f ca="1">SUM(INDIRECT("'各歳別人口③'!D"&amp;(3+131*ROW(A36))):INDIRECT("'各歳別人口③'!E"&amp;(133+131*ROW(A36))))</f>
        <v>395062</v>
      </c>
      <c r="D46" s="24" t="str">
        <f>"2021年"&amp;"7月"</f>
        <v>2021年7月</v>
      </c>
      <c r="E46" s="25">
        <f ca="1">SUM(INDIRECT("'各歳別人口③'!D"&amp;(3+131*ROW(A36))):INDIRECT("'各歳別人口③'!D"&amp;(133+131*ROW(A36))))</f>
        <v>197153</v>
      </c>
      <c r="F46" s="25">
        <f ca="1">SUM(INDIRECT("'各歳別人口③'!E"&amp;(3+131*ROW(A36))):INDIRECT("'各歳別人口③'!E"&amp;(133+131*ROW(A36))))</f>
        <v>197909</v>
      </c>
      <c r="H46" s="24" t="str">
        <f>"2021年"&amp;"7月"</f>
        <v>2021年7月</v>
      </c>
      <c r="I46" s="25">
        <f ca="1">SUM(INDIRECT("'各歳別人口③'!D"&amp;(3+131*ROW(A36))):INDIRECT("'各歳別人口③'!D"&amp;(17+131*ROW(A36))))</f>
        <v>21135</v>
      </c>
      <c r="J46" s="25">
        <f ca="1">SUM(INDIRECT("'各歳別人口③'!D"&amp;(18+131*ROW(A36))):INDIRECT("'各歳別人口③'!D"&amp;(67+131*ROW(A36))))</f>
        <v>120027</v>
      </c>
      <c r="K46" s="25">
        <f ca="1">SUM(INDIRECT("'各歳別人口③'!D"&amp;(68+131*ROW(A36))):INDIRECT("'各歳別人口③'!D"&amp;(133+131*ROW(A36))))</f>
        <v>55991</v>
      </c>
      <c r="M46" s="24" t="str">
        <f>"2021年"&amp;"7月"</f>
        <v>2021年7月</v>
      </c>
      <c r="N46" s="25">
        <f ca="1">SUM(INDIRECT("'各歳別人口③'!E"&amp;(3+131*ROW(A36))):INDIRECT("'各歳別人口③'!E"&amp;(17+131*ROW(A36))))</f>
        <v>20146</v>
      </c>
      <c r="O46" s="25">
        <f ca="1">SUM(INDIRECT("'各歳別人口③'!E"&amp;(18+131*ROW(A36))):INDIRECT("'各歳別人口③'!E"&amp;(67+131*ROW(A36))))</f>
        <v>107491</v>
      </c>
      <c r="P46" s="25">
        <f ca="1">SUM(INDIRECT("'各歳別人口③'!E"&amp;(68+131*ROW(A36))):INDIRECT("'各歳別人口③'!E"&amp;(133+131*ROW(A36))))</f>
        <v>70272</v>
      </c>
      <c r="R46" s="24" t="str">
        <f>"2021年"&amp;"7月"</f>
        <v>2021年7月</v>
      </c>
      <c r="S46" s="26">
        <f ca="1">IFERROR(SUM(INDIRECT("'各歳別人口③'!D"&amp;(68+131*ROW(A36))):INDIRECT("'各歳別人口③'!E"&amp;(133+131*ROW(A36))))/SUM(INDIRECT("'各歳別人口③'!D"&amp;(3+131*ROW(A36))):INDIRECT("'各歳別人口③'!E"&amp;(133+131*ROW(A36)))),"")</f>
        <v>0.31960299902293815</v>
      </c>
      <c r="U46" s="24" t="str">
        <f>"2021年"&amp;"7月"</f>
        <v>2021年7月</v>
      </c>
      <c r="V46" s="26">
        <f ca="1">IFERROR(SUM(INDIRECT("'各歳別人口③'!D"&amp;(78+131*ROW(A36))):INDIRECT("'各歳別人口③'!E"&amp;(133+131*ROW(A36))))/SUM(INDIRECT("'各歳別人口③'!D"&amp;(3+131*ROW(A36))):INDIRECT("'各歳別人口③'!E"&amp;(133+131*ROW(A36)))),"")</f>
        <v>0.17096556996117065</v>
      </c>
      <c r="X46" s="24" t="str">
        <f>"2021年"&amp;"7月"</f>
        <v>2021年7月</v>
      </c>
      <c r="Y46" s="26">
        <f ca="1">IFERROR(SUM(INDIRECT("'各歳別人口③'!D"&amp;(3+131*ROW(A36))):INDIRECT("'各歳別人口③'!E"&amp;(17+131*ROW(A36))))/SUM(INDIRECT("'各歳別人口③'!D"&amp;(3+131*ROW(A36))):INDIRECT("'各歳別人口③'!E"&amp;(133+131*ROW(A36)))),"")</f>
        <v>0.10449245941143416</v>
      </c>
      <c r="Z46" s="26">
        <f ca="1">IFERROR(SUM(INDIRECT("'各歳別人口③'!D"&amp;(18+131*ROW(A36))):INDIRECT("'各歳別人口③'!E"&amp;(67+131*ROW(A36))))/SUM(INDIRECT("'各歳別人口③'!D"&amp;(3+131*ROW(A36))):INDIRECT("'各歳別人口③'!E"&amp;(133+131*ROW(A36)))),"")</f>
        <v>0.57590454156562765</v>
      </c>
      <c r="AA46" s="26">
        <f ca="1">IFERROR(SUM(INDIRECT("'各歳別人口③'!D"&amp;(68+131*ROW(A36))):INDIRECT("'各歳別人口③'!E"&amp;(133+131*ROW(A36))))/SUM(INDIRECT("'各歳別人口③'!D"&amp;(3+131*ROW(A36))):INDIRECT("'各歳別人口③'!E"&amp;(133+131*ROW(A36)))),"")</f>
        <v>0.31960299902293815</v>
      </c>
      <c r="AC46" s="24" t="str">
        <f>"2021年"&amp;"7月"</f>
        <v>2021年7月</v>
      </c>
      <c r="AD46" s="25">
        <f ca="1">SUM(INDIRECT("'各歳別人口③'!D"&amp;(3+131*ROW(A36))):INDIRECT("'各歳別人口③'!D"&amp;(7+131*ROW(A36))))</f>
        <v>5871</v>
      </c>
      <c r="AE46" s="25">
        <f ca="1">SUM(INDIRECT("'各歳別人口③'!D"&amp;(8+131*ROW(A36))):INDIRECT("'各歳別人口③'!D"&amp;(12+131*ROW(A36))))</f>
        <v>7173</v>
      </c>
      <c r="AF46" s="25">
        <f ca="1">SUM(INDIRECT("'各歳別人口③'!D"&amp;(13+131*ROW(A36))):INDIRECT("'各歳別人口③'!D"&amp;(17+131*ROW(A36))))</f>
        <v>8091</v>
      </c>
      <c r="AG46" s="25">
        <f ca="1">SUM(INDIRECT("'各歳別人口③'!D"&amp;(18+131*ROW(A36))):INDIRECT("'各歳別人口③'!D"&amp;(22+131*ROW(A36))))</f>
        <v>10978</v>
      </c>
      <c r="AH46" s="25">
        <f ca="1">SUM(INDIRECT("'各歳別人口③'!D"&amp;(23+131*ROW(A36))):INDIRECT("'各歳別人口③'!D"&amp;(27+131*ROW(A36))))</f>
        <v>11759</v>
      </c>
      <c r="AI46" s="25">
        <f ca="1">SUM(INDIRECT("'各歳別人口③'!D"&amp;(28+131*ROW(A36))):INDIRECT("'各歳別人口③'!D"&amp;(32+131*ROW(A36))))</f>
        <v>9334</v>
      </c>
      <c r="AJ46" s="25">
        <f ca="1">SUM(INDIRECT("'各歳別人口③'!D"&amp;(33+131*ROW(A36))):INDIRECT("'各歳別人口③'!D"&amp;(37+131*ROW(A36))))</f>
        <v>9405</v>
      </c>
      <c r="AK46" s="25">
        <f ca="1">SUM(INDIRECT("'各歳別人口③'!D"&amp;(38+131*ROW(A36))):INDIRECT("'各歳別人口③'!D"&amp;(42+131*ROW(A36))))</f>
        <v>10359</v>
      </c>
      <c r="AL46" s="25">
        <f ca="1">SUM(INDIRECT("'各歳別人口③'!D"&amp;(43+131*ROW(A36))):INDIRECT("'各歳別人口③'!D"&amp;(47+131*ROW(A36))))</f>
        <v>12048</v>
      </c>
      <c r="AM46" s="25">
        <f ca="1">SUM(INDIRECT("'各歳別人口③'!D"&amp;(48+131*ROW(A36))):INDIRECT("'各歳別人口③'!D"&amp;(52+131*ROW(A36))))</f>
        <v>16082</v>
      </c>
      <c r="AN46" s="25">
        <f ca="1">SUM(INDIRECT("'各歳別人口③'!D"&amp;(53+131*ROW(A36))):INDIRECT("'各歳別人口③'!D"&amp;(57+131*ROW(A36))))</f>
        <v>15668</v>
      </c>
      <c r="AO46" s="25">
        <f ca="1">SUM(INDIRECT("'各歳別人口③'!D"&amp;(58+131*ROW(A36))):INDIRECT("'各歳別人口③'!D"&amp;(62+131*ROW(A36))))</f>
        <v>12770</v>
      </c>
      <c r="AP46" s="25">
        <f ca="1">SUM(INDIRECT("'各歳別人口③'!D"&amp;(63+131*ROW(A36))):INDIRECT("'各歳別人口③'!D"&amp;(67+131*ROW(A36))))</f>
        <v>11624</v>
      </c>
      <c r="AQ46" s="25">
        <f ca="1">SUM(INDIRECT("'各歳別人口③'!D"&amp;(68+131*ROW(A36))):INDIRECT("'各歳別人口③'!D"&amp;(72+131*ROW(A36))))</f>
        <v>12247</v>
      </c>
      <c r="AR46" s="25">
        <f ca="1">SUM(INDIRECT("'各歳別人口③'!D"&amp;(73+131*ROW(A36))):INDIRECT("'各歳別人口③'!D"&amp;(77+131*ROW(A36))))</f>
        <v>15978</v>
      </c>
      <c r="AS46" s="25">
        <f ca="1">SUM(INDIRECT("'各歳別人口③'!D"&amp;(78+131*ROW(A36))):INDIRECT("'各歳別人口③'!D"&amp;(82+131*ROW(A36))))</f>
        <v>11710</v>
      </c>
      <c r="AT46" s="25">
        <f ca="1">SUM(INDIRECT("'各歳別人口③'!D"&amp;(83+131*ROW(A36))):INDIRECT("'各歳別人口③'!D"&amp;(87+131*ROW(A36))))</f>
        <v>8957</v>
      </c>
      <c r="AU46" s="25">
        <f ca="1">SUM(INDIRECT("'各歳別人口③'!D"&amp;(88+131*ROW(A36))):INDIRECT("'各歳別人口③'!D"&amp;(133+131*ROW(A36))))</f>
        <v>7099</v>
      </c>
      <c r="AW46" s="24" t="str">
        <f>"2021年"&amp;"7月"</f>
        <v>2021年7月</v>
      </c>
      <c r="AX46" s="25">
        <f ca="1">SUM(INDIRECT("'各歳別人口③'!E"&amp;(3+131*ROW(A36))):INDIRECT("'各歳別人口③'!E"&amp;(7+131*ROW(A36))))</f>
        <v>5435</v>
      </c>
      <c r="AY46" s="25">
        <f ca="1">SUM(INDIRECT("'各歳別人口③'!E"&amp;(8+131*ROW(A36))):INDIRECT("'各歳別人口③'!E"&amp;(12+131*ROW(A36))))</f>
        <v>6966</v>
      </c>
      <c r="AZ46" s="25">
        <f ca="1">SUM(INDIRECT("'各歳別人口③'!E"&amp;(13+131*ROW(A36))):INDIRECT("'各歳別人口③'!E"&amp;(17+131*ROW(A36))))</f>
        <v>7745</v>
      </c>
      <c r="BA46" s="25">
        <f ca="1">SUM(INDIRECT("'各歳別人口③'!E"&amp;(18+131*ROW(A36))):INDIRECT("'各歳別人口③'!E"&amp;(22+131*ROW(A36))))</f>
        <v>8682</v>
      </c>
      <c r="BB46" s="25">
        <f ca="1">SUM(INDIRECT("'各歳別人口③'!E"&amp;(23+131*ROW(A36))):INDIRECT("'各歳別人口③'!E"&amp;(27+131*ROW(A36))))</f>
        <v>9083</v>
      </c>
      <c r="BC46" s="25">
        <f ca="1">SUM(INDIRECT("'各歳別人口③'!E"&amp;(28+131*ROW(A36))):INDIRECT("'各歳別人口③'!E"&amp;(32+131*ROW(A36))))</f>
        <v>7637</v>
      </c>
      <c r="BD46" s="25">
        <f ca="1">SUM(INDIRECT("'各歳別人口③'!E"&amp;(33+131*ROW(A36))):INDIRECT("'各歳別人口③'!E"&amp;(37+131*ROW(A36))))</f>
        <v>8166</v>
      </c>
      <c r="BE46" s="25">
        <f ca="1">SUM(INDIRECT("'各歳別人口③'!E"&amp;(38+131*ROW(A36))):INDIRECT("'各歳別人口③'!E"&amp;(42+131*ROW(A36))))</f>
        <v>9458</v>
      </c>
      <c r="BF46" s="25">
        <f ca="1">SUM(INDIRECT("'各歳別人口③'!E"&amp;(43+131*ROW(A36))):INDIRECT("'各歳別人口③'!E"&amp;(47+131*ROW(A36))))</f>
        <v>11420</v>
      </c>
      <c r="BG46" s="25">
        <f ca="1">SUM(INDIRECT("'各歳別人口③'!E"&amp;(48+131*ROW(A36))):INDIRECT("'各歳別人口③'!E"&amp;(52+131*ROW(A36))))</f>
        <v>14995</v>
      </c>
      <c r="BH46" s="25">
        <f ca="1">SUM(INDIRECT("'各歳別人口③'!E"&amp;(53+131*ROW(A36))):INDIRECT("'各歳別人口③'!E"&amp;(57+131*ROW(A36))))</f>
        <v>14603</v>
      </c>
      <c r="BI46" s="25">
        <f ca="1">SUM(INDIRECT("'各歳別人口③'!E"&amp;(58+131*ROW(A36))):INDIRECT("'各歳別人口③'!E"&amp;(62+131*ROW(A36))))</f>
        <v>12229</v>
      </c>
      <c r="BJ46" s="25">
        <f ca="1">SUM(INDIRECT("'各歳別人口③'!E"&amp;(63+131*ROW(A36))):INDIRECT("'各歳別人口③'!E"&amp;(67+131*ROW(A36))))</f>
        <v>11218</v>
      </c>
      <c r="BK46" s="25">
        <f ca="1">SUM(INDIRECT("'各歳別人口③'!E"&amp;(68+131*ROW(A36))):INDIRECT("'各歳別人口③'!E"&amp;(72+131*ROW(A36))))</f>
        <v>12583</v>
      </c>
      <c r="BL46" s="25">
        <f ca="1">SUM(INDIRECT("'各歳別人口③'!E"&amp;(73+131*ROW(A36))):INDIRECT("'各歳別人口③'!E"&amp;(77+131*ROW(A36))))</f>
        <v>17913</v>
      </c>
      <c r="BM46" s="25">
        <f ca="1">SUM(INDIRECT("'各歳別人口③'!E"&amp;(78+131*ROW(A36))):INDIRECT("'各歳別人口③'!E"&amp;(82+131*ROW(A36))))</f>
        <v>14257</v>
      </c>
      <c r="BN46" s="25">
        <f ca="1">SUM(INDIRECT("'各歳別人口③'!E"&amp;(83+131*ROW(A36))):INDIRECT("'各歳別人口③'!E"&amp;(87+131*ROW(A36))))</f>
        <v>11644</v>
      </c>
      <c r="BO46" s="25">
        <f ca="1">SUM(INDIRECT("'各歳別人口③'!E"&amp;(88+131*ROW(A36))):INDIRECT("'各歳別人口③'!E"&amp;(133+131*ROW(A36))))</f>
        <v>13875</v>
      </c>
      <c r="BQ46" s="24" t="str">
        <f>"2021年"&amp;"7月"</f>
        <v>2021年7月</v>
      </c>
      <c r="BR46" s="25">
        <f t="shared" ca="1" si="7"/>
        <v>955</v>
      </c>
      <c r="BS46" s="25">
        <f t="shared" ca="1" si="8"/>
        <v>1140</v>
      </c>
      <c r="BT46" s="25">
        <f t="shared" ca="1" si="9"/>
        <v>1222</v>
      </c>
      <c r="BU46" s="25">
        <f t="shared" ca="1" si="10"/>
        <v>1258</v>
      </c>
      <c r="BV46" s="25">
        <f t="shared" ca="1" si="11"/>
        <v>1296</v>
      </c>
      <c r="BW46" s="25">
        <f t="shared" ca="1" si="12"/>
        <v>1446</v>
      </c>
      <c r="BX46" s="25">
        <f t="shared" ca="1" si="13"/>
        <v>1379</v>
      </c>
      <c r="BY46" s="25">
        <f t="shared" ca="1" si="14"/>
        <v>1410</v>
      </c>
      <c r="BZ46" s="25">
        <f t="shared" ca="1" si="15"/>
        <v>1463</v>
      </c>
      <c r="CA46" s="25">
        <f t="shared" ca="1" si="16"/>
        <v>1475</v>
      </c>
      <c r="CB46" s="25">
        <f t="shared" ca="1" si="17"/>
        <v>1596</v>
      </c>
      <c r="CC46" s="25">
        <f t="shared" ca="1" si="18"/>
        <v>1586</v>
      </c>
      <c r="CD46" s="25">
        <f t="shared" ca="1" si="19"/>
        <v>1590</v>
      </c>
      <c r="CE46" s="25">
        <f t="shared" ca="1" si="20"/>
        <v>1637</v>
      </c>
      <c r="CF46" s="25">
        <f t="shared" ca="1" si="21"/>
        <v>1682</v>
      </c>
      <c r="CG46" s="25">
        <f t="shared" ca="1" si="22"/>
        <v>1909</v>
      </c>
      <c r="CH46" s="25">
        <f t="shared" ca="1" si="23"/>
        <v>2052</v>
      </c>
      <c r="CI46" s="25">
        <f t="shared" ca="1" si="24"/>
        <v>2137</v>
      </c>
      <c r="CJ46" s="25">
        <f t="shared" ca="1" si="25"/>
        <v>2344</v>
      </c>
      <c r="CK46" s="25">
        <f t="shared" ca="1" si="26"/>
        <v>2536</v>
      </c>
      <c r="CL46" s="25">
        <f t="shared" ca="1" si="27"/>
        <v>2642</v>
      </c>
      <c r="CM46" s="25">
        <f t="shared" ca="1" si="28"/>
        <v>2565</v>
      </c>
      <c r="CN46" s="25">
        <f t="shared" ca="1" si="29"/>
        <v>2387</v>
      </c>
      <c r="CO46" s="25">
        <f t="shared" ca="1" si="30"/>
        <v>2138</v>
      </c>
      <c r="CP46" s="25">
        <f t="shared" ca="1" si="31"/>
        <v>2027</v>
      </c>
      <c r="CQ46" s="25">
        <f t="shared" ca="1" si="32"/>
        <v>1905</v>
      </c>
      <c r="CR46" s="25">
        <f t="shared" ca="1" si="33"/>
        <v>1911</v>
      </c>
      <c r="CS46" s="25">
        <f t="shared" ca="1" si="34"/>
        <v>1883</v>
      </c>
      <c r="CT46" s="25">
        <f t="shared" ca="1" si="35"/>
        <v>1825</v>
      </c>
      <c r="CU46" s="25">
        <f t="shared" ca="1" si="36"/>
        <v>1810</v>
      </c>
      <c r="CV46" s="25">
        <f t="shared" ca="1" si="37"/>
        <v>1819</v>
      </c>
      <c r="CW46" s="25">
        <f t="shared" ca="1" si="38"/>
        <v>1772</v>
      </c>
      <c r="CX46" s="25">
        <f t="shared" ca="1" si="39"/>
        <v>1899</v>
      </c>
      <c r="CY46" s="25">
        <f t="shared" ca="1" si="40"/>
        <v>1893</v>
      </c>
      <c r="CZ46" s="25">
        <f t="shared" ca="1" si="41"/>
        <v>2022</v>
      </c>
      <c r="DA46" s="25">
        <f t="shared" ca="1" si="42"/>
        <v>1973</v>
      </c>
      <c r="DB46" s="25">
        <f t="shared" ca="1" si="43"/>
        <v>2037</v>
      </c>
      <c r="DC46" s="25">
        <f t="shared" ca="1" si="44"/>
        <v>2045</v>
      </c>
      <c r="DD46" s="25">
        <f t="shared" ca="1" si="45"/>
        <v>2142</v>
      </c>
      <c r="DE46" s="25">
        <f t="shared" ca="1" si="46"/>
        <v>2162</v>
      </c>
      <c r="DF46" s="25">
        <f t="shared" ca="1" si="47"/>
        <v>2160</v>
      </c>
      <c r="DG46" s="25">
        <f t="shared" ca="1" si="48"/>
        <v>2235</v>
      </c>
      <c r="DH46" s="25">
        <f t="shared" ca="1" si="49"/>
        <v>2479</v>
      </c>
      <c r="DI46" s="25">
        <f t="shared" ca="1" si="50"/>
        <v>2499</v>
      </c>
      <c r="DJ46" s="25">
        <f t="shared" ca="1" si="51"/>
        <v>2675</v>
      </c>
      <c r="DK46" s="25">
        <f t="shared" ca="1" si="52"/>
        <v>2912</v>
      </c>
      <c r="DL46" s="25">
        <f t="shared" ca="1" si="53"/>
        <v>3040</v>
      </c>
      <c r="DM46" s="25">
        <f t="shared" ca="1" si="54"/>
        <v>3267</v>
      </c>
      <c r="DN46" s="25">
        <f t="shared" ca="1" si="55"/>
        <v>3400</v>
      </c>
      <c r="DO46" s="25">
        <f t="shared" ca="1" si="56"/>
        <v>3463</v>
      </c>
      <c r="DP46" s="25">
        <f t="shared" ca="1" si="57"/>
        <v>3309</v>
      </c>
      <c r="DQ46" s="25">
        <f t="shared" ca="1" si="58"/>
        <v>3158</v>
      </c>
      <c r="DR46" s="25">
        <f t="shared" ca="1" si="59"/>
        <v>3220</v>
      </c>
      <c r="DS46" s="25">
        <f t="shared" ca="1" si="60"/>
        <v>3067</v>
      </c>
      <c r="DT46" s="25">
        <f t="shared" ca="1" si="61"/>
        <v>2914</v>
      </c>
      <c r="DU46" s="25">
        <f t="shared" ca="1" si="62"/>
        <v>2469</v>
      </c>
      <c r="DV46" s="25">
        <f t="shared" ca="1" si="63"/>
        <v>2734</v>
      </c>
      <c r="DW46" s="25">
        <f t="shared" ca="1" si="64"/>
        <v>2527</v>
      </c>
      <c r="DX46" s="25">
        <f t="shared" ca="1" si="65"/>
        <v>2592</v>
      </c>
      <c r="DY46" s="25">
        <f t="shared" ca="1" si="66"/>
        <v>2448</v>
      </c>
      <c r="DZ46" s="25">
        <f t="shared" ca="1" si="67"/>
        <v>2336</v>
      </c>
      <c r="EA46" s="25">
        <f t="shared" ca="1" si="68"/>
        <v>2394</v>
      </c>
      <c r="EB46" s="25">
        <f t="shared" ca="1" si="69"/>
        <v>2413</v>
      </c>
      <c r="EC46" s="25">
        <f t="shared" ca="1" si="70"/>
        <v>2250</v>
      </c>
      <c r="ED46" s="25">
        <f t="shared" ca="1" si="71"/>
        <v>2231</v>
      </c>
      <c r="EE46" s="25">
        <f t="shared" ca="1" si="72"/>
        <v>2285</v>
      </c>
      <c r="EF46" s="25">
        <f t="shared" ca="1" si="73"/>
        <v>2385</v>
      </c>
      <c r="EG46" s="25">
        <f t="shared" ca="1" si="74"/>
        <v>2366</v>
      </c>
      <c r="EH46" s="25">
        <f t="shared" ca="1" si="75"/>
        <v>2527</v>
      </c>
      <c r="EI46" s="25">
        <f t="shared" ca="1" si="76"/>
        <v>2684</v>
      </c>
      <c r="EJ46" s="25">
        <f t="shared" ca="1" si="77"/>
        <v>2877</v>
      </c>
      <c r="EK46" s="25">
        <f t="shared" ca="1" si="78"/>
        <v>3199</v>
      </c>
      <c r="EL46" s="25">
        <f t="shared" ca="1" si="79"/>
        <v>3400</v>
      </c>
      <c r="EM46" s="25">
        <f t="shared" ca="1" si="80"/>
        <v>3365</v>
      </c>
      <c r="EN46" s="25">
        <f t="shared" ca="1" si="81"/>
        <v>3137</v>
      </c>
      <c r="EO46" s="25">
        <f t="shared" ca="1" si="82"/>
        <v>1861</v>
      </c>
      <c r="EP46" s="25">
        <f t="shared" ca="1" si="83"/>
        <v>2142</v>
      </c>
      <c r="EQ46" s="25">
        <f t="shared" ca="1" si="84"/>
        <v>2683</v>
      </c>
      <c r="ER46" s="25">
        <f t="shared" ca="1" si="85"/>
        <v>2508</v>
      </c>
      <c r="ES46" s="25">
        <f t="shared" ca="1" si="86"/>
        <v>2516</v>
      </c>
      <c r="ET46" s="25">
        <f t="shared" ca="1" si="87"/>
        <v>2262</v>
      </c>
      <c r="EU46" s="25">
        <f t="shared" ca="1" si="88"/>
        <v>1941</v>
      </c>
      <c r="EV46" s="25">
        <f t="shared" ca="1" si="89"/>
        <v>1652</v>
      </c>
      <c r="EW46" s="25">
        <f t="shared" ca="1" si="90"/>
        <v>1615</v>
      </c>
      <c r="EX46" s="25">
        <f t="shared" ca="1" si="91"/>
        <v>1487</v>
      </c>
      <c r="EY46" s="25">
        <f t="shared" ca="1" si="92"/>
        <v>1385</v>
      </c>
      <c r="EZ46" s="25">
        <f t="shared" ca="1" si="93"/>
        <v>1229</v>
      </c>
      <c r="FA46" s="25">
        <f t="shared" ca="1" si="94"/>
        <v>935</v>
      </c>
      <c r="FB46" s="25">
        <f t="shared" ca="1" si="95"/>
        <v>834</v>
      </c>
      <c r="FC46" s="25">
        <f t="shared" ca="1" si="96"/>
        <v>702</v>
      </c>
      <c r="FD46" s="25">
        <f t="shared" ca="1" si="97"/>
        <v>539</v>
      </c>
      <c r="FE46" s="25">
        <f t="shared" ca="1" si="98"/>
        <v>376</v>
      </c>
      <c r="FF46" s="25">
        <f t="shared" ca="1" si="99"/>
        <v>299</v>
      </c>
      <c r="FG46" s="25">
        <f t="shared" ca="1" si="100"/>
        <v>265</v>
      </c>
      <c r="FH46" s="25">
        <f t="shared" ca="1" si="101"/>
        <v>178</v>
      </c>
      <c r="FI46" s="25">
        <f t="shared" ca="1" si="102"/>
        <v>126</v>
      </c>
      <c r="FJ46" s="25">
        <f t="shared" ca="1" si="103"/>
        <v>70</v>
      </c>
      <c r="FK46" s="25">
        <f t="shared" ca="1" si="104"/>
        <v>62</v>
      </c>
      <c r="FL46" s="25">
        <f t="shared" ca="1" si="105"/>
        <v>41</v>
      </c>
      <c r="FM46" s="25">
        <f t="shared" ca="1" si="106"/>
        <v>23</v>
      </c>
      <c r="FN46" s="27">
        <f ca="1">SUM(INDIRECT("'各歳別人口③'!D"&amp;(103+131*ROW(A36))):INDIRECT("'各歳別人口③'!D"&amp;(133+131*ROW(A36))))</f>
        <v>35</v>
      </c>
      <c r="FP46" s="24" t="str">
        <f>"2021年"&amp;"7月"</f>
        <v>2021年7月</v>
      </c>
      <c r="FQ46" s="25">
        <f t="shared" ca="1" si="107"/>
        <v>911</v>
      </c>
      <c r="FR46" s="25">
        <f t="shared" ca="1" si="108"/>
        <v>1072</v>
      </c>
      <c r="FS46" s="25">
        <f t="shared" ca="1" si="109"/>
        <v>1044</v>
      </c>
      <c r="FT46" s="25">
        <f t="shared" ca="1" si="110"/>
        <v>1197</v>
      </c>
      <c r="FU46" s="25">
        <f t="shared" ca="1" si="111"/>
        <v>1211</v>
      </c>
      <c r="FV46" s="25">
        <f t="shared" ca="1" si="112"/>
        <v>1299</v>
      </c>
      <c r="FW46" s="25">
        <f t="shared" ca="1" si="113"/>
        <v>1409</v>
      </c>
      <c r="FX46" s="25">
        <f t="shared" ca="1" si="114"/>
        <v>1375</v>
      </c>
      <c r="FY46" s="25">
        <f t="shared" ca="1" si="115"/>
        <v>1410</v>
      </c>
      <c r="FZ46" s="25">
        <f t="shared" ca="1" si="116"/>
        <v>1473</v>
      </c>
      <c r="GA46" s="25">
        <f t="shared" ca="1" si="117"/>
        <v>1538</v>
      </c>
      <c r="GB46" s="25">
        <f t="shared" ca="1" si="118"/>
        <v>1507</v>
      </c>
      <c r="GC46" s="25">
        <f t="shared" ca="1" si="119"/>
        <v>1507</v>
      </c>
      <c r="GD46" s="25">
        <f t="shared" ca="1" si="120"/>
        <v>1583</v>
      </c>
      <c r="GE46" s="25">
        <f t="shared" ca="1" si="121"/>
        <v>1610</v>
      </c>
      <c r="GF46" s="25">
        <f t="shared" ca="1" si="122"/>
        <v>1601</v>
      </c>
      <c r="GG46" s="25">
        <f t="shared" ca="1" si="123"/>
        <v>1639</v>
      </c>
      <c r="GH46" s="25">
        <f t="shared" ca="1" si="124"/>
        <v>1677</v>
      </c>
      <c r="GI46" s="25">
        <f t="shared" ca="1" si="125"/>
        <v>1898</v>
      </c>
      <c r="GJ46" s="25">
        <f t="shared" ca="1" si="126"/>
        <v>1867</v>
      </c>
      <c r="GK46" s="25">
        <f t="shared" ca="1" si="127"/>
        <v>1906</v>
      </c>
      <c r="GL46" s="25">
        <f t="shared" ca="1" si="128"/>
        <v>1965</v>
      </c>
      <c r="GM46" s="25">
        <f t="shared" ca="1" si="129"/>
        <v>1849</v>
      </c>
      <c r="GN46" s="25">
        <f t="shared" ca="1" si="130"/>
        <v>1710</v>
      </c>
      <c r="GO46" s="25">
        <f t="shared" ca="1" si="131"/>
        <v>1653</v>
      </c>
      <c r="GP46" s="25">
        <f t="shared" ca="1" si="132"/>
        <v>1549</v>
      </c>
      <c r="GQ46" s="25">
        <f t="shared" ca="1" si="133"/>
        <v>1601</v>
      </c>
      <c r="GR46" s="25">
        <f t="shared" ca="1" si="134"/>
        <v>1548</v>
      </c>
      <c r="GS46" s="25">
        <f t="shared" ca="1" si="135"/>
        <v>1413</v>
      </c>
      <c r="GT46" s="25">
        <f t="shared" ca="1" si="136"/>
        <v>1526</v>
      </c>
      <c r="GU46" s="25">
        <f t="shared" ca="1" si="137"/>
        <v>1487</v>
      </c>
      <c r="GV46" s="25">
        <f t="shared" ca="1" si="138"/>
        <v>1615</v>
      </c>
      <c r="GW46" s="25">
        <f t="shared" ca="1" si="139"/>
        <v>1629</v>
      </c>
      <c r="GX46" s="25">
        <f t="shared" ca="1" si="140"/>
        <v>1683</v>
      </c>
      <c r="GY46" s="25">
        <f t="shared" ca="1" si="141"/>
        <v>1752</v>
      </c>
      <c r="GZ46" s="25">
        <f t="shared" ca="1" si="142"/>
        <v>1688</v>
      </c>
      <c r="HA46" s="25">
        <f t="shared" ca="1" si="143"/>
        <v>1852</v>
      </c>
      <c r="HB46" s="25">
        <f t="shared" ca="1" si="144"/>
        <v>1864</v>
      </c>
      <c r="HC46" s="25">
        <f t="shared" ca="1" si="145"/>
        <v>2039</v>
      </c>
      <c r="HD46" s="25">
        <f t="shared" ca="1" si="146"/>
        <v>2015</v>
      </c>
      <c r="HE46" s="25">
        <f t="shared" ca="1" si="147"/>
        <v>2060</v>
      </c>
      <c r="HF46" s="25">
        <f t="shared" ca="1" si="148"/>
        <v>2215</v>
      </c>
      <c r="HG46" s="25">
        <f t="shared" ca="1" si="149"/>
        <v>2225</v>
      </c>
      <c r="HH46" s="25">
        <f t="shared" ca="1" si="150"/>
        <v>2355</v>
      </c>
      <c r="HI46" s="25">
        <f t="shared" ca="1" si="151"/>
        <v>2565</v>
      </c>
      <c r="HJ46" s="25">
        <f t="shared" ca="1" si="152"/>
        <v>2665</v>
      </c>
      <c r="HK46" s="25">
        <f t="shared" ca="1" si="153"/>
        <v>2952</v>
      </c>
      <c r="HL46" s="25">
        <f t="shared" ca="1" si="154"/>
        <v>3040</v>
      </c>
      <c r="HM46" s="25">
        <f t="shared" ca="1" si="155"/>
        <v>3141</v>
      </c>
      <c r="HN46" s="25">
        <f t="shared" ca="1" si="156"/>
        <v>3197</v>
      </c>
      <c r="HO46" s="25">
        <f t="shared" ca="1" si="157"/>
        <v>3153</v>
      </c>
      <c r="HP46" s="25">
        <f t="shared" ca="1" si="158"/>
        <v>2953</v>
      </c>
      <c r="HQ46" s="25">
        <f t="shared" ca="1" si="159"/>
        <v>2869</v>
      </c>
      <c r="HR46" s="25">
        <f t="shared" ca="1" si="160"/>
        <v>2888</v>
      </c>
      <c r="HS46" s="25">
        <f t="shared" ca="1" si="161"/>
        <v>2740</v>
      </c>
      <c r="HT46" s="25">
        <f t="shared" ca="1" si="162"/>
        <v>2302</v>
      </c>
      <c r="HU46" s="25">
        <f t="shared" ca="1" si="163"/>
        <v>2688</v>
      </c>
      <c r="HV46" s="25">
        <f t="shared" ca="1" si="164"/>
        <v>2506</v>
      </c>
      <c r="HW46" s="25">
        <f t="shared" ca="1" si="165"/>
        <v>2350</v>
      </c>
      <c r="HX46" s="25">
        <f t="shared" ca="1" si="166"/>
        <v>2383</v>
      </c>
      <c r="HY46" s="25">
        <f t="shared" ca="1" si="167"/>
        <v>2314</v>
      </c>
      <c r="HZ46" s="25">
        <f t="shared" ca="1" si="168"/>
        <v>2231</v>
      </c>
      <c r="IA46" s="25">
        <f t="shared" ca="1" si="169"/>
        <v>2302</v>
      </c>
      <c r="IB46" s="25">
        <f t="shared" ca="1" si="170"/>
        <v>2168</v>
      </c>
      <c r="IC46" s="25">
        <f t="shared" ca="1" si="171"/>
        <v>2203</v>
      </c>
      <c r="ID46" s="25">
        <f t="shared" ca="1" si="172"/>
        <v>2290</v>
      </c>
      <c r="IE46" s="25">
        <f t="shared" ca="1" si="173"/>
        <v>2418</v>
      </c>
      <c r="IF46" s="25">
        <f t="shared" ca="1" si="174"/>
        <v>2427</v>
      </c>
      <c r="IG46" s="25">
        <f t="shared" ca="1" si="175"/>
        <v>2596</v>
      </c>
      <c r="IH46" s="25">
        <f t="shared" ca="1" si="176"/>
        <v>2852</v>
      </c>
      <c r="II46" s="25">
        <f t="shared" ca="1" si="177"/>
        <v>3086</v>
      </c>
      <c r="IJ46" s="25">
        <f t="shared" ca="1" si="178"/>
        <v>3505</v>
      </c>
      <c r="IK46" s="25">
        <f t="shared" ca="1" si="179"/>
        <v>3697</v>
      </c>
      <c r="IL46" s="25">
        <f t="shared" ca="1" si="180"/>
        <v>3953</v>
      </c>
      <c r="IM46" s="25">
        <f t="shared" ca="1" si="181"/>
        <v>3672</v>
      </c>
      <c r="IN46" s="25">
        <f t="shared" ca="1" si="182"/>
        <v>2274</v>
      </c>
      <c r="IO46" s="25">
        <f t="shared" ca="1" si="183"/>
        <v>2686</v>
      </c>
      <c r="IP46" s="25">
        <f t="shared" ca="1" si="184"/>
        <v>3291</v>
      </c>
      <c r="IQ46" s="25">
        <f t="shared" ca="1" si="185"/>
        <v>2997</v>
      </c>
      <c r="IR46" s="25">
        <f t="shared" ca="1" si="186"/>
        <v>3009</v>
      </c>
      <c r="IS46" s="25">
        <f t="shared" ca="1" si="187"/>
        <v>2840</v>
      </c>
      <c r="IT46" s="25">
        <f t="shared" ca="1" si="188"/>
        <v>2484</v>
      </c>
      <c r="IU46" s="25">
        <f t="shared" ca="1" si="189"/>
        <v>2116</v>
      </c>
      <c r="IV46" s="25">
        <f t="shared" ca="1" si="190"/>
        <v>2245</v>
      </c>
      <c r="IW46" s="25">
        <f t="shared" ca="1" si="191"/>
        <v>1959</v>
      </c>
      <c r="IX46" s="25">
        <f t="shared" ca="1" si="192"/>
        <v>2047</v>
      </c>
      <c r="IY46" s="25">
        <f t="shared" ca="1" si="193"/>
        <v>1871</v>
      </c>
      <c r="IZ46" s="25">
        <f t="shared" ca="1" si="194"/>
        <v>1603</v>
      </c>
      <c r="JA46" s="25">
        <f t="shared" ca="1" si="195"/>
        <v>1492</v>
      </c>
      <c r="JB46" s="25">
        <f t="shared" ca="1" si="196"/>
        <v>1277</v>
      </c>
      <c r="JC46" s="25">
        <f t="shared" ca="1" si="197"/>
        <v>1093</v>
      </c>
      <c r="JD46" s="25">
        <f t="shared" ca="1" si="198"/>
        <v>952</v>
      </c>
      <c r="JE46" s="25">
        <f t="shared" ca="1" si="199"/>
        <v>803</v>
      </c>
      <c r="JF46" s="25">
        <f t="shared" ca="1" si="200"/>
        <v>644</v>
      </c>
      <c r="JG46" s="25">
        <f t="shared" ca="1" si="201"/>
        <v>500</v>
      </c>
      <c r="JH46" s="25">
        <f t="shared" ca="1" si="202"/>
        <v>432</v>
      </c>
      <c r="JI46" s="25">
        <f t="shared" ca="1" si="203"/>
        <v>397</v>
      </c>
      <c r="JJ46" s="25">
        <f t="shared" ca="1" si="204"/>
        <v>227</v>
      </c>
      <c r="JK46" s="25">
        <f t="shared" ca="1" si="205"/>
        <v>183</v>
      </c>
      <c r="JL46" s="25">
        <f t="shared" ca="1" si="206"/>
        <v>128</v>
      </c>
      <c r="JM46" s="27">
        <f ca="1">SUM(INDIRECT("'各歳別人口③'!E"&amp;(103+131*ROW(A36))):INDIRECT("'各歳別人口③'!E"&amp;(133+131*ROW(A36))))</f>
        <v>226</v>
      </c>
    </row>
    <row r="47" spans="1:273" x14ac:dyDescent="0.4">
      <c r="A47" s="24" t="str">
        <f>"2021年"&amp;"8月"</f>
        <v>2021年8月</v>
      </c>
      <c r="B47" s="25">
        <f ca="1">SUM(INDIRECT("'各歳別人口③'!D"&amp;(3+131*ROW(A37))):INDIRECT("'各歳別人口③'!E"&amp;(133+131*ROW(A37))))</f>
        <v>394651</v>
      </c>
      <c r="D47" s="24" t="str">
        <f>"2021年"&amp;"8月"</f>
        <v>2021年8月</v>
      </c>
      <c r="E47" s="25">
        <f ca="1">SUM(INDIRECT("'各歳別人口③'!D"&amp;(3+131*ROW(A37))):INDIRECT("'各歳別人口③'!D"&amp;(133+131*ROW(A37))))</f>
        <v>196919</v>
      </c>
      <c r="F47" s="25">
        <f ca="1">SUM(INDIRECT("'各歳別人口③'!E"&amp;(3+131*ROW(A37))):INDIRECT("'各歳別人口③'!E"&amp;(133+131*ROW(A37))))</f>
        <v>197732</v>
      </c>
      <c r="H47" s="24" t="str">
        <f>"2021年"&amp;"8月"</f>
        <v>2021年8月</v>
      </c>
      <c r="I47" s="25">
        <f ca="1">SUM(INDIRECT("'各歳別人口③'!D"&amp;(3+131*ROW(A37))):INDIRECT("'各歳別人口③'!D"&amp;(17+131*ROW(A37))))</f>
        <v>21084</v>
      </c>
      <c r="J47" s="25">
        <f ca="1">SUM(INDIRECT("'各歳別人口③'!D"&amp;(18+131*ROW(A37))):INDIRECT("'各歳別人口③'!D"&amp;(67+131*ROW(A37))))</f>
        <v>119826</v>
      </c>
      <c r="K47" s="25">
        <f ca="1">SUM(INDIRECT("'各歳別人口③'!D"&amp;(68+131*ROW(A37))):INDIRECT("'各歳別人口③'!D"&amp;(133+131*ROW(A37))))</f>
        <v>56009</v>
      </c>
      <c r="M47" s="24" t="str">
        <f>"2021年"&amp;"8月"</f>
        <v>2021年8月</v>
      </c>
      <c r="N47" s="25">
        <f ca="1">SUM(INDIRECT("'各歳別人口③'!E"&amp;(3+131*ROW(A37))):INDIRECT("'各歳別人口③'!E"&amp;(17+131*ROW(A37))))</f>
        <v>20099</v>
      </c>
      <c r="O47" s="25">
        <f ca="1">SUM(INDIRECT("'各歳別人口③'!E"&amp;(18+131*ROW(A37))):INDIRECT("'各歳別人口③'!E"&amp;(67+131*ROW(A37))))</f>
        <v>107342</v>
      </c>
      <c r="P47" s="25">
        <f ca="1">SUM(INDIRECT("'各歳別人口③'!E"&amp;(68+131*ROW(A37))):INDIRECT("'各歳別人口③'!E"&amp;(133+131*ROW(A37))))</f>
        <v>70291</v>
      </c>
      <c r="R47" s="24" t="str">
        <f>"2021年"&amp;"8月"</f>
        <v>2021年8月</v>
      </c>
      <c r="S47" s="26">
        <f ca="1">IFERROR(SUM(INDIRECT("'各歳別人口③'!D"&amp;(68+131*ROW(A37))):INDIRECT("'各歳別人口③'!E"&amp;(133+131*ROW(A37))))/SUM(INDIRECT("'各歳別人口③'!D"&amp;(3+131*ROW(A37))):INDIRECT("'各歳別人口③'!E"&amp;(133+131*ROW(A37)))),"")</f>
        <v>0.32002959576942663</v>
      </c>
      <c r="U47" s="24" t="str">
        <f>"2021年"&amp;"8月"</f>
        <v>2021年8月</v>
      </c>
      <c r="V47" s="26">
        <f ca="1">IFERROR(SUM(INDIRECT("'各歳別人口③'!D"&amp;(78+131*ROW(A37))):INDIRECT("'各歳別人口③'!E"&amp;(133+131*ROW(A37))))/SUM(INDIRECT("'各歳別人口③'!D"&amp;(3+131*ROW(A37))):INDIRECT("'各歳別人口③'!E"&amp;(133+131*ROW(A37)))),"")</f>
        <v>0.1715693106060798</v>
      </c>
      <c r="X47" s="24" t="str">
        <f>"2021年"&amp;"8月"</f>
        <v>2021年8月</v>
      </c>
      <c r="Y47" s="26">
        <f ca="1">IFERROR(SUM(INDIRECT("'各歳別人口③'!D"&amp;(3+131*ROW(A37))):INDIRECT("'各歳別人口③'!E"&amp;(17+131*ROW(A37))))/SUM(INDIRECT("'各歳別人口③'!D"&amp;(3+131*ROW(A37))):INDIRECT("'各歳別人口③'!E"&amp;(133+131*ROW(A37)))),"")</f>
        <v>0.10435295995702532</v>
      </c>
      <c r="Z47" s="26">
        <f ca="1">IFERROR(SUM(INDIRECT("'各歳別人口③'!D"&amp;(18+131*ROW(A37))):INDIRECT("'各歳別人口③'!E"&amp;(67+131*ROW(A37))))/SUM(INDIRECT("'各歳別人口③'!D"&amp;(3+131*ROW(A37))):INDIRECT("'各歳別人口③'!E"&amp;(133+131*ROW(A37)))),"")</f>
        <v>0.575617444273548</v>
      </c>
      <c r="AA47" s="26">
        <f ca="1">IFERROR(SUM(INDIRECT("'各歳別人口③'!D"&amp;(68+131*ROW(A37))):INDIRECT("'各歳別人口③'!E"&amp;(133+131*ROW(A37))))/SUM(INDIRECT("'各歳別人口③'!D"&amp;(3+131*ROW(A37))):INDIRECT("'各歳別人口③'!E"&amp;(133+131*ROW(A37)))),"")</f>
        <v>0.32002959576942663</v>
      </c>
      <c r="AC47" s="24" t="str">
        <f>"2021年"&amp;"8月"</f>
        <v>2021年8月</v>
      </c>
      <c r="AD47" s="25">
        <f ca="1">SUM(INDIRECT("'各歳別人口③'!D"&amp;(3+131*ROW(A37))):INDIRECT("'各歳別人口③'!D"&amp;(7+131*ROW(A37))))</f>
        <v>5845</v>
      </c>
      <c r="AE47" s="25">
        <f ca="1">SUM(INDIRECT("'各歳別人口③'!D"&amp;(8+131*ROW(A37))):INDIRECT("'各歳別人口③'!D"&amp;(12+131*ROW(A37))))</f>
        <v>7171</v>
      </c>
      <c r="AF47" s="25">
        <f ca="1">SUM(INDIRECT("'各歳別人口③'!D"&amp;(13+131*ROW(A37))):INDIRECT("'各歳別人口③'!D"&amp;(17+131*ROW(A37))))</f>
        <v>8068</v>
      </c>
      <c r="AG47" s="25">
        <f ca="1">SUM(INDIRECT("'各歳別人口③'!D"&amp;(18+131*ROW(A37))):INDIRECT("'各歳別人口③'!D"&amp;(22+131*ROW(A37))))</f>
        <v>10849</v>
      </c>
      <c r="AH47" s="25">
        <f ca="1">SUM(INDIRECT("'各歳別人口③'!D"&amp;(23+131*ROW(A37))):INDIRECT("'各歳別人口③'!D"&amp;(27+131*ROW(A37))))</f>
        <v>11702</v>
      </c>
      <c r="AI47" s="25">
        <f ca="1">SUM(INDIRECT("'各歳別人口③'!D"&amp;(28+131*ROW(A37))):INDIRECT("'各歳別人口③'!D"&amp;(32+131*ROW(A37))))</f>
        <v>9317</v>
      </c>
      <c r="AJ47" s="25">
        <f ca="1">SUM(INDIRECT("'各歳別人口③'!D"&amp;(33+131*ROW(A37))):INDIRECT("'各歳別人口③'!D"&amp;(37+131*ROW(A37))))</f>
        <v>9412</v>
      </c>
      <c r="AK47" s="25">
        <f ca="1">SUM(INDIRECT("'各歳別人口③'!D"&amp;(38+131*ROW(A37))):INDIRECT("'各歳別人口③'!D"&amp;(42+131*ROW(A37))))</f>
        <v>10333</v>
      </c>
      <c r="AL47" s="25">
        <f ca="1">SUM(INDIRECT("'各歳別人口③'!D"&amp;(43+131*ROW(A37))):INDIRECT("'各歳別人口③'!D"&amp;(47+131*ROW(A37))))</f>
        <v>12022</v>
      </c>
      <c r="AM47" s="25">
        <f ca="1">SUM(INDIRECT("'各歳別人口③'!D"&amp;(48+131*ROW(A37))):INDIRECT("'各歳別人口③'!D"&amp;(52+131*ROW(A37))))</f>
        <v>16011</v>
      </c>
      <c r="AN47" s="25">
        <f ca="1">SUM(INDIRECT("'各歳別人口③'!D"&amp;(53+131*ROW(A37))):INDIRECT("'各歳別人口③'!D"&amp;(57+131*ROW(A37))))</f>
        <v>15780</v>
      </c>
      <c r="AO47" s="25">
        <f ca="1">SUM(INDIRECT("'各歳別人口③'!D"&amp;(58+131*ROW(A37))):INDIRECT("'各歳別人口③'!D"&amp;(62+131*ROW(A37))))</f>
        <v>12754</v>
      </c>
      <c r="AP47" s="25">
        <f ca="1">SUM(INDIRECT("'各歳別人口③'!D"&amp;(63+131*ROW(A37))):INDIRECT("'各歳別人口③'!D"&amp;(67+131*ROW(A37))))</f>
        <v>11646</v>
      </c>
      <c r="AQ47" s="25">
        <f ca="1">SUM(INDIRECT("'各歳別人口③'!D"&amp;(68+131*ROW(A37))):INDIRECT("'各歳別人口③'!D"&amp;(72+131*ROW(A37))))</f>
        <v>12217</v>
      </c>
      <c r="AR47" s="25">
        <f ca="1">SUM(INDIRECT("'各歳別人口③'!D"&amp;(73+131*ROW(A37))):INDIRECT("'各歳別人口③'!D"&amp;(77+131*ROW(A37))))</f>
        <v>15955</v>
      </c>
      <c r="AS47" s="25">
        <f ca="1">SUM(INDIRECT("'各歳別人口③'!D"&amp;(78+131*ROW(A37))):INDIRECT("'各歳別人口③'!D"&amp;(82+131*ROW(A37))))</f>
        <v>11678</v>
      </c>
      <c r="AT47" s="25">
        <f ca="1">SUM(INDIRECT("'各歳別人口③'!D"&amp;(83+131*ROW(A37))):INDIRECT("'各歳別人口③'!D"&amp;(87+131*ROW(A37))))</f>
        <v>9010</v>
      </c>
      <c r="AU47" s="25">
        <f ca="1">SUM(INDIRECT("'各歳別人口③'!D"&amp;(88+131*ROW(A37))):INDIRECT("'各歳別人口③'!D"&amp;(133+131*ROW(A37))))</f>
        <v>7149</v>
      </c>
      <c r="AW47" s="24" t="str">
        <f>"2021年"&amp;"8月"</f>
        <v>2021年8月</v>
      </c>
      <c r="AX47" s="25">
        <f ca="1">SUM(INDIRECT("'各歳別人口③'!E"&amp;(3+131*ROW(A37))):INDIRECT("'各歳別人口③'!E"&amp;(7+131*ROW(A37))))</f>
        <v>5420</v>
      </c>
      <c r="AY47" s="25">
        <f ca="1">SUM(INDIRECT("'各歳別人口③'!E"&amp;(8+131*ROW(A37))):INDIRECT("'各歳別人口③'!E"&amp;(12+131*ROW(A37))))</f>
        <v>6945</v>
      </c>
      <c r="AZ47" s="25">
        <f ca="1">SUM(INDIRECT("'各歳別人口③'!E"&amp;(13+131*ROW(A37))):INDIRECT("'各歳別人口③'!E"&amp;(17+131*ROW(A37))))</f>
        <v>7734</v>
      </c>
      <c r="BA47" s="25">
        <f ca="1">SUM(INDIRECT("'各歳別人口③'!E"&amp;(18+131*ROW(A37))):INDIRECT("'各歳別人口③'!E"&amp;(22+131*ROW(A37))))</f>
        <v>8618</v>
      </c>
      <c r="BB47" s="25">
        <f ca="1">SUM(INDIRECT("'各歳別人口③'!E"&amp;(23+131*ROW(A37))):INDIRECT("'各歳別人口③'!E"&amp;(27+131*ROW(A37))))</f>
        <v>9020</v>
      </c>
      <c r="BC47" s="25">
        <f ca="1">SUM(INDIRECT("'各歳別人口③'!E"&amp;(28+131*ROW(A37))):INDIRECT("'各歳別人口③'!E"&amp;(32+131*ROW(A37))))</f>
        <v>7643</v>
      </c>
      <c r="BD47" s="25">
        <f ca="1">SUM(INDIRECT("'各歳別人口③'!E"&amp;(33+131*ROW(A37))):INDIRECT("'各歳別人口③'!E"&amp;(37+131*ROW(A37))))</f>
        <v>8168</v>
      </c>
      <c r="BE47" s="25">
        <f ca="1">SUM(INDIRECT("'各歳別人口③'!E"&amp;(38+131*ROW(A37))):INDIRECT("'各歳別人口③'!E"&amp;(42+131*ROW(A37))))</f>
        <v>9420</v>
      </c>
      <c r="BF47" s="25">
        <f ca="1">SUM(INDIRECT("'各歳別人口③'!E"&amp;(43+131*ROW(A37))):INDIRECT("'各歳別人口③'!E"&amp;(47+131*ROW(A37))))</f>
        <v>11374</v>
      </c>
      <c r="BG47" s="25">
        <f ca="1">SUM(INDIRECT("'各歳別人口③'!E"&amp;(48+131*ROW(A37))):INDIRECT("'各歳別人口③'!E"&amp;(52+131*ROW(A37))))</f>
        <v>14931</v>
      </c>
      <c r="BH47" s="25">
        <f ca="1">SUM(INDIRECT("'各歳別人口③'!E"&amp;(53+131*ROW(A37))):INDIRECT("'各歳別人口③'!E"&amp;(57+131*ROW(A37))))</f>
        <v>14731</v>
      </c>
      <c r="BI47" s="25">
        <f ca="1">SUM(INDIRECT("'各歳別人口③'!E"&amp;(58+131*ROW(A37))):INDIRECT("'各歳別人口③'!E"&amp;(62+131*ROW(A37))))</f>
        <v>12213</v>
      </c>
      <c r="BJ47" s="25">
        <f ca="1">SUM(INDIRECT("'各歳別人口③'!E"&amp;(63+131*ROW(A37))):INDIRECT("'各歳別人口③'!E"&amp;(67+131*ROW(A37))))</f>
        <v>11224</v>
      </c>
      <c r="BK47" s="25">
        <f ca="1">SUM(INDIRECT("'各歳別人口③'!E"&amp;(68+131*ROW(A37))):INDIRECT("'各歳別人口③'!E"&amp;(72+131*ROW(A37))))</f>
        <v>12522</v>
      </c>
      <c r="BL47" s="25">
        <f ca="1">SUM(INDIRECT("'各歳別人口③'!E"&amp;(73+131*ROW(A37))):INDIRECT("'各歳別人口③'!E"&amp;(77+131*ROW(A37))))</f>
        <v>17896</v>
      </c>
      <c r="BM47" s="25">
        <f ca="1">SUM(INDIRECT("'各歳別人口③'!E"&amp;(78+131*ROW(A37))):INDIRECT("'各歳別人口③'!E"&amp;(82+131*ROW(A37))))</f>
        <v>14271</v>
      </c>
      <c r="BN47" s="25">
        <f ca="1">SUM(INDIRECT("'各歳別人口③'!E"&amp;(83+131*ROW(A37))):INDIRECT("'各歳別人口③'!E"&amp;(87+131*ROW(A37))))</f>
        <v>11694</v>
      </c>
      <c r="BO47" s="25">
        <f ca="1">SUM(INDIRECT("'各歳別人口③'!E"&amp;(88+131*ROW(A37))):INDIRECT("'各歳別人口③'!E"&amp;(133+131*ROW(A37))))</f>
        <v>13908</v>
      </c>
      <c r="BQ47" s="24" t="str">
        <f>"2021年"&amp;"8月"</f>
        <v>2021年8月</v>
      </c>
      <c r="BR47" s="25">
        <f t="shared" ca="1" si="7"/>
        <v>956</v>
      </c>
      <c r="BS47" s="25">
        <f t="shared" ca="1" si="8"/>
        <v>1132</v>
      </c>
      <c r="BT47" s="25">
        <f t="shared" ca="1" si="9"/>
        <v>1221</v>
      </c>
      <c r="BU47" s="25">
        <f t="shared" ca="1" si="10"/>
        <v>1254</v>
      </c>
      <c r="BV47" s="25">
        <f t="shared" ca="1" si="11"/>
        <v>1282</v>
      </c>
      <c r="BW47" s="25">
        <f t="shared" ca="1" si="12"/>
        <v>1456</v>
      </c>
      <c r="BX47" s="25">
        <f t="shared" ca="1" si="13"/>
        <v>1373</v>
      </c>
      <c r="BY47" s="25">
        <f t="shared" ca="1" si="14"/>
        <v>1412</v>
      </c>
      <c r="BZ47" s="25">
        <f t="shared" ca="1" si="15"/>
        <v>1469</v>
      </c>
      <c r="CA47" s="25">
        <f t="shared" ca="1" si="16"/>
        <v>1461</v>
      </c>
      <c r="CB47" s="25">
        <f t="shared" ca="1" si="17"/>
        <v>1565</v>
      </c>
      <c r="CC47" s="25">
        <f t="shared" ca="1" si="18"/>
        <v>1596</v>
      </c>
      <c r="CD47" s="25">
        <f t="shared" ca="1" si="19"/>
        <v>1614</v>
      </c>
      <c r="CE47" s="25">
        <f t="shared" ca="1" si="20"/>
        <v>1626</v>
      </c>
      <c r="CF47" s="25">
        <f t="shared" ca="1" si="21"/>
        <v>1667</v>
      </c>
      <c r="CG47" s="25">
        <f t="shared" ca="1" si="22"/>
        <v>1870</v>
      </c>
      <c r="CH47" s="25">
        <f t="shared" ca="1" si="23"/>
        <v>2053</v>
      </c>
      <c r="CI47" s="25">
        <f t="shared" ca="1" si="24"/>
        <v>2109</v>
      </c>
      <c r="CJ47" s="25">
        <f t="shared" ca="1" si="25"/>
        <v>2295</v>
      </c>
      <c r="CK47" s="25">
        <f t="shared" ca="1" si="26"/>
        <v>2522</v>
      </c>
      <c r="CL47" s="25">
        <f t="shared" ca="1" si="27"/>
        <v>2579</v>
      </c>
      <c r="CM47" s="25">
        <f t="shared" ca="1" si="28"/>
        <v>2565</v>
      </c>
      <c r="CN47" s="25">
        <f t="shared" ca="1" si="29"/>
        <v>2412</v>
      </c>
      <c r="CO47" s="25">
        <f t="shared" ca="1" si="30"/>
        <v>2144</v>
      </c>
      <c r="CP47" s="25">
        <f t="shared" ca="1" si="31"/>
        <v>2002</v>
      </c>
      <c r="CQ47" s="25">
        <f t="shared" ca="1" si="32"/>
        <v>1904</v>
      </c>
      <c r="CR47" s="25">
        <f t="shared" ca="1" si="33"/>
        <v>1933</v>
      </c>
      <c r="CS47" s="25">
        <f t="shared" ca="1" si="34"/>
        <v>1864</v>
      </c>
      <c r="CT47" s="25">
        <f t="shared" ca="1" si="35"/>
        <v>1839</v>
      </c>
      <c r="CU47" s="25">
        <f t="shared" ca="1" si="36"/>
        <v>1777</v>
      </c>
      <c r="CV47" s="25">
        <f t="shared" ca="1" si="37"/>
        <v>1817</v>
      </c>
      <c r="CW47" s="25">
        <f t="shared" ca="1" si="38"/>
        <v>1786</v>
      </c>
      <c r="CX47" s="25">
        <f t="shared" ca="1" si="39"/>
        <v>1860</v>
      </c>
      <c r="CY47" s="25">
        <f t="shared" ca="1" si="40"/>
        <v>1930</v>
      </c>
      <c r="CZ47" s="25">
        <f t="shared" ca="1" si="41"/>
        <v>2019</v>
      </c>
      <c r="DA47" s="25">
        <f t="shared" ca="1" si="42"/>
        <v>1968</v>
      </c>
      <c r="DB47" s="25">
        <f t="shared" ca="1" si="43"/>
        <v>2041</v>
      </c>
      <c r="DC47" s="25">
        <f t="shared" ca="1" si="44"/>
        <v>2040</v>
      </c>
      <c r="DD47" s="25">
        <f t="shared" ca="1" si="45"/>
        <v>2145</v>
      </c>
      <c r="DE47" s="25">
        <f t="shared" ca="1" si="46"/>
        <v>2139</v>
      </c>
      <c r="DF47" s="25">
        <f t="shared" ca="1" si="47"/>
        <v>2177</v>
      </c>
      <c r="DG47" s="25">
        <f t="shared" ca="1" si="48"/>
        <v>2229</v>
      </c>
      <c r="DH47" s="25">
        <f t="shared" ca="1" si="49"/>
        <v>2477</v>
      </c>
      <c r="DI47" s="25">
        <f t="shared" ca="1" si="50"/>
        <v>2489</v>
      </c>
      <c r="DJ47" s="25">
        <f t="shared" ca="1" si="51"/>
        <v>2650</v>
      </c>
      <c r="DK47" s="25">
        <f t="shared" ca="1" si="52"/>
        <v>2896</v>
      </c>
      <c r="DL47" s="25">
        <f t="shared" ca="1" si="53"/>
        <v>3025</v>
      </c>
      <c r="DM47" s="25">
        <f t="shared" ca="1" si="54"/>
        <v>3241</v>
      </c>
      <c r="DN47" s="25">
        <f t="shared" ca="1" si="55"/>
        <v>3387</v>
      </c>
      <c r="DO47" s="25">
        <f t="shared" ca="1" si="56"/>
        <v>3462</v>
      </c>
      <c r="DP47" s="25">
        <f t="shared" ca="1" si="57"/>
        <v>3362</v>
      </c>
      <c r="DQ47" s="25">
        <f t="shared" ca="1" si="58"/>
        <v>3154</v>
      </c>
      <c r="DR47" s="25">
        <f t="shared" ca="1" si="59"/>
        <v>3233</v>
      </c>
      <c r="DS47" s="25">
        <f t="shared" ca="1" si="60"/>
        <v>3032</v>
      </c>
      <c r="DT47" s="25">
        <f t="shared" ca="1" si="61"/>
        <v>2999</v>
      </c>
      <c r="DU47" s="25">
        <f t="shared" ca="1" si="62"/>
        <v>2411</v>
      </c>
      <c r="DV47" s="25">
        <f t="shared" ca="1" si="63"/>
        <v>2743</v>
      </c>
      <c r="DW47" s="25">
        <f t="shared" ca="1" si="64"/>
        <v>2546</v>
      </c>
      <c r="DX47" s="25">
        <f t="shared" ca="1" si="65"/>
        <v>2603</v>
      </c>
      <c r="DY47" s="25">
        <f t="shared" ca="1" si="66"/>
        <v>2451</v>
      </c>
      <c r="DZ47" s="25">
        <f t="shared" ca="1" si="67"/>
        <v>2375</v>
      </c>
      <c r="EA47" s="25">
        <f t="shared" ca="1" si="68"/>
        <v>2363</v>
      </c>
      <c r="EB47" s="25">
        <f t="shared" ca="1" si="69"/>
        <v>2447</v>
      </c>
      <c r="EC47" s="25">
        <f t="shared" ca="1" si="70"/>
        <v>2242</v>
      </c>
      <c r="ED47" s="25">
        <f t="shared" ca="1" si="71"/>
        <v>2219</v>
      </c>
      <c r="EE47" s="25">
        <f t="shared" ca="1" si="72"/>
        <v>2266</v>
      </c>
      <c r="EF47" s="25">
        <f t="shared" ca="1" si="73"/>
        <v>2364</v>
      </c>
      <c r="EG47" s="25">
        <f t="shared" ca="1" si="74"/>
        <v>2374</v>
      </c>
      <c r="EH47" s="25">
        <f t="shared" ca="1" si="75"/>
        <v>2533</v>
      </c>
      <c r="EI47" s="25">
        <f t="shared" ca="1" si="76"/>
        <v>2680</v>
      </c>
      <c r="EJ47" s="25">
        <f t="shared" ca="1" si="77"/>
        <v>2857</v>
      </c>
      <c r="EK47" s="25">
        <f t="shared" ca="1" si="78"/>
        <v>3141</v>
      </c>
      <c r="EL47" s="25">
        <f t="shared" ca="1" si="79"/>
        <v>3438</v>
      </c>
      <c r="EM47" s="25">
        <f t="shared" ca="1" si="80"/>
        <v>3285</v>
      </c>
      <c r="EN47" s="25">
        <f t="shared" ca="1" si="81"/>
        <v>3234</v>
      </c>
      <c r="EO47" s="25">
        <f t="shared" ca="1" si="82"/>
        <v>1871</v>
      </c>
      <c r="EP47" s="25">
        <f t="shared" ca="1" si="83"/>
        <v>2120</v>
      </c>
      <c r="EQ47" s="25">
        <f t="shared" ca="1" si="84"/>
        <v>2668</v>
      </c>
      <c r="ER47" s="25">
        <f t="shared" ca="1" si="85"/>
        <v>2512</v>
      </c>
      <c r="ES47" s="25">
        <f t="shared" ca="1" si="86"/>
        <v>2507</v>
      </c>
      <c r="ET47" s="25">
        <f t="shared" ca="1" si="87"/>
        <v>2312</v>
      </c>
      <c r="EU47" s="25">
        <f t="shared" ca="1" si="88"/>
        <v>1950</v>
      </c>
      <c r="EV47" s="25">
        <f t="shared" ca="1" si="89"/>
        <v>1659</v>
      </c>
      <c r="EW47" s="25">
        <f t="shared" ca="1" si="90"/>
        <v>1604</v>
      </c>
      <c r="EX47" s="25">
        <f t="shared" ca="1" si="91"/>
        <v>1485</v>
      </c>
      <c r="EY47" s="25">
        <f t="shared" ca="1" si="92"/>
        <v>1399</v>
      </c>
      <c r="EZ47" s="25">
        <f t="shared" ca="1" si="93"/>
        <v>1228</v>
      </c>
      <c r="FA47" s="25">
        <f t="shared" ca="1" si="94"/>
        <v>951</v>
      </c>
      <c r="FB47" s="25">
        <f t="shared" ca="1" si="95"/>
        <v>835</v>
      </c>
      <c r="FC47" s="25">
        <f t="shared" ca="1" si="96"/>
        <v>702</v>
      </c>
      <c r="FD47" s="25">
        <f t="shared" ca="1" si="97"/>
        <v>550</v>
      </c>
      <c r="FE47" s="25">
        <f t="shared" ca="1" si="98"/>
        <v>376</v>
      </c>
      <c r="FF47" s="25">
        <f t="shared" ca="1" si="99"/>
        <v>306</v>
      </c>
      <c r="FG47" s="25">
        <f t="shared" ca="1" si="100"/>
        <v>256</v>
      </c>
      <c r="FH47" s="25">
        <f t="shared" ca="1" si="101"/>
        <v>188</v>
      </c>
      <c r="FI47" s="25">
        <f t="shared" ca="1" si="102"/>
        <v>129</v>
      </c>
      <c r="FJ47" s="25">
        <f t="shared" ca="1" si="103"/>
        <v>67</v>
      </c>
      <c r="FK47" s="25">
        <f t="shared" ca="1" si="104"/>
        <v>63</v>
      </c>
      <c r="FL47" s="25">
        <f t="shared" ca="1" si="105"/>
        <v>44</v>
      </c>
      <c r="FM47" s="25">
        <f t="shared" ca="1" si="106"/>
        <v>22</v>
      </c>
      <c r="FN47" s="27">
        <f ca="1">SUM(INDIRECT("'各歳別人口③'!D"&amp;(103+131*ROW(A37))):INDIRECT("'各歳別人口③'!D"&amp;(133+131*ROW(A37))))</f>
        <v>33</v>
      </c>
      <c r="FP47" s="24" t="str">
        <f>"2021年"&amp;"8月"</f>
        <v>2021年8月</v>
      </c>
      <c r="FQ47" s="25">
        <f t="shared" ca="1" si="107"/>
        <v>911</v>
      </c>
      <c r="FR47" s="25">
        <f t="shared" ca="1" si="108"/>
        <v>1065</v>
      </c>
      <c r="FS47" s="25">
        <f t="shared" ca="1" si="109"/>
        <v>1045</v>
      </c>
      <c r="FT47" s="25">
        <f t="shared" ca="1" si="110"/>
        <v>1172</v>
      </c>
      <c r="FU47" s="25">
        <f t="shared" ca="1" si="111"/>
        <v>1227</v>
      </c>
      <c r="FV47" s="25">
        <f t="shared" ca="1" si="112"/>
        <v>1291</v>
      </c>
      <c r="FW47" s="25">
        <f t="shared" ca="1" si="113"/>
        <v>1389</v>
      </c>
      <c r="FX47" s="25">
        <f t="shared" ca="1" si="114"/>
        <v>1383</v>
      </c>
      <c r="FY47" s="25">
        <f t="shared" ca="1" si="115"/>
        <v>1416</v>
      </c>
      <c r="FZ47" s="25">
        <f t="shared" ca="1" si="116"/>
        <v>1466</v>
      </c>
      <c r="GA47" s="25">
        <f t="shared" ca="1" si="117"/>
        <v>1538</v>
      </c>
      <c r="GB47" s="25">
        <f t="shared" ca="1" si="118"/>
        <v>1525</v>
      </c>
      <c r="GC47" s="25">
        <f t="shared" ca="1" si="119"/>
        <v>1484</v>
      </c>
      <c r="GD47" s="25">
        <f t="shared" ca="1" si="120"/>
        <v>1566</v>
      </c>
      <c r="GE47" s="25">
        <f t="shared" ca="1" si="121"/>
        <v>1621</v>
      </c>
      <c r="GF47" s="25">
        <f t="shared" ca="1" si="122"/>
        <v>1606</v>
      </c>
      <c r="GG47" s="25">
        <f t="shared" ca="1" si="123"/>
        <v>1658</v>
      </c>
      <c r="GH47" s="25">
        <f t="shared" ca="1" si="124"/>
        <v>1632</v>
      </c>
      <c r="GI47" s="25">
        <f t="shared" ca="1" si="125"/>
        <v>1880</v>
      </c>
      <c r="GJ47" s="25">
        <f t="shared" ca="1" si="126"/>
        <v>1842</v>
      </c>
      <c r="GK47" s="25">
        <f t="shared" ca="1" si="127"/>
        <v>1881</v>
      </c>
      <c r="GL47" s="25">
        <f t="shared" ca="1" si="128"/>
        <v>1955</v>
      </c>
      <c r="GM47" s="25">
        <f t="shared" ca="1" si="129"/>
        <v>1842</v>
      </c>
      <c r="GN47" s="25">
        <f t="shared" ca="1" si="130"/>
        <v>1705</v>
      </c>
      <c r="GO47" s="25">
        <f t="shared" ca="1" si="131"/>
        <v>1637</v>
      </c>
      <c r="GP47" s="25">
        <f t="shared" ca="1" si="132"/>
        <v>1559</v>
      </c>
      <c r="GQ47" s="25">
        <f t="shared" ca="1" si="133"/>
        <v>1584</v>
      </c>
      <c r="GR47" s="25">
        <f t="shared" ca="1" si="134"/>
        <v>1555</v>
      </c>
      <c r="GS47" s="25">
        <f t="shared" ca="1" si="135"/>
        <v>1427</v>
      </c>
      <c r="GT47" s="25">
        <f t="shared" ca="1" si="136"/>
        <v>1518</v>
      </c>
      <c r="GU47" s="25">
        <f t="shared" ca="1" si="137"/>
        <v>1498</v>
      </c>
      <c r="GV47" s="25">
        <f t="shared" ca="1" si="138"/>
        <v>1579</v>
      </c>
      <c r="GW47" s="25">
        <f t="shared" ca="1" si="139"/>
        <v>1658</v>
      </c>
      <c r="GX47" s="25">
        <f t="shared" ca="1" si="140"/>
        <v>1657</v>
      </c>
      <c r="GY47" s="25">
        <f t="shared" ca="1" si="141"/>
        <v>1776</v>
      </c>
      <c r="GZ47" s="25">
        <f t="shared" ca="1" si="142"/>
        <v>1681</v>
      </c>
      <c r="HA47" s="25">
        <f t="shared" ca="1" si="143"/>
        <v>1845</v>
      </c>
      <c r="HB47" s="25">
        <f t="shared" ca="1" si="144"/>
        <v>1849</v>
      </c>
      <c r="HC47" s="25">
        <f t="shared" ca="1" si="145"/>
        <v>2037</v>
      </c>
      <c r="HD47" s="25">
        <f t="shared" ca="1" si="146"/>
        <v>2008</v>
      </c>
      <c r="HE47" s="25">
        <f t="shared" ca="1" si="147"/>
        <v>2056</v>
      </c>
      <c r="HF47" s="25">
        <f t="shared" ca="1" si="148"/>
        <v>2197</v>
      </c>
      <c r="HG47" s="25">
        <f t="shared" ca="1" si="149"/>
        <v>2241</v>
      </c>
      <c r="HH47" s="25">
        <f t="shared" ca="1" si="150"/>
        <v>2353</v>
      </c>
      <c r="HI47" s="25">
        <f t="shared" ca="1" si="151"/>
        <v>2527</v>
      </c>
      <c r="HJ47" s="25">
        <f t="shared" ca="1" si="152"/>
        <v>2673</v>
      </c>
      <c r="HK47" s="25">
        <f t="shared" ca="1" si="153"/>
        <v>2916</v>
      </c>
      <c r="HL47" s="25">
        <f t="shared" ca="1" si="154"/>
        <v>3035</v>
      </c>
      <c r="HM47" s="25">
        <f t="shared" ca="1" si="155"/>
        <v>3146</v>
      </c>
      <c r="HN47" s="25">
        <f t="shared" ca="1" si="156"/>
        <v>3161</v>
      </c>
      <c r="HO47" s="25">
        <f t="shared" ca="1" si="157"/>
        <v>3195</v>
      </c>
      <c r="HP47" s="25">
        <f t="shared" ca="1" si="158"/>
        <v>2968</v>
      </c>
      <c r="HQ47" s="25">
        <f t="shared" ca="1" si="159"/>
        <v>2885</v>
      </c>
      <c r="HR47" s="25">
        <f t="shared" ca="1" si="160"/>
        <v>2889</v>
      </c>
      <c r="HS47" s="25">
        <f t="shared" ca="1" si="161"/>
        <v>2794</v>
      </c>
      <c r="HT47" s="25">
        <f t="shared" ca="1" si="162"/>
        <v>2279</v>
      </c>
      <c r="HU47" s="25">
        <f t="shared" ca="1" si="163"/>
        <v>2681</v>
      </c>
      <c r="HV47" s="25">
        <f t="shared" ca="1" si="164"/>
        <v>2490</v>
      </c>
      <c r="HW47" s="25">
        <f t="shared" ca="1" si="165"/>
        <v>2401</v>
      </c>
      <c r="HX47" s="25">
        <f t="shared" ca="1" si="166"/>
        <v>2362</v>
      </c>
      <c r="HY47" s="25">
        <f t="shared" ca="1" si="167"/>
        <v>2309</v>
      </c>
      <c r="HZ47" s="25">
        <f t="shared" ca="1" si="168"/>
        <v>2250</v>
      </c>
      <c r="IA47" s="25">
        <f t="shared" ca="1" si="169"/>
        <v>2286</v>
      </c>
      <c r="IB47" s="25">
        <f t="shared" ca="1" si="170"/>
        <v>2179</v>
      </c>
      <c r="IC47" s="25">
        <f t="shared" ca="1" si="171"/>
        <v>2200</v>
      </c>
      <c r="ID47" s="25">
        <f t="shared" ca="1" si="172"/>
        <v>2308</v>
      </c>
      <c r="IE47" s="25">
        <f t="shared" ca="1" si="173"/>
        <v>2405</v>
      </c>
      <c r="IF47" s="25">
        <f t="shared" ca="1" si="174"/>
        <v>2419</v>
      </c>
      <c r="IG47" s="25">
        <f t="shared" ca="1" si="175"/>
        <v>2544</v>
      </c>
      <c r="IH47" s="25">
        <f t="shared" ca="1" si="176"/>
        <v>2846</v>
      </c>
      <c r="II47" s="25">
        <f t="shared" ca="1" si="177"/>
        <v>3065</v>
      </c>
      <c r="IJ47" s="25">
        <f t="shared" ca="1" si="178"/>
        <v>3436</v>
      </c>
      <c r="IK47" s="25">
        <f t="shared" ca="1" si="179"/>
        <v>3740</v>
      </c>
      <c r="IL47" s="25">
        <f t="shared" ca="1" si="180"/>
        <v>3902</v>
      </c>
      <c r="IM47" s="25">
        <f t="shared" ca="1" si="181"/>
        <v>3753</v>
      </c>
      <c r="IN47" s="25">
        <f t="shared" ca="1" si="182"/>
        <v>2330</v>
      </c>
      <c r="IO47" s="25">
        <f t="shared" ca="1" si="183"/>
        <v>2603</v>
      </c>
      <c r="IP47" s="25">
        <f t="shared" ca="1" si="184"/>
        <v>3282</v>
      </c>
      <c r="IQ47" s="25">
        <f t="shared" ca="1" si="185"/>
        <v>2991</v>
      </c>
      <c r="IR47" s="25">
        <f t="shared" ca="1" si="186"/>
        <v>3065</v>
      </c>
      <c r="IS47" s="25">
        <f t="shared" ca="1" si="187"/>
        <v>2860</v>
      </c>
      <c r="IT47" s="25">
        <f t="shared" ca="1" si="188"/>
        <v>2503</v>
      </c>
      <c r="IU47" s="25">
        <f t="shared" ca="1" si="189"/>
        <v>2125</v>
      </c>
      <c r="IV47" s="25">
        <f t="shared" ca="1" si="190"/>
        <v>2233</v>
      </c>
      <c r="IW47" s="25">
        <f t="shared" ca="1" si="191"/>
        <v>1973</v>
      </c>
      <c r="IX47" s="25">
        <f t="shared" ca="1" si="192"/>
        <v>2018</v>
      </c>
      <c r="IY47" s="25">
        <f t="shared" ca="1" si="193"/>
        <v>1890</v>
      </c>
      <c r="IZ47" s="25">
        <f t="shared" ca="1" si="194"/>
        <v>1635</v>
      </c>
      <c r="JA47" s="25">
        <f t="shared" ca="1" si="195"/>
        <v>1493</v>
      </c>
      <c r="JB47" s="25">
        <f t="shared" ca="1" si="196"/>
        <v>1289</v>
      </c>
      <c r="JC47" s="25">
        <f t="shared" ca="1" si="197"/>
        <v>1088</v>
      </c>
      <c r="JD47" s="25">
        <f t="shared" ca="1" si="198"/>
        <v>942</v>
      </c>
      <c r="JE47" s="25">
        <f t="shared" ca="1" si="199"/>
        <v>800</v>
      </c>
      <c r="JF47" s="25">
        <f t="shared" ca="1" si="200"/>
        <v>651</v>
      </c>
      <c r="JG47" s="25">
        <f t="shared" ca="1" si="201"/>
        <v>506</v>
      </c>
      <c r="JH47" s="25">
        <f t="shared" ca="1" si="202"/>
        <v>429</v>
      </c>
      <c r="JI47" s="25">
        <f t="shared" ca="1" si="203"/>
        <v>397</v>
      </c>
      <c r="JJ47" s="25">
        <f t="shared" ca="1" si="204"/>
        <v>233</v>
      </c>
      <c r="JK47" s="25">
        <f t="shared" ca="1" si="205"/>
        <v>184</v>
      </c>
      <c r="JL47" s="25">
        <f t="shared" ca="1" si="206"/>
        <v>125</v>
      </c>
      <c r="JM47" s="27">
        <f ca="1">SUM(INDIRECT("'各歳別人口③'!E"&amp;(103+131*ROW(A37))):INDIRECT("'各歳別人口③'!E"&amp;(133+131*ROW(A37))))</f>
        <v>228</v>
      </c>
    </row>
    <row r="48" spans="1:273" x14ac:dyDescent="0.4">
      <c r="A48" s="24" t="str">
        <f>"2021年"&amp;"9月"</f>
        <v>2021年9月</v>
      </c>
      <c r="B48" s="25">
        <f ca="1">SUM(INDIRECT("'各歳別人口③'!D"&amp;(3+131*ROW(A38))):INDIRECT("'各歳別人口③'!E"&amp;(133+131*ROW(A38))))</f>
        <v>394226</v>
      </c>
      <c r="D48" s="24" t="str">
        <f>"2021年"&amp;"9月"</f>
        <v>2021年9月</v>
      </c>
      <c r="E48" s="25">
        <f ca="1">SUM(INDIRECT("'各歳別人口③'!D"&amp;(3+131*ROW(A38))):INDIRECT("'各歳別人口③'!D"&amp;(133+131*ROW(A38))))</f>
        <v>196673</v>
      </c>
      <c r="F48" s="25">
        <f ca="1">SUM(INDIRECT("'各歳別人口③'!E"&amp;(3+131*ROW(A38))):INDIRECT("'各歳別人口③'!E"&amp;(133+131*ROW(A38))))</f>
        <v>197553</v>
      </c>
      <c r="H48" s="24" t="str">
        <f>"2021年"&amp;"9月"</f>
        <v>2021年9月</v>
      </c>
      <c r="I48" s="25">
        <f ca="1">SUM(INDIRECT("'各歳別人口③'!D"&amp;(3+131*ROW(A38))):INDIRECT("'各歳別人口③'!D"&amp;(17+131*ROW(A38))))</f>
        <v>21025</v>
      </c>
      <c r="J48" s="25">
        <f ca="1">SUM(INDIRECT("'各歳別人口③'!D"&amp;(18+131*ROW(A38))):INDIRECT("'各歳別人口③'!D"&amp;(67+131*ROW(A38))))</f>
        <v>119606</v>
      </c>
      <c r="K48" s="25">
        <f ca="1">SUM(INDIRECT("'各歳別人口③'!D"&amp;(68+131*ROW(A38))):INDIRECT("'各歳別人口③'!D"&amp;(133+131*ROW(A38))))</f>
        <v>56042</v>
      </c>
      <c r="M48" s="24" t="str">
        <f>"2021年"&amp;"9月"</f>
        <v>2021年9月</v>
      </c>
      <c r="N48" s="25">
        <f ca="1">SUM(INDIRECT("'各歳別人口③'!E"&amp;(3+131*ROW(A38))):INDIRECT("'各歳別人口③'!E"&amp;(17+131*ROW(A38))))</f>
        <v>20033</v>
      </c>
      <c r="O48" s="25">
        <f ca="1">SUM(INDIRECT("'各歳別人口③'!E"&amp;(18+131*ROW(A38))):INDIRECT("'各歳別人口③'!E"&amp;(67+131*ROW(A38))))</f>
        <v>107205</v>
      </c>
      <c r="P48" s="25">
        <f ca="1">SUM(INDIRECT("'各歳別人口③'!E"&amp;(68+131*ROW(A38))):INDIRECT("'各歳別人口③'!E"&amp;(133+131*ROW(A38))))</f>
        <v>70315</v>
      </c>
      <c r="R48" s="24" t="str">
        <f>"2021年"&amp;"9月"</f>
        <v>2021年9月</v>
      </c>
      <c r="S48" s="26">
        <f ca="1">IFERROR(SUM(INDIRECT("'各歳別人口③'!D"&amp;(68+131*ROW(A38))):INDIRECT("'各歳別人口③'!E"&amp;(133+131*ROW(A38))))/SUM(INDIRECT("'各歳別人口③'!D"&amp;(3+131*ROW(A38))):INDIRECT("'各歳別人口③'!E"&amp;(133+131*ROW(A38)))),"")</f>
        <v>0.32051919457367095</v>
      </c>
      <c r="U48" s="24" t="str">
        <f>"2021年"&amp;"9月"</f>
        <v>2021年9月</v>
      </c>
      <c r="V48" s="26">
        <f ca="1">IFERROR(SUM(INDIRECT("'各歳別人口③'!D"&amp;(78+131*ROW(A38))):INDIRECT("'各歳別人口③'!E"&amp;(133+131*ROW(A38))))/SUM(INDIRECT("'各歳別人口③'!D"&amp;(3+131*ROW(A38))):INDIRECT("'各歳別人口③'!E"&amp;(133+131*ROW(A38)))),"")</f>
        <v>0.17216774134633434</v>
      </c>
      <c r="X48" s="24" t="str">
        <f>"2021年"&amp;"9月"</f>
        <v>2021年9月</v>
      </c>
      <c r="Y48" s="26">
        <f ca="1">IFERROR(SUM(INDIRECT("'各歳別人口③'!D"&amp;(3+131*ROW(A38))):INDIRECT("'各歳別人口③'!E"&amp;(17+131*ROW(A38))))/SUM(INDIRECT("'各歳別人口③'!D"&amp;(3+131*ROW(A38))):INDIRECT("'各歳別人口③'!E"&amp;(133+131*ROW(A38)))),"")</f>
        <v>0.10414838189261998</v>
      </c>
      <c r="Z48" s="26">
        <f ca="1">IFERROR(SUM(INDIRECT("'各歳別人口③'!D"&amp;(18+131*ROW(A38))):INDIRECT("'各歳別人口③'!E"&amp;(67+131*ROW(A38))))/SUM(INDIRECT("'各歳別人口③'!D"&amp;(3+131*ROW(A38))):INDIRECT("'各歳別人口③'!E"&amp;(133+131*ROW(A38)))),"")</f>
        <v>0.57533242353370906</v>
      </c>
      <c r="AA48" s="26">
        <f ca="1">IFERROR(SUM(INDIRECT("'各歳別人口③'!D"&amp;(68+131*ROW(A38))):INDIRECT("'各歳別人口③'!E"&amp;(133+131*ROW(A38))))/SUM(INDIRECT("'各歳別人口③'!D"&amp;(3+131*ROW(A38))):INDIRECT("'各歳別人口③'!E"&amp;(133+131*ROW(A38)))),"")</f>
        <v>0.32051919457367095</v>
      </c>
      <c r="AC48" s="24" t="str">
        <f>"2021年"&amp;"9月"</f>
        <v>2021年9月</v>
      </c>
      <c r="AD48" s="25">
        <f ca="1">SUM(INDIRECT("'各歳別人口③'!D"&amp;(3+131*ROW(A38))):INDIRECT("'各歳別人口③'!D"&amp;(7+131*ROW(A38))))</f>
        <v>5827</v>
      </c>
      <c r="AE48" s="25">
        <f ca="1">SUM(INDIRECT("'各歳別人口③'!D"&amp;(8+131*ROW(A38))):INDIRECT("'各歳別人口③'!D"&amp;(12+131*ROW(A38))))</f>
        <v>7151</v>
      </c>
      <c r="AF48" s="25">
        <f ca="1">SUM(INDIRECT("'各歳別人口③'!D"&amp;(13+131*ROW(A38))):INDIRECT("'各歳別人口③'!D"&amp;(17+131*ROW(A38))))</f>
        <v>8047</v>
      </c>
      <c r="AG48" s="25">
        <f ca="1">SUM(INDIRECT("'各歳別人口③'!D"&amp;(18+131*ROW(A38))):INDIRECT("'各歳別人口③'!D"&amp;(22+131*ROW(A38))))</f>
        <v>10725</v>
      </c>
      <c r="AH48" s="25">
        <f ca="1">SUM(INDIRECT("'各歳別人口③'!D"&amp;(23+131*ROW(A38))):INDIRECT("'各歳別人口③'!D"&amp;(27+131*ROW(A38))))</f>
        <v>11674</v>
      </c>
      <c r="AI48" s="25">
        <f ca="1">SUM(INDIRECT("'各歳別人口③'!D"&amp;(28+131*ROW(A38))):INDIRECT("'各歳別人口③'!D"&amp;(32+131*ROW(A38))))</f>
        <v>9326</v>
      </c>
      <c r="AJ48" s="25">
        <f ca="1">SUM(INDIRECT("'各歳別人口③'!D"&amp;(33+131*ROW(A38))):INDIRECT("'各歳別人口③'!D"&amp;(37+131*ROW(A38))))</f>
        <v>9369</v>
      </c>
      <c r="AK48" s="25">
        <f ca="1">SUM(INDIRECT("'各歳別人口③'!D"&amp;(38+131*ROW(A38))):INDIRECT("'各歳別人口③'!D"&amp;(42+131*ROW(A38))))</f>
        <v>10320</v>
      </c>
      <c r="AL48" s="25">
        <f ca="1">SUM(INDIRECT("'各歳別人口③'!D"&amp;(43+131*ROW(A38))):INDIRECT("'各歳別人口③'!D"&amp;(47+131*ROW(A38))))</f>
        <v>11961</v>
      </c>
      <c r="AM48" s="25">
        <f ca="1">SUM(INDIRECT("'各歳別人口③'!D"&amp;(48+131*ROW(A38))):INDIRECT("'各歳別人口③'!D"&amp;(52+131*ROW(A38))))</f>
        <v>15935</v>
      </c>
      <c r="AN48" s="25">
        <f ca="1">SUM(INDIRECT("'各歳別人口③'!D"&amp;(53+131*ROW(A38))):INDIRECT("'各歳別人口③'!D"&amp;(57+131*ROW(A38))))</f>
        <v>15891</v>
      </c>
      <c r="AO48" s="25">
        <f ca="1">SUM(INDIRECT("'各歳別人口③'!D"&amp;(58+131*ROW(A38))):INDIRECT("'各歳別人口③'!D"&amp;(62+131*ROW(A38))))</f>
        <v>12774</v>
      </c>
      <c r="AP48" s="25">
        <f ca="1">SUM(INDIRECT("'各歳別人口③'!D"&amp;(63+131*ROW(A38))):INDIRECT("'各歳別人口③'!D"&amp;(67+131*ROW(A38))))</f>
        <v>11631</v>
      </c>
      <c r="AQ48" s="25">
        <f ca="1">SUM(INDIRECT("'各歳別人口③'!D"&amp;(68+131*ROW(A38))):INDIRECT("'各歳別人口③'!D"&amp;(72+131*ROW(A38))))</f>
        <v>12215</v>
      </c>
      <c r="AR48" s="25">
        <f ca="1">SUM(INDIRECT("'各歳別人口③'!D"&amp;(73+131*ROW(A38))):INDIRECT("'各歳別人口③'!D"&amp;(77+131*ROW(A38))))</f>
        <v>15912</v>
      </c>
      <c r="AS48" s="25">
        <f ca="1">SUM(INDIRECT("'各歳別人口③'!D"&amp;(78+131*ROW(A38))):INDIRECT("'各歳別人口③'!D"&amp;(82+131*ROW(A38))))</f>
        <v>11687</v>
      </c>
      <c r="AT48" s="25">
        <f ca="1">SUM(INDIRECT("'各歳別人口③'!D"&amp;(83+131*ROW(A38))):INDIRECT("'各歳別人口③'!D"&amp;(87+131*ROW(A38))))</f>
        <v>9052</v>
      </c>
      <c r="AU48" s="25">
        <f ca="1">SUM(INDIRECT("'各歳別人口③'!D"&amp;(88+131*ROW(A38))):INDIRECT("'各歳別人口③'!D"&amp;(133+131*ROW(A38))))</f>
        <v>7176</v>
      </c>
      <c r="AW48" s="24" t="str">
        <f>"2021年"&amp;"9月"</f>
        <v>2021年9月</v>
      </c>
      <c r="AX48" s="25">
        <f ca="1">SUM(INDIRECT("'各歳別人口③'!E"&amp;(3+131*ROW(A38))):INDIRECT("'各歳別人口③'!E"&amp;(7+131*ROW(A38))))</f>
        <v>5408</v>
      </c>
      <c r="AY48" s="25">
        <f ca="1">SUM(INDIRECT("'各歳別人口③'!E"&amp;(8+131*ROW(A38))):INDIRECT("'各歳別人口③'!E"&amp;(12+131*ROW(A38))))</f>
        <v>6925</v>
      </c>
      <c r="AZ48" s="25">
        <f ca="1">SUM(INDIRECT("'各歳別人口③'!E"&amp;(13+131*ROW(A38))):INDIRECT("'各歳別人口③'!E"&amp;(17+131*ROW(A38))))</f>
        <v>7700</v>
      </c>
      <c r="BA48" s="25">
        <f ca="1">SUM(INDIRECT("'各歳別人口③'!E"&amp;(18+131*ROW(A38))):INDIRECT("'各歳別人口③'!E"&amp;(22+131*ROW(A38))))</f>
        <v>8553</v>
      </c>
      <c r="BB48" s="25">
        <f ca="1">SUM(INDIRECT("'各歳別人口③'!E"&amp;(23+131*ROW(A38))):INDIRECT("'各歳別人口③'!E"&amp;(27+131*ROW(A38))))</f>
        <v>9038</v>
      </c>
      <c r="BC48" s="25">
        <f ca="1">SUM(INDIRECT("'各歳別人口③'!E"&amp;(28+131*ROW(A38))):INDIRECT("'各歳別人口③'!E"&amp;(32+131*ROW(A38))))</f>
        <v>7651</v>
      </c>
      <c r="BD48" s="25">
        <f ca="1">SUM(INDIRECT("'各歳別人口③'!E"&amp;(33+131*ROW(A38))):INDIRECT("'各歳別人口③'!E"&amp;(37+131*ROW(A38))))</f>
        <v>8112</v>
      </c>
      <c r="BE48" s="25">
        <f ca="1">SUM(INDIRECT("'各歳別人口③'!E"&amp;(38+131*ROW(A38))):INDIRECT("'各歳別人口③'!E"&amp;(42+131*ROW(A38))))</f>
        <v>9402</v>
      </c>
      <c r="BF48" s="25">
        <f ca="1">SUM(INDIRECT("'各歳別人口③'!E"&amp;(43+131*ROW(A38))):INDIRECT("'各歳別人口③'!E"&amp;(47+131*ROW(A38))))</f>
        <v>11341</v>
      </c>
      <c r="BG48" s="25">
        <f ca="1">SUM(INDIRECT("'各歳別人口③'!E"&amp;(48+131*ROW(A38))):INDIRECT("'各歳別人口③'!E"&amp;(52+131*ROW(A38))))</f>
        <v>14891</v>
      </c>
      <c r="BH48" s="25">
        <f ca="1">SUM(INDIRECT("'各歳別人口③'!E"&amp;(53+131*ROW(A38))):INDIRECT("'各歳別人口③'!E"&amp;(57+131*ROW(A38))))</f>
        <v>14816</v>
      </c>
      <c r="BI48" s="25">
        <f ca="1">SUM(INDIRECT("'各歳別人口③'!E"&amp;(58+131*ROW(A38))):INDIRECT("'各歳別人口③'!E"&amp;(62+131*ROW(A38))))</f>
        <v>12173</v>
      </c>
      <c r="BJ48" s="25">
        <f ca="1">SUM(INDIRECT("'各歳別人口③'!E"&amp;(63+131*ROW(A38))):INDIRECT("'各歳別人口③'!E"&amp;(67+131*ROW(A38))))</f>
        <v>11228</v>
      </c>
      <c r="BK48" s="25">
        <f ca="1">SUM(INDIRECT("'各歳別人口③'!E"&amp;(68+131*ROW(A38))):INDIRECT("'各歳別人口③'!E"&amp;(72+131*ROW(A38))))</f>
        <v>12473</v>
      </c>
      <c r="BL48" s="25">
        <f ca="1">SUM(INDIRECT("'各歳別人口③'!E"&amp;(73+131*ROW(A38))):INDIRECT("'各歳別人口③'!E"&amp;(77+131*ROW(A38))))</f>
        <v>17884</v>
      </c>
      <c r="BM48" s="25">
        <f ca="1">SUM(INDIRECT("'各歳別人口③'!E"&amp;(78+131*ROW(A38))):INDIRECT("'各歳別人口③'!E"&amp;(82+131*ROW(A38))))</f>
        <v>14218</v>
      </c>
      <c r="BN48" s="25">
        <f ca="1">SUM(INDIRECT("'各歳別人口③'!E"&amp;(83+131*ROW(A38))):INDIRECT("'各歳別人口③'!E"&amp;(87+131*ROW(A38))))</f>
        <v>11780</v>
      </c>
      <c r="BO48" s="25">
        <f ca="1">SUM(INDIRECT("'各歳別人口③'!E"&amp;(88+131*ROW(A38))):INDIRECT("'各歳別人口③'!E"&amp;(133+131*ROW(A38))))</f>
        <v>13960</v>
      </c>
      <c r="BQ48" s="24" t="str">
        <f>"2021年"&amp;"9月"</f>
        <v>2021年9月</v>
      </c>
      <c r="BR48" s="25">
        <f t="shared" ca="1" si="7"/>
        <v>952</v>
      </c>
      <c r="BS48" s="25">
        <f t="shared" ca="1" si="8"/>
        <v>1122</v>
      </c>
      <c r="BT48" s="25">
        <f t="shared" ca="1" si="9"/>
        <v>1217</v>
      </c>
      <c r="BU48" s="25">
        <f t="shared" ca="1" si="10"/>
        <v>1226</v>
      </c>
      <c r="BV48" s="25">
        <f t="shared" ca="1" si="11"/>
        <v>1310</v>
      </c>
      <c r="BW48" s="25">
        <f t="shared" ca="1" si="12"/>
        <v>1419</v>
      </c>
      <c r="BX48" s="25">
        <f t="shared" ca="1" si="13"/>
        <v>1391</v>
      </c>
      <c r="BY48" s="25">
        <f t="shared" ca="1" si="14"/>
        <v>1415</v>
      </c>
      <c r="BZ48" s="25">
        <f t="shared" ca="1" si="15"/>
        <v>1434</v>
      </c>
      <c r="CA48" s="25">
        <f t="shared" ca="1" si="16"/>
        <v>1492</v>
      </c>
      <c r="CB48" s="25">
        <f t="shared" ca="1" si="17"/>
        <v>1564</v>
      </c>
      <c r="CC48" s="25">
        <f t="shared" ca="1" si="18"/>
        <v>1605</v>
      </c>
      <c r="CD48" s="25">
        <f t="shared" ca="1" si="19"/>
        <v>1581</v>
      </c>
      <c r="CE48" s="25">
        <f t="shared" ca="1" si="20"/>
        <v>1618</v>
      </c>
      <c r="CF48" s="25">
        <f t="shared" ca="1" si="21"/>
        <v>1679</v>
      </c>
      <c r="CG48" s="25">
        <f t="shared" ca="1" si="22"/>
        <v>1853</v>
      </c>
      <c r="CH48" s="25">
        <f t="shared" ca="1" si="23"/>
        <v>2026</v>
      </c>
      <c r="CI48" s="25">
        <f t="shared" ca="1" si="24"/>
        <v>2106</v>
      </c>
      <c r="CJ48" s="25">
        <f t="shared" ca="1" si="25"/>
        <v>2291</v>
      </c>
      <c r="CK48" s="25">
        <f t="shared" ca="1" si="26"/>
        <v>2449</v>
      </c>
      <c r="CL48" s="25">
        <f t="shared" ca="1" si="27"/>
        <v>2531</v>
      </c>
      <c r="CM48" s="25">
        <f t="shared" ca="1" si="28"/>
        <v>2631</v>
      </c>
      <c r="CN48" s="25">
        <f t="shared" ca="1" si="29"/>
        <v>2387</v>
      </c>
      <c r="CO48" s="25">
        <f t="shared" ca="1" si="30"/>
        <v>2132</v>
      </c>
      <c r="CP48" s="25">
        <f t="shared" ca="1" si="31"/>
        <v>1993</v>
      </c>
      <c r="CQ48" s="25">
        <f t="shared" ca="1" si="32"/>
        <v>1912</v>
      </c>
      <c r="CR48" s="25">
        <f t="shared" ca="1" si="33"/>
        <v>1906</v>
      </c>
      <c r="CS48" s="25">
        <f t="shared" ca="1" si="34"/>
        <v>1877</v>
      </c>
      <c r="CT48" s="25">
        <f t="shared" ca="1" si="35"/>
        <v>1817</v>
      </c>
      <c r="CU48" s="25">
        <f t="shared" ca="1" si="36"/>
        <v>1814</v>
      </c>
      <c r="CV48" s="25">
        <f t="shared" ca="1" si="37"/>
        <v>1779</v>
      </c>
      <c r="CW48" s="25">
        <f t="shared" ca="1" si="38"/>
        <v>1811</v>
      </c>
      <c r="CX48" s="25">
        <f t="shared" ca="1" si="39"/>
        <v>1837</v>
      </c>
      <c r="CY48" s="25">
        <f t="shared" ca="1" si="40"/>
        <v>1924</v>
      </c>
      <c r="CZ48" s="25">
        <f t="shared" ca="1" si="41"/>
        <v>2018</v>
      </c>
      <c r="DA48" s="25">
        <f t="shared" ca="1" si="42"/>
        <v>1968</v>
      </c>
      <c r="DB48" s="25">
        <f t="shared" ca="1" si="43"/>
        <v>2033</v>
      </c>
      <c r="DC48" s="25">
        <f t="shared" ca="1" si="44"/>
        <v>2029</v>
      </c>
      <c r="DD48" s="25">
        <f t="shared" ca="1" si="45"/>
        <v>2152</v>
      </c>
      <c r="DE48" s="25">
        <f t="shared" ca="1" si="46"/>
        <v>2138</v>
      </c>
      <c r="DF48" s="25">
        <f t="shared" ca="1" si="47"/>
        <v>2171</v>
      </c>
      <c r="DG48" s="25">
        <f t="shared" ca="1" si="48"/>
        <v>2213</v>
      </c>
      <c r="DH48" s="25">
        <f t="shared" ca="1" si="49"/>
        <v>2460</v>
      </c>
      <c r="DI48" s="25">
        <f t="shared" ca="1" si="50"/>
        <v>2511</v>
      </c>
      <c r="DJ48" s="25">
        <f t="shared" ca="1" si="51"/>
        <v>2606</v>
      </c>
      <c r="DK48" s="25">
        <f t="shared" ca="1" si="52"/>
        <v>2903</v>
      </c>
      <c r="DL48" s="25">
        <f t="shared" ca="1" si="53"/>
        <v>3002</v>
      </c>
      <c r="DM48" s="25">
        <f t="shared" ca="1" si="54"/>
        <v>3224</v>
      </c>
      <c r="DN48" s="25">
        <f t="shared" ca="1" si="55"/>
        <v>3398</v>
      </c>
      <c r="DO48" s="25">
        <f t="shared" ca="1" si="56"/>
        <v>3408</v>
      </c>
      <c r="DP48" s="25">
        <f t="shared" ca="1" si="57"/>
        <v>3391</v>
      </c>
      <c r="DQ48" s="25">
        <f t="shared" ca="1" si="58"/>
        <v>3211</v>
      </c>
      <c r="DR48" s="25">
        <f t="shared" ca="1" si="59"/>
        <v>3190</v>
      </c>
      <c r="DS48" s="25">
        <f t="shared" ca="1" si="60"/>
        <v>3032</v>
      </c>
      <c r="DT48" s="25">
        <f t="shared" ca="1" si="61"/>
        <v>3067</v>
      </c>
      <c r="DU48" s="25">
        <f t="shared" ca="1" si="62"/>
        <v>2348</v>
      </c>
      <c r="DV48" s="25">
        <f t="shared" ca="1" si="63"/>
        <v>2805</v>
      </c>
      <c r="DW48" s="25">
        <f t="shared" ca="1" si="64"/>
        <v>2571</v>
      </c>
      <c r="DX48" s="25">
        <f t="shared" ca="1" si="65"/>
        <v>2584</v>
      </c>
      <c r="DY48" s="25">
        <f t="shared" ca="1" si="66"/>
        <v>2466</v>
      </c>
      <c r="DZ48" s="25">
        <f t="shared" ca="1" si="67"/>
        <v>2370</v>
      </c>
      <c r="EA48" s="25">
        <f t="shared" ca="1" si="68"/>
        <v>2377</v>
      </c>
      <c r="EB48" s="25">
        <f t="shared" ca="1" si="69"/>
        <v>2435</v>
      </c>
      <c r="EC48" s="25">
        <f t="shared" ca="1" si="70"/>
        <v>2249</v>
      </c>
      <c r="ED48" s="25">
        <f t="shared" ca="1" si="71"/>
        <v>2200</v>
      </c>
      <c r="EE48" s="25">
        <f t="shared" ca="1" si="72"/>
        <v>2277</v>
      </c>
      <c r="EF48" s="25">
        <f t="shared" ca="1" si="73"/>
        <v>2365</v>
      </c>
      <c r="EG48" s="25">
        <f t="shared" ca="1" si="74"/>
        <v>2348</v>
      </c>
      <c r="EH48" s="25">
        <f t="shared" ca="1" si="75"/>
        <v>2533</v>
      </c>
      <c r="EI48" s="25">
        <f t="shared" ca="1" si="76"/>
        <v>2692</v>
      </c>
      <c r="EJ48" s="25">
        <f t="shared" ca="1" si="77"/>
        <v>2807</v>
      </c>
      <c r="EK48" s="25">
        <f t="shared" ca="1" si="78"/>
        <v>3098</v>
      </c>
      <c r="EL48" s="25">
        <f t="shared" ca="1" si="79"/>
        <v>3466</v>
      </c>
      <c r="EM48" s="25">
        <f t="shared" ca="1" si="80"/>
        <v>3258</v>
      </c>
      <c r="EN48" s="25">
        <f t="shared" ca="1" si="81"/>
        <v>3283</v>
      </c>
      <c r="EO48" s="25">
        <f t="shared" ca="1" si="82"/>
        <v>1918</v>
      </c>
      <c r="EP48" s="25">
        <f t="shared" ca="1" si="83"/>
        <v>2085</v>
      </c>
      <c r="EQ48" s="25">
        <f t="shared" ca="1" si="84"/>
        <v>2632</v>
      </c>
      <c r="ER48" s="25">
        <f t="shared" ca="1" si="85"/>
        <v>2521</v>
      </c>
      <c r="ES48" s="25">
        <f t="shared" ca="1" si="86"/>
        <v>2531</v>
      </c>
      <c r="ET48" s="25">
        <f t="shared" ca="1" si="87"/>
        <v>2324</v>
      </c>
      <c r="EU48" s="25">
        <f t="shared" ca="1" si="88"/>
        <v>1967</v>
      </c>
      <c r="EV48" s="25">
        <f t="shared" ca="1" si="89"/>
        <v>1676</v>
      </c>
      <c r="EW48" s="25">
        <f t="shared" ca="1" si="90"/>
        <v>1580</v>
      </c>
      <c r="EX48" s="25">
        <f t="shared" ca="1" si="91"/>
        <v>1505</v>
      </c>
      <c r="EY48" s="25">
        <f t="shared" ca="1" si="92"/>
        <v>1377</v>
      </c>
      <c r="EZ48" s="25">
        <f t="shared" ca="1" si="93"/>
        <v>1266</v>
      </c>
      <c r="FA48" s="25">
        <f t="shared" ca="1" si="94"/>
        <v>948</v>
      </c>
      <c r="FB48" s="25">
        <f t="shared" ca="1" si="95"/>
        <v>831</v>
      </c>
      <c r="FC48" s="25">
        <f t="shared" ca="1" si="96"/>
        <v>707</v>
      </c>
      <c r="FD48" s="25">
        <f t="shared" ca="1" si="97"/>
        <v>546</v>
      </c>
      <c r="FE48" s="25">
        <f t="shared" ca="1" si="98"/>
        <v>373</v>
      </c>
      <c r="FF48" s="25">
        <f t="shared" ca="1" si="99"/>
        <v>318</v>
      </c>
      <c r="FG48" s="25">
        <f t="shared" ca="1" si="100"/>
        <v>256</v>
      </c>
      <c r="FH48" s="25">
        <f t="shared" ca="1" si="101"/>
        <v>194</v>
      </c>
      <c r="FI48" s="25">
        <f t="shared" ca="1" si="102"/>
        <v>128</v>
      </c>
      <c r="FJ48" s="25">
        <f t="shared" ca="1" si="103"/>
        <v>68</v>
      </c>
      <c r="FK48" s="25">
        <f t="shared" ca="1" si="104"/>
        <v>60</v>
      </c>
      <c r="FL48" s="25">
        <f t="shared" ca="1" si="105"/>
        <v>45</v>
      </c>
      <c r="FM48" s="25">
        <f t="shared" ca="1" si="106"/>
        <v>24</v>
      </c>
      <c r="FN48" s="27">
        <f ca="1">SUM(INDIRECT("'各歳別人口③'!D"&amp;(103+131*ROW(A38))):INDIRECT("'各歳別人口③'!D"&amp;(133+131*ROW(A38))))</f>
        <v>35</v>
      </c>
      <c r="FP48" s="24" t="str">
        <f>"2021年"&amp;"9月"</f>
        <v>2021年9月</v>
      </c>
      <c r="FQ48" s="25">
        <f t="shared" ca="1" si="107"/>
        <v>931</v>
      </c>
      <c r="FR48" s="25">
        <f t="shared" ca="1" si="108"/>
        <v>1044</v>
      </c>
      <c r="FS48" s="25">
        <f t="shared" ca="1" si="109"/>
        <v>1063</v>
      </c>
      <c r="FT48" s="25">
        <f t="shared" ca="1" si="110"/>
        <v>1152</v>
      </c>
      <c r="FU48" s="25">
        <f t="shared" ca="1" si="111"/>
        <v>1218</v>
      </c>
      <c r="FV48" s="25">
        <f t="shared" ca="1" si="112"/>
        <v>1291</v>
      </c>
      <c r="FW48" s="25">
        <f t="shared" ca="1" si="113"/>
        <v>1367</v>
      </c>
      <c r="FX48" s="25">
        <f t="shared" ca="1" si="114"/>
        <v>1371</v>
      </c>
      <c r="FY48" s="25">
        <f t="shared" ca="1" si="115"/>
        <v>1424</v>
      </c>
      <c r="FZ48" s="25">
        <f t="shared" ca="1" si="116"/>
        <v>1472</v>
      </c>
      <c r="GA48" s="25">
        <f t="shared" ca="1" si="117"/>
        <v>1532</v>
      </c>
      <c r="GB48" s="25">
        <f t="shared" ca="1" si="118"/>
        <v>1518</v>
      </c>
      <c r="GC48" s="25">
        <f t="shared" ca="1" si="119"/>
        <v>1497</v>
      </c>
      <c r="GD48" s="25">
        <f t="shared" ca="1" si="120"/>
        <v>1570</v>
      </c>
      <c r="GE48" s="25">
        <f t="shared" ca="1" si="121"/>
        <v>1583</v>
      </c>
      <c r="GF48" s="25">
        <f t="shared" ca="1" si="122"/>
        <v>1625</v>
      </c>
      <c r="GG48" s="25">
        <f t="shared" ca="1" si="123"/>
        <v>1636</v>
      </c>
      <c r="GH48" s="25">
        <f t="shared" ca="1" si="124"/>
        <v>1655</v>
      </c>
      <c r="GI48" s="25">
        <f t="shared" ca="1" si="125"/>
        <v>1825</v>
      </c>
      <c r="GJ48" s="25">
        <f t="shared" ca="1" si="126"/>
        <v>1812</v>
      </c>
      <c r="GK48" s="25">
        <f t="shared" ca="1" si="127"/>
        <v>1902</v>
      </c>
      <c r="GL48" s="25">
        <f t="shared" ca="1" si="128"/>
        <v>1939</v>
      </c>
      <c r="GM48" s="25">
        <f t="shared" ca="1" si="129"/>
        <v>1856</v>
      </c>
      <c r="GN48" s="25">
        <f t="shared" ca="1" si="130"/>
        <v>1715</v>
      </c>
      <c r="GO48" s="25">
        <f t="shared" ca="1" si="131"/>
        <v>1626</v>
      </c>
      <c r="GP48" s="25">
        <f t="shared" ca="1" si="132"/>
        <v>1580</v>
      </c>
      <c r="GQ48" s="25">
        <f t="shared" ca="1" si="133"/>
        <v>1556</v>
      </c>
      <c r="GR48" s="25">
        <f t="shared" ca="1" si="134"/>
        <v>1563</v>
      </c>
      <c r="GS48" s="25">
        <f t="shared" ca="1" si="135"/>
        <v>1435</v>
      </c>
      <c r="GT48" s="25">
        <f t="shared" ca="1" si="136"/>
        <v>1517</v>
      </c>
      <c r="GU48" s="25">
        <f t="shared" ca="1" si="137"/>
        <v>1472</v>
      </c>
      <c r="GV48" s="25">
        <f t="shared" ca="1" si="138"/>
        <v>1575</v>
      </c>
      <c r="GW48" s="25">
        <f t="shared" ca="1" si="139"/>
        <v>1656</v>
      </c>
      <c r="GX48" s="25">
        <f t="shared" ca="1" si="140"/>
        <v>1645</v>
      </c>
      <c r="GY48" s="25">
        <f t="shared" ca="1" si="141"/>
        <v>1764</v>
      </c>
      <c r="GZ48" s="25">
        <f t="shared" ca="1" si="142"/>
        <v>1700</v>
      </c>
      <c r="HA48" s="25">
        <f t="shared" ca="1" si="143"/>
        <v>1839</v>
      </c>
      <c r="HB48" s="25">
        <f t="shared" ca="1" si="144"/>
        <v>1846</v>
      </c>
      <c r="HC48" s="25">
        <f t="shared" ca="1" si="145"/>
        <v>2028</v>
      </c>
      <c r="HD48" s="25">
        <f t="shared" ca="1" si="146"/>
        <v>1989</v>
      </c>
      <c r="HE48" s="25">
        <f t="shared" ca="1" si="147"/>
        <v>2060</v>
      </c>
      <c r="HF48" s="25">
        <f t="shared" ca="1" si="148"/>
        <v>2183</v>
      </c>
      <c r="HG48" s="25">
        <f t="shared" ca="1" si="149"/>
        <v>2263</v>
      </c>
      <c r="HH48" s="25">
        <f t="shared" ca="1" si="150"/>
        <v>2365</v>
      </c>
      <c r="HI48" s="25">
        <f t="shared" ca="1" si="151"/>
        <v>2470</v>
      </c>
      <c r="HJ48" s="25">
        <f t="shared" ca="1" si="152"/>
        <v>2643</v>
      </c>
      <c r="HK48" s="25">
        <f t="shared" ca="1" si="153"/>
        <v>2912</v>
      </c>
      <c r="HL48" s="25">
        <f t="shared" ca="1" si="154"/>
        <v>3018</v>
      </c>
      <c r="HM48" s="25">
        <f t="shared" ca="1" si="155"/>
        <v>3161</v>
      </c>
      <c r="HN48" s="25">
        <f t="shared" ca="1" si="156"/>
        <v>3157</v>
      </c>
      <c r="HO48" s="25">
        <f t="shared" ca="1" si="157"/>
        <v>3209</v>
      </c>
      <c r="HP48" s="25">
        <f t="shared" ca="1" si="158"/>
        <v>2971</v>
      </c>
      <c r="HQ48" s="25">
        <f t="shared" ca="1" si="159"/>
        <v>2897</v>
      </c>
      <c r="HR48" s="25">
        <f t="shared" ca="1" si="160"/>
        <v>2869</v>
      </c>
      <c r="HS48" s="25">
        <f t="shared" ca="1" si="161"/>
        <v>2870</v>
      </c>
      <c r="HT48" s="25">
        <f t="shared" ca="1" si="162"/>
        <v>2195</v>
      </c>
      <c r="HU48" s="25">
        <f t="shared" ca="1" si="163"/>
        <v>2706</v>
      </c>
      <c r="HV48" s="25">
        <f t="shared" ca="1" si="164"/>
        <v>2497</v>
      </c>
      <c r="HW48" s="25">
        <f t="shared" ca="1" si="165"/>
        <v>2431</v>
      </c>
      <c r="HX48" s="25">
        <f t="shared" ca="1" si="166"/>
        <v>2344</v>
      </c>
      <c r="HY48" s="25">
        <f t="shared" ca="1" si="167"/>
        <v>2302</v>
      </c>
      <c r="HZ48" s="25">
        <f t="shared" ca="1" si="168"/>
        <v>2282</v>
      </c>
      <c r="IA48" s="25">
        <f t="shared" ca="1" si="169"/>
        <v>2289</v>
      </c>
      <c r="IB48" s="25">
        <f t="shared" ca="1" si="170"/>
        <v>2176</v>
      </c>
      <c r="IC48" s="25">
        <f t="shared" ca="1" si="171"/>
        <v>2179</v>
      </c>
      <c r="ID48" s="25">
        <f t="shared" ca="1" si="172"/>
        <v>2317</v>
      </c>
      <c r="IE48" s="25">
        <f t="shared" ca="1" si="173"/>
        <v>2376</v>
      </c>
      <c r="IF48" s="25">
        <f t="shared" ca="1" si="174"/>
        <v>2432</v>
      </c>
      <c r="IG48" s="25">
        <f t="shared" ca="1" si="175"/>
        <v>2518</v>
      </c>
      <c r="IH48" s="25">
        <f t="shared" ca="1" si="176"/>
        <v>2830</v>
      </c>
      <c r="II48" s="25">
        <f t="shared" ca="1" si="177"/>
        <v>3048</v>
      </c>
      <c r="IJ48" s="25">
        <f t="shared" ca="1" si="178"/>
        <v>3365</v>
      </c>
      <c r="IK48" s="25">
        <f t="shared" ca="1" si="179"/>
        <v>3766</v>
      </c>
      <c r="IL48" s="25">
        <f t="shared" ca="1" si="180"/>
        <v>3858</v>
      </c>
      <c r="IM48" s="25">
        <f t="shared" ca="1" si="181"/>
        <v>3847</v>
      </c>
      <c r="IN48" s="25">
        <f t="shared" ca="1" si="182"/>
        <v>2353</v>
      </c>
      <c r="IO48" s="25">
        <f t="shared" ca="1" si="183"/>
        <v>2559</v>
      </c>
      <c r="IP48" s="25">
        <f t="shared" ca="1" si="184"/>
        <v>3258</v>
      </c>
      <c r="IQ48" s="25">
        <f t="shared" ca="1" si="185"/>
        <v>3008</v>
      </c>
      <c r="IR48" s="25">
        <f t="shared" ca="1" si="186"/>
        <v>3040</v>
      </c>
      <c r="IS48" s="25">
        <f t="shared" ca="1" si="187"/>
        <v>2920</v>
      </c>
      <c r="IT48" s="25">
        <f t="shared" ca="1" si="188"/>
        <v>2523</v>
      </c>
      <c r="IU48" s="25">
        <f t="shared" ca="1" si="189"/>
        <v>2145</v>
      </c>
      <c r="IV48" s="25">
        <f t="shared" ca="1" si="190"/>
        <v>2194</v>
      </c>
      <c r="IW48" s="25">
        <f t="shared" ca="1" si="191"/>
        <v>1998</v>
      </c>
      <c r="IX48" s="25">
        <f t="shared" ca="1" si="192"/>
        <v>2011</v>
      </c>
      <c r="IY48" s="25">
        <f t="shared" ca="1" si="193"/>
        <v>1910</v>
      </c>
      <c r="IZ48" s="25">
        <f t="shared" ca="1" si="194"/>
        <v>1628</v>
      </c>
      <c r="JA48" s="25">
        <f t="shared" ca="1" si="195"/>
        <v>1513</v>
      </c>
      <c r="JB48" s="25">
        <f t="shared" ca="1" si="196"/>
        <v>1296</v>
      </c>
      <c r="JC48" s="25">
        <f t="shared" ca="1" si="197"/>
        <v>1089</v>
      </c>
      <c r="JD48" s="25">
        <f t="shared" ca="1" si="198"/>
        <v>945</v>
      </c>
      <c r="JE48" s="25">
        <f t="shared" ca="1" si="199"/>
        <v>799</v>
      </c>
      <c r="JF48" s="25">
        <f t="shared" ca="1" si="200"/>
        <v>662</v>
      </c>
      <c r="JG48" s="25">
        <f t="shared" ca="1" si="201"/>
        <v>505</v>
      </c>
      <c r="JH48" s="25">
        <f t="shared" ca="1" si="202"/>
        <v>421</v>
      </c>
      <c r="JI48" s="25">
        <f t="shared" ca="1" si="203"/>
        <v>404</v>
      </c>
      <c r="JJ48" s="25">
        <f t="shared" ca="1" si="204"/>
        <v>241</v>
      </c>
      <c r="JK48" s="25">
        <f t="shared" ca="1" si="205"/>
        <v>184</v>
      </c>
      <c r="JL48" s="25">
        <f t="shared" ca="1" si="206"/>
        <v>118</v>
      </c>
      <c r="JM48" s="27">
        <f ca="1">SUM(INDIRECT("'各歳別人口③'!E"&amp;(103+131*ROW(A38))):INDIRECT("'各歳別人口③'!E"&amp;(133+131*ROW(A38))))</f>
        <v>234</v>
      </c>
    </row>
    <row r="49" spans="1:273" x14ac:dyDescent="0.4">
      <c r="A49" s="24" t="str">
        <f>"2021年"&amp;"10月"</f>
        <v>2021年10月</v>
      </c>
      <c r="B49" s="25">
        <f ca="1">SUM(INDIRECT("'各歳別人口③'!D"&amp;(3+131*ROW(A39))):INDIRECT("'各歳別人口③'!E"&amp;(133+131*ROW(A39))))</f>
        <v>393766</v>
      </c>
      <c r="D49" s="24" t="str">
        <f>"2021年"&amp;"10月"</f>
        <v>2021年10月</v>
      </c>
      <c r="E49" s="25">
        <f ca="1">SUM(INDIRECT("'各歳別人口③'!D"&amp;(3+131*ROW(A39))):INDIRECT("'各歳別人口③'!D"&amp;(133+131*ROW(A39))))</f>
        <v>196419</v>
      </c>
      <c r="F49" s="25">
        <f ca="1">SUM(INDIRECT("'各歳別人口③'!E"&amp;(3+131*ROW(A39))):INDIRECT("'各歳別人口③'!E"&amp;(133+131*ROW(A39))))</f>
        <v>197347</v>
      </c>
      <c r="H49" s="24" t="str">
        <f>"2021年"&amp;"10月"</f>
        <v>2021年10月</v>
      </c>
      <c r="I49" s="25">
        <f ca="1">SUM(INDIRECT("'各歳別人口③'!D"&amp;(3+131*ROW(A39))):INDIRECT("'各歳別人口③'!D"&amp;(17+131*ROW(A39))))</f>
        <v>20940</v>
      </c>
      <c r="J49" s="25">
        <f ca="1">SUM(INDIRECT("'各歳別人口③'!D"&amp;(18+131*ROW(A39))):INDIRECT("'各歳別人口③'!D"&amp;(67+131*ROW(A39))))</f>
        <v>119446</v>
      </c>
      <c r="K49" s="25">
        <f ca="1">SUM(INDIRECT("'各歳別人口③'!D"&amp;(68+131*ROW(A39))):INDIRECT("'各歳別人口③'!D"&amp;(133+131*ROW(A39))))</f>
        <v>56033</v>
      </c>
      <c r="M49" s="24" t="str">
        <f>"2021年"&amp;"10月"</f>
        <v>2021年10月</v>
      </c>
      <c r="N49" s="25">
        <f ca="1">SUM(INDIRECT("'各歳別人口③'!E"&amp;(3+131*ROW(A39))):INDIRECT("'各歳別人口③'!E"&amp;(17+131*ROW(A39))))</f>
        <v>19981</v>
      </c>
      <c r="O49" s="25">
        <f ca="1">SUM(INDIRECT("'各歳別人口③'!E"&amp;(18+131*ROW(A39))):INDIRECT("'各歳別人口③'!E"&amp;(67+131*ROW(A39))))</f>
        <v>107082</v>
      </c>
      <c r="P49" s="25">
        <f ca="1">SUM(INDIRECT("'各歳別人口③'!E"&amp;(68+131*ROW(A39))):INDIRECT("'各歳別人口③'!E"&amp;(133+131*ROW(A39))))</f>
        <v>70284</v>
      </c>
      <c r="R49" s="24" t="str">
        <f>"2021年"&amp;"10月"</f>
        <v>2021年10月</v>
      </c>
      <c r="S49" s="26">
        <f ca="1">IFERROR(SUM(INDIRECT("'各歳別人口③'!D"&amp;(68+131*ROW(A39))):INDIRECT("'各歳別人口③'!E"&amp;(133+131*ROW(A39))))/SUM(INDIRECT("'各歳別人口③'!D"&amp;(3+131*ROW(A39))):INDIRECT("'各歳別人口③'!E"&amp;(133+131*ROW(A39)))),"")</f>
        <v>0.32079204400583089</v>
      </c>
      <c r="U49" s="24" t="str">
        <f>"2021年"&amp;"10月"</f>
        <v>2021年10月</v>
      </c>
      <c r="V49" s="26">
        <f ca="1">IFERROR(SUM(INDIRECT("'各歳別人口③'!D"&amp;(78+131*ROW(A39))):INDIRECT("'各歳別人口③'!E"&amp;(133+131*ROW(A39))))/SUM(INDIRECT("'各歳別人口③'!D"&amp;(3+131*ROW(A39))):INDIRECT("'各歳別人口③'!E"&amp;(133+131*ROW(A39)))),"")</f>
        <v>0.17285646805463142</v>
      </c>
      <c r="X49" s="24" t="str">
        <f>"2021年"&amp;"10月"</f>
        <v>2021年10月</v>
      </c>
      <c r="Y49" s="26">
        <f ca="1">IFERROR(SUM(INDIRECT("'各歳別人口③'!D"&amp;(3+131*ROW(A39))):INDIRECT("'各歳別人口③'!E"&amp;(17+131*ROW(A39))))/SUM(INDIRECT("'各歳別人口③'!D"&amp;(3+131*ROW(A39))):INDIRECT("'各歳別人口③'!E"&amp;(133+131*ROW(A39)))),"")</f>
        <v>0.10392212633899321</v>
      </c>
      <c r="Z49" s="26">
        <f ca="1">IFERROR(SUM(INDIRECT("'各歳別人口③'!D"&amp;(18+131*ROW(A39))):INDIRECT("'各歳別人口③'!E"&amp;(67+131*ROW(A39))))/SUM(INDIRECT("'各歳別人口③'!D"&amp;(3+131*ROW(A39))):INDIRECT("'各歳別人口③'!E"&amp;(133+131*ROW(A39)))),"")</f>
        <v>0.57528582965517594</v>
      </c>
      <c r="AA49" s="26">
        <f ca="1">IFERROR(SUM(INDIRECT("'各歳別人口③'!D"&amp;(68+131*ROW(A39))):INDIRECT("'各歳別人口③'!E"&amp;(133+131*ROW(A39))))/SUM(INDIRECT("'各歳別人口③'!D"&amp;(3+131*ROW(A39))):INDIRECT("'各歳別人口③'!E"&amp;(133+131*ROW(A39)))),"")</f>
        <v>0.32079204400583089</v>
      </c>
      <c r="AC49" s="24" t="str">
        <f>"2021年"&amp;"10月"</f>
        <v>2021年10月</v>
      </c>
      <c r="AD49" s="25">
        <f ca="1">SUM(INDIRECT("'各歳別人口③'!D"&amp;(3+131*ROW(A39))):INDIRECT("'各歳別人口③'!D"&amp;(7+131*ROW(A39))))</f>
        <v>5786</v>
      </c>
      <c r="AE49" s="25">
        <f ca="1">SUM(INDIRECT("'各歳別人口③'!D"&amp;(8+131*ROW(A39))):INDIRECT("'各歳別人口③'!D"&amp;(12+131*ROW(A39))))</f>
        <v>7133</v>
      </c>
      <c r="AF49" s="25">
        <f ca="1">SUM(INDIRECT("'各歳別人口③'!D"&amp;(13+131*ROW(A39))):INDIRECT("'各歳別人口③'!D"&amp;(17+131*ROW(A39))))</f>
        <v>8021</v>
      </c>
      <c r="AG49" s="25">
        <f ca="1">SUM(INDIRECT("'各歳別人口③'!D"&amp;(18+131*ROW(A39))):INDIRECT("'各歳別人口③'!D"&amp;(22+131*ROW(A39))))</f>
        <v>10649</v>
      </c>
      <c r="AH49" s="25">
        <f ca="1">SUM(INDIRECT("'各歳別人口③'!D"&amp;(23+131*ROW(A39))):INDIRECT("'各歳別人口③'!D"&amp;(27+131*ROW(A39))))</f>
        <v>11694</v>
      </c>
      <c r="AI49" s="25">
        <f ca="1">SUM(INDIRECT("'各歳別人口③'!D"&amp;(28+131*ROW(A39))):INDIRECT("'各歳別人口③'!D"&amp;(32+131*ROW(A39))))</f>
        <v>9290</v>
      </c>
      <c r="AJ49" s="25">
        <f ca="1">SUM(INDIRECT("'各歳別人口③'!D"&amp;(33+131*ROW(A39))):INDIRECT("'各歳別人口③'!D"&amp;(37+131*ROW(A39))))</f>
        <v>9337</v>
      </c>
      <c r="AK49" s="25">
        <f ca="1">SUM(INDIRECT("'各歳別人口③'!D"&amp;(38+131*ROW(A39))):INDIRECT("'各歳別人口③'!D"&amp;(42+131*ROW(A39))))</f>
        <v>10333</v>
      </c>
      <c r="AL49" s="25">
        <f ca="1">SUM(INDIRECT("'各歳別人口③'!D"&amp;(43+131*ROW(A39))):INDIRECT("'各歳別人口③'!D"&amp;(47+131*ROW(A39))))</f>
        <v>11922</v>
      </c>
      <c r="AM49" s="25">
        <f ca="1">SUM(INDIRECT("'各歳別人口③'!D"&amp;(48+131*ROW(A39))):INDIRECT("'各歳別人口③'!D"&amp;(52+131*ROW(A39))))</f>
        <v>15849</v>
      </c>
      <c r="AN49" s="25">
        <f ca="1">SUM(INDIRECT("'各歳別人口③'!D"&amp;(53+131*ROW(A39))):INDIRECT("'各歳別人口③'!D"&amp;(57+131*ROW(A39))))</f>
        <v>15965</v>
      </c>
      <c r="AO49" s="25">
        <f ca="1">SUM(INDIRECT("'各歳別人口③'!D"&amp;(58+131*ROW(A39))):INDIRECT("'各歳別人口③'!D"&amp;(62+131*ROW(A39))))</f>
        <v>12772</v>
      </c>
      <c r="AP49" s="25">
        <f ca="1">SUM(INDIRECT("'各歳別人口③'!D"&amp;(63+131*ROW(A39))):INDIRECT("'各歳別人口③'!D"&amp;(67+131*ROW(A39))))</f>
        <v>11635</v>
      </c>
      <c r="AQ49" s="25">
        <f ca="1">SUM(INDIRECT("'各歳別人口③'!D"&amp;(68+131*ROW(A39))):INDIRECT("'各歳別人口③'!D"&amp;(72+131*ROW(A39))))</f>
        <v>12203</v>
      </c>
      <c r="AR49" s="25">
        <f ca="1">SUM(INDIRECT("'各歳別人口③'!D"&amp;(73+131*ROW(A39))):INDIRECT("'各歳別人口③'!D"&amp;(77+131*ROW(A39))))</f>
        <v>15850</v>
      </c>
      <c r="AS49" s="25">
        <f ca="1">SUM(INDIRECT("'各歳別人口③'!D"&amp;(78+131*ROW(A39))):INDIRECT("'各歳別人口③'!D"&amp;(82+131*ROW(A39))))</f>
        <v>11701</v>
      </c>
      <c r="AT49" s="25">
        <f ca="1">SUM(INDIRECT("'各歳別人口③'!D"&amp;(83+131*ROW(A39))):INDIRECT("'各歳別人口③'!D"&amp;(87+131*ROW(A39))))</f>
        <v>9081</v>
      </c>
      <c r="AU49" s="25">
        <f ca="1">SUM(INDIRECT("'各歳別人口③'!D"&amp;(88+131*ROW(A39))):INDIRECT("'各歳別人口③'!D"&amp;(133+131*ROW(A39))))</f>
        <v>7198</v>
      </c>
      <c r="AW49" s="24" t="str">
        <f>"2021年"&amp;"10月"</f>
        <v>2021年10月</v>
      </c>
      <c r="AX49" s="25">
        <f ca="1">SUM(INDIRECT("'各歳別人口③'!E"&amp;(3+131*ROW(A39))):INDIRECT("'各歳別人口③'!E"&amp;(7+131*ROW(A39))))</f>
        <v>5359</v>
      </c>
      <c r="AY49" s="25">
        <f ca="1">SUM(INDIRECT("'各歳別人口③'!E"&amp;(8+131*ROW(A39))):INDIRECT("'各歳別人口③'!E"&amp;(12+131*ROW(A39))))</f>
        <v>6906</v>
      </c>
      <c r="AZ49" s="25">
        <f ca="1">SUM(INDIRECT("'各歳別人口③'!E"&amp;(13+131*ROW(A39))):INDIRECT("'各歳別人口③'!E"&amp;(17+131*ROW(A39))))</f>
        <v>7716</v>
      </c>
      <c r="BA49" s="25">
        <f ca="1">SUM(INDIRECT("'各歳別人口③'!E"&amp;(18+131*ROW(A39))):INDIRECT("'各歳別人口③'!E"&amp;(22+131*ROW(A39))))</f>
        <v>8511</v>
      </c>
      <c r="BB49" s="25">
        <f ca="1">SUM(INDIRECT("'各歳別人口③'!E"&amp;(23+131*ROW(A39))):INDIRECT("'各歳別人口③'!E"&amp;(27+131*ROW(A39))))</f>
        <v>9030</v>
      </c>
      <c r="BC49" s="25">
        <f ca="1">SUM(INDIRECT("'各歳別人口③'!E"&amp;(28+131*ROW(A39))):INDIRECT("'各歳別人口③'!E"&amp;(32+131*ROW(A39))))</f>
        <v>7625</v>
      </c>
      <c r="BD49" s="25">
        <f ca="1">SUM(INDIRECT("'各歳別人口③'!E"&amp;(33+131*ROW(A39))):INDIRECT("'各歳別人口③'!E"&amp;(37+131*ROW(A39))))</f>
        <v>8111</v>
      </c>
      <c r="BE49" s="25">
        <f ca="1">SUM(INDIRECT("'各歳別人口③'!E"&amp;(38+131*ROW(A39))):INDIRECT("'各歳別人口③'!E"&amp;(42+131*ROW(A39))))</f>
        <v>9380</v>
      </c>
      <c r="BF49" s="25">
        <f ca="1">SUM(INDIRECT("'各歳別人口③'!E"&amp;(43+131*ROW(A39))):INDIRECT("'各歳別人口③'!E"&amp;(47+131*ROW(A39))))</f>
        <v>11292</v>
      </c>
      <c r="BG49" s="25">
        <f ca="1">SUM(INDIRECT("'各歳別人口③'!E"&amp;(48+131*ROW(A39))):INDIRECT("'各歳別人口③'!E"&amp;(52+131*ROW(A39))))</f>
        <v>14834</v>
      </c>
      <c r="BH49" s="25">
        <f ca="1">SUM(INDIRECT("'各歳別人口③'!E"&amp;(53+131*ROW(A39))):INDIRECT("'各歳別人口③'!E"&amp;(57+131*ROW(A39))))</f>
        <v>14873</v>
      </c>
      <c r="BI49" s="25">
        <f ca="1">SUM(INDIRECT("'各歳別人口③'!E"&amp;(58+131*ROW(A39))):INDIRECT("'各歳別人口③'!E"&amp;(62+131*ROW(A39))))</f>
        <v>12198</v>
      </c>
      <c r="BJ49" s="25">
        <f ca="1">SUM(INDIRECT("'各歳別人口③'!E"&amp;(63+131*ROW(A39))):INDIRECT("'各歳別人口③'!E"&amp;(67+131*ROW(A39))))</f>
        <v>11228</v>
      </c>
      <c r="BK49" s="25">
        <f ca="1">SUM(INDIRECT("'各歳別人口③'!E"&amp;(68+131*ROW(A39))):INDIRECT("'各歳別人口③'!E"&amp;(72+131*ROW(A39))))</f>
        <v>12439</v>
      </c>
      <c r="BL49" s="25">
        <f ca="1">SUM(INDIRECT("'各歳別人口③'!E"&amp;(73+131*ROW(A39))):INDIRECT("'各歳別人口③'!E"&amp;(77+131*ROW(A39))))</f>
        <v>17760</v>
      </c>
      <c r="BM49" s="25">
        <f ca="1">SUM(INDIRECT("'各歳別人口③'!E"&amp;(78+131*ROW(A39))):INDIRECT("'各歳別人口③'!E"&amp;(82+131*ROW(A39))))</f>
        <v>14286</v>
      </c>
      <c r="BN49" s="25">
        <f ca="1">SUM(INDIRECT("'各歳別人口③'!E"&amp;(83+131*ROW(A39))):INDIRECT("'各歳別人口③'!E"&amp;(87+131*ROW(A39))))</f>
        <v>11820</v>
      </c>
      <c r="BO49" s="25">
        <f ca="1">SUM(INDIRECT("'各歳別人口③'!E"&amp;(88+131*ROW(A39))):INDIRECT("'各歳別人口③'!E"&amp;(133+131*ROW(A39))))</f>
        <v>13979</v>
      </c>
      <c r="BQ49" s="24" t="str">
        <f>"2021年"&amp;"10月"</f>
        <v>2021年10月</v>
      </c>
      <c r="BR49" s="25">
        <f t="shared" ca="1" si="7"/>
        <v>934</v>
      </c>
      <c r="BS49" s="25">
        <f t="shared" ca="1" si="8"/>
        <v>1101</v>
      </c>
      <c r="BT49" s="25">
        <f t="shared" ca="1" si="9"/>
        <v>1218</v>
      </c>
      <c r="BU49" s="25">
        <f t="shared" ca="1" si="10"/>
        <v>1225</v>
      </c>
      <c r="BV49" s="25">
        <f t="shared" ca="1" si="11"/>
        <v>1308</v>
      </c>
      <c r="BW49" s="25">
        <f t="shared" ca="1" si="12"/>
        <v>1420</v>
      </c>
      <c r="BX49" s="25">
        <f t="shared" ca="1" si="13"/>
        <v>1397</v>
      </c>
      <c r="BY49" s="25">
        <f t="shared" ca="1" si="14"/>
        <v>1402</v>
      </c>
      <c r="BZ49" s="25">
        <f t="shared" ca="1" si="15"/>
        <v>1421</v>
      </c>
      <c r="CA49" s="25">
        <f t="shared" ca="1" si="16"/>
        <v>1493</v>
      </c>
      <c r="CB49" s="25">
        <f t="shared" ca="1" si="17"/>
        <v>1572</v>
      </c>
      <c r="CC49" s="25">
        <f t="shared" ca="1" si="18"/>
        <v>1596</v>
      </c>
      <c r="CD49" s="25">
        <f t="shared" ca="1" si="19"/>
        <v>1593</v>
      </c>
      <c r="CE49" s="25">
        <f t="shared" ca="1" si="20"/>
        <v>1575</v>
      </c>
      <c r="CF49" s="25">
        <f t="shared" ca="1" si="21"/>
        <v>1685</v>
      </c>
      <c r="CG49" s="25">
        <f t="shared" ca="1" si="22"/>
        <v>1855</v>
      </c>
      <c r="CH49" s="25">
        <f t="shared" ca="1" si="23"/>
        <v>2006</v>
      </c>
      <c r="CI49" s="25">
        <f t="shared" ca="1" si="24"/>
        <v>2114</v>
      </c>
      <c r="CJ49" s="25">
        <f t="shared" ca="1" si="25"/>
        <v>2274</v>
      </c>
      <c r="CK49" s="25">
        <f t="shared" ca="1" si="26"/>
        <v>2400</v>
      </c>
      <c r="CL49" s="25">
        <f t="shared" ca="1" si="27"/>
        <v>2488</v>
      </c>
      <c r="CM49" s="25">
        <f t="shared" ca="1" si="28"/>
        <v>2656</v>
      </c>
      <c r="CN49" s="25">
        <f t="shared" ca="1" si="29"/>
        <v>2406</v>
      </c>
      <c r="CO49" s="25">
        <f t="shared" ca="1" si="30"/>
        <v>2145</v>
      </c>
      <c r="CP49" s="25">
        <f t="shared" ca="1" si="31"/>
        <v>1999</v>
      </c>
      <c r="CQ49" s="25">
        <f t="shared" ca="1" si="32"/>
        <v>1899</v>
      </c>
      <c r="CR49" s="25">
        <f t="shared" ca="1" si="33"/>
        <v>1923</v>
      </c>
      <c r="CS49" s="25">
        <f t="shared" ca="1" si="34"/>
        <v>1874</v>
      </c>
      <c r="CT49" s="25">
        <f t="shared" ca="1" si="35"/>
        <v>1799</v>
      </c>
      <c r="CU49" s="25">
        <f t="shared" ca="1" si="36"/>
        <v>1795</v>
      </c>
      <c r="CV49" s="25">
        <f t="shared" ca="1" si="37"/>
        <v>1793</v>
      </c>
      <c r="CW49" s="25">
        <f t="shared" ca="1" si="38"/>
        <v>1809</v>
      </c>
      <c r="CX49" s="25">
        <f t="shared" ca="1" si="39"/>
        <v>1805</v>
      </c>
      <c r="CY49" s="25">
        <f t="shared" ca="1" si="40"/>
        <v>1943</v>
      </c>
      <c r="CZ49" s="25">
        <f t="shared" ca="1" si="41"/>
        <v>1987</v>
      </c>
      <c r="DA49" s="25">
        <f t="shared" ca="1" si="42"/>
        <v>1991</v>
      </c>
      <c r="DB49" s="25">
        <f t="shared" ca="1" si="43"/>
        <v>2012</v>
      </c>
      <c r="DC49" s="25">
        <f t="shared" ca="1" si="44"/>
        <v>2063</v>
      </c>
      <c r="DD49" s="25">
        <f t="shared" ca="1" si="45"/>
        <v>2126</v>
      </c>
      <c r="DE49" s="25">
        <f t="shared" ca="1" si="46"/>
        <v>2141</v>
      </c>
      <c r="DF49" s="25">
        <f t="shared" ca="1" si="47"/>
        <v>2135</v>
      </c>
      <c r="DG49" s="25">
        <f t="shared" ca="1" si="48"/>
        <v>2227</v>
      </c>
      <c r="DH49" s="25">
        <f t="shared" ca="1" si="49"/>
        <v>2435</v>
      </c>
      <c r="DI49" s="25">
        <f t="shared" ca="1" si="50"/>
        <v>2508</v>
      </c>
      <c r="DJ49" s="25">
        <f t="shared" ca="1" si="51"/>
        <v>2617</v>
      </c>
      <c r="DK49" s="25">
        <f t="shared" ca="1" si="52"/>
        <v>2897</v>
      </c>
      <c r="DL49" s="25">
        <f t="shared" ca="1" si="53"/>
        <v>2945</v>
      </c>
      <c r="DM49" s="25">
        <f t="shared" ca="1" si="54"/>
        <v>3220</v>
      </c>
      <c r="DN49" s="25">
        <f t="shared" ca="1" si="55"/>
        <v>3384</v>
      </c>
      <c r="DO49" s="25">
        <f t="shared" ca="1" si="56"/>
        <v>3403</v>
      </c>
      <c r="DP49" s="25">
        <f t="shared" ca="1" si="57"/>
        <v>3409</v>
      </c>
      <c r="DQ49" s="25">
        <f t="shared" ca="1" si="58"/>
        <v>3260</v>
      </c>
      <c r="DR49" s="25">
        <f t="shared" ca="1" si="59"/>
        <v>3172</v>
      </c>
      <c r="DS49" s="25">
        <f t="shared" ca="1" si="60"/>
        <v>3016</v>
      </c>
      <c r="DT49" s="25">
        <f t="shared" ca="1" si="61"/>
        <v>3108</v>
      </c>
      <c r="DU49" s="25">
        <f t="shared" ca="1" si="62"/>
        <v>2298</v>
      </c>
      <c r="DV49" s="25">
        <f t="shared" ca="1" si="63"/>
        <v>2843</v>
      </c>
      <c r="DW49" s="25">
        <f t="shared" ca="1" si="64"/>
        <v>2580</v>
      </c>
      <c r="DX49" s="25">
        <f t="shared" ca="1" si="65"/>
        <v>2610</v>
      </c>
      <c r="DY49" s="25">
        <f t="shared" ca="1" si="66"/>
        <v>2441</v>
      </c>
      <c r="DZ49" s="25">
        <f t="shared" ca="1" si="67"/>
        <v>2421</v>
      </c>
      <c r="EA49" s="25">
        <f t="shared" ca="1" si="68"/>
        <v>2334</v>
      </c>
      <c r="EB49" s="25">
        <f t="shared" ca="1" si="69"/>
        <v>2445</v>
      </c>
      <c r="EC49" s="25">
        <f t="shared" ca="1" si="70"/>
        <v>2259</v>
      </c>
      <c r="ED49" s="25">
        <f t="shared" ca="1" si="71"/>
        <v>2176</v>
      </c>
      <c r="EE49" s="25">
        <f t="shared" ca="1" si="72"/>
        <v>2307</v>
      </c>
      <c r="EF49" s="25">
        <f t="shared" ca="1" si="73"/>
        <v>2333</v>
      </c>
      <c r="EG49" s="25">
        <f t="shared" ca="1" si="74"/>
        <v>2372</v>
      </c>
      <c r="EH49" s="25">
        <f t="shared" ca="1" si="75"/>
        <v>2498</v>
      </c>
      <c r="EI49" s="25">
        <f t="shared" ca="1" si="76"/>
        <v>2693</v>
      </c>
      <c r="EJ49" s="25">
        <f t="shared" ca="1" si="77"/>
        <v>2782</v>
      </c>
      <c r="EK49" s="25">
        <f t="shared" ca="1" si="78"/>
        <v>3025</v>
      </c>
      <c r="EL49" s="25">
        <f t="shared" ca="1" si="79"/>
        <v>3497</v>
      </c>
      <c r="EM49" s="25">
        <f t="shared" ca="1" si="80"/>
        <v>3242</v>
      </c>
      <c r="EN49" s="25">
        <f t="shared" ca="1" si="81"/>
        <v>3304</v>
      </c>
      <c r="EO49" s="25">
        <f t="shared" ca="1" si="82"/>
        <v>1984</v>
      </c>
      <c r="EP49" s="25">
        <f t="shared" ca="1" si="83"/>
        <v>2030</v>
      </c>
      <c r="EQ49" s="25">
        <f t="shared" ca="1" si="84"/>
        <v>2623</v>
      </c>
      <c r="ER49" s="25">
        <f t="shared" ca="1" si="85"/>
        <v>2530</v>
      </c>
      <c r="ES49" s="25">
        <f t="shared" ca="1" si="86"/>
        <v>2534</v>
      </c>
      <c r="ET49" s="25">
        <f t="shared" ca="1" si="87"/>
        <v>2318</v>
      </c>
      <c r="EU49" s="25">
        <f t="shared" ca="1" si="88"/>
        <v>1965</v>
      </c>
      <c r="EV49" s="25">
        <f t="shared" ca="1" si="89"/>
        <v>1713</v>
      </c>
      <c r="EW49" s="25">
        <f t="shared" ca="1" si="90"/>
        <v>1550</v>
      </c>
      <c r="EX49" s="25">
        <f t="shared" ca="1" si="91"/>
        <v>1535</v>
      </c>
      <c r="EY49" s="25">
        <f t="shared" ca="1" si="92"/>
        <v>1364</v>
      </c>
      <c r="EZ49" s="25">
        <f t="shared" ca="1" si="93"/>
        <v>1267</v>
      </c>
      <c r="FA49" s="25">
        <f t="shared" ca="1" si="94"/>
        <v>952</v>
      </c>
      <c r="FB49" s="25">
        <f t="shared" ca="1" si="95"/>
        <v>852</v>
      </c>
      <c r="FC49" s="25">
        <f t="shared" ca="1" si="96"/>
        <v>701</v>
      </c>
      <c r="FD49" s="25">
        <f t="shared" ca="1" si="97"/>
        <v>546</v>
      </c>
      <c r="FE49" s="25">
        <f t="shared" ca="1" si="98"/>
        <v>390</v>
      </c>
      <c r="FF49" s="25">
        <f t="shared" ca="1" si="99"/>
        <v>309</v>
      </c>
      <c r="FG49" s="25">
        <f t="shared" ca="1" si="100"/>
        <v>259</v>
      </c>
      <c r="FH49" s="25">
        <f t="shared" ca="1" si="101"/>
        <v>196</v>
      </c>
      <c r="FI49" s="25">
        <f t="shared" ca="1" si="102"/>
        <v>128</v>
      </c>
      <c r="FJ49" s="25">
        <f t="shared" ca="1" si="103"/>
        <v>69</v>
      </c>
      <c r="FK49" s="25">
        <f t="shared" ca="1" si="104"/>
        <v>60</v>
      </c>
      <c r="FL49" s="25">
        <f t="shared" ca="1" si="105"/>
        <v>47</v>
      </c>
      <c r="FM49" s="25">
        <f t="shared" ca="1" si="106"/>
        <v>24</v>
      </c>
      <c r="FN49" s="27">
        <f ca="1">SUM(INDIRECT("'各歳別人口③'!D"&amp;(103+131*ROW(A39))):INDIRECT("'各歳別人口③'!D"&amp;(133+131*ROW(A39))))</f>
        <v>34</v>
      </c>
      <c r="FP49" s="24" t="str">
        <f>"2021年"&amp;"10月"</f>
        <v>2021年10月</v>
      </c>
      <c r="FQ49" s="25">
        <f t="shared" ca="1" si="107"/>
        <v>897</v>
      </c>
      <c r="FR49" s="25">
        <f t="shared" ca="1" si="108"/>
        <v>1042</v>
      </c>
      <c r="FS49" s="25">
        <f t="shared" ca="1" si="109"/>
        <v>1059</v>
      </c>
      <c r="FT49" s="25">
        <f t="shared" ca="1" si="110"/>
        <v>1149</v>
      </c>
      <c r="FU49" s="25">
        <f t="shared" ca="1" si="111"/>
        <v>1212</v>
      </c>
      <c r="FV49" s="25">
        <f t="shared" ca="1" si="112"/>
        <v>1289</v>
      </c>
      <c r="FW49" s="25">
        <f t="shared" ca="1" si="113"/>
        <v>1353</v>
      </c>
      <c r="FX49" s="25">
        <f t="shared" ca="1" si="114"/>
        <v>1369</v>
      </c>
      <c r="FY49" s="25">
        <f t="shared" ca="1" si="115"/>
        <v>1455</v>
      </c>
      <c r="FZ49" s="25">
        <f t="shared" ca="1" si="116"/>
        <v>1440</v>
      </c>
      <c r="GA49" s="25">
        <f t="shared" ca="1" si="117"/>
        <v>1549</v>
      </c>
      <c r="GB49" s="25">
        <f t="shared" ca="1" si="118"/>
        <v>1502</v>
      </c>
      <c r="GC49" s="25">
        <f t="shared" ca="1" si="119"/>
        <v>1506</v>
      </c>
      <c r="GD49" s="25">
        <f t="shared" ca="1" si="120"/>
        <v>1540</v>
      </c>
      <c r="GE49" s="25">
        <f t="shared" ca="1" si="121"/>
        <v>1619</v>
      </c>
      <c r="GF49" s="25">
        <f t="shared" ca="1" si="122"/>
        <v>1611</v>
      </c>
      <c r="GG49" s="25">
        <f t="shared" ca="1" si="123"/>
        <v>1620</v>
      </c>
      <c r="GH49" s="25">
        <f t="shared" ca="1" si="124"/>
        <v>1645</v>
      </c>
      <c r="GI49" s="25">
        <f t="shared" ca="1" si="125"/>
        <v>1831</v>
      </c>
      <c r="GJ49" s="25">
        <f t="shared" ca="1" si="126"/>
        <v>1804</v>
      </c>
      <c r="GK49" s="25">
        <f t="shared" ca="1" si="127"/>
        <v>1904</v>
      </c>
      <c r="GL49" s="25">
        <f t="shared" ca="1" si="128"/>
        <v>1937</v>
      </c>
      <c r="GM49" s="25">
        <f t="shared" ca="1" si="129"/>
        <v>1847</v>
      </c>
      <c r="GN49" s="25">
        <f t="shared" ca="1" si="130"/>
        <v>1717</v>
      </c>
      <c r="GO49" s="25">
        <f t="shared" ca="1" si="131"/>
        <v>1625</v>
      </c>
      <c r="GP49" s="25">
        <f t="shared" ca="1" si="132"/>
        <v>1582</v>
      </c>
      <c r="GQ49" s="25">
        <f t="shared" ca="1" si="133"/>
        <v>1558</v>
      </c>
      <c r="GR49" s="25">
        <f t="shared" ca="1" si="134"/>
        <v>1567</v>
      </c>
      <c r="GS49" s="25">
        <f t="shared" ca="1" si="135"/>
        <v>1422</v>
      </c>
      <c r="GT49" s="25">
        <f t="shared" ca="1" si="136"/>
        <v>1496</v>
      </c>
      <c r="GU49" s="25">
        <f t="shared" ca="1" si="137"/>
        <v>1492</v>
      </c>
      <c r="GV49" s="25">
        <f t="shared" ca="1" si="138"/>
        <v>1559</v>
      </c>
      <c r="GW49" s="25">
        <f t="shared" ca="1" si="139"/>
        <v>1648</v>
      </c>
      <c r="GX49" s="25">
        <f t="shared" ca="1" si="140"/>
        <v>1658</v>
      </c>
      <c r="GY49" s="25">
        <f t="shared" ca="1" si="141"/>
        <v>1754</v>
      </c>
      <c r="GZ49" s="25">
        <f t="shared" ca="1" si="142"/>
        <v>1708</v>
      </c>
      <c r="HA49" s="25">
        <f t="shared" ca="1" si="143"/>
        <v>1809</v>
      </c>
      <c r="HB49" s="25">
        <f t="shared" ca="1" si="144"/>
        <v>1855</v>
      </c>
      <c r="HC49" s="25">
        <f t="shared" ca="1" si="145"/>
        <v>2022</v>
      </c>
      <c r="HD49" s="25">
        <f t="shared" ca="1" si="146"/>
        <v>1986</v>
      </c>
      <c r="HE49" s="25">
        <f t="shared" ca="1" si="147"/>
        <v>2040</v>
      </c>
      <c r="HF49" s="25">
        <f t="shared" ca="1" si="148"/>
        <v>2166</v>
      </c>
      <c r="HG49" s="25">
        <f t="shared" ca="1" si="149"/>
        <v>2296</v>
      </c>
      <c r="HH49" s="25">
        <f t="shared" ca="1" si="150"/>
        <v>2314</v>
      </c>
      <c r="HI49" s="25">
        <f t="shared" ca="1" si="151"/>
        <v>2476</v>
      </c>
      <c r="HJ49" s="25">
        <f t="shared" ca="1" si="152"/>
        <v>2641</v>
      </c>
      <c r="HK49" s="25">
        <f t="shared" ca="1" si="153"/>
        <v>2886</v>
      </c>
      <c r="HL49" s="25">
        <f t="shared" ca="1" si="154"/>
        <v>2991</v>
      </c>
      <c r="HM49" s="25">
        <f t="shared" ca="1" si="155"/>
        <v>3177</v>
      </c>
      <c r="HN49" s="25">
        <f t="shared" ca="1" si="156"/>
        <v>3139</v>
      </c>
      <c r="HO49" s="25">
        <f t="shared" ca="1" si="157"/>
        <v>3212</v>
      </c>
      <c r="HP49" s="25">
        <f t="shared" ca="1" si="158"/>
        <v>2985</v>
      </c>
      <c r="HQ49" s="25">
        <f t="shared" ca="1" si="159"/>
        <v>2924</v>
      </c>
      <c r="HR49" s="25">
        <f t="shared" ca="1" si="160"/>
        <v>2821</v>
      </c>
      <c r="HS49" s="25">
        <f t="shared" ca="1" si="161"/>
        <v>2931</v>
      </c>
      <c r="HT49" s="25">
        <f t="shared" ca="1" si="162"/>
        <v>2170</v>
      </c>
      <c r="HU49" s="25">
        <f t="shared" ca="1" si="163"/>
        <v>2712</v>
      </c>
      <c r="HV49" s="25">
        <f t="shared" ca="1" si="164"/>
        <v>2515</v>
      </c>
      <c r="HW49" s="25">
        <f t="shared" ca="1" si="165"/>
        <v>2452</v>
      </c>
      <c r="HX49" s="25">
        <f t="shared" ca="1" si="166"/>
        <v>2349</v>
      </c>
      <c r="HY49" s="25">
        <f t="shared" ca="1" si="167"/>
        <v>2300</v>
      </c>
      <c r="HZ49" s="25">
        <f t="shared" ca="1" si="168"/>
        <v>2261</v>
      </c>
      <c r="IA49" s="25">
        <f t="shared" ca="1" si="169"/>
        <v>2283</v>
      </c>
      <c r="IB49" s="25">
        <f t="shared" ca="1" si="170"/>
        <v>2212</v>
      </c>
      <c r="IC49" s="25">
        <f t="shared" ca="1" si="171"/>
        <v>2172</v>
      </c>
      <c r="ID49" s="25">
        <f t="shared" ca="1" si="172"/>
        <v>2274</v>
      </c>
      <c r="IE49" s="25">
        <f t="shared" ca="1" si="173"/>
        <v>2412</v>
      </c>
      <c r="IF49" s="25">
        <f t="shared" ca="1" si="174"/>
        <v>2432</v>
      </c>
      <c r="IG49" s="25">
        <f t="shared" ca="1" si="175"/>
        <v>2486</v>
      </c>
      <c r="IH49" s="25">
        <f t="shared" ca="1" si="176"/>
        <v>2835</v>
      </c>
      <c r="II49" s="25">
        <f t="shared" ca="1" si="177"/>
        <v>2997</v>
      </c>
      <c r="IJ49" s="25">
        <f t="shared" ca="1" si="178"/>
        <v>3330</v>
      </c>
      <c r="IK49" s="25">
        <f t="shared" ca="1" si="179"/>
        <v>3758</v>
      </c>
      <c r="IL49" s="25">
        <f t="shared" ca="1" si="180"/>
        <v>3806</v>
      </c>
      <c r="IM49" s="25">
        <f t="shared" ca="1" si="181"/>
        <v>3869</v>
      </c>
      <c r="IN49" s="25">
        <f t="shared" ca="1" si="182"/>
        <v>2481</v>
      </c>
      <c r="IO49" s="25">
        <f t="shared" ca="1" si="183"/>
        <v>2487</v>
      </c>
      <c r="IP49" s="25">
        <f t="shared" ca="1" si="184"/>
        <v>3230</v>
      </c>
      <c r="IQ49" s="25">
        <f t="shared" ca="1" si="185"/>
        <v>3031</v>
      </c>
      <c r="IR49" s="25">
        <f t="shared" ca="1" si="186"/>
        <v>3057</v>
      </c>
      <c r="IS49" s="25">
        <f t="shared" ca="1" si="187"/>
        <v>2904</v>
      </c>
      <c r="IT49" s="25">
        <f t="shared" ca="1" si="188"/>
        <v>2553</v>
      </c>
      <c r="IU49" s="25">
        <f t="shared" ca="1" si="189"/>
        <v>2157</v>
      </c>
      <c r="IV49" s="25">
        <f t="shared" ca="1" si="190"/>
        <v>2185</v>
      </c>
      <c r="IW49" s="25">
        <f t="shared" ca="1" si="191"/>
        <v>2021</v>
      </c>
      <c r="IX49" s="25">
        <f t="shared" ca="1" si="192"/>
        <v>1978</v>
      </c>
      <c r="IY49" s="25">
        <f t="shared" ca="1" si="193"/>
        <v>1934</v>
      </c>
      <c r="IZ49" s="25">
        <f t="shared" ca="1" si="194"/>
        <v>1625</v>
      </c>
      <c r="JA49" s="25">
        <f t="shared" ca="1" si="195"/>
        <v>1516</v>
      </c>
      <c r="JB49" s="25">
        <f t="shared" ca="1" si="196"/>
        <v>1301</v>
      </c>
      <c r="JC49" s="25">
        <f t="shared" ca="1" si="197"/>
        <v>1110</v>
      </c>
      <c r="JD49" s="25">
        <f t="shared" ca="1" si="198"/>
        <v>930</v>
      </c>
      <c r="JE49" s="25">
        <f t="shared" ca="1" si="199"/>
        <v>808</v>
      </c>
      <c r="JF49" s="25">
        <f t="shared" ca="1" si="200"/>
        <v>679</v>
      </c>
      <c r="JG49" s="25">
        <f t="shared" ca="1" si="201"/>
        <v>502</v>
      </c>
      <c r="JH49" s="25">
        <f t="shared" ca="1" si="202"/>
        <v>403</v>
      </c>
      <c r="JI49" s="25">
        <f t="shared" ca="1" si="203"/>
        <v>407</v>
      </c>
      <c r="JJ49" s="25">
        <f t="shared" ca="1" si="204"/>
        <v>247</v>
      </c>
      <c r="JK49" s="25">
        <f t="shared" ca="1" si="205"/>
        <v>185</v>
      </c>
      <c r="JL49" s="25">
        <f t="shared" ca="1" si="206"/>
        <v>122</v>
      </c>
      <c r="JM49" s="27">
        <f ca="1">SUM(INDIRECT("'各歳別人口③'!E"&amp;(103+131*ROW(A39))):INDIRECT("'各歳別人口③'!E"&amp;(133+131*ROW(A39))))</f>
        <v>232</v>
      </c>
    </row>
    <row r="50" spans="1:273" x14ac:dyDescent="0.4">
      <c r="A50" s="24" t="str">
        <f>"2021年"&amp;"11月"</f>
        <v>2021年11月</v>
      </c>
      <c r="B50" s="25">
        <f ca="1">SUM(INDIRECT("'各歳別人口③'!D"&amp;(3+131*ROW(A40))):INDIRECT("'各歳別人口③'!E"&amp;(133+131*ROW(A40))))</f>
        <v>393273</v>
      </c>
      <c r="D50" s="24" t="str">
        <f>"2021年"&amp;"11月"</f>
        <v>2021年11月</v>
      </c>
      <c r="E50" s="25">
        <f ca="1">SUM(INDIRECT("'各歳別人口③'!D"&amp;(3+131*ROW(A40))):INDIRECT("'各歳別人口③'!D"&amp;(133+131*ROW(A40))))</f>
        <v>196147</v>
      </c>
      <c r="F50" s="25">
        <f ca="1">SUM(INDIRECT("'各歳別人口③'!E"&amp;(3+131*ROW(A40))):INDIRECT("'各歳別人口③'!E"&amp;(133+131*ROW(A40))))</f>
        <v>197126</v>
      </c>
      <c r="H50" s="24" t="str">
        <f>"2021年"&amp;"11月"</f>
        <v>2021年11月</v>
      </c>
      <c r="I50" s="25">
        <f ca="1">SUM(INDIRECT("'各歳別人口③'!D"&amp;(3+131*ROW(A40))):INDIRECT("'各歳別人口③'!D"&amp;(17+131*ROW(A40))))</f>
        <v>20874</v>
      </c>
      <c r="J50" s="25">
        <f ca="1">SUM(INDIRECT("'各歳別人口③'!D"&amp;(18+131*ROW(A40))):INDIRECT("'各歳別人口③'!D"&amp;(67+131*ROW(A40))))</f>
        <v>119258</v>
      </c>
      <c r="K50" s="25">
        <f ca="1">SUM(INDIRECT("'各歳別人口③'!D"&amp;(68+131*ROW(A40))):INDIRECT("'各歳別人口③'!D"&amp;(133+131*ROW(A40))))</f>
        <v>56015</v>
      </c>
      <c r="M50" s="24" t="str">
        <f>"2021年"&amp;"11月"</f>
        <v>2021年11月</v>
      </c>
      <c r="N50" s="25">
        <f ca="1">SUM(INDIRECT("'各歳別人口③'!E"&amp;(3+131*ROW(A40))):INDIRECT("'各歳別人口③'!E"&amp;(17+131*ROW(A40))))</f>
        <v>19896</v>
      </c>
      <c r="O50" s="25">
        <f ca="1">SUM(INDIRECT("'各歳別人口③'!E"&amp;(18+131*ROW(A40))):INDIRECT("'各歳別人口③'!E"&amp;(67+131*ROW(A40))))</f>
        <v>106968</v>
      </c>
      <c r="P50" s="25">
        <f ca="1">SUM(INDIRECT("'各歳別人口③'!E"&amp;(68+131*ROW(A40))):INDIRECT("'各歳別人口③'!E"&amp;(133+131*ROW(A40))))</f>
        <v>70262</v>
      </c>
      <c r="R50" s="24" t="str">
        <f>"2021年"&amp;"11月"</f>
        <v>2021年11月</v>
      </c>
      <c r="S50" s="26">
        <f ca="1">IFERROR(SUM(INDIRECT("'各歳別人口③'!D"&amp;(68+131*ROW(A40))):INDIRECT("'各歳別人口③'!E"&amp;(133+131*ROW(A40))))/SUM(INDIRECT("'各歳別人口③'!D"&amp;(3+131*ROW(A40))):INDIRECT("'各歳別人口③'!E"&amp;(133+131*ROW(A40)))),"")</f>
        <v>0.32109247265894175</v>
      </c>
      <c r="U50" s="24" t="str">
        <f>"2021年"&amp;"11月"</f>
        <v>2021年11月</v>
      </c>
      <c r="V50" s="26">
        <f ca="1">IFERROR(SUM(INDIRECT("'各歳別人口③'!D"&amp;(78+131*ROW(A40))):INDIRECT("'各歳別人口③'!E"&amp;(133+131*ROW(A40))))/SUM(INDIRECT("'各歳別人口③'!D"&amp;(3+131*ROW(A40))):INDIRECT("'各歳別人口③'!E"&amp;(133+131*ROW(A40)))),"")</f>
        <v>0.17361985185863255</v>
      </c>
      <c r="X50" s="24" t="str">
        <f>"2021年"&amp;"11月"</f>
        <v>2021年11月</v>
      </c>
      <c r="Y50" s="26">
        <f ca="1">IFERROR(SUM(INDIRECT("'各歳別人口③'!D"&amp;(3+131*ROW(A40))):INDIRECT("'各歳別人口③'!E"&amp;(17+131*ROW(A40))))/SUM(INDIRECT("'各歳別人口③'!D"&amp;(3+131*ROW(A40))):INDIRECT("'各歳別人口③'!E"&amp;(133+131*ROW(A40)))),"")</f>
        <v>0.10366844405794448</v>
      </c>
      <c r="Z50" s="26">
        <f ca="1">IFERROR(SUM(INDIRECT("'各歳別人口③'!D"&amp;(18+131*ROW(A40))):INDIRECT("'各歳別人口③'!E"&amp;(67+131*ROW(A40))))/SUM(INDIRECT("'各歳別人口③'!D"&amp;(3+131*ROW(A40))):INDIRECT("'各歳別人口③'!E"&amp;(133+131*ROW(A40)))),"")</f>
        <v>0.57523908328311379</v>
      </c>
      <c r="AA50" s="26">
        <f ca="1">IFERROR(SUM(INDIRECT("'各歳別人口③'!D"&amp;(68+131*ROW(A40))):INDIRECT("'各歳別人口③'!E"&amp;(133+131*ROW(A40))))/SUM(INDIRECT("'各歳別人口③'!D"&amp;(3+131*ROW(A40))):INDIRECT("'各歳別人口③'!E"&amp;(133+131*ROW(A40)))),"")</f>
        <v>0.32109247265894175</v>
      </c>
      <c r="AC50" s="24" t="str">
        <f>"2021年"&amp;"11月"</f>
        <v>2021年11月</v>
      </c>
      <c r="AD50" s="25">
        <f ca="1">SUM(INDIRECT("'各歳別人口③'!D"&amp;(3+131*ROW(A40))):INDIRECT("'各歳別人口③'!D"&amp;(7+131*ROW(A40))))</f>
        <v>5734</v>
      </c>
      <c r="AE50" s="25">
        <f ca="1">SUM(INDIRECT("'各歳別人口③'!D"&amp;(8+131*ROW(A40))):INDIRECT("'各歳別人口③'!D"&amp;(12+131*ROW(A40))))</f>
        <v>7130</v>
      </c>
      <c r="AF50" s="25">
        <f ca="1">SUM(INDIRECT("'各歳別人口③'!D"&amp;(13+131*ROW(A40))):INDIRECT("'各歳別人口③'!D"&amp;(17+131*ROW(A40))))</f>
        <v>8010</v>
      </c>
      <c r="AG50" s="25">
        <f ca="1">SUM(INDIRECT("'各歳別人口③'!D"&amp;(18+131*ROW(A40))):INDIRECT("'各歳別人口③'!D"&amp;(22+131*ROW(A40))))</f>
        <v>10562</v>
      </c>
      <c r="AH50" s="25">
        <f ca="1">SUM(INDIRECT("'各歳別人口③'!D"&amp;(23+131*ROW(A40))):INDIRECT("'各歳別人口③'!D"&amp;(27+131*ROW(A40))))</f>
        <v>11708</v>
      </c>
      <c r="AI50" s="25">
        <f ca="1">SUM(INDIRECT("'各歳別人口③'!D"&amp;(28+131*ROW(A40))):INDIRECT("'各歳別人口③'!D"&amp;(32+131*ROW(A40))))</f>
        <v>9270</v>
      </c>
      <c r="AJ50" s="25">
        <f ca="1">SUM(INDIRECT("'各歳別人口③'!D"&amp;(33+131*ROW(A40))):INDIRECT("'各歳別人口③'!D"&amp;(37+131*ROW(A40))))</f>
        <v>9284</v>
      </c>
      <c r="AK50" s="25">
        <f ca="1">SUM(INDIRECT("'各歳別人口③'!D"&amp;(38+131*ROW(A40))):INDIRECT("'各歳別人口③'!D"&amp;(42+131*ROW(A40))))</f>
        <v>10342</v>
      </c>
      <c r="AL50" s="25">
        <f ca="1">SUM(INDIRECT("'各歳別人口③'!D"&amp;(43+131*ROW(A40))):INDIRECT("'各歳別人口③'!D"&amp;(47+131*ROW(A40))))</f>
        <v>11879</v>
      </c>
      <c r="AM50" s="25">
        <f ca="1">SUM(INDIRECT("'各歳別人口③'!D"&amp;(48+131*ROW(A40))):INDIRECT("'各歳別人口③'!D"&amp;(52+131*ROW(A40))))</f>
        <v>15799</v>
      </c>
      <c r="AN50" s="25">
        <f ca="1">SUM(INDIRECT("'各歳別人口③'!D"&amp;(53+131*ROW(A40))):INDIRECT("'各歳別人口③'!D"&amp;(57+131*ROW(A40))))</f>
        <v>15988</v>
      </c>
      <c r="AO50" s="25">
        <f ca="1">SUM(INDIRECT("'各歳別人口③'!D"&amp;(58+131*ROW(A40))):INDIRECT("'各歳別人口③'!D"&amp;(62+131*ROW(A40))))</f>
        <v>12790</v>
      </c>
      <c r="AP50" s="25">
        <f ca="1">SUM(INDIRECT("'各歳別人口③'!D"&amp;(63+131*ROW(A40))):INDIRECT("'各歳別人口③'!D"&amp;(67+131*ROW(A40))))</f>
        <v>11636</v>
      </c>
      <c r="AQ50" s="25">
        <f ca="1">SUM(INDIRECT("'各歳別人口③'!D"&amp;(68+131*ROW(A40))):INDIRECT("'各歳別人口③'!D"&amp;(72+131*ROW(A40))))</f>
        <v>12141</v>
      </c>
      <c r="AR50" s="25">
        <f ca="1">SUM(INDIRECT("'各歳別人口③'!D"&amp;(73+131*ROW(A40))):INDIRECT("'各歳別人口③'!D"&amp;(77+131*ROW(A40))))</f>
        <v>15803</v>
      </c>
      <c r="AS50" s="25">
        <f ca="1">SUM(INDIRECT("'各歳別人口③'!D"&amp;(78+131*ROW(A40))):INDIRECT("'各歳別人口③'!D"&amp;(82+131*ROW(A40))))</f>
        <v>11685</v>
      </c>
      <c r="AT50" s="25">
        <f ca="1">SUM(INDIRECT("'各歳別人口③'!D"&amp;(83+131*ROW(A40))):INDIRECT("'各歳別人口③'!D"&amp;(87+131*ROW(A40))))</f>
        <v>9139</v>
      </c>
      <c r="AU50" s="25">
        <f ca="1">SUM(INDIRECT("'各歳別人口③'!D"&amp;(88+131*ROW(A40))):INDIRECT("'各歳別人口③'!D"&amp;(133+131*ROW(A40))))</f>
        <v>7247</v>
      </c>
      <c r="AW50" s="24" t="str">
        <f>"2021年"&amp;"11月"</f>
        <v>2021年11月</v>
      </c>
      <c r="AX50" s="25">
        <f ca="1">SUM(INDIRECT("'各歳別人口③'!E"&amp;(3+131*ROW(A40))):INDIRECT("'各歳別人口③'!E"&amp;(7+131*ROW(A40))))</f>
        <v>5331</v>
      </c>
      <c r="AY50" s="25">
        <f ca="1">SUM(INDIRECT("'各歳別人口③'!E"&amp;(8+131*ROW(A40))):INDIRECT("'各歳別人口③'!E"&amp;(12+131*ROW(A40))))</f>
        <v>6858</v>
      </c>
      <c r="AZ50" s="25">
        <f ca="1">SUM(INDIRECT("'各歳別人口③'!E"&amp;(13+131*ROW(A40))):INDIRECT("'各歳別人口③'!E"&amp;(17+131*ROW(A40))))</f>
        <v>7707</v>
      </c>
      <c r="BA50" s="25">
        <f ca="1">SUM(INDIRECT("'各歳別人口③'!E"&amp;(18+131*ROW(A40))):INDIRECT("'各歳別人口③'!E"&amp;(22+131*ROW(A40))))</f>
        <v>8499</v>
      </c>
      <c r="BB50" s="25">
        <f ca="1">SUM(INDIRECT("'各歳別人口③'!E"&amp;(23+131*ROW(A40))):INDIRECT("'各歳別人口③'!E"&amp;(27+131*ROW(A40))))</f>
        <v>9039</v>
      </c>
      <c r="BC50" s="25">
        <f ca="1">SUM(INDIRECT("'各歳別人口③'!E"&amp;(28+131*ROW(A40))):INDIRECT("'各歳別人口③'!E"&amp;(32+131*ROW(A40))))</f>
        <v>7615</v>
      </c>
      <c r="BD50" s="25">
        <f ca="1">SUM(INDIRECT("'各歳別人口③'!E"&amp;(33+131*ROW(A40))):INDIRECT("'各歳別人口③'!E"&amp;(37+131*ROW(A40))))</f>
        <v>8036</v>
      </c>
      <c r="BE50" s="25">
        <f ca="1">SUM(INDIRECT("'各歳別人口③'!E"&amp;(38+131*ROW(A40))):INDIRECT("'各歳別人口③'!E"&amp;(42+131*ROW(A40))))</f>
        <v>9400</v>
      </c>
      <c r="BF50" s="25">
        <f ca="1">SUM(INDIRECT("'各歳別人口③'!E"&amp;(43+131*ROW(A40))):INDIRECT("'各歳別人口③'!E"&amp;(47+131*ROW(A40))))</f>
        <v>11221</v>
      </c>
      <c r="BG50" s="25">
        <f ca="1">SUM(INDIRECT("'各歳別人口③'!E"&amp;(48+131*ROW(A40))):INDIRECT("'各歳別人口③'!E"&amp;(52+131*ROW(A40))))</f>
        <v>14804</v>
      </c>
      <c r="BH50" s="25">
        <f ca="1">SUM(INDIRECT("'各歳別人口③'!E"&amp;(53+131*ROW(A40))):INDIRECT("'各歳別人口③'!E"&amp;(57+131*ROW(A40))))</f>
        <v>14935</v>
      </c>
      <c r="BI50" s="25">
        <f ca="1">SUM(INDIRECT("'各歳別人口③'!E"&amp;(58+131*ROW(A40))):INDIRECT("'各歳別人口③'!E"&amp;(62+131*ROW(A40))))</f>
        <v>12218</v>
      </c>
      <c r="BJ50" s="25">
        <f ca="1">SUM(INDIRECT("'各歳別人口③'!E"&amp;(63+131*ROW(A40))):INDIRECT("'各歳別人口③'!E"&amp;(67+131*ROW(A40))))</f>
        <v>11201</v>
      </c>
      <c r="BK50" s="25">
        <f ca="1">SUM(INDIRECT("'各歳別人口③'!E"&amp;(68+131*ROW(A40))):INDIRECT("'各歳別人口③'!E"&amp;(72+131*ROW(A40))))</f>
        <v>12398</v>
      </c>
      <c r="BL50" s="25">
        <f ca="1">SUM(INDIRECT("'各歳別人口③'!E"&amp;(73+131*ROW(A40))):INDIRECT("'各歳別人口③'!E"&amp;(77+131*ROW(A40))))</f>
        <v>17655</v>
      </c>
      <c r="BM50" s="25">
        <f ca="1">SUM(INDIRECT("'各歳別人口③'!E"&amp;(78+131*ROW(A40))):INDIRECT("'各歳別人口③'!E"&amp;(82+131*ROW(A40))))</f>
        <v>14310</v>
      </c>
      <c r="BN50" s="25">
        <f ca="1">SUM(INDIRECT("'各歳別人口③'!E"&amp;(83+131*ROW(A40))):INDIRECT("'各歳別人口③'!E"&amp;(87+131*ROW(A40))))</f>
        <v>11909</v>
      </c>
      <c r="BO50" s="25">
        <f ca="1">SUM(INDIRECT("'各歳別人口③'!E"&amp;(88+131*ROW(A40))):INDIRECT("'各歳別人口③'!E"&amp;(133+131*ROW(A40))))</f>
        <v>13990</v>
      </c>
      <c r="BQ50" s="24" t="str">
        <f>"2021年"&amp;"11月"</f>
        <v>2021年11月</v>
      </c>
      <c r="BR50" s="25">
        <f t="shared" ca="1" si="7"/>
        <v>930</v>
      </c>
      <c r="BS50" s="25">
        <f t="shared" ca="1" si="8"/>
        <v>1080</v>
      </c>
      <c r="BT50" s="25">
        <f t="shared" ca="1" si="9"/>
        <v>1221</v>
      </c>
      <c r="BU50" s="25">
        <f t="shared" ca="1" si="10"/>
        <v>1225</v>
      </c>
      <c r="BV50" s="25">
        <f t="shared" ca="1" si="11"/>
        <v>1278</v>
      </c>
      <c r="BW50" s="25">
        <f t="shared" ca="1" si="12"/>
        <v>1423</v>
      </c>
      <c r="BX50" s="25">
        <f t="shared" ca="1" si="13"/>
        <v>1398</v>
      </c>
      <c r="BY50" s="25">
        <f t="shared" ca="1" si="14"/>
        <v>1402</v>
      </c>
      <c r="BZ50" s="25">
        <f t="shared" ca="1" si="15"/>
        <v>1428</v>
      </c>
      <c r="CA50" s="25">
        <f t="shared" ca="1" si="16"/>
        <v>1479</v>
      </c>
      <c r="CB50" s="25">
        <f t="shared" ca="1" si="17"/>
        <v>1563</v>
      </c>
      <c r="CC50" s="25">
        <f t="shared" ca="1" si="18"/>
        <v>1612</v>
      </c>
      <c r="CD50" s="25">
        <f t="shared" ca="1" si="19"/>
        <v>1562</v>
      </c>
      <c r="CE50" s="25">
        <f t="shared" ca="1" si="20"/>
        <v>1581</v>
      </c>
      <c r="CF50" s="25">
        <f t="shared" ca="1" si="21"/>
        <v>1692</v>
      </c>
      <c r="CG50" s="25">
        <f t="shared" ca="1" si="22"/>
        <v>1819</v>
      </c>
      <c r="CH50" s="25">
        <f t="shared" ca="1" si="23"/>
        <v>2021</v>
      </c>
      <c r="CI50" s="25">
        <f t="shared" ca="1" si="24"/>
        <v>2097</v>
      </c>
      <c r="CJ50" s="25">
        <f t="shared" ca="1" si="25"/>
        <v>2264</v>
      </c>
      <c r="CK50" s="25">
        <f t="shared" ca="1" si="26"/>
        <v>2361</v>
      </c>
      <c r="CL50" s="25">
        <f t="shared" ca="1" si="27"/>
        <v>2511</v>
      </c>
      <c r="CM50" s="25">
        <f t="shared" ca="1" si="28"/>
        <v>2668</v>
      </c>
      <c r="CN50" s="25">
        <f t="shared" ca="1" si="29"/>
        <v>2414</v>
      </c>
      <c r="CO50" s="25">
        <f t="shared" ca="1" si="30"/>
        <v>2117</v>
      </c>
      <c r="CP50" s="25">
        <f t="shared" ca="1" si="31"/>
        <v>1998</v>
      </c>
      <c r="CQ50" s="25">
        <f t="shared" ca="1" si="32"/>
        <v>1898</v>
      </c>
      <c r="CR50" s="25">
        <f t="shared" ca="1" si="33"/>
        <v>1905</v>
      </c>
      <c r="CS50" s="25">
        <f t="shared" ca="1" si="34"/>
        <v>1884</v>
      </c>
      <c r="CT50" s="25">
        <f t="shared" ca="1" si="35"/>
        <v>1795</v>
      </c>
      <c r="CU50" s="25">
        <f t="shared" ca="1" si="36"/>
        <v>1788</v>
      </c>
      <c r="CV50" s="25">
        <f t="shared" ca="1" si="37"/>
        <v>1777</v>
      </c>
      <c r="CW50" s="25">
        <f t="shared" ca="1" si="38"/>
        <v>1808</v>
      </c>
      <c r="CX50" s="25">
        <f t="shared" ca="1" si="39"/>
        <v>1804</v>
      </c>
      <c r="CY50" s="25">
        <f t="shared" ca="1" si="40"/>
        <v>1946</v>
      </c>
      <c r="CZ50" s="25">
        <f t="shared" ca="1" si="41"/>
        <v>1949</v>
      </c>
      <c r="DA50" s="25">
        <f t="shared" ca="1" si="42"/>
        <v>1990</v>
      </c>
      <c r="DB50" s="25">
        <f t="shared" ca="1" si="43"/>
        <v>1991</v>
      </c>
      <c r="DC50" s="25">
        <f t="shared" ca="1" si="44"/>
        <v>2088</v>
      </c>
      <c r="DD50" s="25">
        <f t="shared" ca="1" si="45"/>
        <v>2116</v>
      </c>
      <c r="DE50" s="25">
        <f t="shared" ca="1" si="46"/>
        <v>2157</v>
      </c>
      <c r="DF50" s="25">
        <f t="shared" ca="1" si="47"/>
        <v>2114</v>
      </c>
      <c r="DG50" s="25">
        <f t="shared" ca="1" si="48"/>
        <v>2214</v>
      </c>
      <c r="DH50" s="25">
        <f t="shared" ca="1" si="49"/>
        <v>2399</v>
      </c>
      <c r="DI50" s="25">
        <f t="shared" ca="1" si="50"/>
        <v>2517</v>
      </c>
      <c r="DJ50" s="25">
        <f t="shared" ca="1" si="51"/>
        <v>2635</v>
      </c>
      <c r="DK50" s="25">
        <f t="shared" ca="1" si="52"/>
        <v>2842</v>
      </c>
      <c r="DL50" s="25">
        <f t="shared" ca="1" si="53"/>
        <v>2982</v>
      </c>
      <c r="DM50" s="25">
        <f t="shared" ca="1" si="54"/>
        <v>3171</v>
      </c>
      <c r="DN50" s="25">
        <f t="shared" ca="1" si="55"/>
        <v>3380</v>
      </c>
      <c r="DO50" s="25">
        <f t="shared" ca="1" si="56"/>
        <v>3424</v>
      </c>
      <c r="DP50" s="25">
        <f t="shared" ca="1" si="57"/>
        <v>3376</v>
      </c>
      <c r="DQ50" s="25">
        <f t="shared" ca="1" si="58"/>
        <v>3283</v>
      </c>
      <c r="DR50" s="25">
        <f t="shared" ca="1" si="59"/>
        <v>3161</v>
      </c>
      <c r="DS50" s="25">
        <f t="shared" ca="1" si="60"/>
        <v>3020</v>
      </c>
      <c r="DT50" s="25">
        <f t="shared" ca="1" si="61"/>
        <v>3148</v>
      </c>
      <c r="DU50" s="25">
        <f t="shared" ca="1" si="62"/>
        <v>2269</v>
      </c>
      <c r="DV50" s="25">
        <f t="shared" ca="1" si="63"/>
        <v>2866</v>
      </c>
      <c r="DW50" s="25">
        <f t="shared" ca="1" si="64"/>
        <v>2611</v>
      </c>
      <c r="DX50" s="25">
        <f t="shared" ca="1" si="65"/>
        <v>2586</v>
      </c>
      <c r="DY50" s="25">
        <f t="shared" ca="1" si="66"/>
        <v>2458</v>
      </c>
      <c r="DZ50" s="25">
        <f t="shared" ca="1" si="67"/>
        <v>2404</v>
      </c>
      <c r="EA50" s="25">
        <f t="shared" ca="1" si="68"/>
        <v>2336</v>
      </c>
      <c r="EB50" s="25">
        <f t="shared" ca="1" si="69"/>
        <v>2441</v>
      </c>
      <c r="EC50" s="25">
        <f t="shared" ca="1" si="70"/>
        <v>2296</v>
      </c>
      <c r="ED50" s="25">
        <f t="shared" ca="1" si="71"/>
        <v>2159</v>
      </c>
      <c r="EE50" s="25">
        <f t="shared" ca="1" si="72"/>
        <v>2305</v>
      </c>
      <c r="EF50" s="25">
        <f t="shared" ca="1" si="73"/>
        <v>2296</v>
      </c>
      <c r="EG50" s="25">
        <f t="shared" ca="1" si="74"/>
        <v>2376</v>
      </c>
      <c r="EH50" s="25">
        <f t="shared" ca="1" si="75"/>
        <v>2499</v>
      </c>
      <c r="EI50" s="25">
        <f t="shared" ca="1" si="76"/>
        <v>2665</v>
      </c>
      <c r="EJ50" s="25">
        <f t="shared" ca="1" si="77"/>
        <v>2771</v>
      </c>
      <c r="EK50" s="25">
        <f t="shared" ca="1" si="78"/>
        <v>3007</v>
      </c>
      <c r="EL50" s="25">
        <f t="shared" ca="1" si="79"/>
        <v>3442</v>
      </c>
      <c r="EM50" s="25">
        <f t="shared" ca="1" si="80"/>
        <v>3239</v>
      </c>
      <c r="EN50" s="25">
        <f t="shared" ca="1" si="81"/>
        <v>3344</v>
      </c>
      <c r="EO50" s="25">
        <f t="shared" ca="1" si="82"/>
        <v>2094</v>
      </c>
      <c r="EP50" s="25">
        <f t="shared" ca="1" si="83"/>
        <v>1966</v>
      </c>
      <c r="EQ50" s="25">
        <f t="shared" ca="1" si="84"/>
        <v>2566</v>
      </c>
      <c r="ER50" s="25">
        <f t="shared" ca="1" si="85"/>
        <v>2536</v>
      </c>
      <c r="ES50" s="25">
        <f t="shared" ca="1" si="86"/>
        <v>2523</v>
      </c>
      <c r="ET50" s="25">
        <f t="shared" ca="1" si="87"/>
        <v>2343</v>
      </c>
      <c r="EU50" s="25">
        <f t="shared" ca="1" si="88"/>
        <v>1947</v>
      </c>
      <c r="EV50" s="25">
        <f t="shared" ca="1" si="89"/>
        <v>1736</v>
      </c>
      <c r="EW50" s="25">
        <f t="shared" ca="1" si="90"/>
        <v>1565</v>
      </c>
      <c r="EX50" s="25">
        <f t="shared" ca="1" si="91"/>
        <v>1548</v>
      </c>
      <c r="EY50" s="25">
        <f t="shared" ca="1" si="92"/>
        <v>1349</v>
      </c>
      <c r="EZ50" s="25">
        <f t="shared" ca="1" si="93"/>
        <v>1287</v>
      </c>
      <c r="FA50" s="25">
        <f t="shared" ca="1" si="94"/>
        <v>964</v>
      </c>
      <c r="FB50" s="25">
        <f t="shared" ca="1" si="95"/>
        <v>857</v>
      </c>
      <c r="FC50" s="25">
        <f t="shared" ca="1" si="96"/>
        <v>703</v>
      </c>
      <c r="FD50" s="25">
        <f t="shared" ca="1" si="97"/>
        <v>550</v>
      </c>
      <c r="FE50" s="25">
        <f t="shared" ca="1" si="98"/>
        <v>393</v>
      </c>
      <c r="FF50" s="25">
        <f t="shared" ca="1" si="99"/>
        <v>316</v>
      </c>
      <c r="FG50" s="25">
        <f t="shared" ca="1" si="100"/>
        <v>256</v>
      </c>
      <c r="FH50" s="25">
        <f t="shared" ca="1" si="101"/>
        <v>202</v>
      </c>
      <c r="FI50" s="25">
        <f t="shared" ca="1" si="102"/>
        <v>131</v>
      </c>
      <c r="FJ50" s="25">
        <f t="shared" ca="1" si="103"/>
        <v>74</v>
      </c>
      <c r="FK50" s="25">
        <f t="shared" ca="1" si="104"/>
        <v>55</v>
      </c>
      <c r="FL50" s="25">
        <f t="shared" ca="1" si="105"/>
        <v>49</v>
      </c>
      <c r="FM50" s="25">
        <f t="shared" ca="1" si="106"/>
        <v>24</v>
      </c>
      <c r="FN50" s="27">
        <f ca="1">SUM(INDIRECT("'各歳別人口③'!D"&amp;(103+131*ROW(A40))):INDIRECT("'各歳別人口③'!D"&amp;(133+131*ROW(A40))))</f>
        <v>37</v>
      </c>
      <c r="FP50" s="24" t="str">
        <f>"2021年"&amp;"11月"</f>
        <v>2021年11月</v>
      </c>
      <c r="FQ50" s="25">
        <f t="shared" ca="1" si="107"/>
        <v>875</v>
      </c>
      <c r="FR50" s="25">
        <f t="shared" ca="1" si="108"/>
        <v>1046</v>
      </c>
      <c r="FS50" s="25">
        <f t="shared" ca="1" si="109"/>
        <v>1050</v>
      </c>
      <c r="FT50" s="25">
        <f t="shared" ca="1" si="110"/>
        <v>1137</v>
      </c>
      <c r="FU50" s="25">
        <f t="shared" ca="1" si="111"/>
        <v>1223</v>
      </c>
      <c r="FV50" s="25">
        <f t="shared" ca="1" si="112"/>
        <v>1257</v>
      </c>
      <c r="FW50" s="25">
        <f t="shared" ca="1" si="113"/>
        <v>1347</v>
      </c>
      <c r="FX50" s="25">
        <f t="shared" ca="1" si="114"/>
        <v>1360</v>
      </c>
      <c r="FY50" s="25">
        <f t="shared" ca="1" si="115"/>
        <v>1450</v>
      </c>
      <c r="FZ50" s="25">
        <f t="shared" ca="1" si="116"/>
        <v>1444</v>
      </c>
      <c r="GA50" s="25">
        <f t="shared" ca="1" si="117"/>
        <v>1549</v>
      </c>
      <c r="GB50" s="25">
        <f t="shared" ca="1" si="118"/>
        <v>1500</v>
      </c>
      <c r="GC50" s="25">
        <f t="shared" ca="1" si="119"/>
        <v>1512</v>
      </c>
      <c r="GD50" s="25">
        <f t="shared" ca="1" si="120"/>
        <v>1538</v>
      </c>
      <c r="GE50" s="25">
        <f t="shared" ca="1" si="121"/>
        <v>1608</v>
      </c>
      <c r="GF50" s="25">
        <f t="shared" ca="1" si="122"/>
        <v>1636</v>
      </c>
      <c r="GG50" s="25">
        <f t="shared" ca="1" si="123"/>
        <v>1591</v>
      </c>
      <c r="GH50" s="25">
        <f t="shared" ca="1" si="124"/>
        <v>1635</v>
      </c>
      <c r="GI50" s="25">
        <f t="shared" ca="1" si="125"/>
        <v>1825</v>
      </c>
      <c r="GJ50" s="25">
        <f t="shared" ca="1" si="126"/>
        <v>1812</v>
      </c>
      <c r="GK50" s="25">
        <f t="shared" ca="1" si="127"/>
        <v>1879</v>
      </c>
      <c r="GL50" s="25">
        <f t="shared" ca="1" si="128"/>
        <v>1950</v>
      </c>
      <c r="GM50" s="25">
        <f t="shared" ca="1" si="129"/>
        <v>1832</v>
      </c>
      <c r="GN50" s="25">
        <f t="shared" ca="1" si="130"/>
        <v>1731</v>
      </c>
      <c r="GO50" s="25">
        <f t="shared" ca="1" si="131"/>
        <v>1647</v>
      </c>
      <c r="GP50" s="25">
        <f t="shared" ca="1" si="132"/>
        <v>1588</v>
      </c>
      <c r="GQ50" s="25">
        <f t="shared" ca="1" si="133"/>
        <v>1545</v>
      </c>
      <c r="GR50" s="25">
        <f t="shared" ca="1" si="134"/>
        <v>1559</v>
      </c>
      <c r="GS50" s="25">
        <f t="shared" ca="1" si="135"/>
        <v>1395</v>
      </c>
      <c r="GT50" s="25">
        <f t="shared" ca="1" si="136"/>
        <v>1528</v>
      </c>
      <c r="GU50" s="25">
        <f t="shared" ca="1" si="137"/>
        <v>1489</v>
      </c>
      <c r="GV50" s="25">
        <f t="shared" ca="1" si="138"/>
        <v>1537</v>
      </c>
      <c r="GW50" s="25">
        <f t="shared" ca="1" si="139"/>
        <v>1639</v>
      </c>
      <c r="GX50" s="25">
        <f t="shared" ca="1" si="140"/>
        <v>1655</v>
      </c>
      <c r="GY50" s="25">
        <f t="shared" ca="1" si="141"/>
        <v>1716</v>
      </c>
      <c r="GZ50" s="25">
        <f t="shared" ca="1" si="142"/>
        <v>1715</v>
      </c>
      <c r="HA50" s="25">
        <f t="shared" ca="1" si="143"/>
        <v>1829</v>
      </c>
      <c r="HB50" s="25">
        <f t="shared" ca="1" si="144"/>
        <v>1864</v>
      </c>
      <c r="HC50" s="25">
        <f t="shared" ca="1" si="145"/>
        <v>1995</v>
      </c>
      <c r="HD50" s="25">
        <f t="shared" ca="1" si="146"/>
        <v>1997</v>
      </c>
      <c r="HE50" s="25">
        <f t="shared" ca="1" si="147"/>
        <v>2011</v>
      </c>
      <c r="HF50" s="25">
        <f t="shared" ca="1" si="148"/>
        <v>2165</v>
      </c>
      <c r="HG50" s="25">
        <f t="shared" ca="1" si="149"/>
        <v>2262</v>
      </c>
      <c r="HH50" s="25">
        <f t="shared" ca="1" si="150"/>
        <v>2341</v>
      </c>
      <c r="HI50" s="25">
        <f t="shared" ca="1" si="151"/>
        <v>2442</v>
      </c>
      <c r="HJ50" s="25">
        <f t="shared" ca="1" si="152"/>
        <v>2634</v>
      </c>
      <c r="HK50" s="25">
        <f t="shared" ca="1" si="153"/>
        <v>2842</v>
      </c>
      <c r="HL50" s="25">
        <f t="shared" ca="1" si="154"/>
        <v>3031</v>
      </c>
      <c r="HM50" s="25">
        <f t="shared" ca="1" si="155"/>
        <v>3169</v>
      </c>
      <c r="HN50" s="25">
        <f t="shared" ca="1" si="156"/>
        <v>3128</v>
      </c>
      <c r="HO50" s="25">
        <f t="shared" ca="1" si="157"/>
        <v>3190</v>
      </c>
      <c r="HP50" s="25">
        <f t="shared" ca="1" si="158"/>
        <v>3033</v>
      </c>
      <c r="HQ50" s="25">
        <f t="shared" ca="1" si="159"/>
        <v>2906</v>
      </c>
      <c r="HR50" s="25">
        <f t="shared" ca="1" si="160"/>
        <v>2842</v>
      </c>
      <c r="HS50" s="25">
        <f t="shared" ca="1" si="161"/>
        <v>2964</v>
      </c>
      <c r="HT50" s="25">
        <f t="shared" ca="1" si="162"/>
        <v>2146</v>
      </c>
      <c r="HU50" s="25">
        <f t="shared" ca="1" si="163"/>
        <v>2741</v>
      </c>
      <c r="HV50" s="25">
        <f t="shared" ca="1" si="164"/>
        <v>2505</v>
      </c>
      <c r="HW50" s="25">
        <f t="shared" ca="1" si="165"/>
        <v>2464</v>
      </c>
      <c r="HX50" s="25">
        <f t="shared" ca="1" si="166"/>
        <v>2362</v>
      </c>
      <c r="HY50" s="25">
        <f t="shared" ca="1" si="167"/>
        <v>2262</v>
      </c>
      <c r="HZ50" s="25">
        <f t="shared" ca="1" si="168"/>
        <v>2299</v>
      </c>
      <c r="IA50" s="25">
        <f t="shared" ca="1" si="169"/>
        <v>2271</v>
      </c>
      <c r="IB50" s="25">
        <f t="shared" ca="1" si="170"/>
        <v>2231</v>
      </c>
      <c r="IC50" s="25">
        <f t="shared" ca="1" si="171"/>
        <v>2138</v>
      </c>
      <c r="ID50" s="25">
        <f t="shared" ca="1" si="172"/>
        <v>2304</v>
      </c>
      <c r="IE50" s="25">
        <f t="shared" ca="1" si="173"/>
        <v>2386</v>
      </c>
      <c r="IF50" s="25">
        <f t="shared" ca="1" si="174"/>
        <v>2453</v>
      </c>
      <c r="IG50" s="25">
        <f t="shared" ca="1" si="175"/>
        <v>2450</v>
      </c>
      <c r="IH50" s="25">
        <f t="shared" ca="1" si="176"/>
        <v>2805</v>
      </c>
      <c r="II50" s="25">
        <f t="shared" ca="1" si="177"/>
        <v>2987</v>
      </c>
      <c r="IJ50" s="25">
        <f t="shared" ca="1" si="178"/>
        <v>3241</v>
      </c>
      <c r="IK50" s="25">
        <f t="shared" ca="1" si="179"/>
        <v>3779</v>
      </c>
      <c r="IL50" s="25">
        <f t="shared" ca="1" si="180"/>
        <v>3813</v>
      </c>
      <c r="IM50" s="25">
        <f t="shared" ca="1" si="181"/>
        <v>3835</v>
      </c>
      <c r="IN50" s="25">
        <f t="shared" ca="1" si="182"/>
        <v>2626</v>
      </c>
      <c r="IO50" s="25">
        <f t="shared" ca="1" si="183"/>
        <v>2451</v>
      </c>
      <c r="IP50" s="25">
        <f t="shared" ca="1" si="184"/>
        <v>3167</v>
      </c>
      <c r="IQ50" s="25">
        <f t="shared" ca="1" si="185"/>
        <v>3078</v>
      </c>
      <c r="IR50" s="25">
        <f t="shared" ca="1" si="186"/>
        <v>2988</v>
      </c>
      <c r="IS50" s="25">
        <f t="shared" ca="1" si="187"/>
        <v>2962</v>
      </c>
      <c r="IT50" s="25">
        <f t="shared" ca="1" si="188"/>
        <v>2537</v>
      </c>
      <c r="IU50" s="25">
        <f t="shared" ca="1" si="189"/>
        <v>2222</v>
      </c>
      <c r="IV50" s="25">
        <f t="shared" ca="1" si="190"/>
        <v>2119</v>
      </c>
      <c r="IW50" s="25">
        <f t="shared" ca="1" si="191"/>
        <v>2069</v>
      </c>
      <c r="IX50" s="25">
        <f t="shared" ca="1" si="192"/>
        <v>1927</v>
      </c>
      <c r="IY50" s="25">
        <f t="shared" ca="1" si="193"/>
        <v>1983</v>
      </c>
      <c r="IZ50" s="25">
        <f t="shared" ca="1" si="194"/>
        <v>1615</v>
      </c>
      <c r="JA50" s="25">
        <f t="shared" ca="1" si="195"/>
        <v>1513</v>
      </c>
      <c r="JB50" s="25">
        <f t="shared" ca="1" si="196"/>
        <v>1305</v>
      </c>
      <c r="JC50" s="25">
        <f t="shared" ca="1" si="197"/>
        <v>1122</v>
      </c>
      <c r="JD50" s="25">
        <f t="shared" ca="1" si="198"/>
        <v>932</v>
      </c>
      <c r="JE50" s="25">
        <f t="shared" ca="1" si="199"/>
        <v>809</v>
      </c>
      <c r="JF50" s="25">
        <f t="shared" ca="1" si="200"/>
        <v>688</v>
      </c>
      <c r="JG50" s="25">
        <f t="shared" ca="1" si="201"/>
        <v>504</v>
      </c>
      <c r="JH50" s="25">
        <f t="shared" ca="1" si="202"/>
        <v>410</v>
      </c>
      <c r="JI50" s="25">
        <f t="shared" ca="1" si="203"/>
        <v>396</v>
      </c>
      <c r="JJ50" s="25">
        <f t="shared" ca="1" si="204"/>
        <v>245</v>
      </c>
      <c r="JK50" s="25">
        <f t="shared" ca="1" si="205"/>
        <v>189</v>
      </c>
      <c r="JL50" s="25">
        <f t="shared" ca="1" si="206"/>
        <v>119</v>
      </c>
      <c r="JM50" s="27">
        <f ca="1">SUM(INDIRECT("'各歳別人口③'!E"&amp;(103+131*ROW(A40))):INDIRECT("'各歳別人口③'!E"&amp;(133+131*ROW(A40))))</f>
        <v>233</v>
      </c>
    </row>
    <row r="51" spans="1:273" x14ac:dyDescent="0.4">
      <c r="A51" s="24" t="str">
        <f>"2021年"&amp;"12月"</f>
        <v>2021年12月</v>
      </c>
      <c r="B51" s="25">
        <f ca="1">SUM(INDIRECT("'各歳別人口③'!D"&amp;(3+131*ROW(A41))):INDIRECT("'各歳別人口③'!E"&amp;(133+131*ROW(A41))))</f>
        <v>392817</v>
      </c>
      <c r="D51" s="24" t="str">
        <f>"2021年"&amp;"12月"</f>
        <v>2021年12月</v>
      </c>
      <c r="E51" s="25">
        <f ca="1">SUM(INDIRECT("'各歳別人口③'!D"&amp;(3+131*ROW(A41))):INDIRECT("'各歳別人口③'!D"&amp;(133+131*ROW(A41))))</f>
        <v>195863</v>
      </c>
      <c r="F51" s="25">
        <f ca="1">SUM(INDIRECT("'各歳別人口③'!E"&amp;(3+131*ROW(A41))):INDIRECT("'各歳別人口③'!E"&amp;(133+131*ROW(A41))))</f>
        <v>196954</v>
      </c>
      <c r="H51" s="24" t="str">
        <f>"2021年"&amp;"12月"</f>
        <v>2021年12月</v>
      </c>
      <c r="I51" s="25">
        <f ca="1">SUM(INDIRECT("'各歳別人口③'!D"&amp;(3+131*ROW(A41))):INDIRECT("'各歳別人口③'!D"&amp;(17+131*ROW(A41))))</f>
        <v>20798</v>
      </c>
      <c r="J51" s="25">
        <f ca="1">SUM(INDIRECT("'各歳別人口③'!D"&amp;(18+131*ROW(A41))):INDIRECT("'各歳別人口③'!D"&amp;(67+131*ROW(A41))))</f>
        <v>119069</v>
      </c>
      <c r="K51" s="25">
        <f ca="1">SUM(INDIRECT("'各歳別人口③'!D"&amp;(68+131*ROW(A41))):INDIRECT("'各歳別人口③'!D"&amp;(133+131*ROW(A41))))</f>
        <v>55996</v>
      </c>
      <c r="M51" s="24" t="str">
        <f>"2021年"&amp;"12月"</f>
        <v>2021年12月</v>
      </c>
      <c r="N51" s="25">
        <f ca="1">SUM(INDIRECT("'各歳別人口③'!E"&amp;(3+131*ROW(A41))):INDIRECT("'各歳別人口③'!E"&amp;(17+131*ROW(A41))))</f>
        <v>19837</v>
      </c>
      <c r="O51" s="25">
        <f ca="1">SUM(INDIRECT("'各歳別人口③'!E"&amp;(18+131*ROW(A41))):INDIRECT("'各歳別人口③'!E"&amp;(67+131*ROW(A41))))</f>
        <v>106869</v>
      </c>
      <c r="P51" s="25">
        <f ca="1">SUM(INDIRECT("'各歳別人口③'!E"&amp;(68+131*ROW(A41))):INDIRECT("'各歳別人口③'!E"&amp;(133+131*ROW(A41))))</f>
        <v>70248</v>
      </c>
      <c r="R51" s="24" t="str">
        <f>"2021年"&amp;"12月"</f>
        <v>2021年12月</v>
      </c>
      <c r="S51" s="26">
        <f ca="1">IFERROR(SUM(INDIRECT("'各歳別人口③'!D"&amp;(68+131*ROW(A41))):INDIRECT("'各歳別人口③'!E"&amp;(133+131*ROW(A41))))/SUM(INDIRECT("'各歳別人口③'!D"&amp;(3+131*ROW(A41))):INDIRECT("'各歳別人口③'!E"&amp;(133+131*ROW(A41)))),"")</f>
        <v>0.32138120295201072</v>
      </c>
      <c r="U51" s="24" t="str">
        <f>"2021年"&amp;"12月"</f>
        <v>2021年12月</v>
      </c>
      <c r="V51" s="26">
        <f ca="1">IFERROR(SUM(INDIRECT("'各歳別人口③'!D"&amp;(78+131*ROW(A41))):INDIRECT("'各歳別人口③'!E"&amp;(133+131*ROW(A41))))/SUM(INDIRECT("'各歳別人口③'!D"&amp;(3+131*ROW(A41))):INDIRECT("'各歳別人口③'!E"&amp;(133+131*ROW(A41)))),"")</f>
        <v>0.17417016066005289</v>
      </c>
      <c r="X51" s="24" t="str">
        <f>"2021年"&amp;"12月"</f>
        <v>2021年12月</v>
      </c>
      <c r="Y51" s="26">
        <f ca="1">IFERROR(SUM(INDIRECT("'各歳別人口③'!D"&amp;(3+131*ROW(A41))):INDIRECT("'各歳別人口③'!E"&amp;(17+131*ROW(A41))))/SUM(INDIRECT("'各歳別人口③'!D"&amp;(3+131*ROW(A41))):INDIRECT("'各歳別人口③'!E"&amp;(133+131*ROW(A41)))),"")</f>
        <v>0.10344511566454609</v>
      </c>
      <c r="Z51" s="26">
        <f ca="1">IFERROR(SUM(INDIRECT("'各歳別人口③'!D"&amp;(18+131*ROW(A41))):INDIRECT("'各歳別人口③'!E"&amp;(67+131*ROW(A41))))/SUM(INDIRECT("'各歳別人口③'!D"&amp;(3+131*ROW(A41))):INDIRECT("'各歳別人口③'!E"&amp;(133+131*ROW(A41)))),"")</f>
        <v>0.57517368138344316</v>
      </c>
      <c r="AA51" s="26">
        <f ca="1">IFERROR(SUM(INDIRECT("'各歳別人口③'!D"&amp;(68+131*ROW(A41))):INDIRECT("'各歳別人口③'!E"&amp;(133+131*ROW(A41))))/SUM(INDIRECT("'各歳別人口③'!D"&amp;(3+131*ROW(A41))):INDIRECT("'各歳別人口③'!E"&amp;(133+131*ROW(A41)))),"")</f>
        <v>0.32138120295201072</v>
      </c>
      <c r="AC51" s="24" t="str">
        <f>"2021年"&amp;"12月"</f>
        <v>2021年12月</v>
      </c>
      <c r="AD51" s="25">
        <f ca="1">SUM(INDIRECT("'各歳別人口③'!D"&amp;(3+131*ROW(A41))):INDIRECT("'各歳別人口③'!D"&amp;(7+131*ROW(A41))))</f>
        <v>5697</v>
      </c>
      <c r="AE51" s="25">
        <f ca="1">SUM(INDIRECT("'各歳別人口③'!D"&amp;(8+131*ROW(A41))):INDIRECT("'各歳別人口③'!D"&amp;(12+131*ROW(A41))))</f>
        <v>7136</v>
      </c>
      <c r="AF51" s="25">
        <f ca="1">SUM(INDIRECT("'各歳別人口③'!D"&amp;(13+131*ROW(A41))):INDIRECT("'各歳別人口③'!D"&amp;(17+131*ROW(A41))))</f>
        <v>7965</v>
      </c>
      <c r="AG51" s="25">
        <f ca="1">SUM(INDIRECT("'各歳別人口③'!D"&amp;(18+131*ROW(A41))):INDIRECT("'各歳別人口③'!D"&amp;(22+131*ROW(A41))))</f>
        <v>10499</v>
      </c>
      <c r="AH51" s="25">
        <f ca="1">SUM(INDIRECT("'各歳別人口③'!D"&amp;(23+131*ROW(A41))):INDIRECT("'各歳別人口③'!D"&amp;(27+131*ROW(A41))))</f>
        <v>11701</v>
      </c>
      <c r="AI51" s="25">
        <f ca="1">SUM(INDIRECT("'各歳別人口③'!D"&amp;(28+131*ROW(A41))):INDIRECT("'各歳別人口③'!D"&amp;(32+131*ROW(A41))))</f>
        <v>9207</v>
      </c>
      <c r="AJ51" s="25">
        <f ca="1">SUM(INDIRECT("'各歳別人口③'!D"&amp;(33+131*ROW(A41))):INDIRECT("'各歳別人口③'!D"&amp;(37+131*ROW(A41))))</f>
        <v>9293</v>
      </c>
      <c r="AK51" s="25">
        <f ca="1">SUM(INDIRECT("'各歳別人口③'!D"&amp;(38+131*ROW(A41))):INDIRECT("'各歳別人口③'!D"&amp;(42+131*ROW(A41))))</f>
        <v>10306</v>
      </c>
      <c r="AL51" s="25">
        <f ca="1">SUM(INDIRECT("'各歳別人口③'!D"&amp;(43+131*ROW(A41))):INDIRECT("'各歳別人口③'!D"&amp;(47+131*ROW(A41))))</f>
        <v>11824</v>
      </c>
      <c r="AM51" s="25">
        <f ca="1">SUM(INDIRECT("'各歳別人口③'!D"&amp;(48+131*ROW(A41))):INDIRECT("'各歳別人口③'!D"&amp;(52+131*ROW(A41))))</f>
        <v>15768</v>
      </c>
      <c r="AN51" s="25">
        <f ca="1">SUM(INDIRECT("'各歳別人口③'!D"&amp;(53+131*ROW(A41))):INDIRECT("'各歳別人口③'!D"&amp;(57+131*ROW(A41))))</f>
        <v>16022</v>
      </c>
      <c r="AO51" s="25">
        <f ca="1">SUM(INDIRECT("'各歳別人口③'!D"&amp;(58+131*ROW(A41))):INDIRECT("'各歳別人口③'!D"&amp;(62+131*ROW(A41))))</f>
        <v>12784</v>
      </c>
      <c r="AP51" s="25">
        <f ca="1">SUM(INDIRECT("'各歳別人口③'!D"&amp;(63+131*ROW(A41))):INDIRECT("'各歳別人口③'!D"&amp;(67+131*ROW(A41))))</f>
        <v>11665</v>
      </c>
      <c r="AQ51" s="25">
        <f ca="1">SUM(INDIRECT("'各歳別人口③'!D"&amp;(68+131*ROW(A41))):INDIRECT("'各歳別人口③'!D"&amp;(72+131*ROW(A41))))</f>
        <v>12091</v>
      </c>
      <c r="AR51" s="25">
        <f ca="1">SUM(INDIRECT("'各歳別人口③'!D"&amp;(73+131*ROW(A41))):INDIRECT("'各歳別人口③'!D"&amp;(77+131*ROW(A41))))</f>
        <v>15763</v>
      </c>
      <c r="AS51" s="25">
        <f ca="1">SUM(INDIRECT("'各歳別人口③'!D"&amp;(78+131*ROW(A41))):INDIRECT("'各歳別人口③'!D"&amp;(82+131*ROW(A41))))</f>
        <v>11693</v>
      </c>
      <c r="AT51" s="25">
        <f ca="1">SUM(INDIRECT("'各歳別人口③'!D"&amp;(83+131*ROW(A41))):INDIRECT("'各歳別人口③'!D"&amp;(87+131*ROW(A41))))</f>
        <v>9183</v>
      </c>
      <c r="AU51" s="25">
        <f ca="1">SUM(INDIRECT("'各歳別人口③'!D"&amp;(88+131*ROW(A41))):INDIRECT("'各歳別人口③'!D"&amp;(133+131*ROW(A41))))</f>
        <v>7266</v>
      </c>
      <c r="AW51" s="24" t="str">
        <f>"2021年"&amp;"12月"</f>
        <v>2021年12月</v>
      </c>
      <c r="AX51" s="25">
        <f ca="1">SUM(INDIRECT("'各歳別人口③'!E"&amp;(3+131*ROW(A41))):INDIRECT("'各歳別人口③'!E"&amp;(7+131*ROW(A41))))</f>
        <v>5312</v>
      </c>
      <c r="AY51" s="25">
        <f ca="1">SUM(INDIRECT("'各歳別人口③'!E"&amp;(8+131*ROW(A41))):INDIRECT("'各歳別人口③'!E"&amp;(12+131*ROW(A41))))</f>
        <v>6838</v>
      </c>
      <c r="AZ51" s="25">
        <f ca="1">SUM(INDIRECT("'各歳別人口③'!E"&amp;(13+131*ROW(A41))):INDIRECT("'各歳別人口③'!E"&amp;(17+131*ROW(A41))))</f>
        <v>7687</v>
      </c>
      <c r="BA51" s="25">
        <f ca="1">SUM(INDIRECT("'各歳別人口③'!E"&amp;(18+131*ROW(A41))):INDIRECT("'各歳別人口③'!E"&amp;(22+131*ROW(A41))))</f>
        <v>8478</v>
      </c>
      <c r="BB51" s="25">
        <f ca="1">SUM(INDIRECT("'各歳別人口③'!E"&amp;(23+131*ROW(A41))):INDIRECT("'各歳別人口③'!E"&amp;(27+131*ROW(A41))))</f>
        <v>9059</v>
      </c>
      <c r="BC51" s="25">
        <f ca="1">SUM(INDIRECT("'各歳別人口③'!E"&amp;(28+131*ROW(A41))):INDIRECT("'各歳別人口③'!E"&amp;(32+131*ROW(A41))))</f>
        <v>7586</v>
      </c>
      <c r="BD51" s="25">
        <f ca="1">SUM(INDIRECT("'各歳別人口③'!E"&amp;(33+131*ROW(A41))):INDIRECT("'各歳別人口③'!E"&amp;(37+131*ROW(A41))))</f>
        <v>8030</v>
      </c>
      <c r="BE51" s="25">
        <f ca="1">SUM(INDIRECT("'各歳別人口③'!E"&amp;(38+131*ROW(A41))):INDIRECT("'各歳別人口③'!E"&amp;(42+131*ROW(A41))))</f>
        <v>9345</v>
      </c>
      <c r="BF51" s="25">
        <f ca="1">SUM(INDIRECT("'各歳別人口③'!E"&amp;(43+131*ROW(A41))):INDIRECT("'各歳別人口③'!E"&amp;(47+131*ROW(A41))))</f>
        <v>11190</v>
      </c>
      <c r="BG51" s="25">
        <f ca="1">SUM(INDIRECT("'各歳別人口③'!E"&amp;(48+131*ROW(A41))):INDIRECT("'各歳別人口③'!E"&amp;(52+131*ROW(A41))))</f>
        <v>14755</v>
      </c>
      <c r="BH51" s="25">
        <f ca="1">SUM(INDIRECT("'各歳別人口③'!E"&amp;(53+131*ROW(A41))):INDIRECT("'各歳別人口③'!E"&amp;(57+131*ROW(A41))))</f>
        <v>14968</v>
      </c>
      <c r="BI51" s="25">
        <f ca="1">SUM(INDIRECT("'各歳別人口③'!E"&amp;(58+131*ROW(A41))):INDIRECT("'各歳別人口③'!E"&amp;(62+131*ROW(A41))))</f>
        <v>12209</v>
      </c>
      <c r="BJ51" s="25">
        <f ca="1">SUM(INDIRECT("'各歳別人口③'!E"&amp;(63+131*ROW(A41))):INDIRECT("'各歳別人口③'!E"&amp;(67+131*ROW(A41))))</f>
        <v>11249</v>
      </c>
      <c r="BK51" s="25">
        <f ca="1">SUM(INDIRECT("'各歳別人口③'!E"&amp;(68+131*ROW(A41))):INDIRECT("'各歳別人口③'!E"&amp;(72+131*ROW(A41))))</f>
        <v>12331</v>
      </c>
      <c r="BL51" s="25">
        <f ca="1">SUM(INDIRECT("'各歳別人口③'!E"&amp;(73+131*ROW(A41))):INDIRECT("'各歳別人口③'!E"&amp;(77+131*ROW(A41))))</f>
        <v>17642</v>
      </c>
      <c r="BM51" s="25">
        <f ca="1">SUM(INDIRECT("'各歳別人口③'!E"&amp;(78+131*ROW(A41))):INDIRECT("'各歳別人口③'!E"&amp;(82+131*ROW(A41))))</f>
        <v>14301</v>
      </c>
      <c r="BN51" s="25">
        <f ca="1">SUM(INDIRECT("'各歳別人口③'!E"&amp;(83+131*ROW(A41))):INDIRECT("'各歳別人口③'!E"&amp;(87+131*ROW(A41))))</f>
        <v>11974</v>
      </c>
      <c r="BO51" s="25">
        <f ca="1">SUM(INDIRECT("'各歳別人口③'!E"&amp;(88+131*ROW(A41))):INDIRECT("'各歳別人口③'!E"&amp;(133+131*ROW(A41))))</f>
        <v>14000</v>
      </c>
      <c r="BQ51" s="24" t="str">
        <f>"2021年"&amp;"12月"</f>
        <v>2021年12月</v>
      </c>
      <c r="BR51" s="25">
        <f t="shared" ca="1" si="7"/>
        <v>931</v>
      </c>
      <c r="BS51" s="25">
        <f t="shared" ca="1" si="8"/>
        <v>1054</v>
      </c>
      <c r="BT51" s="25">
        <f t="shared" ca="1" si="9"/>
        <v>1219</v>
      </c>
      <c r="BU51" s="25">
        <f t="shared" ca="1" si="10"/>
        <v>1209</v>
      </c>
      <c r="BV51" s="25">
        <f t="shared" ca="1" si="11"/>
        <v>1284</v>
      </c>
      <c r="BW51" s="25">
        <f t="shared" ca="1" si="12"/>
        <v>1411</v>
      </c>
      <c r="BX51" s="25">
        <f t="shared" ca="1" si="13"/>
        <v>1398</v>
      </c>
      <c r="BY51" s="25">
        <f t="shared" ca="1" si="14"/>
        <v>1401</v>
      </c>
      <c r="BZ51" s="25">
        <f t="shared" ca="1" si="15"/>
        <v>1427</v>
      </c>
      <c r="CA51" s="25">
        <f t="shared" ca="1" si="16"/>
        <v>1499</v>
      </c>
      <c r="CB51" s="25">
        <f t="shared" ca="1" si="17"/>
        <v>1522</v>
      </c>
      <c r="CC51" s="25">
        <f t="shared" ca="1" si="18"/>
        <v>1626</v>
      </c>
      <c r="CD51" s="25">
        <f t="shared" ca="1" si="19"/>
        <v>1551</v>
      </c>
      <c r="CE51" s="25">
        <f t="shared" ca="1" si="20"/>
        <v>1603</v>
      </c>
      <c r="CF51" s="25">
        <f t="shared" ca="1" si="21"/>
        <v>1663</v>
      </c>
      <c r="CG51" s="25">
        <f t="shared" ca="1" si="22"/>
        <v>1808</v>
      </c>
      <c r="CH51" s="25">
        <f t="shared" ca="1" si="23"/>
        <v>2001</v>
      </c>
      <c r="CI51" s="25">
        <f t="shared" ca="1" si="24"/>
        <v>2104</v>
      </c>
      <c r="CJ51" s="25">
        <f t="shared" ca="1" si="25"/>
        <v>2237</v>
      </c>
      <c r="CK51" s="25">
        <f t="shared" ca="1" si="26"/>
        <v>2349</v>
      </c>
      <c r="CL51" s="25">
        <f t="shared" ca="1" si="27"/>
        <v>2501</v>
      </c>
      <c r="CM51" s="25">
        <f t="shared" ca="1" si="28"/>
        <v>2660</v>
      </c>
      <c r="CN51" s="25">
        <f t="shared" ca="1" si="29"/>
        <v>2446</v>
      </c>
      <c r="CO51" s="25">
        <f t="shared" ca="1" si="30"/>
        <v>2101</v>
      </c>
      <c r="CP51" s="25">
        <f t="shared" ca="1" si="31"/>
        <v>1993</v>
      </c>
      <c r="CQ51" s="25">
        <f t="shared" ca="1" si="32"/>
        <v>1904</v>
      </c>
      <c r="CR51" s="25">
        <f t="shared" ca="1" si="33"/>
        <v>1893</v>
      </c>
      <c r="CS51" s="25">
        <f t="shared" ca="1" si="34"/>
        <v>1881</v>
      </c>
      <c r="CT51" s="25">
        <f t="shared" ca="1" si="35"/>
        <v>1804</v>
      </c>
      <c r="CU51" s="25">
        <f t="shared" ca="1" si="36"/>
        <v>1725</v>
      </c>
      <c r="CV51" s="25">
        <f t="shared" ca="1" si="37"/>
        <v>1811</v>
      </c>
      <c r="CW51" s="25">
        <f t="shared" ca="1" si="38"/>
        <v>1816</v>
      </c>
      <c r="CX51" s="25">
        <f t="shared" ca="1" si="39"/>
        <v>1775</v>
      </c>
      <c r="CY51" s="25">
        <f t="shared" ca="1" si="40"/>
        <v>1961</v>
      </c>
      <c r="CZ51" s="25">
        <f t="shared" ca="1" si="41"/>
        <v>1930</v>
      </c>
      <c r="DA51" s="25">
        <f t="shared" ca="1" si="42"/>
        <v>1986</v>
      </c>
      <c r="DB51" s="25">
        <f t="shared" ca="1" si="43"/>
        <v>1992</v>
      </c>
      <c r="DC51" s="25">
        <f t="shared" ca="1" si="44"/>
        <v>2082</v>
      </c>
      <c r="DD51" s="25">
        <f t="shared" ca="1" si="45"/>
        <v>2103</v>
      </c>
      <c r="DE51" s="25">
        <f t="shared" ca="1" si="46"/>
        <v>2143</v>
      </c>
      <c r="DF51" s="25">
        <f t="shared" ca="1" si="47"/>
        <v>2131</v>
      </c>
      <c r="DG51" s="25">
        <f t="shared" ca="1" si="48"/>
        <v>2174</v>
      </c>
      <c r="DH51" s="25">
        <f t="shared" ca="1" si="49"/>
        <v>2380</v>
      </c>
      <c r="DI51" s="25">
        <f t="shared" ca="1" si="50"/>
        <v>2531</v>
      </c>
      <c r="DJ51" s="25">
        <f t="shared" ca="1" si="51"/>
        <v>2608</v>
      </c>
      <c r="DK51" s="25">
        <f t="shared" ca="1" si="52"/>
        <v>2853</v>
      </c>
      <c r="DL51" s="25">
        <f t="shared" ca="1" si="53"/>
        <v>2962</v>
      </c>
      <c r="DM51" s="25">
        <f t="shared" ca="1" si="54"/>
        <v>3134</v>
      </c>
      <c r="DN51" s="25">
        <f t="shared" ca="1" si="55"/>
        <v>3364</v>
      </c>
      <c r="DO51" s="25">
        <f t="shared" ca="1" si="56"/>
        <v>3455</v>
      </c>
      <c r="DP51" s="25">
        <f t="shared" ca="1" si="57"/>
        <v>3365</v>
      </c>
      <c r="DQ51" s="25">
        <f t="shared" ca="1" si="58"/>
        <v>3291</v>
      </c>
      <c r="DR51" s="25">
        <f t="shared" ca="1" si="59"/>
        <v>3144</v>
      </c>
      <c r="DS51" s="25">
        <f t="shared" ca="1" si="60"/>
        <v>3043</v>
      </c>
      <c r="DT51" s="25">
        <f t="shared" ca="1" si="61"/>
        <v>3179</v>
      </c>
      <c r="DU51" s="25">
        <f t="shared" ca="1" si="62"/>
        <v>2280</v>
      </c>
      <c r="DV51" s="25">
        <f t="shared" ca="1" si="63"/>
        <v>2873</v>
      </c>
      <c r="DW51" s="25">
        <f t="shared" ca="1" si="64"/>
        <v>2578</v>
      </c>
      <c r="DX51" s="25">
        <f t="shared" ca="1" si="65"/>
        <v>2591</v>
      </c>
      <c r="DY51" s="25">
        <f t="shared" ca="1" si="66"/>
        <v>2462</v>
      </c>
      <c r="DZ51" s="25">
        <f t="shared" ca="1" si="67"/>
        <v>2453</v>
      </c>
      <c r="EA51" s="25">
        <f t="shared" ca="1" si="68"/>
        <v>2311</v>
      </c>
      <c r="EB51" s="25">
        <f t="shared" ca="1" si="69"/>
        <v>2428</v>
      </c>
      <c r="EC51" s="25">
        <f t="shared" ca="1" si="70"/>
        <v>2330</v>
      </c>
      <c r="ED51" s="25">
        <f t="shared" ca="1" si="71"/>
        <v>2143</v>
      </c>
      <c r="EE51" s="25">
        <f t="shared" ca="1" si="72"/>
        <v>2316</v>
      </c>
      <c r="EF51" s="25">
        <f t="shared" ca="1" si="73"/>
        <v>2292</v>
      </c>
      <c r="EG51" s="25">
        <f t="shared" ca="1" si="74"/>
        <v>2352</v>
      </c>
      <c r="EH51" s="25">
        <f t="shared" ca="1" si="75"/>
        <v>2483</v>
      </c>
      <c r="EI51" s="25">
        <f t="shared" ca="1" si="76"/>
        <v>2648</v>
      </c>
      <c r="EJ51" s="25">
        <f t="shared" ca="1" si="77"/>
        <v>2756</v>
      </c>
      <c r="EK51" s="25">
        <f t="shared" ca="1" si="78"/>
        <v>2978</v>
      </c>
      <c r="EL51" s="25">
        <f t="shared" ca="1" si="79"/>
        <v>3454</v>
      </c>
      <c r="EM51" s="25">
        <f t="shared" ca="1" si="80"/>
        <v>3243</v>
      </c>
      <c r="EN51" s="25">
        <f t="shared" ca="1" si="81"/>
        <v>3332</v>
      </c>
      <c r="EO51" s="25">
        <f t="shared" ca="1" si="82"/>
        <v>2202</v>
      </c>
      <c r="EP51" s="25">
        <f t="shared" ca="1" si="83"/>
        <v>1933</v>
      </c>
      <c r="EQ51" s="25">
        <f t="shared" ca="1" si="84"/>
        <v>2511</v>
      </c>
      <c r="ER51" s="25">
        <f t="shared" ca="1" si="85"/>
        <v>2562</v>
      </c>
      <c r="ES51" s="25">
        <f t="shared" ca="1" si="86"/>
        <v>2485</v>
      </c>
      <c r="ET51" s="25">
        <f t="shared" ca="1" si="87"/>
        <v>2359</v>
      </c>
      <c r="EU51" s="25">
        <f t="shared" ca="1" si="88"/>
        <v>1977</v>
      </c>
      <c r="EV51" s="25">
        <f t="shared" ca="1" si="89"/>
        <v>1751</v>
      </c>
      <c r="EW51" s="25">
        <f t="shared" ca="1" si="90"/>
        <v>1552</v>
      </c>
      <c r="EX51" s="25">
        <f t="shared" ca="1" si="91"/>
        <v>1544</v>
      </c>
      <c r="EY51" s="25">
        <f t="shared" ca="1" si="92"/>
        <v>1358</v>
      </c>
      <c r="EZ51" s="25">
        <f t="shared" ca="1" si="93"/>
        <v>1285</v>
      </c>
      <c r="FA51" s="25">
        <f t="shared" ca="1" si="94"/>
        <v>969</v>
      </c>
      <c r="FB51" s="25">
        <f t="shared" ca="1" si="95"/>
        <v>853</v>
      </c>
      <c r="FC51" s="25">
        <f t="shared" ca="1" si="96"/>
        <v>709</v>
      </c>
      <c r="FD51" s="25">
        <f t="shared" ca="1" si="97"/>
        <v>553</v>
      </c>
      <c r="FE51" s="25">
        <f t="shared" ca="1" si="98"/>
        <v>397</v>
      </c>
      <c r="FF51" s="25">
        <f t="shared" ca="1" si="99"/>
        <v>314</v>
      </c>
      <c r="FG51" s="25">
        <f t="shared" ca="1" si="100"/>
        <v>268</v>
      </c>
      <c r="FH51" s="25">
        <f t="shared" ca="1" si="101"/>
        <v>192</v>
      </c>
      <c r="FI51" s="25">
        <f t="shared" ca="1" si="102"/>
        <v>132</v>
      </c>
      <c r="FJ51" s="25">
        <f t="shared" ca="1" si="103"/>
        <v>75</v>
      </c>
      <c r="FK51" s="25">
        <f t="shared" ca="1" si="104"/>
        <v>54</v>
      </c>
      <c r="FL51" s="25">
        <f t="shared" ca="1" si="105"/>
        <v>46</v>
      </c>
      <c r="FM51" s="25">
        <f t="shared" ca="1" si="106"/>
        <v>28</v>
      </c>
      <c r="FN51" s="27">
        <f ca="1">SUM(INDIRECT("'各歳別人口③'!D"&amp;(103+131*ROW(A41))):INDIRECT("'各歳別人口③'!D"&amp;(133+131*ROW(A41))))</f>
        <v>33</v>
      </c>
      <c r="FP51" s="24" t="str">
        <f>"2021年"&amp;"12月"</f>
        <v>2021年12月</v>
      </c>
      <c r="FQ51" s="25">
        <f t="shared" ca="1" si="107"/>
        <v>880</v>
      </c>
      <c r="FR51" s="25">
        <f t="shared" ca="1" si="108"/>
        <v>1033</v>
      </c>
      <c r="FS51" s="25">
        <f t="shared" ca="1" si="109"/>
        <v>1069</v>
      </c>
      <c r="FT51" s="25">
        <f t="shared" ca="1" si="110"/>
        <v>1118</v>
      </c>
      <c r="FU51" s="25">
        <f t="shared" ca="1" si="111"/>
        <v>1212</v>
      </c>
      <c r="FV51" s="25">
        <f t="shared" ca="1" si="112"/>
        <v>1235</v>
      </c>
      <c r="FW51" s="25">
        <f t="shared" ca="1" si="113"/>
        <v>1340</v>
      </c>
      <c r="FX51" s="25">
        <f t="shared" ca="1" si="114"/>
        <v>1375</v>
      </c>
      <c r="FY51" s="25">
        <f t="shared" ca="1" si="115"/>
        <v>1460</v>
      </c>
      <c r="FZ51" s="25">
        <f t="shared" ca="1" si="116"/>
        <v>1428</v>
      </c>
      <c r="GA51" s="25">
        <f t="shared" ca="1" si="117"/>
        <v>1532</v>
      </c>
      <c r="GB51" s="25">
        <f t="shared" ca="1" si="118"/>
        <v>1512</v>
      </c>
      <c r="GC51" s="25">
        <f t="shared" ca="1" si="119"/>
        <v>1505</v>
      </c>
      <c r="GD51" s="25">
        <f t="shared" ca="1" si="120"/>
        <v>1524</v>
      </c>
      <c r="GE51" s="25">
        <f t="shared" ca="1" si="121"/>
        <v>1614</v>
      </c>
      <c r="GF51" s="25">
        <f t="shared" ca="1" si="122"/>
        <v>1644</v>
      </c>
      <c r="GG51" s="25">
        <f t="shared" ca="1" si="123"/>
        <v>1555</v>
      </c>
      <c r="GH51" s="25">
        <f t="shared" ca="1" si="124"/>
        <v>1687</v>
      </c>
      <c r="GI51" s="25">
        <f t="shared" ca="1" si="125"/>
        <v>1783</v>
      </c>
      <c r="GJ51" s="25">
        <f t="shared" ca="1" si="126"/>
        <v>1809</v>
      </c>
      <c r="GK51" s="25">
        <f t="shared" ca="1" si="127"/>
        <v>1879</v>
      </c>
      <c r="GL51" s="25">
        <f t="shared" ca="1" si="128"/>
        <v>1952</v>
      </c>
      <c r="GM51" s="25">
        <f t="shared" ca="1" si="129"/>
        <v>1834</v>
      </c>
      <c r="GN51" s="25">
        <f t="shared" ca="1" si="130"/>
        <v>1740</v>
      </c>
      <c r="GO51" s="25">
        <f t="shared" ca="1" si="131"/>
        <v>1654</v>
      </c>
      <c r="GP51" s="25">
        <f t="shared" ca="1" si="132"/>
        <v>1580</v>
      </c>
      <c r="GQ51" s="25">
        <f t="shared" ca="1" si="133"/>
        <v>1503</v>
      </c>
      <c r="GR51" s="25">
        <f t="shared" ca="1" si="134"/>
        <v>1593</v>
      </c>
      <c r="GS51" s="25">
        <f t="shared" ca="1" si="135"/>
        <v>1409</v>
      </c>
      <c r="GT51" s="25">
        <f t="shared" ca="1" si="136"/>
        <v>1501</v>
      </c>
      <c r="GU51" s="25">
        <f t="shared" ca="1" si="137"/>
        <v>1501</v>
      </c>
      <c r="GV51" s="25">
        <f t="shared" ca="1" si="138"/>
        <v>1532</v>
      </c>
      <c r="GW51" s="25">
        <f t="shared" ca="1" si="139"/>
        <v>1626</v>
      </c>
      <c r="GX51" s="25">
        <f t="shared" ca="1" si="140"/>
        <v>1673</v>
      </c>
      <c r="GY51" s="25">
        <f t="shared" ca="1" si="141"/>
        <v>1698</v>
      </c>
      <c r="GZ51" s="25">
        <f t="shared" ca="1" si="142"/>
        <v>1699</v>
      </c>
      <c r="HA51" s="25">
        <f t="shared" ca="1" si="143"/>
        <v>1811</v>
      </c>
      <c r="HB51" s="25">
        <f t="shared" ca="1" si="144"/>
        <v>1877</v>
      </c>
      <c r="HC51" s="25">
        <f t="shared" ca="1" si="145"/>
        <v>2000</v>
      </c>
      <c r="HD51" s="25">
        <f t="shared" ca="1" si="146"/>
        <v>1958</v>
      </c>
      <c r="HE51" s="25">
        <f t="shared" ca="1" si="147"/>
        <v>2012</v>
      </c>
      <c r="HF51" s="25">
        <f t="shared" ca="1" si="148"/>
        <v>2153</v>
      </c>
      <c r="HG51" s="25">
        <f t="shared" ca="1" si="149"/>
        <v>2244</v>
      </c>
      <c r="HH51" s="25">
        <f t="shared" ca="1" si="150"/>
        <v>2341</v>
      </c>
      <c r="HI51" s="25">
        <f t="shared" ca="1" si="151"/>
        <v>2440</v>
      </c>
      <c r="HJ51" s="25">
        <f t="shared" ca="1" si="152"/>
        <v>2617</v>
      </c>
      <c r="HK51" s="25">
        <f t="shared" ca="1" si="153"/>
        <v>2809</v>
      </c>
      <c r="HL51" s="25">
        <f t="shared" ca="1" si="154"/>
        <v>3018</v>
      </c>
      <c r="HM51" s="25">
        <f t="shared" ca="1" si="155"/>
        <v>3169</v>
      </c>
      <c r="HN51" s="25">
        <f t="shared" ca="1" si="156"/>
        <v>3142</v>
      </c>
      <c r="HO51" s="25">
        <f t="shared" ca="1" si="157"/>
        <v>3163</v>
      </c>
      <c r="HP51" s="25">
        <f t="shared" ca="1" si="158"/>
        <v>3078</v>
      </c>
      <c r="HQ51" s="25">
        <f t="shared" ca="1" si="159"/>
        <v>2880</v>
      </c>
      <c r="HR51" s="25">
        <f t="shared" ca="1" si="160"/>
        <v>2870</v>
      </c>
      <c r="HS51" s="25">
        <f t="shared" ca="1" si="161"/>
        <v>2977</v>
      </c>
      <c r="HT51" s="25">
        <f t="shared" ca="1" si="162"/>
        <v>2153</v>
      </c>
      <c r="HU51" s="25">
        <f t="shared" ca="1" si="163"/>
        <v>2728</v>
      </c>
      <c r="HV51" s="25">
        <f t="shared" ca="1" si="164"/>
        <v>2531</v>
      </c>
      <c r="HW51" s="25">
        <f t="shared" ca="1" si="165"/>
        <v>2465</v>
      </c>
      <c r="HX51" s="25">
        <f t="shared" ca="1" si="166"/>
        <v>2332</v>
      </c>
      <c r="HY51" s="25">
        <f t="shared" ca="1" si="167"/>
        <v>2301</v>
      </c>
      <c r="HZ51" s="25">
        <f t="shared" ca="1" si="168"/>
        <v>2319</v>
      </c>
      <c r="IA51" s="25">
        <f t="shared" ca="1" si="169"/>
        <v>2210</v>
      </c>
      <c r="IB51" s="25">
        <f t="shared" ca="1" si="170"/>
        <v>2259</v>
      </c>
      <c r="IC51" s="25">
        <f t="shared" ca="1" si="171"/>
        <v>2160</v>
      </c>
      <c r="ID51" s="25">
        <f t="shared" ca="1" si="172"/>
        <v>2312</v>
      </c>
      <c r="IE51" s="25">
        <f t="shared" ca="1" si="173"/>
        <v>2351</v>
      </c>
      <c r="IF51" s="25">
        <f t="shared" ca="1" si="174"/>
        <v>2454</v>
      </c>
      <c r="IG51" s="25">
        <f t="shared" ca="1" si="175"/>
        <v>2428</v>
      </c>
      <c r="IH51" s="25">
        <f t="shared" ca="1" si="176"/>
        <v>2786</v>
      </c>
      <c r="II51" s="25">
        <f t="shared" ca="1" si="177"/>
        <v>2993</v>
      </c>
      <c r="IJ51" s="25">
        <f t="shared" ca="1" si="178"/>
        <v>3162</v>
      </c>
      <c r="IK51" s="25">
        <f t="shared" ca="1" si="179"/>
        <v>3840</v>
      </c>
      <c r="IL51" s="25">
        <f t="shared" ca="1" si="180"/>
        <v>3765</v>
      </c>
      <c r="IM51" s="25">
        <f t="shared" ca="1" si="181"/>
        <v>3882</v>
      </c>
      <c r="IN51" s="25">
        <f t="shared" ca="1" si="182"/>
        <v>2712</v>
      </c>
      <c r="IO51" s="25">
        <f t="shared" ca="1" si="183"/>
        <v>2426</v>
      </c>
      <c r="IP51" s="25">
        <f t="shared" ca="1" si="184"/>
        <v>3089</v>
      </c>
      <c r="IQ51" s="25">
        <f t="shared" ca="1" si="185"/>
        <v>3105</v>
      </c>
      <c r="IR51" s="25">
        <f t="shared" ca="1" si="186"/>
        <v>2969</v>
      </c>
      <c r="IS51" s="25">
        <f t="shared" ca="1" si="187"/>
        <v>2967</v>
      </c>
      <c r="IT51" s="25">
        <f t="shared" ca="1" si="188"/>
        <v>2581</v>
      </c>
      <c r="IU51" s="25">
        <f t="shared" ca="1" si="189"/>
        <v>2239</v>
      </c>
      <c r="IV51" s="25">
        <f t="shared" ca="1" si="190"/>
        <v>2078</v>
      </c>
      <c r="IW51" s="25">
        <f t="shared" ca="1" si="191"/>
        <v>2109</v>
      </c>
      <c r="IX51" s="25">
        <f t="shared" ca="1" si="192"/>
        <v>1921</v>
      </c>
      <c r="IY51" s="25">
        <f t="shared" ca="1" si="193"/>
        <v>1972</v>
      </c>
      <c r="IZ51" s="25">
        <f t="shared" ca="1" si="194"/>
        <v>1629</v>
      </c>
      <c r="JA51" s="25">
        <f t="shared" ca="1" si="195"/>
        <v>1522</v>
      </c>
      <c r="JB51" s="25">
        <f t="shared" ca="1" si="196"/>
        <v>1301</v>
      </c>
      <c r="JC51" s="25">
        <f t="shared" ca="1" si="197"/>
        <v>1129</v>
      </c>
      <c r="JD51" s="25">
        <f t="shared" ca="1" si="198"/>
        <v>940</v>
      </c>
      <c r="JE51" s="25">
        <f t="shared" ca="1" si="199"/>
        <v>809</v>
      </c>
      <c r="JF51" s="25">
        <f t="shared" ca="1" si="200"/>
        <v>673</v>
      </c>
      <c r="JG51" s="25">
        <f t="shared" ca="1" si="201"/>
        <v>526</v>
      </c>
      <c r="JH51" s="25">
        <f t="shared" ca="1" si="202"/>
        <v>397</v>
      </c>
      <c r="JI51" s="25">
        <f t="shared" ca="1" si="203"/>
        <v>394</v>
      </c>
      <c r="JJ51" s="25">
        <f t="shared" ca="1" si="204"/>
        <v>251</v>
      </c>
      <c r="JK51" s="25">
        <f t="shared" ca="1" si="205"/>
        <v>182</v>
      </c>
      <c r="JL51" s="25">
        <f t="shared" ca="1" si="206"/>
        <v>123</v>
      </c>
      <c r="JM51" s="27">
        <f ca="1">SUM(INDIRECT("'各歳別人口③'!E"&amp;(103+131*ROW(A41))):INDIRECT("'各歳別人口③'!E"&amp;(133+131*ROW(A41))))</f>
        <v>231</v>
      </c>
    </row>
    <row r="52" spans="1:273" x14ac:dyDescent="0.4">
      <c r="A52" s="24" t="str">
        <f>"2022年"&amp;"1月"</f>
        <v>2022年1月</v>
      </c>
      <c r="B52" s="25">
        <f ca="1">SUM(INDIRECT("'各歳別人口③'!D"&amp;(3+131*ROW(A42))):INDIRECT("'各歳別人口③'!E"&amp;(133+131*ROW(A42))))</f>
        <v>392234</v>
      </c>
      <c r="D52" s="24" t="str">
        <f>"2022年"&amp;"1月"</f>
        <v>2022年1月</v>
      </c>
      <c r="E52" s="25">
        <f ca="1">SUM(INDIRECT("'各歳別人口③'!D"&amp;(3+131*ROW(A42))):INDIRECT("'各歳別人口③'!D"&amp;(133+131*ROW(A42))))</f>
        <v>195569</v>
      </c>
      <c r="F52" s="25">
        <f ca="1">SUM(INDIRECT("'各歳別人口③'!E"&amp;(3+131*ROW(A42))):INDIRECT("'各歳別人口③'!E"&amp;(133+131*ROW(A42))))</f>
        <v>196665</v>
      </c>
      <c r="H52" s="24" t="str">
        <f>"2022年"&amp;"1月"</f>
        <v>2022年1月</v>
      </c>
      <c r="I52" s="25">
        <f ca="1">SUM(INDIRECT("'各歳別人口③'!D"&amp;(3+131*ROW(A42))):INDIRECT("'各歳別人口③'!D"&amp;(17+131*ROW(A42))))</f>
        <v>20741</v>
      </c>
      <c r="J52" s="25">
        <f ca="1">SUM(INDIRECT("'各歳別人口③'!D"&amp;(18+131*ROW(A42))):INDIRECT("'各歳別人口③'!D"&amp;(67+131*ROW(A42))))</f>
        <v>118912</v>
      </c>
      <c r="K52" s="25">
        <f ca="1">SUM(INDIRECT("'各歳別人口③'!D"&amp;(68+131*ROW(A42))):INDIRECT("'各歳別人口③'!D"&amp;(133+131*ROW(A42))))</f>
        <v>55916</v>
      </c>
      <c r="M52" s="24" t="str">
        <f>"2022年"&amp;"1月"</f>
        <v>2022年1月</v>
      </c>
      <c r="N52" s="25">
        <f ca="1">SUM(INDIRECT("'各歳別人口③'!E"&amp;(3+131*ROW(A42))):INDIRECT("'各歳別人口③'!E"&amp;(17+131*ROW(A42))))</f>
        <v>19770</v>
      </c>
      <c r="O52" s="25">
        <f ca="1">SUM(INDIRECT("'各歳別人口③'!E"&amp;(18+131*ROW(A42))):INDIRECT("'各歳別人口③'!E"&amp;(67+131*ROW(A42))))</f>
        <v>106694</v>
      </c>
      <c r="P52" s="25">
        <f ca="1">SUM(INDIRECT("'各歳別人口③'!E"&amp;(68+131*ROW(A42))):INDIRECT("'各歳別人口③'!E"&amp;(133+131*ROW(A42))))</f>
        <v>70201</v>
      </c>
      <c r="R52" s="24" t="str">
        <f>"2022年"&amp;"1月"</f>
        <v>2022年1月</v>
      </c>
      <c r="S52" s="26">
        <f ca="1">IFERROR(SUM(INDIRECT("'各歳別人口③'!D"&amp;(68+131*ROW(A42))):INDIRECT("'各歳別人口③'!E"&amp;(133+131*ROW(A42))))/SUM(INDIRECT("'各歳別人口③'!D"&amp;(3+131*ROW(A42))):INDIRECT("'各歳別人口③'!E"&amp;(133+131*ROW(A42)))),"")</f>
        <v>0.32153510404503433</v>
      </c>
      <c r="U52" s="24" t="str">
        <f>"2022年"&amp;"1月"</f>
        <v>2022年1月</v>
      </c>
      <c r="V52" s="26">
        <f ca="1">IFERROR(SUM(INDIRECT("'各歳別人口③'!D"&amp;(78+131*ROW(A42))):INDIRECT("'各歳別人口③'!E"&amp;(133+131*ROW(A42))))/SUM(INDIRECT("'各歳別人口③'!D"&amp;(3+131*ROW(A42))):INDIRECT("'各歳別人口③'!E"&amp;(133+131*ROW(A42)))),"")</f>
        <v>0.17493639001208464</v>
      </c>
      <c r="X52" s="24" t="str">
        <f>"2022年"&amp;"1月"</f>
        <v>2022年1月</v>
      </c>
      <c r="Y52" s="26">
        <f ca="1">IFERROR(SUM(INDIRECT("'各歳別人口③'!D"&amp;(3+131*ROW(A42))):INDIRECT("'各歳別人口③'!E"&amp;(17+131*ROW(A42))))/SUM(INDIRECT("'各歳別人口③'!D"&amp;(3+131*ROW(A42))):INDIRECT("'各歳別人口③'!E"&amp;(133+131*ROW(A42)))),"")</f>
        <v>0.10328273428616591</v>
      </c>
      <c r="Z52" s="26">
        <f ca="1">IFERROR(SUM(INDIRECT("'各歳別人口③'!D"&amp;(18+131*ROW(A42))):INDIRECT("'各歳別人口③'!E"&amp;(67+131*ROW(A42))))/SUM(INDIRECT("'各歳別人口③'!D"&amp;(3+131*ROW(A42))):INDIRECT("'各歳別人口③'!E"&amp;(133+131*ROW(A42)))),"")</f>
        <v>0.57518216166879976</v>
      </c>
      <c r="AA52" s="26">
        <f ca="1">IFERROR(SUM(INDIRECT("'各歳別人口③'!D"&amp;(68+131*ROW(A42))):INDIRECT("'各歳別人口③'!E"&amp;(133+131*ROW(A42))))/SUM(INDIRECT("'各歳別人口③'!D"&amp;(3+131*ROW(A42))):INDIRECT("'各歳別人口③'!E"&amp;(133+131*ROW(A42)))),"")</f>
        <v>0.32153510404503433</v>
      </c>
      <c r="AC52" s="24" t="str">
        <f>"2022年"&amp;"1月"</f>
        <v>2022年1月</v>
      </c>
      <c r="AD52" s="25">
        <f ca="1">SUM(INDIRECT("'各歳別人口③'!D"&amp;(3+131*ROW(A42))):INDIRECT("'各歳別人口③'!D"&amp;(7+131*ROW(A42))))</f>
        <v>5676</v>
      </c>
      <c r="AE52" s="25">
        <f ca="1">SUM(INDIRECT("'各歳別人口③'!D"&amp;(8+131*ROW(A42))):INDIRECT("'各歳別人口③'!D"&amp;(12+131*ROW(A42))))</f>
        <v>7107</v>
      </c>
      <c r="AF52" s="25">
        <f ca="1">SUM(INDIRECT("'各歳別人口③'!D"&amp;(13+131*ROW(A42))):INDIRECT("'各歳別人口③'!D"&amp;(17+131*ROW(A42))))</f>
        <v>7958</v>
      </c>
      <c r="AG52" s="25">
        <f ca="1">SUM(INDIRECT("'各歳別人口③'!D"&amp;(18+131*ROW(A42))):INDIRECT("'各歳別人口③'!D"&amp;(22+131*ROW(A42))))</f>
        <v>10458</v>
      </c>
      <c r="AH52" s="25">
        <f ca="1">SUM(INDIRECT("'各歳別人口③'!D"&amp;(23+131*ROW(A42))):INDIRECT("'各歳別人口③'!D"&amp;(27+131*ROW(A42))))</f>
        <v>11704</v>
      </c>
      <c r="AI52" s="25">
        <f ca="1">SUM(INDIRECT("'各歳別人口③'!D"&amp;(28+131*ROW(A42))):INDIRECT("'各歳別人口③'!D"&amp;(32+131*ROW(A42))))</f>
        <v>9220</v>
      </c>
      <c r="AJ52" s="25">
        <f ca="1">SUM(INDIRECT("'各歳別人口③'!D"&amp;(33+131*ROW(A42))):INDIRECT("'各歳別人口③'!D"&amp;(37+131*ROW(A42))))</f>
        <v>9250</v>
      </c>
      <c r="AK52" s="25">
        <f ca="1">SUM(INDIRECT("'各歳別人口③'!D"&amp;(38+131*ROW(A42))):INDIRECT("'各歳別人口③'!D"&amp;(42+131*ROW(A42))))</f>
        <v>10250</v>
      </c>
      <c r="AL52" s="25">
        <f ca="1">SUM(INDIRECT("'各歳別人口③'!D"&amp;(43+131*ROW(A42))):INDIRECT("'各歳別人口③'!D"&amp;(47+131*ROW(A42))))</f>
        <v>11820</v>
      </c>
      <c r="AM52" s="25">
        <f ca="1">SUM(INDIRECT("'各歳別人口③'!D"&amp;(48+131*ROW(A42))):INDIRECT("'各歳別人口③'!D"&amp;(52+131*ROW(A42))))</f>
        <v>15688</v>
      </c>
      <c r="AN52" s="25">
        <f ca="1">SUM(INDIRECT("'各歳別人口③'!D"&amp;(53+131*ROW(A42))):INDIRECT("'各歳別人口③'!D"&amp;(57+131*ROW(A42))))</f>
        <v>16005</v>
      </c>
      <c r="AO52" s="25">
        <f ca="1">SUM(INDIRECT("'各歳別人口③'!D"&amp;(58+131*ROW(A42))):INDIRECT("'各歳別人口③'!D"&amp;(62+131*ROW(A42))))</f>
        <v>12833</v>
      </c>
      <c r="AP52" s="25">
        <f ca="1">SUM(INDIRECT("'各歳別人口③'!D"&amp;(63+131*ROW(A42))):INDIRECT("'各歳別人口③'!D"&amp;(67+131*ROW(A42))))</f>
        <v>11684</v>
      </c>
      <c r="AQ52" s="25">
        <f ca="1">SUM(INDIRECT("'各歳別人口③'!D"&amp;(68+131*ROW(A42))):INDIRECT("'各歳別人口③'!D"&amp;(72+131*ROW(A42))))</f>
        <v>12007</v>
      </c>
      <c r="AR52" s="25">
        <f ca="1">SUM(INDIRECT("'各歳別人口③'!D"&amp;(73+131*ROW(A42))):INDIRECT("'各歳別人口③'!D"&amp;(77+131*ROW(A42))))</f>
        <v>15705</v>
      </c>
      <c r="AS52" s="25">
        <f ca="1">SUM(INDIRECT("'各歳別人口③'!D"&amp;(78+131*ROW(A42))):INDIRECT("'各歳別人口③'!D"&amp;(82+131*ROW(A42))))</f>
        <v>11681</v>
      </c>
      <c r="AT52" s="25">
        <f ca="1">SUM(INDIRECT("'各歳別人口③'!D"&amp;(83+131*ROW(A42))):INDIRECT("'各歳別人口③'!D"&amp;(87+131*ROW(A42))))</f>
        <v>9211</v>
      </c>
      <c r="AU52" s="25">
        <f ca="1">SUM(INDIRECT("'各歳別人口③'!D"&amp;(88+131*ROW(A42))):INDIRECT("'各歳別人口③'!D"&amp;(133+131*ROW(A42))))</f>
        <v>7312</v>
      </c>
      <c r="AW52" s="24" t="str">
        <f>"2022年"&amp;"1月"</f>
        <v>2022年1月</v>
      </c>
      <c r="AX52" s="25">
        <f ca="1">SUM(INDIRECT("'各歳別人口③'!E"&amp;(3+131*ROW(A42))):INDIRECT("'各歳別人口③'!E"&amp;(7+131*ROW(A42))))</f>
        <v>5278</v>
      </c>
      <c r="AY52" s="25">
        <f ca="1">SUM(INDIRECT("'各歳別人口③'!E"&amp;(8+131*ROW(A42))):INDIRECT("'各歳別人口③'!E"&amp;(12+131*ROW(A42))))</f>
        <v>6808</v>
      </c>
      <c r="AZ52" s="25">
        <f ca="1">SUM(INDIRECT("'各歳別人口③'!E"&amp;(13+131*ROW(A42))):INDIRECT("'各歳別人口③'!E"&amp;(17+131*ROW(A42))))</f>
        <v>7684</v>
      </c>
      <c r="BA52" s="25">
        <f ca="1">SUM(INDIRECT("'各歳別人口③'!E"&amp;(18+131*ROW(A42))):INDIRECT("'各歳別人口③'!E"&amp;(22+131*ROW(A42))))</f>
        <v>8450</v>
      </c>
      <c r="BB52" s="25">
        <f ca="1">SUM(INDIRECT("'各歳別人口③'!E"&amp;(23+131*ROW(A42))):INDIRECT("'各歳別人口③'!E"&amp;(27+131*ROW(A42))))</f>
        <v>9041</v>
      </c>
      <c r="BC52" s="25">
        <f ca="1">SUM(INDIRECT("'各歳別人口③'!E"&amp;(28+131*ROW(A42))):INDIRECT("'各歳別人口③'!E"&amp;(32+131*ROW(A42))))</f>
        <v>7591</v>
      </c>
      <c r="BD52" s="25">
        <f ca="1">SUM(INDIRECT("'各歳別人口③'!E"&amp;(33+131*ROW(A42))):INDIRECT("'各歳別人口③'!E"&amp;(37+131*ROW(A42))))</f>
        <v>8020</v>
      </c>
      <c r="BE52" s="25">
        <f ca="1">SUM(INDIRECT("'各歳別人口③'!E"&amp;(38+131*ROW(A42))):INDIRECT("'各歳別人口③'!E"&amp;(42+131*ROW(A42))))</f>
        <v>9287</v>
      </c>
      <c r="BF52" s="25">
        <f ca="1">SUM(INDIRECT("'各歳別人口③'!E"&amp;(43+131*ROW(A42))):INDIRECT("'各歳別人口③'!E"&amp;(47+131*ROW(A42))))</f>
        <v>11153</v>
      </c>
      <c r="BG52" s="25">
        <f ca="1">SUM(INDIRECT("'各歳別人口③'!E"&amp;(48+131*ROW(A42))):INDIRECT("'各歳別人口③'!E"&amp;(52+131*ROW(A42))))</f>
        <v>14674</v>
      </c>
      <c r="BH52" s="25">
        <f ca="1">SUM(INDIRECT("'各歳別人口③'!E"&amp;(53+131*ROW(A42))):INDIRECT("'各歳別人口③'!E"&amp;(57+131*ROW(A42))))</f>
        <v>14962</v>
      </c>
      <c r="BI52" s="25">
        <f ca="1">SUM(INDIRECT("'各歳別人口③'!E"&amp;(58+131*ROW(A42))):INDIRECT("'各歳別人口③'!E"&amp;(62+131*ROW(A42))))</f>
        <v>12275</v>
      </c>
      <c r="BJ52" s="25">
        <f ca="1">SUM(INDIRECT("'各歳別人口③'!E"&amp;(63+131*ROW(A42))):INDIRECT("'各歳別人口③'!E"&amp;(67+131*ROW(A42))))</f>
        <v>11241</v>
      </c>
      <c r="BK52" s="25">
        <f ca="1">SUM(INDIRECT("'各歳別人口③'!E"&amp;(68+131*ROW(A42))):INDIRECT("'各歳別人口③'!E"&amp;(72+131*ROW(A42))))</f>
        <v>12243</v>
      </c>
      <c r="BL52" s="25">
        <f ca="1">SUM(INDIRECT("'各歳別人口③'!E"&amp;(73+131*ROW(A42))):INDIRECT("'各歳別人口③'!E"&amp;(77+131*ROW(A42))))</f>
        <v>17546</v>
      </c>
      <c r="BM52" s="25">
        <f ca="1">SUM(INDIRECT("'各歳別人口③'!E"&amp;(78+131*ROW(A42))):INDIRECT("'各歳別人口③'!E"&amp;(82+131*ROW(A42))))</f>
        <v>14283</v>
      </c>
      <c r="BN52" s="25">
        <f ca="1">SUM(INDIRECT("'各歳別人口③'!E"&amp;(83+131*ROW(A42))):INDIRECT("'各歳別人口③'!E"&amp;(87+131*ROW(A42))))</f>
        <v>12075</v>
      </c>
      <c r="BO52" s="25">
        <f ca="1">SUM(INDIRECT("'各歳別人口③'!E"&amp;(88+131*ROW(A42))):INDIRECT("'各歳別人口③'!E"&amp;(133+131*ROW(A42))))</f>
        <v>14054</v>
      </c>
      <c r="BQ52" s="24" t="str">
        <f>"2022年"&amp;"1月"</f>
        <v>2022年1月</v>
      </c>
      <c r="BR52" s="25">
        <f t="shared" ref="BR52:BR99" ca="1" si="207">INDIRECT("'各歳別人口③'!D"&amp;((2+COLUMN(A$1))+131*ROW($A42)))</f>
        <v>942</v>
      </c>
      <c r="BS52" s="25">
        <f t="shared" ref="BS52:BS99" ca="1" si="208">INDIRECT("'各歳別人口③'!D"&amp;((2+COLUMN(B$1))+131*ROW($A42)))</f>
        <v>1032</v>
      </c>
      <c r="BT52" s="25">
        <f t="shared" ref="BT52:BT99" ca="1" si="209">INDIRECT("'各歳別人口③'!D"&amp;((2+COLUMN(C$1))+131*ROW($A42)))</f>
        <v>1207</v>
      </c>
      <c r="BU52" s="25">
        <f t="shared" ref="BU52:BU99" ca="1" si="210">INDIRECT("'各歳別人口③'!D"&amp;((2+COLUMN(D$1))+131*ROW($A42)))</f>
        <v>1221</v>
      </c>
      <c r="BV52" s="25">
        <f t="shared" ref="BV52:BV99" ca="1" si="211">INDIRECT("'各歳別人口③'!D"&amp;((2+COLUMN(E$1))+131*ROW($A42)))</f>
        <v>1274</v>
      </c>
      <c r="BW52" s="25">
        <f t="shared" ref="BW52:BW99" ca="1" si="212">INDIRECT("'各歳別人口③'!D"&amp;((2+COLUMN(F$1))+131*ROW($A42)))</f>
        <v>1387</v>
      </c>
      <c r="BX52" s="25">
        <f t="shared" ref="BX52:BX99" ca="1" si="213">INDIRECT("'各歳別人口③'!D"&amp;((2+COLUMN(G$1))+131*ROW($A42)))</f>
        <v>1422</v>
      </c>
      <c r="BY52" s="25">
        <f t="shared" ref="BY52:BY99" ca="1" si="214">INDIRECT("'各歳別人口③'!D"&amp;((2+COLUMN(H$1))+131*ROW($A42)))</f>
        <v>1382</v>
      </c>
      <c r="BZ52" s="25">
        <f t="shared" ref="BZ52:BZ99" ca="1" si="215">INDIRECT("'各歳別人口③'!D"&amp;((2+COLUMN(I$1))+131*ROW($A42)))</f>
        <v>1422</v>
      </c>
      <c r="CA52" s="25">
        <f t="shared" ref="CA52:CA99" ca="1" si="216">INDIRECT("'各歳別人口③'!D"&amp;((2+COLUMN(J$1))+131*ROW($A42)))</f>
        <v>1494</v>
      </c>
      <c r="CB52" s="25">
        <f t="shared" ref="CB52:CB99" ca="1" si="217">INDIRECT("'各歳別人口③'!D"&amp;((2+COLUMN(K$1))+131*ROW($A42)))</f>
        <v>1528</v>
      </c>
      <c r="CC52" s="25">
        <f t="shared" ref="CC52:CC99" ca="1" si="218">INDIRECT("'各歳別人口③'!D"&amp;((2+COLUMN(L$1))+131*ROW($A42)))</f>
        <v>1623</v>
      </c>
      <c r="CD52" s="25">
        <f t="shared" ref="CD52:CD99" ca="1" si="219">INDIRECT("'各歳別人口③'!D"&amp;((2+COLUMN(M$1))+131*ROW($A42)))</f>
        <v>1530</v>
      </c>
      <c r="CE52" s="25">
        <f t="shared" ref="CE52:CE99" ca="1" si="220">INDIRECT("'各歳別人口③'!D"&amp;((2+COLUMN(N$1))+131*ROW($A42)))</f>
        <v>1640</v>
      </c>
      <c r="CF52" s="25">
        <f t="shared" ref="CF52:CF99" ca="1" si="221">INDIRECT("'各歳別人口③'!D"&amp;((2+COLUMN(O$1))+131*ROW($A42)))</f>
        <v>1637</v>
      </c>
      <c r="CG52" s="25">
        <f t="shared" ref="CG52:CG99" ca="1" si="222">INDIRECT("'各歳別人口③'!D"&amp;((2+COLUMN(P$1))+131*ROW($A42)))</f>
        <v>1781</v>
      </c>
      <c r="CH52" s="25">
        <f t="shared" ref="CH52:CH99" ca="1" si="223">INDIRECT("'各歳別人口③'!D"&amp;((2+COLUMN(Q$1))+131*ROW($A42)))</f>
        <v>1984</v>
      </c>
      <c r="CI52" s="25">
        <f t="shared" ref="CI52:CI99" ca="1" si="224">INDIRECT("'各歳別人口③'!D"&amp;((2+COLUMN(R$1))+131*ROW($A42)))</f>
        <v>2117</v>
      </c>
      <c r="CJ52" s="25">
        <f t="shared" ref="CJ52:CJ99" ca="1" si="225">INDIRECT("'各歳別人口③'!D"&amp;((2+COLUMN(S$1))+131*ROW($A42)))</f>
        <v>2236</v>
      </c>
      <c r="CK52" s="25">
        <f t="shared" ref="CK52:CK99" ca="1" si="226">INDIRECT("'各歳別人口③'!D"&amp;((2+COLUMN(T$1))+131*ROW($A42)))</f>
        <v>2340</v>
      </c>
      <c r="CL52" s="25">
        <f t="shared" ref="CL52:CL99" ca="1" si="227">INDIRECT("'各歳別人口③'!D"&amp;((2+COLUMN(U$1))+131*ROW($A42)))</f>
        <v>2462</v>
      </c>
      <c r="CM52" s="25">
        <f t="shared" ref="CM52:CM99" ca="1" si="228">INDIRECT("'各歳別人口③'!D"&amp;((2+COLUMN(V$1))+131*ROW($A42)))</f>
        <v>2667</v>
      </c>
      <c r="CN52" s="25">
        <f t="shared" ref="CN52:CN99" ca="1" si="229">INDIRECT("'各歳別人口③'!D"&amp;((2+COLUMN(W$1))+131*ROW($A42)))</f>
        <v>2482</v>
      </c>
      <c r="CO52" s="25">
        <f t="shared" ref="CO52:CO99" ca="1" si="230">INDIRECT("'各歳別人口③'!D"&amp;((2+COLUMN(X$1))+131*ROW($A42)))</f>
        <v>2120</v>
      </c>
      <c r="CP52" s="25">
        <f t="shared" ref="CP52:CP99" ca="1" si="231">INDIRECT("'各歳別人口③'!D"&amp;((2+COLUMN(Y$1))+131*ROW($A42)))</f>
        <v>1973</v>
      </c>
      <c r="CQ52" s="25">
        <f t="shared" ref="CQ52:CQ99" ca="1" si="232">INDIRECT("'各歳別人口③'!D"&amp;((2+COLUMN(Z$1))+131*ROW($A42)))</f>
        <v>1912</v>
      </c>
      <c r="CR52" s="25">
        <f t="shared" ref="CR52:CR99" ca="1" si="233">INDIRECT("'各歳別人口③'!D"&amp;((2+COLUMN(AA$1))+131*ROW($A42)))</f>
        <v>1876</v>
      </c>
      <c r="CS52" s="25">
        <f t="shared" ref="CS52:CS99" ca="1" si="234">INDIRECT("'各歳別人口③'!D"&amp;((2+COLUMN(AB$1))+131*ROW($A42)))</f>
        <v>1879</v>
      </c>
      <c r="CT52" s="25">
        <f t="shared" ref="CT52:CT99" ca="1" si="235">INDIRECT("'各歳別人口③'!D"&amp;((2+COLUMN(AC$1))+131*ROW($A42)))</f>
        <v>1812</v>
      </c>
      <c r="CU52" s="25">
        <f t="shared" ref="CU52:CU99" ca="1" si="236">INDIRECT("'各歳別人口③'!D"&amp;((2+COLUMN(AD$1))+131*ROW($A42)))</f>
        <v>1741</v>
      </c>
      <c r="CV52" s="25">
        <f t="shared" ref="CV52:CV99" ca="1" si="237">INDIRECT("'各歳別人口③'!D"&amp;((2+COLUMN(AE$1))+131*ROW($A42)))</f>
        <v>1785</v>
      </c>
      <c r="CW52" s="25">
        <f t="shared" ref="CW52:CW99" ca="1" si="238">INDIRECT("'各歳別人口③'!D"&amp;((2+COLUMN(AF$1))+131*ROW($A42)))</f>
        <v>1798</v>
      </c>
      <c r="CX52" s="25">
        <f t="shared" ref="CX52:CX99" ca="1" si="239">INDIRECT("'各歳別人口③'!D"&amp;((2+COLUMN(AG$1))+131*ROW($A42)))</f>
        <v>1789</v>
      </c>
      <c r="CY52" s="25">
        <f t="shared" ref="CY52:CY99" ca="1" si="240">INDIRECT("'各歳別人口③'!D"&amp;((2+COLUMN(AH$1))+131*ROW($A42)))</f>
        <v>1959</v>
      </c>
      <c r="CZ52" s="25">
        <f t="shared" ref="CZ52:CZ99" ca="1" si="241">INDIRECT("'各歳別人口③'!D"&amp;((2+COLUMN(AI$1))+131*ROW($A42)))</f>
        <v>1919</v>
      </c>
      <c r="DA52" s="25">
        <f t="shared" ref="DA52:DA99" ca="1" si="242">INDIRECT("'各歳別人口③'!D"&amp;((2+COLUMN(AJ$1))+131*ROW($A42)))</f>
        <v>1979</v>
      </c>
      <c r="DB52" s="25">
        <f t="shared" ref="DB52:DB99" ca="1" si="243">INDIRECT("'各歳別人口③'!D"&amp;((2+COLUMN(AK$1))+131*ROW($A42)))</f>
        <v>1959</v>
      </c>
      <c r="DC52" s="25">
        <f t="shared" ref="DC52:DC99" ca="1" si="244">INDIRECT("'各歳別人口③'!D"&amp;((2+COLUMN(AL$1))+131*ROW($A42)))</f>
        <v>2104</v>
      </c>
      <c r="DD52" s="25">
        <f t="shared" ref="DD52:DD99" ca="1" si="245">INDIRECT("'各歳別人口③'!D"&amp;((2+COLUMN(AM$1))+131*ROW($A42)))</f>
        <v>2103</v>
      </c>
      <c r="DE52" s="25">
        <f t="shared" ref="DE52:DE99" ca="1" si="246">INDIRECT("'各歳別人口③'!D"&amp;((2+COLUMN(AN$1))+131*ROW($A42)))</f>
        <v>2105</v>
      </c>
      <c r="DF52" s="25">
        <f t="shared" ref="DF52:DF99" ca="1" si="247">INDIRECT("'各歳別人口③'!D"&amp;((2+COLUMN(AO$1))+131*ROW($A42)))</f>
        <v>2143</v>
      </c>
      <c r="DG52" s="25">
        <f t="shared" ref="DG52:DG99" ca="1" si="248">INDIRECT("'各歳別人口③'!D"&amp;((2+COLUMN(AP$1))+131*ROW($A42)))</f>
        <v>2183</v>
      </c>
      <c r="DH52" s="25">
        <f t="shared" ref="DH52:DH99" ca="1" si="249">INDIRECT("'各歳別人口③'!D"&amp;((2+COLUMN(AQ$1))+131*ROW($A42)))</f>
        <v>2344</v>
      </c>
      <c r="DI52" s="25">
        <f t="shared" ref="DI52:DI99" ca="1" si="250">INDIRECT("'各歳別人口③'!D"&amp;((2+COLUMN(AR$1))+131*ROW($A42)))</f>
        <v>2533</v>
      </c>
      <c r="DJ52" s="25">
        <f t="shared" ref="DJ52:DJ99" ca="1" si="251">INDIRECT("'各歳別人口③'!D"&amp;((2+COLUMN(AS$1))+131*ROW($A42)))</f>
        <v>2617</v>
      </c>
      <c r="DK52" s="25">
        <f t="shared" ref="DK52:DK99" ca="1" si="252">INDIRECT("'各歳別人口③'!D"&amp;((2+COLUMN(AT$1))+131*ROW($A42)))</f>
        <v>2816</v>
      </c>
      <c r="DL52" s="25">
        <f t="shared" ref="DL52:DL99" ca="1" si="253">INDIRECT("'各歳別人口③'!D"&amp;((2+COLUMN(AU$1))+131*ROW($A42)))</f>
        <v>2951</v>
      </c>
      <c r="DM52" s="25">
        <f t="shared" ref="DM52:DM99" ca="1" si="254">INDIRECT("'各歳別人口③'!D"&amp;((2+COLUMN(AV$1))+131*ROW($A42)))</f>
        <v>3091</v>
      </c>
      <c r="DN52" s="25">
        <f t="shared" ref="DN52:DN99" ca="1" si="255">INDIRECT("'各歳別人口③'!D"&amp;((2+COLUMN(AW$1))+131*ROW($A42)))</f>
        <v>3372</v>
      </c>
      <c r="DO52" s="25">
        <f t="shared" ref="DO52:DO99" ca="1" si="256">INDIRECT("'各歳別人口③'!D"&amp;((2+COLUMN(AX$1))+131*ROW($A42)))</f>
        <v>3458</v>
      </c>
      <c r="DP52" s="25">
        <f t="shared" ref="DP52:DP99" ca="1" si="257">INDIRECT("'各歳別人口③'!D"&amp;((2+COLUMN(AY$1))+131*ROW($A42)))</f>
        <v>3365</v>
      </c>
      <c r="DQ52" s="25">
        <f t="shared" ref="DQ52:DQ99" ca="1" si="258">INDIRECT("'各歳別人口③'!D"&amp;((2+COLUMN(AZ$1))+131*ROW($A42)))</f>
        <v>3265</v>
      </c>
      <c r="DR52" s="25">
        <f t="shared" ref="DR52:DR99" ca="1" si="259">INDIRECT("'各歳別人口③'!D"&amp;((2+COLUMN(BA$1))+131*ROW($A42)))</f>
        <v>3130</v>
      </c>
      <c r="DS52" s="25">
        <f t="shared" ref="DS52:DS99" ca="1" si="260">INDIRECT("'各歳別人口③'!D"&amp;((2+COLUMN(BB$1))+131*ROW($A42)))</f>
        <v>3115</v>
      </c>
      <c r="DT52" s="25">
        <f t="shared" ref="DT52:DT99" ca="1" si="261">INDIRECT("'各歳別人口③'!D"&amp;((2+COLUMN(BC$1))+131*ROW($A42)))</f>
        <v>3130</v>
      </c>
      <c r="DU52" s="25">
        <f t="shared" ref="DU52:DU99" ca="1" si="262">INDIRECT("'各歳別人口③'!D"&amp;((2+COLUMN(BD$1))+131*ROW($A42)))</f>
        <v>2386</v>
      </c>
      <c r="DV52" s="25">
        <f t="shared" ref="DV52:DV99" ca="1" si="263">INDIRECT("'各歳別人口③'!D"&amp;((2+COLUMN(BE$1))+131*ROW($A42)))</f>
        <v>2814</v>
      </c>
      <c r="DW52" s="25">
        <f t="shared" ref="DW52:DW99" ca="1" si="264">INDIRECT("'各歳別人口③'!D"&amp;((2+COLUMN(BF$1))+131*ROW($A42)))</f>
        <v>2591</v>
      </c>
      <c r="DX52" s="25">
        <f t="shared" ref="DX52:DX99" ca="1" si="265">INDIRECT("'各歳別人口③'!D"&amp;((2+COLUMN(BG$1))+131*ROW($A42)))</f>
        <v>2593</v>
      </c>
      <c r="DY52" s="25">
        <f t="shared" ref="DY52:DY99" ca="1" si="266">INDIRECT("'各歳別人口③'!D"&amp;((2+COLUMN(BH$1))+131*ROW($A42)))</f>
        <v>2449</v>
      </c>
      <c r="DZ52" s="25">
        <f t="shared" ref="DZ52:DZ99" ca="1" si="267">INDIRECT("'各歳別人口③'!D"&amp;((2+COLUMN(BI$1))+131*ROW($A42)))</f>
        <v>2481</v>
      </c>
      <c r="EA52" s="25">
        <f t="shared" ref="EA52:EA99" ca="1" si="268">INDIRECT("'各歳別人口③'!D"&amp;((2+COLUMN(BJ$1))+131*ROW($A42)))</f>
        <v>2288</v>
      </c>
      <c r="EB52" s="25">
        <f t="shared" ref="EB52:EB99" ca="1" si="269">INDIRECT("'各歳別人口③'!D"&amp;((2+COLUMN(BK$1))+131*ROW($A42)))</f>
        <v>2437</v>
      </c>
      <c r="EC52" s="25">
        <f t="shared" ref="EC52:EC99" ca="1" si="270">INDIRECT("'各歳別人口③'!D"&amp;((2+COLUMN(BL$1))+131*ROW($A42)))</f>
        <v>2317</v>
      </c>
      <c r="ED52" s="25">
        <f t="shared" ref="ED52:ED99" ca="1" si="271">INDIRECT("'各歳別人口③'!D"&amp;((2+COLUMN(BM$1))+131*ROW($A42)))</f>
        <v>2161</v>
      </c>
      <c r="EE52" s="25">
        <f t="shared" ref="EE52:EE99" ca="1" si="272">INDIRECT("'各歳別人口③'!D"&amp;((2+COLUMN(BN$1))+131*ROW($A42)))</f>
        <v>2296</v>
      </c>
      <c r="EF52" s="25">
        <f t="shared" ref="EF52:EF99" ca="1" si="273">INDIRECT("'各歳別人口③'!D"&amp;((2+COLUMN(BO$1))+131*ROW($A42)))</f>
        <v>2283</v>
      </c>
      <c r="EG52" s="25">
        <f t="shared" ref="EG52:EG99" ca="1" si="274">INDIRECT("'各歳別人口③'!D"&amp;((2+COLUMN(BP$1))+131*ROW($A42)))</f>
        <v>2331</v>
      </c>
      <c r="EH52" s="25">
        <f t="shared" ref="EH52:EH99" ca="1" si="275">INDIRECT("'各歳別人口③'!D"&amp;((2+COLUMN(BQ$1))+131*ROW($A42)))</f>
        <v>2470</v>
      </c>
      <c r="EI52" s="25">
        <f t="shared" ref="EI52:EI99" ca="1" si="276">INDIRECT("'各歳別人口③'!D"&amp;((2+COLUMN(BR$1))+131*ROW($A42)))</f>
        <v>2627</v>
      </c>
      <c r="EJ52" s="25">
        <f t="shared" ref="EJ52:EJ99" ca="1" si="277">INDIRECT("'各歳別人口③'!D"&amp;((2+COLUMN(BS$1))+131*ROW($A42)))</f>
        <v>2749</v>
      </c>
      <c r="EK52" s="25">
        <f t="shared" ref="EK52:EK99" ca="1" si="278">INDIRECT("'各歳別人口③'!D"&amp;((2+COLUMN(BT$1))+131*ROW($A42)))</f>
        <v>2950</v>
      </c>
      <c r="EL52" s="25">
        <f t="shared" ref="EL52:EL99" ca="1" si="279">INDIRECT("'各歳別人口③'!D"&amp;((2+COLUMN(BU$1))+131*ROW($A42)))</f>
        <v>3370</v>
      </c>
      <c r="EM52" s="25">
        <f t="shared" ref="EM52:EM99" ca="1" si="280">INDIRECT("'各歳別人口③'!D"&amp;((2+COLUMN(BV$1))+131*ROW($A42)))</f>
        <v>3233</v>
      </c>
      <c r="EN52" s="25">
        <f t="shared" ref="EN52:EN99" ca="1" si="281">INDIRECT("'各歳別人口③'!D"&amp;((2+COLUMN(BW$1))+131*ROW($A42)))</f>
        <v>3403</v>
      </c>
      <c r="EO52" s="25">
        <f t="shared" ref="EO52:EO99" ca="1" si="282">INDIRECT("'各歳別人口③'!D"&amp;((2+COLUMN(BX$1))+131*ROW($A42)))</f>
        <v>2333</v>
      </c>
      <c r="EP52" s="25">
        <f t="shared" ref="EP52:EP99" ca="1" si="283">INDIRECT("'各歳別人口③'!D"&amp;((2+COLUMN(BY$1))+131*ROW($A42)))</f>
        <v>1860</v>
      </c>
      <c r="EQ52" s="25">
        <f t="shared" ref="EQ52:EQ99" ca="1" si="284">INDIRECT("'各歳別人口③'!D"&amp;((2+COLUMN(BZ$1))+131*ROW($A42)))</f>
        <v>2436</v>
      </c>
      <c r="ER52" s="25">
        <f t="shared" ref="ER52:ER99" ca="1" si="285">INDIRECT("'各歳別人口③'!D"&amp;((2+COLUMN(CA$1))+131*ROW($A42)))</f>
        <v>2569</v>
      </c>
      <c r="ES52" s="25">
        <f t="shared" ref="ES52:ES99" ca="1" si="286">INDIRECT("'各歳別人口③'!D"&amp;((2+COLUMN(CB$1))+131*ROW($A42)))</f>
        <v>2483</v>
      </c>
      <c r="ET52" s="25">
        <f t="shared" ref="ET52:ET99" ca="1" si="287">INDIRECT("'各歳別人口③'!D"&amp;((2+COLUMN(CC$1))+131*ROW($A42)))</f>
        <v>2366</v>
      </c>
      <c r="EU52" s="25">
        <f t="shared" ref="EU52:EU99" ca="1" si="288">INDIRECT("'各歳別人口③'!D"&amp;((2+COLUMN(CD$1))+131*ROW($A42)))</f>
        <v>1999</v>
      </c>
      <c r="EV52" s="25">
        <f t="shared" ref="EV52:EV99" ca="1" si="289">INDIRECT("'各歳別人口③'!D"&amp;((2+COLUMN(CE$1))+131*ROW($A42)))</f>
        <v>1772</v>
      </c>
      <c r="EW52" s="25">
        <f t="shared" ref="EW52:EW99" ca="1" si="290">INDIRECT("'各歳別人口③'!D"&amp;((2+COLUMN(CF$1))+131*ROW($A42)))</f>
        <v>1528</v>
      </c>
      <c r="EX52" s="25">
        <f t="shared" ref="EX52:EX99" ca="1" si="291">INDIRECT("'各歳別人口③'!D"&amp;((2+COLUMN(CG$1))+131*ROW($A42)))</f>
        <v>1546</v>
      </c>
      <c r="EY52" s="25">
        <f t="shared" ref="EY52:EY99" ca="1" si="292">INDIRECT("'各歳別人口③'!D"&amp;((2+COLUMN(CH$1))+131*ROW($A42)))</f>
        <v>1358</v>
      </c>
      <c r="EZ52" s="25">
        <f t="shared" ref="EZ52:EZ99" ca="1" si="293">INDIRECT("'各歳別人口③'!D"&amp;((2+COLUMN(CI$1))+131*ROW($A42)))</f>
        <v>1284</v>
      </c>
      <c r="FA52" s="25">
        <f t="shared" ref="FA52:FA99" ca="1" si="294">INDIRECT("'各歳別人口③'!D"&amp;((2+COLUMN(CJ$1))+131*ROW($A42)))</f>
        <v>1005</v>
      </c>
      <c r="FB52" s="25">
        <f t="shared" ref="FB52:FB99" ca="1" si="295">INDIRECT("'各歳別人口③'!D"&amp;((2+COLUMN(CK$1))+131*ROW($A42)))</f>
        <v>832</v>
      </c>
      <c r="FC52" s="25">
        <f t="shared" ref="FC52:FC99" ca="1" si="296">INDIRECT("'各歳別人口③'!D"&amp;((2+COLUMN(CL$1))+131*ROW($A42)))</f>
        <v>726</v>
      </c>
      <c r="FD52" s="25">
        <f t="shared" ref="FD52:FD99" ca="1" si="297">INDIRECT("'各歳別人口③'!D"&amp;((2+COLUMN(CM$1))+131*ROW($A42)))</f>
        <v>543</v>
      </c>
      <c r="FE52" s="25">
        <f t="shared" ref="FE52:FE99" ca="1" si="298">INDIRECT("'各歳別人口③'!D"&amp;((2+COLUMN(CN$1))+131*ROW($A42)))</f>
        <v>425</v>
      </c>
      <c r="FF52" s="25">
        <f t="shared" ref="FF52:FF99" ca="1" si="299">INDIRECT("'各歳別人口③'!D"&amp;((2+COLUMN(CO$1))+131*ROW($A42)))</f>
        <v>304</v>
      </c>
      <c r="FG52" s="25">
        <f t="shared" ref="FG52:FG99" ca="1" si="300">INDIRECT("'各歳別人口③'!D"&amp;((2+COLUMN(CP$1))+131*ROW($A42)))</f>
        <v>258</v>
      </c>
      <c r="FH52" s="25">
        <f t="shared" ref="FH52:FH99" ca="1" si="301">INDIRECT("'各歳別人口③'!D"&amp;((2+COLUMN(CQ$1))+131*ROW($A42)))</f>
        <v>210</v>
      </c>
      <c r="FI52" s="25">
        <f t="shared" ref="FI52:FI99" ca="1" si="302">INDIRECT("'各歳別人口③'!D"&amp;((2+COLUMN(CR$1))+131*ROW($A42)))</f>
        <v>115</v>
      </c>
      <c r="FJ52" s="25">
        <f t="shared" ref="FJ52:FJ99" ca="1" si="303">INDIRECT("'各歳別人口③'!D"&amp;((2+COLUMN(CS$1))+131*ROW($A42)))</f>
        <v>88</v>
      </c>
      <c r="FK52" s="25">
        <f t="shared" ref="FK52:FK99" ca="1" si="304">INDIRECT("'各歳別人口③'!D"&amp;((2+COLUMN(CT$1))+131*ROW($A42)))</f>
        <v>57</v>
      </c>
      <c r="FL52" s="25">
        <f t="shared" ref="FL52:FL99" ca="1" si="305">INDIRECT("'各歳別人口③'!D"&amp;((2+COLUMN(CU$1))+131*ROW($A42)))</f>
        <v>45</v>
      </c>
      <c r="FM52" s="25">
        <f t="shared" ref="FM52:FM99" ca="1" si="306">INDIRECT("'各歳別人口③'!D"&amp;((2+COLUMN(CV$1))+131*ROW($A42)))</f>
        <v>25</v>
      </c>
      <c r="FN52" s="27">
        <f ca="1">SUM(INDIRECT("'各歳別人口③'!D"&amp;(103+131*ROW(A42))):INDIRECT("'各歳別人口③'!D"&amp;(133+131*ROW(A42))))</f>
        <v>37</v>
      </c>
      <c r="FP52" s="24" t="str">
        <f>"2022年"&amp;"1月"</f>
        <v>2022年1月</v>
      </c>
      <c r="FQ52" s="25">
        <f t="shared" ref="FQ52:FQ99" ca="1" si="307">INDIRECT("'各歳別人口③'!E"&amp;((2+COLUMN(A$1))+131*ROW($A42)))</f>
        <v>867</v>
      </c>
      <c r="FR52" s="25">
        <f t="shared" ref="FR52:FR99" ca="1" si="308">INDIRECT("'各歳別人口③'!E"&amp;((2+COLUMN(B$1))+131*ROW($A42)))</f>
        <v>1040</v>
      </c>
      <c r="FS52" s="25">
        <f t="shared" ref="FS52:FS99" ca="1" si="309">INDIRECT("'各歳別人口③'!E"&amp;((2+COLUMN(C$1))+131*ROW($A42)))</f>
        <v>1064</v>
      </c>
      <c r="FT52" s="25">
        <f t="shared" ref="FT52:FT99" ca="1" si="310">INDIRECT("'各歳別人口③'!E"&amp;((2+COLUMN(D$1))+131*ROW($A42)))</f>
        <v>1090</v>
      </c>
      <c r="FU52" s="25">
        <f t="shared" ref="FU52:FU99" ca="1" si="311">INDIRECT("'各歳別人口③'!E"&amp;((2+COLUMN(E$1))+131*ROW($A42)))</f>
        <v>1217</v>
      </c>
      <c r="FV52" s="25">
        <f t="shared" ref="FV52:FV99" ca="1" si="312">INDIRECT("'各歳別人口③'!E"&amp;((2+COLUMN(F$1))+131*ROW($A42)))</f>
        <v>1231</v>
      </c>
      <c r="FW52" s="25">
        <f t="shared" ref="FW52:FW99" ca="1" si="313">INDIRECT("'各歳別人口③'!E"&amp;((2+COLUMN(G$1))+131*ROW($A42)))</f>
        <v>1327</v>
      </c>
      <c r="FX52" s="25">
        <f t="shared" ref="FX52:FX99" ca="1" si="314">INDIRECT("'各歳別人口③'!E"&amp;((2+COLUMN(H$1))+131*ROW($A42)))</f>
        <v>1392</v>
      </c>
      <c r="FY52" s="25">
        <f t="shared" ref="FY52:FY99" ca="1" si="315">INDIRECT("'各歳別人口③'!E"&amp;((2+COLUMN(I$1))+131*ROW($A42)))</f>
        <v>1438</v>
      </c>
      <c r="FZ52" s="25">
        <f t="shared" ref="FZ52:FZ99" ca="1" si="316">INDIRECT("'各歳別人口③'!E"&amp;((2+COLUMN(J$1))+131*ROW($A42)))</f>
        <v>1420</v>
      </c>
      <c r="GA52" s="25">
        <f t="shared" ref="GA52:GA99" ca="1" si="317">INDIRECT("'各歳別人口③'!E"&amp;((2+COLUMN(K$1))+131*ROW($A42)))</f>
        <v>1540</v>
      </c>
      <c r="GB52" s="25">
        <f t="shared" ref="GB52:GB99" ca="1" si="318">INDIRECT("'各歳別人口③'!E"&amp;((2+COLUMN(L$1))+131*ROW($A42)))</f>
        <v>1522</v>
      </c>
      <c r="GC52" s="25">
        <f t="shared" ref="GC52:GC99" ca="1" si="319">INDIRECT("'各歳別人口③'!E"&amp;((2+COLUMN(M$1))+131*ROW($A42)))</f>
        <v>1484</v>
      </c>
      <c r="GD52" s="25">
        <f t="shared" ref="GD52:GD99" ca="1" si="320">INDIRECT("'各歳別人口③'!E"&amp;((2+COLUMN(N$1))+131*ROW($A42)))</f>
        <v>1529</v>
      </c>
      <c r="GE52" s="25">
        <f t="shared" ref="GE52:GE99" ca="1" si="321">INDIRECT("'各歳別人口③'!E"&amp;((2+COLUMN(O$1))+131*ROW($A42)))</f>
        <v>1609</v>
      </c>
      <c r="GF52" s="25">
        <f t="shared" ref="GF52:GF99" ca="1" si="322">INDIRECT("'各歳別人口③'!E"&amp;((2+COLUMN(P$1))+131*ROW($A42)))</f>
        <v>1641</v>
      </c>
      <c r="GG52" s="25">
        <f t="shared" ref="GG52:GG99" ca="1" si="323">INDIRECT("'各歳別人口③'!E"&amp;((2+COLUMN(Q$1))+131*ROW($A42)))</f>
        <v>1552</v>
      </c>
      <c r="GH52" s="25">
        <f t="shared" ref="GH52:GH99" ca="1" si="324">INDIRECT("'各歳別人口③'!E"&amp;((2+COLUMN(R$1))+131*ROW($A42)))</f>
        <v>1682</v>
      </c>
      <c r="GI52" s="25">
        <f t="shared" ref="GI52:GI99" ca="1" si="325">INDIRECT("'各歳別人口③'!E"&amp;((2+COLUMN(S$1))+131*ROW($A42)))</f>
        <v>1750</v>
      </c>
      <c r="GJ52" s="25">
        <f t="shared" ref="GJ52:GJ99" ca="1" si="326">INDIRECT("'各歳別人口③'!E"&amp;((2+COLUMN(T$1))+131*ROW($A42)))</f>
        <v>1825</v>
      </c>
      <c r="GK52" s="25">
        <f t="shared" ref="GK52:GK99" ca="1" si="327">INDIRECT("'各歳別人口③'!E"&amp;((2+COLUMN(U$1))+131*ROW($A42)))</f>
        <v>1866</v>
      </c>
      <c r="GL52" s="25">
        <f t="shared" ref="GL52:GL99" ca="1" si="328">INDIRECT("'各歳別人口③'!E"&amp;((2+COLUMN(V$1))+131*ROW($A42)))</f>
        <v>1970</v>
      </c>
      <c r="GM52" s="25">
        <f t="shared" ref="GM52:GM99" ca="1" si="329">INDIRECT("'各歳別人口③'!E"&amp;((2+COLUMN(W$1))+131*ROW($A42)))</f>
        <v>1827</v>
      </c>
      <c r="GN52" s="25">
        <f t="shared" ref="GN52:GN99" ca="1" si="330">INDIRECT("'各歳別人口③'!E"&amp;((2+COLUMN(X$1))+131*ROW($A42)))</f>
        <v>1745</v>
      </c>
      <c r="GO52" s="25">
        <f t="shared" ref="GO52:GO99" ca="1" si="331">INDIRECT("'各歳別人口③'!E"&amp;((2+COLUMN(Y$1))+131*ROW($A42)))</f>
        <v>1633</v>
      </c>
      <c r="GP52" s="25">
        <f t="shared" ref="GP52:GP99" ca="1" si="332">INDIRECT("'各歳別人口③'!E"&amp;((2+COLUMN(Z$1))+131*ROW($A42)))</f>
        <v>1626</v>
      </c>
      <c r="GQ52" s="25">
        <f t="shared" ref="GQ52:GQ99" ca="1" si="333">INDIRECT("'各歳別人口③'!E"&amp;((2+COLUMN(AA$1))+131*ROW($A42)))</f>
        <v>1474</v>
      </c>
      <c r="GR52" s="25">
        <f t="shared" ref="GR52:GR99" ca="1" si="334">INDIRECT("'各歳別人口③'!E"&amp;((2+COLUMN(AB$1))+131*ROW($A42)))</f>
        <v>1579</v>
      </c>
      <c r="GS52" s="25">
        <f t="shared" ref="GS52:GS99" ca="1" si="335">INDIRECT("'各歳別人口③'!E"&amp;((2+COLUMN(AC$1))+131*ROW($A42)))</f>
        <v>1437</v>
      </c>
      <c r="GT52" s="25">
        <f t="shared" ref="GT52:GT99" ca="1" si="336">INDIRECT("'各歳別人口③'!E"&amp;((2+COLUMN(AD$1))+131*ROW($A42)))</f>
        <v>1475</v>
      </c>
      <c r="GU52" s="25">
        <f t="shared" ref="GU52:GU99" ca="1" si="337">INDIRECT("'各歳別人口③'!E"&amp;((2+COLUMN(AE$1))+131*ROW($A42)))</f>
        <v>1488</v>
      </c>
      <c r="GV52" s="25">
        <f t="shared" ref="GV52:GV99" ca="1" si="338">INDIRECT("'各歳別人口③'!E"&amp;((2+COLUMN(AF$1))+131*ROW($A42)))</f>
        <v>1521</v>
      </c>
      <c r="GW52" s="25">
        <f t="shared" ref="GW52:GW99" ca="1" si="339">INDIRECT("'各歳別人口③'!E"&amp;((2+COLUMN(AG$1))+131*ROW($A42)))</f>
        <v>1622</v>
      </c>
      <c r="GX52" s="25">
        <f t="shared" ref="GX52:GX99" ca="1" si="340">INDIRECT("'各歳別人口③'!E"&amp;((2+COLUMN(AH$1))+131*ROW($A42)))</f>
        <v>1682</v>
      </c>
      <c r="GY52" s="25">
        <f t="shared" ref="GY52:GY99" ca="1" si="341">INDIRECT("'各歳別人口③'!E"&amp;((2+COLUMN(AI$1))+131*ROW($A42)))</f>
        <v>1707</v>
      </c>
      <c r="GZ52" s="25">
        <f t="shared" ref="GZ52:GZ99" ca="1" si="342">INDIRECT("'各歳別人口③'!E"&amp;((2+COLUMN(AJ$1))+131*ROW($A42)))</f>
        <v>1664</v>
      </c>
      <c r="HA52" s="25">
        <f t="shared" ref="HA52:HA99" ca="1" si="343">INDIRECT("'各歳別人口③'!E"&amp;((2+COLUMN(AK$1))+131*ROW($A42)))</f>
        <v>1788</v>
      </c>
      <c r="HB52" s="25">
        <f t="shared" ref="HB52:HB99" ca="1" si="344">INDIRECT("'各歳別人口③'!E"&amp;((2+COLUMN(AL$1))+131*ROW($A42)))</f>
        <v>1884</v>
      </c>
      <c r="HC52" s="25">
        <f t="shared" ref="HC52:HC99" ca="1" si="345">INDIRECT("'各歳別人口③'!E"&amp;((2+COLUMN(AM$1))+131*ROW($A42)))</f>
        <v>2013</v>
      </c>
      <c r="HD52" s="25">
        <f t="shared" ref="HD52:HD99" ca="1" si="346">INDIRECT("'各歳別人口③'!E"&amp;((2+COLUMN(AN$1))+131*ROW($A42)))</f>
        <v>1938</v>
      </c>
      <c r="HE52" s="25">
        <f t="shared" ref="HE52:HE99" ca="1" si="347">INDIRECT("'各歳別人口③'!E"&amp;((2+COLUMN(AO$1))+131*ROW($A42)))</f>
        <v>2007</v>
      </c>
      <c r="HF52" s="25">
        <f t="shared" ref="HF52:HF99" ca="1" si="348">INDIRECT("'各歳別人口③'!E"&amp;((2+COLUMN(AP$1))+131*ROW($A42)))</f>
        <v>2114</v>
      </c>
      <c r="HG52" s="25">
        <f t="shared" ref="HG52:HG99" ca="1" si="349">INDIRECT("'各歳別人口③'!E"&amp;((2+COLUMN(AQ$1))+131*ROW($A42)))</f>
        <v>2250</v>
      </c>
      <c r="HH52" s="25">
        <f t="shared" ref="HH52:HH99" ca="1" si="350">INDIRECT("'各歳別人口③'!E"&amp;((2+COLUMN(AR$1))+131*ROW($A42)))</f>
        <v>2330</v>
      </c>
      <c r="HI52" s="25">
        <f t="shared" ref="HI52:HI99" ca="1" si="351">INDIRECT("'各歳別人口③'!E"&amp;((2+COLUMN(AS$1))+131*ROW($A42)))</f>
        <v>2452</v>
      </c>
      <c r="HJ52" s="25">
        <f t="shared" ref="HJ52:HJ99" ca="1" si="352">INDIRECT("'各歳別人口③'!E"&amp;((2+COLUMN(AT$1))+131*ROW($A42)))</f>
        <v>2597</v>
      </c>
      <c r="HK52" s="25">
        <f t="shared" ref="HK52:HK99" ca="1" si="353">INDIRECT("'各歳別人口③'!E"&amp;((2+COLUMN(AU$1))+131*ROW($A42)))</f>
        <v>2790</v>
      </c>
      <c r="HL52" s="25">
        <f t="shared" ref="HL52:HL99" ca="1" si="354">INDIRECT("'各歳別人口③'!E"&amp;((2+COLUMN(AV$1))+131*ROW($A42)))</f>
        <v>3009</v>
      </c>
      <c r="HM52" s="25">
        <f t="shared" ref="HM52:HM99" ca="1" si="355">INDIRECT("'各歳別人口③'!E"&amp;((2+COLUMN(AW$1))+131*ROW($A42)))</f>
        <v>3145</v>
      </c>
      <c r="HN52" s="25">
        <f t="shared" ref="HN52:HN99" ca="1" si="356">INDIRECT("'各歳別人口③'!E"&amp;((2+COLUMN(AX$1))+131*ROW($A42)))</f>
        <v>3133</v>
      </c>
      <c r="HO52" s="25">
        <f t="shared" ref="HO52:HO99" ca="1" si="357">INDIRECT("'各歳別人口③'!E"&amp;((2+COLUMN(AY$1))+131*ROW($A42)))</f>
        <v>3166</v>
      </c>
      <c r="HP52" s="25">
        <f t="shared" ref="HP52:HP99" ca="1" si="358">INDIRECT("'各歳別人口③'!E"&amp;((2+COLUMN(AZ$1))+131*ROW($A42)))</f>
        <v>3096</v>
      </c>
      <c r="HQ52" s="25">
        <f t="shared" ref="HQ52:HQ99" ca="1" si="359">INDIRECT("'各歳別人口③'!E"&amp;((2+COLUMN(BA$1))+131*ROW($A42)))</f>
        <v>2901</v>
      </c>
      <c r="HR52" s="25">
        <f t="shared" ref="HR52:HR99" ca="1" si="360">INDIRECT("'各歳別人口③'!E"&amp;((2+COLUMN(BB$1))+131*ROW($A42)))</f>
        <v>2868</v>
      </c>
      <c r="HS52" s="25">
        <f t="shared" ref="HS52:HS99" ca="1" si="361">INDIRECT("'各歳別人口③'!E"&amp;((2+COLUMN(BC$1))+131*ROW($A42)))</f>
        <v>2931</v>
      </c>
      <c r="HT52" s="25">
        <f t="shared" ref="HT52:HT99" ca="1" si="362">INDIRECT("'各歳別人口③'!E"&amp;((2+COLUMN(BD$1))+131*ROW($A42)))</f>
        <v>2246</v>
      </c>
      <c r="HU52" s="25">
        <f t="shared" ref="HU52:HU99" ca="1" si="363">INDIRECT("'各歳別人口③'!E"&amp;((2+COLUMN(BE$1))+131*ROW($A42)))</f>
        <v>2679</v>
      </c>
      <c r="HV52" s="25">
        <f t="shared" ref="HV52:HV99" ca="1" si="364">INDIRECT("'各歳別人口③'!E"&amp;((2+COLUMN(BF$1))+131*ROW($A42)))</f>
        <v>2550</v>
      </c>
      <c r="HW52" s="25">
        <f t="shared" ref="HW52:HW99" ca="1" si="365">INDIRECT("'各歳別人口③'!E"&amp;((2+COLUMN(BG$1))+131*ROW($A42)))</f>
        <v>2462</v>
      </c>
      <c r="HX52" s="25">
        <f t="shared" ref="HX52:HX99" ca="1" si="366">INDIRECT("'各歳別人口③'!E"&amp;((2+COLUMN(BH$1))+131*ROW($A42)))</f>
        <v>2338</v>
      </c>
      <c r="HY52" s="25">
        <f t="shared" ref="HY52:HY99" ca="1" si="367">INDIRECT("'各歳別人口③'!E"&amp;((2+COLUMN(BI$1))+131*ROW($A42)))</f>
        <v>2295</v>
      </c>
      <c r="HZ52" s="25">
        <f t="shared" ref="HZ52:HZ99" ca="1" si="368">INDIRECT("'各歳別人口③'!E"&amp;((2+COLUMN(BJ$1))+131*ROW($A42)))</f>
        <v>2329</v>
      </c>
      <c r="IA52" s="25">
        <f t="shared" ref="IA52:IA99" ca="1" si="369">INDIRECT("'各歳別人口③'!E"&amp;((2+COLUMN(BK$1))+131*ROW($A42)))</f>
        <v>2185</v>
      </c>
      <c r="IB52" s="25">
        <f t="shared" ref="IB52:IB99" ca="1" si="370">INDIRECT("'各歳別人口③'!E"&amp;((2+COLUMN(BL$1))+131*ROW($A42)))</f>
        <v>2292</v>
      </c>
      <c r="IC52" s="25">
        <f t="shared" ref="IC52:IC99" ca="1" si="371">INDIRECT("'各歳別人口③'!E"&amp;((2+COLUMN(BM$1))+131*ROW($A42)))</f>
        <v>2140</v>
      </c>
      <c r="ID52" s="25">
        <f t="shared" ref="ID52:ID99" ca="1" si="372">INDIRECT("'各歳別人口③'!E"&amp;((2+COLUMN(BN$1))+131*ROW($A42)))</f>
        <v>2306</v>
      </c>
      <c r="IE52" s="25">
        <f t="shared" ref="IE52:IE99" ca="1" si="373">INDIRECT("'各歳別人口③'!E"&amp;((2+COLUMN(BO$1))+131*ROW($A42)))</f>
        <v>2317</v>
      </c>
      <c r="IF52" s="25">
        <f t="shared" ref="IF52:IF99" ca="1" si="374">INDIRECT("'各歳別人口③'!E"&amp;((2+COLUMN(BP$1))+131*ROW($A42)))</f>
        <v>2438</v>
      </c>
      <c r="IG52" s="25">
        <f t="shared" ref="IG52:IG99" ca="1" si="375">INDIRECT("'各歳別人口③'!E"&amp;((2+COLUMN(BQ$1))+131*ROW($A42)))</f>
        <v>2453</v>
      </c>
      <c r="IH52" s="25">
        <f t="shared" ref="IH52:IH99" ca="1" si="376">INDIRECT("'各歳別人口③'!E"&amp;((2+COLUMN(BR$1))+131*ROW($A42)))</f>
        <v>2729</v>
      </c>
      <c r="II52" s="25">
        <f t="shared" ref="II52:II99" ca="1" si="377">INDIRECT("'各歳別人口③'!E"&amp;((2+COLUMN(BS$1))+131*ROW($A42)))</f>
        <v>2937</v>
      </c>
      <c r="IJ52" s="25">
        <f t="shared" ref="IJ52:IJ99" ca="1" si="378">INDIRECT("'各歳別人口③'!E"&amp;((2+COLUMN(BT$1))+131*ROW($A42)))</f>
        <v>3126</v>
      </c>
      <c r="IK52" s="25">
        <f t="shared" ref="IK52:IK99" ca="1" si="379">INDIRECT("'各歳別人口③'!E"&amp;((2+COLUMN(BU$1))+131*ROW($A42)))</f>
        <v>3810</v>
      </c>
      <c r="IL52" s="25">
        <f t="shared" ref="IL52:IL99" ca="1" si="380">INDIRECT("'各歳別人口③'!E"&amp;((2+COLUMN(BV$1))+131*ROW($A42)))</f>
        <v>3732</v>
      </c>
      <c r="IM52" s="25">
        <f t="shared" ref="IM52:IM99" ca="1" si="381">INDIRECT("'各歳別人口③'!E"&amp;((2+COLUMN(BW$1))+131*ROW($A42)))</f>
        <v>3941</v>
      </c>
      <c r="IN52" s="25">
        <f t="shared" ref="IN52:IN99" ca="1" si="382">INDIRECT("'各歳別人口③'!E"&amp;((2+COLUMN(BX$1))+131*ROW($A42)))</f>
        <v>2846</v>
      </c>
      <c r="IO52" s="25">
        <f t="shared" ref="IO52:IO99" ca="1" si="383">INDIRECT("'各歳別人口③'!E"&amp;((2+COLUMN(BY$1))+131*ROW($A42)))</f>
        <v>2387</v>
      </c>
      <c r="IP52" s="25">
        <f t="shared" ref="IP52:IP99" ca="1" si="384">INDIRECT("'各歳別人口③'!E"&amp;((2+COLUMN(BZ$1))+131*ROW($A42)))</f>
        <v>2997</v>
      </c>
      <c r="IQ52" s="25">
        <f t="shared" ref="IQ52:IQ99" ca="1" si="385">INDIRECT("'各歳別人口③'!E"&amp;((2+COLUMN(CA$1))+131*ROW($A42)))</f>
        <v>3119</v>
      </c>
      <c r="IR52" s="25">
        <f t="shared" ref="IR52:IR99" ca="1" si="386">INDIRECT("'各歳別人口③'!E"&amp;((2+COLUMN(CB$1))+131*ROW($A42)))</f>
        <v>2934</v>
      </c>
      <c r="IS52" s="25">
        <f t="shared" ref="IS52:IS99" ca="1" si="387">INDIRECT("'各歳別人口③'!E"&amp;((2+COLUMN(CC$1))+131*ROW($A42)))</f>
        <v>3035</v>
      </c>
      <c r="IT52" s="25">
        <f t="shared" ref="IT52:IT99" ca="1" si="388">INDIRECT("'各歳別人口③'!E"&amp;((2+COLUMN(CD$1))+131*ROW($A42)))</f>
        <v>2557</v>
      </c>
      <c r="IU52" s="25">
        <f t="shared" ref="IU52:IU99" ca="1" si="389">INDIRECT("'各歳別人口③'!E"&amp;((2+COLUMN(CE$1))+131*ROW($A42)))</f>
        <v>2265</v>
      </c>
      <c r="IV52" s="25">
        <f t="shared" ref="IV52:IV99" ca="1" si="390">INDIRECT("'各歳別人口③'!E"&amp;((2+COLUMN(CF$1))+131*ROW($A42)))</f>
        <v>2084</v>
      </c>
      <c r="IW52" s="25">
        <f t="shared" ref="IW52:IW99" ca="1" si="391">INDIRECT("'各歳別人口③'!E"&amp;((2+COLUMN(CG$1))+131*ROW($A42)))</f>
        <v>2134</v>
      </c>
      <c r="IX52" s="25">
        <f t="shared" ref="IX52:IX99" ca="1" si="392">INDIRECT("'各歳別人口③'!E"&amp;((2+COLUMN(CH$1))+131*ROW($A42)))</f>
        <v>1903</v>
      </c>
      <c r="IY52" s="25">
        <f t="shared" ref="IY52:IY99" ca="1" si="393">INDIRECT("'各歳別人口③'!E"&amp;((2+COLUMN(CI$1))+131*ROW($A42)))</f>
        <v>1941</v>
      </c>
      <c r="IZ52" s="25">
        <f t="shared" ref="IZ52:IZ99" ca="1" si="394">INDIRECT("'各歳別人口③'!E"&amp;((2+COLUMN(CJ$1))+131*ROW($A42)))</f>
        <v>1674</v>
      </c>
      <c r="JA52" s="25">
        <f t="shared" ref="JA52:JA99" ca="1" si="395">INDIRECT("'各歳別人口③'!E"&amp;((2+COLUMN(CK$1))+131*ROW($A42)))</f>
        <v>1519</v>
      </c>
      <c r="JB52" s="25">
        <f t="shared" ref="JB52:JB99" ca="1" si="396">INDIRECT("'各歳別人口③'!E"&amp;((2+COLUMN(CL$1))+131*ROW($A42)))</f>
        <v>1329</v>
      </c>
      <c r="JC52" s="25">
        <f t="shared" ref="JC52:JC99" ca="1" si="397">INDIRECT("'各歳別人口③'!E"&amp;((2+COLUMN(CM$1))+131*ROW($A42)))</f>
        <v>1126</v>
      </c>
      <c r="JD52" s="25">
        <f t="shared" ref="JD52:JD99" ca="1" si="398">INDIRECT("'各歳別人口③'!E"&amp;((2+COLUMN(CN$1))+131*ROW($A42)))</f>
        <v>945</v>
      </c>
      <c r="JE52" s="25">
        <f t="shared" ref="JE52:JE99" ca="1" si="399">INDIRECT("'各歳別人口③'!E"&amp;((2+COLUMN(CO$1))+131*ROW($A42)))</f>
        <v>842</v>
      </c>
      <c r="JF52" s="25">
        <f t="shared" ref="JF52:JF99" ca="1" si="400">INDIRECT("'各歳別人口③'!E"&amp;((2+COLUMN(CP$1))+131*ROW($A42)))</f>
        <v>674</v>
      </c>
      <c r="JG52" s="25">
        <f t="shared" ref="JG52:JG99" ca="1" si="401">INDIRECT("'各歳別人口③'!E"&amp;((2+COLUMN(CQ$1))+131*ROW($A42)))</f>
        <v>529</v>
      </c>
      <c r="JH52" s="25">
        <f t="shared" ref="JH52:JH99" ca="1" si="402">INDIRECT("'各歳別人口③'!E"&amp;((2+COLUMN(CR$1))+131*ROW($A42)))</f>
        <v>397</v>
      </c>
      <c r="JI52" s="25">
        <f t="shared" ref="JI52:JI99" ca="1" si="403">INDIRECT("'各歳別人口③'!E"&amp;((2+COLUMN(CS$1))+131*ROW($A42)))</f>
        <v>390</v>
      </c>
      <c r="JJ52" s="25">
        <f t="shared" ref="JJ52:JJ99" ca="1" si="404">INDIRECT("'各歳別人口③'!E"&amp;((2+COLUMN(CT$1))+131*ROW($A42)))</f>
        <v>254</v>
      </c>
      <c r="JK52" s="25">
        <f t="shared" ref="JK52:JK99" ca="1" si="405">INDIRECT("'各歳別人口③'!E"&amp;((2+COLUMN(CU$1))+131*ROW($A42)))</f>
        <v>177</v>
      </c>
      <c r="JL52" s="25">
        <f t="shared" ref="JL52:JL99" ca="1" si="406">INDIRECT("'各歳別人口③'!E"&amp;((2+COLUMN(CV$1))+131*ROW($A42)))</f>
        <v>115</v>
      </c>
      <c r="JM52" s="27">
        <f ca="1">SUM(INDIRECT("'各歳別人口③'!E"&amp;(103+131*ROW(A42))):INDIRECT("'各歳別人口③'!E"&amp;(133+131*ROW(A42))))</f>
        <v>239</v>
      </c>
    </row>
    <row r="53" spans="1:273" x14ac:dyDescent="0.4">
      <c r="A53" s="24" t="str">
        <f>"2022年"&amp;"2月"</f>
        <v>2022年2月</v>
      </c>
      <c r="B53" s="25">
        <f ca="1">SUM(INDIRECT("'各歳別人口③'!D"&amp;(3+131*ROW(A43))):INDIRECT("'各歳別人口③'!E"&amp;(133+131*ROW(A43))))</f>
        <v>391705</v>
      </c>
      <c r="D53" s="24" t="str">
        <f>"2022年"&amp;"2月"</f>
        <v>2022年2月</v>
      </c>
      <c r="E53" s="25">
        <f ca="1">SUM(INDIRECT("'各歳別人口③'!D"&amp;(3+131*ROW(A43))):INDIRECT("'各歳別人口③'!D"&amp;(133+131*ROW(A43))))</f>
        <v>195263</v>
      </c>
      <c r="F53" s="25">
        <f ca="1">SUM(INDIRECT("'各歳別人口③'!E"&amp;(3+131*ROW(A43))):INDIRECT("'各歳別人口③'!E"&amp;(133+131*ROW(A43))))</f>
        <v>196442</v>
      </c>
      <c r="H53" s="24" t="str">
        <f>"2022年"&amp;"2月"</f>
        <v>2022年2月</v>
      </c>
      <c r="I53" s="25">
        <f ca="1">SUM(INDIRECT("'各歳別人口③'!D"&amp;(3+131*ROW(A43))):INDIRECT("'各歳別人口③'!D"&amp;(17+131*ROW(A43))))</f>
        <v>20672</v>
      </c>
      <c r="J53" s="25">
        <f ca="1">SUM(INDIRECT("'各歳別人口③'!D"&amp;(18+131*ROW(A43))):INDIRECT("'各歳別人口③'!D"&amp;(67+131*ROW(A43))))</f>
        <v>118721</v>
      </c>
      <c r="K53" s="25">
        <f ca="1">SUM(INDIRECT("'各歳別人口③'!D"&amp;(68+131*ROW(A43))):INDIRECT("'各歳別人口③'!D"&amp;(133+131*ROW(A43))))</f>
        <v>55870</v>
      </c>
      <c r="M53" s="24" t="str">
        <f>"2022年"&amp;"2月"</f>
        <v>2022年2月</v>
      </c>
      <c r="N53" s="25">
        <f ca="1">SUM(INDIRECT("'各歳別人口③'!E"&amp;(3+131*ROW(A43))):INDIRECT("'各歳別人口③'!E"&amp;(17+131*ROW(A43))))</f>
        <v>19751</v>
      </c>
      <c r="O53" s="25">
        <f ca="1">SUM(INDIRECT("'各歳別人口③'!E"&amp;(18+131*ROW(A43))):INDIRECT("'各歳別人口③'!E"&amp;(67+131*ROW(A43))))</f>
        <v>106571</v>
      </c>
      <c r="P53" s="25">
        <f ca="1">SUM(INDIRECT("'各歳別人口③'!E"&amp;(68+131*ROW(A43))):INDIRECT("'各歳別人口③'!E"&amp;(133+131*ROW(A43))))</f>
        <v>70120</v>
      </c>
      <c r="R53" s="24" t="str">
        <f>"2022年"&amp;"2月"</f>
        <v>2022年2月</v>
      </c>
      <c r="S53" s="26">
        <f ca="1">IFERROR(SUM(INDIRECT("'各歳別人口③'!D"&amp;(68+131*ROW(A43))):INDIRECT("'各歳別人口③'!E"&amp;(133+131*ROW(A43))))/SUM(INDIRECT("'各歳別人口③'!D"&amp;(3+131*ROW(A43))):INDIRECT("'各歳別人口③'!E"&amp;(133+131*ROW(A43)))),"")</f>
        <v>0.32164511558443215</v>
      </c>
      <c r="U53" s="24" t="str">
        <f>"2022年"&amp;"2月"</f>
        <v>2022年2月</v>
      </c>
      <c r="V53" s="26">
        <f ca="1">IFERROR(SUM(INDIRECT("'各歳別人口③'!D"&amp;(78+131*ROW(A43))):INDIRECT("'各歳別人口③'!E"&amp;(133+131*ROW(A43))))/SUM(INDIRECT("'各歳別人口③'!D"&amp;(3+131*ROW(A43))):INDIRECT("'各歳別人口③'!E"&amp;(133+131*ROW(A43)))),"")</f>
        <v>0.17555813686320063</v>
      </c>
      <c r="X53" s="24" t="str">
        <f>"2022年"&amp;"2月"</f>
        <v>2022年2月</v>
      </c>
      <c r="Y53" s="26">
        <f ca="1">IFERROR(SUM(INDIRECT("'各歳別人口③'!D"&amp;(3+131*ROW(A43))):INDIRECT("'各歳別人口③'!E"&amp;(17+131*ROW(A43))))/SUM(INDIRECT("'各歳別人口③'!D"&amp;(3+131*ROW(A43))):INDIRECT("'各歳別人口③'!E"&amp;(133+131*ROW(A43)))),"")</f>
        <v>0.1031975593878046</v>
      </c>
      <c r="Z53" s="26">
        <f ca="1">IFERROR(SUM(INDIRECT("'各歳別人口③'!D"&amp;(18+131*ROW(A43))):INDIRECT("'各歳別人口③'!E"&amp;(67+131*ROW(A43))))/SUM(INDIRECT("'各歳別人口③'!D"&amp;(3+131*ROW(A43))):INDIRECT("'各歳別人口③'!E"&amp;(133+131*ROW(A43)))),"")</f>
        <v>0.57515732502776329</v>
      </c>
      <c r="AA53" s="26">
        <f ca="1">IFERROR(SUM(INDIRECT("'各歳別人口③'!D"&amp;(68+131*ROW(A43))):INDIRECT("'各歳別人口③'!E"&amp;(133+131*ROW(A43))))/SUM(INDIRECT("'各歳別人口③'!D"&amp;(3+131*ROW(A43))):INDIRECT("'各歳別人口③'!E"&amp;(133+131*ROW(A43)))),"")</f>
        <v>0.32164511558443215</v>
      </c>
      <c r="AC53" s="24" t="str">
        <f>"2022年"&amp;"2月"</f>
        <v>2022年2月</v>
      </c>
      <c r="AD53" s="25">
        <f ca="1">SUM(INDIRECT("'各歳別人口③'!D"&amp;(3+131*ROW(A43))):INDIRECT("'各歳別人口③'!D"&amp;(7+131*ROW(A43))))</f>
        <v>5642</v>
      </c>
      <c r="AE53" s="25">
        <f ca="1">SUM(INDIRECT("'各歳別人口③'!D"&amp;(8+131*ROW(A43))):INDIRECT("'各歳別人口③'!D"&amp;(12+131*ROW(A43))))</f>
        <v>7096</v>
      </c>
      <c r="AF53" s="25">
        <f ca="1">SUM(INDIRECT("'各歳別人口③'!D"&amp;(13+131*ROW(A43))):INDIRECT("'各歳別人口③'!D"&amp;(17+131*ROW(A43))))</f>
        <v>7934</v>
      </c>
      <c r="AG53" s="25">
        <f ca="1">SUM(INDIRECT("'各歳別人口③'!D"&amp;(18+131*ROW(A43))):INDIRECT("'各歳別人口③'!D"&amp;(22+131*ROW(A43))))</f>
        <v>10397</v>
      </c>
      <c r="AH53" s="25">
        <f ca="1">SUM(INDIRECT("'各歳別人口③'!D"&amp;(23+131*ROW(A43))):INDIRECT("'各歳別人口③'!D"&amp;(27+131*ROW(A43))))</f>
        <v>11676</v>
      </c>
      <c r="AI53" s="25">
        <f ca="1">SUM(INDIRECT("'各歳別人口③'!D"&amp;(28+131*ROW(A43))):INDIRECT("'各歳別人口③'!D"&amp;(32+131*ROW(A43))))</f>
        <v>9206</v>
      </c>
      <c r="AJ53" s="25">
        <f ca="1">SUM(INDIRECT("'各歳別人口③'!D"&amp;(33+131*ROW(A43))):INDIRECT("'各歳別人口③'!D"&amp;(37+131*ROW(A43))))</f>
        <v>9249</v>
      </c>
      <c r="AK53" s="25">
        <f ca="1">SUM(INDIRECT("'各歳別人口③'!D"&amp;(38+131*ROW(A43))):INDIRECT("'各歳別人口③'!D"&amp;(42+131*ROW(A43))))</f>
        <v>10234</v>
      </c>
      <c r="AL53" s="25">
        <f ca="1">SUM(INDIRECT("'各歳別人口③'!D"&amp;(43+131*ROW(A43))):INDIRECT("'各歳別人口③'!D"&amp;(47+131*ROW(A43))))</f>
        <v>11741</v>
      </c>
      <c r="AM53" s="25">
        <f ca="1">SUM(INDIRECT("'各歳別人口③'!D"&amp;(48+131*ROW(A43))):INDIRECT("'各歳別人口③'!D"&amp;(52+131*ROW(A43))))</f>
        <v>15598</v>
      </c>
      <c r="AN53" s="25">
        <f ca="1">SUM(INDIRECT("'各歳別人口③'!D"&amp;(53+131*ROW(A43))):INDIRECT("'各歳別人口③'!D"&amp;(57+131*ROW(A43))))</f>
        <v>16056</v>
      </c>
      <c r="AO53" s="25">
        <f ca="1">SUM(INDIRECT("'各歳別人口③'!D"&amp;(58+131*ROW(A43))):INDIRECT("'各歳別人口③'!D"&amp;(62+131*ROW(A43))))</f>
        <v>12861</v>
      </c>
      <c r="AP53" s="25">
        <f ca="1">SUM(INDIRECT("'各歳別人口③'!D"&amp;(63+131*ROW(A43))):INDIRECT("'各歳別人口③'!D"&amp;(67+131*ROW(A43))))</f>
        <v>11703</v>
      </c>
      <c r="AQ53" s="25">
        <f ca="1">SUM(INDIRECT("'各歳別人口③'!D"&amp;(68+131*ROW(A43))):INDIRECT("'各歳別人口③'!D"&amp;(72+131*ROW(A43))))</f>
        <v>11938</v>
      </c>
      <c r="AR53" s="25">
        <f ca="1">SUM(INDIRECT("'各歳別人口③'!D"&amp;(73+131*ROW(A43))):INDIRECT("'各歳別人口③'!D"&amp;(77+131*ROW(A43))))</f>
        <v>15660</v>
      </c>
      <c r="AS53" s="25">
        <f ca="1">SUM(INDIRECT("'各歳別人口③'!D"&amp;(78+131*ROW(A43))):INDIRECT("'各歳別人口③'!D"&amp;(82+131*ROW(A43))))</f>
        <v>11693</v>
      </c>
      <c r="AT53" s="25">
        <f ca="1">SUM(INDIRECT("'各歳別人口③'!D"&amp;(83+131*ROW(A43))):INDIRECT("'各歳別人口③'!D"&amp;(87+131*ROW(A43))))</f>
        <v>9250</v>
      </c>
      <c r="AU53" s="25">
        <f ca="1">SUM(INDIRECT("'各歳別人口③'!D"&amp;(88+131*ROW(A43))):INDIRECT("'各歳別人口③'!D"&amp;(133+131*ROW(A43))))</f>
        <v>7329</v>
      </c>
      <c r="AW53" s="24" t="str">
        <f>"2022年"&amp;"2月"</f>
        <v>2022年2月</v>
      </c>
      <c r="AX53" s="25">
        <f ca="1">SUM(INDIRECT("'各歳別人口③'!E"&amp;(3+131*ROW(A43))):INDIRECT("'各歳別人口③'!E"&amp;(7+131*ROW(A43))))</f>
        <v>5281</v>
      </c>
      <c r="AY53" s="25">
        <f ca="1">SUM(INDIRECT("'各歳別人口③'!E"&amp;(8+131*ROW(A43))):INDIRECT("'各歳別人口③'!E"&amp;(12+131*ROW(A43))))</f>
        <v>6779</v>
      </c>
      <c r="AZ53" s="25">
        <f ca="1">SUM(INDIRECT("'各歳別人口③'!E"&amp;(13+131*ROW(A43))):INDIRECT("'各歳別人口③'!E"&amp;(17+131*ROW(A43))))</f>
        <v>7691</v>
      </c>
      <c r="BA53" s="25">
        <f ca="1">SUM(INDIRECT("'各歳別人口③'!E"&amp;(18+131*ROW(A43))):INDIRECT("'各歳別人口③'!E"&amp;(22+131*ROW(A43))))</f>
        <v>8431</v>
      </c>
      <c r="BB53" s="25">
        <f ca="1">SUM(INDIRECT("'各歳別人口③'!E"&amp;(23+131*ROW(A43))):INDIRECT("'各歳別人口③'!E"&amp;(27+131*ROW(A43))))</f>
        <v>9041</v>
      </c>
      <c r="BC53" s="25">
        <f ca="1">SUM(INDIRECT("'各歳別人口③'!E"&amp;(28+131*ROW(A43))):INDIRECT("'各歳別人口③'!E"&amp;(32+131*ROW(A43))))</f>
        <v>7539</v>
      </c>
      <c r="BD53" s="25">
        <f ca="1">SUM(INDIRECT("'各歳別人口③'!E"&amp;(33+131*ROW(A43))):INDIRECT("'各歳別人口③'!E"&amp;(37+131*ROW(A43))))</f>
        <v>8005</v>
      </c>
      <c r="BE53" s="25">
        <f ca="1">SUM(INDIRECT("'各歳別人口③'!E"&amp;(38+131*ROW(A43))):INDIRECT("'各歳別人口③'!E"&amp;(42+131*ROW(A43))))</f>
        <v>9271</v>
      </c>
      <c r="BF53" s="25">
        <f ca="1">SUM(INDIRECT("'各歳別人口③'!E"&amp;(43+131*ROW(A43))):INDIRECT("'各歳別人口③'!E"&amp;(47+131*ROW(A43))))</f>
        <v>11091</v>
      </c>
      <c r="BG53" s="25">
        <f ca="1">SUM(INDIRECT("'各歳別人口③'!E"&amp;(48+131*ROW(A43))):INDIRECT("'各歳別人口③'!E"&amp;(52+131*ROW(A43))))</f>
        <v>14623</v>
      </c>
      <c r="BH53" s="25">
        <f ca="1">SUM(INDIRECT("'各歳別人口③'!E"&amp;(53+131*ROW(A43))):INDIRECT("'各歳別人口③'!E"&amp;(57+131*ROW(A43))))</f>
        <v>14939</v>
      </c>
      <c r="BI53" s="25">
        <f ca="1">SUM(INDIRECT("'各歳別人口③'!E"&amp;(58+131*ROW(A43))):INDIRECT("'各歳別人口③'!E"&amp;(62+131*ROW(A43))))</f>
        <v>12312</v>
      </c>
      <c r="BJ53" s="25">
        <f ca="1">SUM(INDIRECT("'各歳別人口③'!E"&amp;(63+131*ROW(A43))):INDIRECT("'各歳別人口③'!E"&amp;(67+131*ROW(A43))))</f>
        <v>11319</v>
      </c>
      <c r="BK53" s="25">
        <f ca="1">SUM(INDIRECT("'各歳別人口③'!E"&amp;(68+131*ROW(A43))):INDIRECT("'各歳別人口③'!E"&amp;(72+131*ROW(A43))))</f>
        <v>12147</v>
      </c>
      <c r="BL53" s="25">
        <f ca="1">SUM(INDIRECT("'各歳別人口③'!E"&amp;(73+131*ROW(A43))):INDIRECT("'各歳別人口③'!E"&amp;(77+131*ROW(A43))))</f>
        <v>17478</v>
      </c>
      <c r="BM53" s="25">
        <f ca="1">SUM(INDIRECT("'各歳別人口③'!E"&amp;(78+131*ROW(A43))):INDIRECT("'各歳別人口③'!E"&amp;(82+131*ROW(A43))))</f>
        <v>14329</v>
      </c>
      <c r="BN53" s="25">
        <f ca="1">SUM(INDIRECT("'各歳別人口③'!E"&amp;(83+131*ROW(A43))):INDIRECT("'各歳別人口③'!E"&amp;(87+131*ROW(A43))))</f>
        <v>12085</v>
      </c>
      <c r="BO53" s="25">
        <f ca="1">SUM(INDIRECT("'各歳別人口③'!E"&amp;(88+131*ROW(A43))):INDIRECT("'各歳別人口③'!E"&amp;(133+131*ROW(A43))))</f>
        <v>14081</v>
      </c>
      <c r="BQ53" s="24" t="str">
        <f>"2022年"&amp;"2月"</f>
        <v>2022年2月</v>
      </c>
      <c r="BR53" s="25">
        <f t="shared" ca="1" si="207"/>
        <v>942</v>
      </c>
      <c r="BS53" s="25">
        <f t="shared" ca="1" si="208"/>
        <v>1022</v>
      </c>
      <c r="BT53" s="25">
        <f t="shared" ca="1" si="209"/>
        <v>1198</v>
      </c>
      <c r="BU53" s="25">
        <f t="shared" ca="1" si="210"/>
        <v>1206</v>
      </c>
      <c r="BV53" s="25">
        <f t="shared" ca="1" si="211"/>
        <v>1274</v>
      </c>
      <c r="BW53" s="25">
        <f t="shared" ca="1" si="212"/>
        <v>1387</v>
      </c>
      <c r="BX53" s="25">
        <f t="shared" ca="1" si="213"/>
        <v>1414</v>
      </c>
      <c r="BY53" s="25">
        <f t="shared" ca="1" si="214"/>
        <v>1394</v>
      </c>
      <c r="BZ53" s="25">
        <f t="shared" ca="1" si="215"/>
        <v>1407</v>
      </c>
      <c r="CA53" s="25">
        <f t="shared" ca="1" si="216"/>
        <v>1494</v>
      </c>
      <c r="CB53" s="25">
        <f t="shared" ca="1" si="217"/>
        <v>1509</v>
      </c>
      <c r="CC53" s="25">
        <f t="shared" ca="1" si="218"/>
        <v>1625</v>
      </c>
      <c r="CD53" s="25">
        <f t="shared" ca="1" si="219"/>
        <v>1535</v>
      </c>
      <c r="CE53" s="25">
        <f t="shared" ca="1" si="220"/>
        <v>1647</v>
      </c>
      <c r="CF53" s="25">
        <f t="shared" ca="1" si="221"/>
        <v>1618</v>
      </c>
      <c r="CG53" s="25">
        <f t="shared" ca="1" si="222"/>
        <v>1775</v>
      </c>
      <c r="CH53" s="25">
        <f t="shared" ca="1" si="223"/>
        <v>1984</v>
      </c>
      <c r="CI53" s="25">
        <f t="shared" ca="1" si="224"/>
        <v>2078</v>
      </c>
      <c r="CJ53" s="25">
        <f t="shared" ca="1" si="225"/>
        <v>2231</v>
      </c>
      <c r="CK53" s="25">
        <f t="shared" ca="1" si="226"/>
        <v>2329</v>
      </c>
      <c r="CL53" s="25">
        <f t="shared" ca="1" si="227"/>
        <v>2478</v>
      </c>
      <c r="CM53" s="25">
        <f t="shared" ca="1" si="228"/>
        <v>2603</v>
      </c>
      <c r="CN53" s="25">
        <f t="shared" ca="1" si="229"/>
        <v>2504</v>
      </c>
      <c r="CO53" s="25">
        <f t="shared" ca="1" si="230"/>
        <v>2146</v>
      </c>
      <c r="CP53" s="25">
        <f t="shared" ca="1" si="231"/>
        <v>1945</v>
      </c>
      <c r="CQ53" s="25">
        <f t="shared" ca="1" si="232"/>
        <v>1925</v>
      </c>
      <c r="CR53" s="25">
        <f t="shared" ca="1" si="233"/>
        <v>1853</v>
      </c>
      <c r="CS53" s="25">
        <f t="shared" ca="1" si="234"/>
        <v>1882</v>
      </c>
      <c r="CT53" s="25">
        <f t="shared" ca="1" si="235"/>
        <v>1819</v>
      </c>
      <c r="CU53" s="25">
        <f t="shared" ca="1" si="236"/>
        <v>1727</v>
      </c>
      <c r="CV53" s="25">
        <f t="shared" ca="1" si="237"/>
        <v>1807</v>
      </c>
      <c r="CW53" s="25">
        <f t="shared" ca="1" si="238"/>
        <v>1798</v>
      </c>
      <c r="CX53" s="25">
        <f t="shared" ca="1" si="239"/>
        <v>1788</v>
      </c>
      <c r="CY53" s="25">
        <f t="shared" ca="1" si="240"/>
        <v>1929</v>
      </c>
      <c r="CZ53" s="25">
        <f t="shared" ca="1" si="241"/>
        <v>1927</v>
      </c>
      <c r="DA53" s="25">
        <f t="shared" ca="1" si="242"/>
        <v>1962</v>
      </c>
      <c r="DB53" s="25">
        <f t="shared" ca="1" si="243"/>
        <v>1971</v>
      </c>
      <c r="DC53" s="25">
        <f t="shared" ca="1" si="244"/>
        <v>2098</v>
      </c>
      <c r="DD53" s="25">
        <f t="shared" ca="1" si="245"/>
        <v>2082</v>
      </c>
      <c r="DE53" s="25">
        <f t="shared" ca="1" si="246"/>
        <v>2121</v>
      </c>
      <c r="DF53" s="25">
        <f t="shared" ca="1" si="247"/>
        <v>2119</v>
      </c>
      <c r="DG53" s="25">
        <f t="shared" ca="1" si="248"/>
        <v>2175</v>
      </c>
      <c r="DH53" s="25">
        <f t="shared" ca="1" si="249"/>
        <v>2350</v>
      </c>
      <c r="DI53" s="25">
        <f t="shared" ca="1" si="250"/>
        <v>2532</v>
      </c>
      <c r="DJ53" s="25">
        <f t="shared" ca="1" si="251"/>
        <v>2565</v>
      </c>
      <c r="DK53" s="25">
        <f t="shared" ca="1" si="252"/>
        <v>2792</v>
      </c>
      <c r="DL53" s="25">
        <f t="shared" ca="1" si="253"/>
        <v>2924</v>
      </c>
      <c r="DM53" s="25">
        <f t="shared" ca="1" si="254"/>
        <v>3104</v>
      </c>
      <c r="DN53" s="25">
        <f t="shared" ca="1" si="255"/>
        <v>3364</v>
      </c>
      <c r="DO53" s="25">
        <f t="shared" ca="1" si="256"/>
        <v>3414</v>
      </c>
      <c r="DP53" s="25">
        <f t="shared" ca="1" si="257"/>
        <v>3391</v>
      </c>
      <c r="DQ53" s="25">
        <f t="shared" ca="1" si="258"/>
        <v>3282</v>
      </c>
      <c r="DR53" s="25">
        <f t="shared" ca="1" si="259"/>
        <v>3151</v>
      </c>
      <c r="DS53" s="25">
        <f t="shared" ca="1" si="260"/>
        <v>3090</v>
      </c>
      <c r="DT53" s="25">
        <f t="shared" ca="1" si="261"/>
        <v>3142</v>
      </c>
      <c r="DU53" s="25">
        <f t="shared" ca="1" si="262"/>
        <v>2454</v>
      </c>
      <c r="DV53" s="25">
        <f t="shared" ca="1" si="263"/>
        <v>2757</v>
      </c>
      <c r="DW53" s="25">
        <f t="shared" ca="1" si="264"/>
        <v>2599</v>
      </c>
      <c r="DX53" s="25">
        <f t="shared" ca="1" si="265"/>
        <v>2570</v>
      </c>
      <c r="DY53" s="25">
        <f t="shared" ca="1" si="266"/>
        <v>2481</v>
      </c>
      <c r="DZ53" s="25">
        <f t="shared" ca="1" si="267"/>
        <v>2472</v>
      </c>
      <c r="EA53" s="25">
        <f t="shared" ca="1" si="268"/>
        <v>2305</v>
      </c>
      <c r="EB53" s="25">
        <f t="shared" ca="1" si="269"/>
        <v>2425</v>
      </c>
      <c r="EC53" s="25">
        <f t="shared" ca="1" si="270"/>
        <v>2353</v>
      </c>
      <c r="ED53" s="25">
        <f t="shared" ca="1" si="271"/>
        <v>2148</v>
      </c>
      <c r="EE53" s="25">
        <f t="shared" ca="1" si="272"/>
        <v>2302</v>
      </c>
      <c r="EF53" s="25">
        <f t="shared" ca="1" si="273"/>
        <v>2247</v>
      </c>
      <c r="EG53" s="25">
        <f t="shared" ca="1" si="274"/>
        <v>2343</v>
      </c>
      <c r="EH53" s="25">
        <f t="shared" ca="1" si="275"/>
        <v>2437</v>
      </c>
      <c r="EI53" s="25">
        <f t="shared" ca="1" si="276"/>
        <v>2609</v>
      </c>
      <c r="EJ53" s="25">
        <f t="shared" ca="1" si="277"/>
        <v>2762</v>
      </c>
      <c r="EK53" s="25">
        <f t="shared" ca="1" si="278"/>
        <v>2899</v>
      </c>
      <c r="EL53" s="25">
        <f t="shared" ca="1" si="279"/>
        <v>3353</v>
      </c>
      <c r="EM53" s="25">
        <f t="shared" ca="1" si="280"/>
        <v>3184</v>
      </c>
      <c r="EN53" s="25">
        <f t="shared" ca="1" si="281"/>
        <v>3462</v>
      </c>
      <c r="EO53" s="25">
        <f t="shared" ca="1" si="282"/>
        <v>2453</v>
      </c>
      <c r="EP53" s="25">
        <f t="shared" ca="1" si="283"/>
        <v>1814</v>
      </c>
      <c r="EQ53" s="25">
        <f t="shared" ca="1" si="284"/>
        <v>2342</v>
      </c>
      <c r="ER53" s="25">
        <f t="shared" ca="1" si="285"/>
        <v>2595</v>
      </c>
      <c r="ES53" s="25">
        <f t="shared" ca="1" si="286"/>
        <v>2489</v>
      </c>
      <c r="ET53" s="25">
        <f t="shared" ca="1" si="287"/>
        <v>2355</v>
      </c>
      <c r="EU53" s="25">
        <f t="shared" ca="1" si="288"/>
        <v>2009</v>
      </c>
      <c r="EV53" s="25">
        <f t="shared" ca="1" si="289"/>
        <v>1792</v>
      </c>
      <c r="EW53" s="25">
        <f t="shared" ca="1" si="290"/>
        <v>1548</v>
      </c>
      <c r="EX53" s="25">
        <f t="shared" ca="1" si="291"/>
        <v>1546</v>
      </c>
      <c r="EY53" s="25">
        <f t="shared" ca="1" si="292"/>
        <v>1350</v>
      </c>
      <c r="EZ53" s="25">
        <f t="shared" ca="1" si="293"/>
        <v>1263</v>
      </c>
      <c r="FA53" s="25">
        <f t="shared" ca="1" si="294"/>
        <v>1035</v>
      </c>
      <c r="FB53" s="25">
        <f t="shared" ca="1" si="295"/>
        <v>839</v>
      </c>
      <c r="FC53" s="25">
        <f t="shared" ca="1" si="296"/>
        <v>728</v>
      </c>
      <c r="FD53" s="25">
        <f t="shared" ca="1" si="297"/>
        <v>548</v>
      </c>
      <c r="FE53" s="25">
        <f t="shared" ca="1" si="298"/>
        <v>427</v>
      </c>
      <c r="FF53" s="25">
        <f t="shared" ca="1" si="299"/>
        <v>314</v>
      </c>
      <c r="FG53" s="25">
        <f t="shared" ca="1" si="300"/>
        <v>252</v>
      </c>
      <c r="FH53" s="25">
        <f t="shared" ca="1" si="301"/>
        <v>211</v>
      </c>
      <c r="FI53" s="25">
        <f t="shared" ca="1" si="302"/>
        <v>116</v>
      </c>
      <c r="FJ53" s="25">
        <f t="shared" ca="1" si="303"/>
        <v>90</v>
      </c>
      <c r="FK53" s="25">
        <f t="shared" ca="1" si="304"/>
        <v>50</v>
      </c>
      <c r="FL53" s="25">
        <f t="shared" ca="1" si="305"/>
        <v>44</v>
      </c>
      <c r="FM53" s="25">
        <f t="shared" ca="1" si="306"/>
        <v>27</v>
      </c>
      <c r="FN53" s="27">
        <f ca="1">SUM(INDIRECT("'各歳別人口③'!D"&amp;(103+131*ROW(A43))):INDIRECT("'各歳別人口③'!D"&amp;(133+131*ROW(A43))))</f>
        <v>35</v>
      </c>
      <c r="FP53" s="24" t="str">
        <f>"2022年"&amp;"2月"</f>
        <v>2022年2月</v>
      </c>
      <c r="FQ53" s="25">
        <f t="shared" ca="1" si="307"/>
        <v>892</v>
      </c>
      <c r="FR53" s="25">
        <f t="shared" ca="1" si="308"/>
        <v>1017</v>
      </c>
      <c r="FS53" s="25">
        <f t="shared" ca="1" si="309"/>
        <v>1071</v>
      </c>
      <c r="FT53" s="25">
        <f t="shared" ca="1" si="310"/>
        <v>1080</v>
      </c>
      <c r="FU53" s="25">
        <f t="shared" ca="1" si="311"/>
        <v>1221</v>
      </c>
      <c r="FV53" s="25">
        <f t="shared" ca="1" si="312"/>
        <v>1227</v>
      </c>
      <c r="FW53" s="25">
        <f t="shared" ca="1" si="313"/>
        <v>1305</v>
      </c>
      <c r="FX53" s="25">
        <f t="shared" ca="1" si="314"/>
        <v>1397</v>
      </c>
      <c r="FY53" s="25">
        <f t="shared" ca="1" si="315"/>
        <v>1431</v>
      </c>
      <c r="FZ53" s="25">
        <f t="shared" ca="1" si="316"/>
        <v>1419</v>
      </c>
      <c r="GA53" s="25">
        <f t="shared" ca="1" si="317"/>
        <v>1539</v>
      </c>
      <c r="GB53" s="25">
        <f t="shared" ca="1" si="318"/>
        <v>1524</v>
      </c>
      <c r="GC53" s="25">
        <f t="shared" ca="1" si="319"/>
        <v>1491</v>
      </c>
      <c r="GD53" s="25">
        <f t="shared" ca="1" si="320"/>
        <v>1514</v>
      </c>
      <c r="GE53" s="25">
        <f t="shared" ca="1" si="321"/>
        <v>1623</v>
      </c>
      <c r="GF53" s="25">
        <f t="shared" ca="1" si="322"/>
        <v>1628</v>
      </c>
      <c r="GG53" s="25">
        <f t="shared" ca="1" si="323"/>
        <v>1550</v>
      </c>
      <c r="GH53" s="25">
        <f t="shared" ca="1" si="324"/>
        <v>1670</v>
      </c>
      <c r="GI53" s="25">
        <f t="shared" ca="1" si="325"/>
        <v>1741</v>
      </c>
      <c r="GJ53" s="25">
        <f t="shared" ca="1" si="326"/>
        <v>1842</v>
      </c>
      <c r="GK53" s="25">
        <f t="shared" ca="1" si="327"/>
        <v>1867</v>
      </c>
      <c r="GL53" s="25">
        <f t="shared" ca="1" si="328"/>
        <v>1940</v>
      </c>
      <c r="GM53" s="25">
        <f t="shared" ca="1" si="329"/>
        <v>1876</v>
      </c>
      <c r="GN53" s="25">
        <f t="shared" ca="1" si="330"/>
        <v>1709</v>
      </c>
      <c r="GO53" s="25">
        <f t="shared" ca="1" si="331"/>
        <v>1649</v>
      </c>
      <c r="GP53" s="25">
        <f t="shared" ca="1" si="332"/>
        <v>1610</v>
      </c>
      <c r="GQ53" s="25">
        <f t="shared" ca="1" si="333"/>
        <v>1464</v>
      </c>
      <c r="GR53" s="25">
        <f t="shared" ca="1" si="334"/>
        <v>1573</v>
      </c>
      <c r="GS53" s="25">
        <f t="shared" ca="1" si="335"/>
        <v>1456</v>
      </c>
      <c r="GT53" s="25">
        <f t="shared" ca="1" si="336"/>
        <v>1436</v>
      </c>
      <c r="GU53" s="25">
        <f t="shared" ca="1" si="337"/>
        <v>1498</v>
      </c>
      <c r="GV53" s="25">
        <f t="shared" ca="1" si="338"/>
        <v>1521</v>
      </c>
      <c r="GW53" s="25">
        <f t="shared" ca="1" si="339"/>
        <v>1603</v>
      </c>
      <c r="GX53" s="25">
        <f t="shared" ca="1" si="340"/>
        <v>1671</v>
      </c>
      <c r="GY53" s="25">
        <f t="shared" ca="1" si="341"/>
        <v>1712</v>
      </c>
      <c r="GZ53" s="25">
        <f t="shared" ca="1" si="342"/>
        <v>1671</v>
      </c>
      <c r="HA53" s="25">
        <f t="shared" ca="1" si="343"/>
        <v>1771</v>
      </c>
      <c r="HB53" s="25">
        <f t="shared" ca="1" si="344"/>
        <v>1881</v>
      </c>
      <c r="HC53" s="25">
        <f t="shared" ca="1" si="345"/>
        <v>1999</v>
      </c>
      <c r="HD53" s="25">
        <f t="shared" ca="1" si="346"/>
        <v>1949</v>
      </c>
      <c r="HE53" s="25">
        <f t="shared" ca="1" si="347"/>
        <v>1993</v>
      </c>
      <c r="HF53" s="25">
        <f t="shared" ca="1" si="348"/>
        <v>2086</v>
      </c>
      <c r="HG53" s="25">
        <f t="shared" ca="1" si="349"/>
        <v>2257</v>
      </c>
      <c r="HH53" s="25">
        <f t="shared" ca="1" si="350"/>
        <v>2320</v>
      </c>
      <c r="HI53" s="25">
        <f t="shared" ca="1" si="351"/>
        <v>2435</v>
      </c>
      <c r="HJ53" s="25">
        <f t="shared" ca="1" si="352"/>
        <v>2571</v>
      </c>
      <c r="HK53" s="25">
        <f t="shared" ca="1" si="353"/>
        <v>2787</v>
      </c>
      <c r="HL53" s="25">
        <f t="shared" ca="1" si="354"/>
        <v>2999</v>
      </c>
      <c r="HM53" s="25">
        <f t="shared" ca="1" si="355"/>
        <v>3147</v>
      </c>
      <c r="HN53" s="25">
        <f t="shared" ca="1" si="356"/>
        <v>3119</v>
      </c>
      <c r="HO53" s="25">
        <f t="shared" ca="1" si="357"/>
        <v>3200</v>
      </c>
      <c r="HP53" s="25">
        <f t="shared" ca="1" si="358"/>
        <v>3061</v>
      </c>
      <c r="HQ53" s="25">
        <f t="shared" ca="1" si="359"/>
        <v>2901</v>
      </c>
      <c r="HR53" s="25">
        <f t="shared" ca="1" si="360"/>
        <v>2883</v>
      </c>
      <c r="HS53" s="25">
        <f t="shared" ca="1" si="361"/>
        <v>2894</v>
      </c>
      <c r="HT53" s="25">
        <f t="shared" ca="1" si="362"/>
        <v>2354</v>
      </c>
      <c r="HU53" s="25">
        <f t="shared" ca="1" si="363"/>
        <v>2612</v>
      </c>
      <c r="HV53" s="25">
        <f t="shared" ca="1" si="364"/>
        <v>2603</v>
      </c>
      <c r="HW53" s="25">
        <f t="shared" ca="1" si="365"/>
        <v>2427</v>
      </c>
      <c r="HX53" s="25">
        <f t="shared" ca="1" si="366"/>
        <v>2316</v>
      </c>
      <c r="HY53" s="25">
        <f t="shared" ca="1" si="367"/>
        <v>2363</v>
      </c>
      <c r="HZ53" s="25">
        <f t="shared" ca="1" si="368"/>
        <v>2309</v>
      </c>
      <c r="IA53" s="25">
        <f t="shared" ca="1" si="369"/>
        <v>2195</v>
      </c>
      <c r="IB53" s="25">
        <f t="shared" ca="1" si="370"/>
        <v>2288</v>
      </c>
      <c r="IC53" s="25">
        <f t="shared" ca="1" si="371"/>
        <v>2164</v>
      </c>
      <c r="ID53" s="25">
        <f t="shared" ca="1" si="372"/>
        <v>2268</v>
      </c>
      <c r="IE53" s="25">
        <f t="shared" ca="1" si="373"/>
        <v>2282</v>
      </c>
      <c r="IF53" s="25">
        <f t="shared" ca="1" si="374"/>
        <v>2434</v>
      </c>
      <c r="IG53" s="25">
        <f t="shared" ca="1" si="375"/>
        <v>2452</v>
      </c>
      <c r="IH53" s="25">
        <f t="shared" ca="1" si="376"/>
        <v>2711</v>
      </c>
      <c r="II53" s="25">
        <f t="shared" ca="1" si="377"/>
        <v>2922</v>
      </c>
      <c r="IJ53" s="25">
        <f t="shared" ca="1" si="378"/>
        <v>3090</v>
      </c>
      <c r="IK53" s="25">
        <f t="shared" ca="1" si="379"/>
        <v>3789</v>
      </c>
      <c r="IL53" s="25">
        <f t="shared" ca="1" si="380"/>
        <v>3688</v>
      </c>
      <c r="IM53" s="25">
        <f t="shared" ca="1" si="381"/>
        <v>3989</v>
      </c>
      <c r="IN53" s="25">
        <f t="shared" ca="1" si="382"/>
        <v>2978</v>
      </c>
      <c r="IO53" s="25">
        <f t="shared" ca="1" si="383"/>
        <v>2336</v>
      </c>
      <c r="IP53" s="25">
        <f t="shared" ca="1" si="384"/>
        <v>2908</v>
      </c>
      <c r="IQ53" s="25">
        <f t="shared" ca="1" si="385"/>
        <v>3161</v>
      </c>
      <c r="IR53" s="25">
        <f t="shared" ca="1" si="386"/>
        <v>2946</v>
      </c>
      <c r="IS53" s="25">
        <f t="shared" ca="1" si="387"/>
        <v>2998</v>
      </c>
      <c r="IT53" s="25">
        <f t="shared" ca="1" si="388"/>
        <v>2609</v>
      </c>
      <c r="IU53" s="25">
        <f t="shared" ca="1" si="389"/>
        <v>2290</v>
      </c>
      <c r="IV53" s="25">
        <f t="shared" ca="1" si="390"/>
        <v>2043</v>
      </c>
      <c r="IW53" s="25">
        <f t="shared" ca="1" si="391"/>
        <v>2145</v>
      </c>
      <c r="IX53" s="25">
        <f t="shared" ca="1" si="392"/>
        <v>1900</v>
      </c>
      <c r="IY53" s="25">
        <f t="shared" ca="1" si="393"/>
        <v>1920</v>
      </c>
      <c r="IZ53" s="25">
        <f t="shared" ca="1" si="394"/>
        <v>1692</v>
      </c>
      <c r="JA53" s="25">
        <f t="shared" ca="1" si="395"/>
        <v>1520</v>
      </c>
      <c r="JB53" s="25">
        <f t="shared" ca="1" si="396"/>
        <v>1343</v>
      </c>
      <c r="JC53" s="25">
        <f t="shared" ca="1" si="397"/>
        <v>1115</v>
      </c>
      <c r="JD53" s="25">
        <f t="shared" ca="1" si="398"/>
        <v>962</v>
      </c>
      <c r="JE53" s="25">
        <f t="shared" ca="1" si="399"/>
        <v>850</v>
      </c>
      <c r="JF53" s="25">
        <f t="shared" ca="1" si="400"/>
        <v>673</v>
      </c>
      <c r="JG53" s="25">
        <f t="shared" ca="1" si="401"/>
        <v>524</v>
      </c>
      <c r="JH53" s="25">
        <f t="shared" ca="1" si="402"/>
        <v>407</v>
      </c>
      <c r="JI53" s="25">
        <f t="shared" ca="1" si="403"/>
        <v>375</v>
      </c>
      <c r="JJ53" s="25">
        <f t="shared" ca="1" si="404"/>
        <v>256</v>
      </c>
      <c r="JK53" s="25">
        <f t="shared" ca="1" si="405"/>
        <v>185</v>
      </c>
      <c r="JL53" s="25">
        <f t="shared" ca="1" si="406"/>
        <v>121</v>
      </c>
      <c r="JM53" s="27">
        <f ca="1">SUM(INDIRECT("'各歳別人口③'!E"&amp;(103+131*ROW(A43))):INDIRECT("'各歳別人口③'!E"&amp;(133+131*ROW(A43))))</f>
        <v>238</v>
      </c>
    </row>
    <row r="54" spans="1:273" x14ac:dyDescent="0.4">
      <c r="A54" s="24" t="str">
        <f>"2022年"&amp;"3月"</f>
        <v>2022年3月</v>
      </c>
      <c r="B54" s="25">
        <f ca="1">SUM(INDIRECT("'各歳別人口③'!D"&amp;(3+131*ROW(A44))):INDIRECT("'各歳別人口③'!E"&amp;(133+131*ROW(A44))))</f>
        <v>389993</v>
      </c>
      <c r="D54" s="24" t="str">
        <f>"2022年"&amp;"3月"</f>
        <v>2022年3月</v>
      </c>
      <c r="E54" s="25">
        <f ca="1">SUM(INDIRECT("'各歳別人口③'!D"&amp;(3+131*ROW(A44))):INDIRECT("'各歳別人口③'!D"&amp;(133+131*ROW(A44))))</f>
        <v>194014</v>
      </c>
      <c r="F54" s="25">
        <f ca="1">SUM(INDIRECT("'各歳別人口③'!E"&amp;(3+131*ROW(A44))):INDIRECT("'各歳別人口③'!E"&amp;(133+131*ROW(A44))))</f>
        <v>195979</v>
      </c>
      <c r="H54" s="24" t="str">
        <f>"2022年"&amp;"3月"</f>
        <v>2022年3月</v>
      </c>
      <c r="I54" s="25">
        <f ca="1">SUM(INDIRECT("'各歳別人口③'!D"&amp;(3+131*ROW(A44))):INDIRECT("'各歳別人口③'!D"&amp;(17+131*ROW(A44))))</f>
        <v>20618</v>
      </c>
      <c r="J54" s="25">
        <f ca="1">SUM(INDIRECT("'各歳別人口③'!D"&amp;(18+131*ROW(A44))):INDIRECT("'各歳別人口③'!D"&amp;(67+131*ROW(A44))))</f>
        <v>117572</v>
      </c>
      <c r="K54" s="25">
        <f ca="1">SUM(INDIRECT("'各歳別人口③'!D"&amp;(68+131*ROW(A44))):INDIRECT("'各歳別人口③'!D"&amp;(133+131*ROW(A44))))</f>
        <v>55824</v>
      </c>
      <c r="M54" s="24" t="str">
        <f>"2022年"&amp;"3月"</f>
        <v>2022年3月</v>
      </c>
      <c r="N54" s="25">
        <f ca="1">SUM(INDIRECT("'各歳別人口③'!E"&amp;(3+131*ROW(A44))):INDIRECT("'各歳別人口③'!E"&amp;(17+131*ROW(A44))))</f>
        <v>19699</v>
      </c>
      <c r="O54" s="25">
        <f ca="1">SUM(INDIRECT("'各歳別人口③'!E"&amp;(18+131*ROW(A44))):INDIRECT("'各歳別人口③'!E"&amp;(67+131*ROW(A44))))</f>
        <v>106182</v>
      </c>
      <c r="P54" s="25">
        <f ca="1">SUM(INDIRECT("'各歳別人口③'!E"&amp;(68+131*ROW(A44))):INDIRECT("'各歳別人口③'!E"&amp;(133+131*ROW(A44))))</f>
        <v>70098</v>
      </c>
      <c r="R54" s="24" t="str">
        <f>"2022年"&amp;"3月"</f>
        <v>2022年3月</v>
      </c>
      <c r="S54" s="26">
        <f ca="1">IFERROR(SUM(INDIRECT("'各歳別人口③'!D"&amp;(68+131*ROW(A44))):INDIRECT("'各歳別人口③'!E"&amp;(133+131*ROW(A44))))/SUM(INDIRECT("'各歳別人口③'!D"&amp;(3+131*ROW(A44))):INDIRECT("'各歳別人口③'!E"&amp;(133+131*ROW(A44)))),"")</f>
        <v>0.32288271840776628</v>
      </c>
      <c r="U54" s="24" t="str">
        <f>"2022年"&amp;"3月"</f>
        <v>2022年3月</v>
      </c>
      <c r="V54" s="26">
        <f ca="1">IFERROR(SUM(INDIRECT("'各歳別人口③'!D"&amp;(78+131*ROW(A44))):INDIRECT("'各歳別人口③'!E"&amp;(133+131*ROW(A44))))/SUM(INDIRECT("'各歳別人口③'!D"&amp;(3+131*ROW(A44))):INDIRECT("'各歳別人口③'!E"&amp;(133+131*ROW(A44)))),"")</f>
        <v>0.17699804868292507</v>
      </c>
      <c r="X54" s="24" t="str">
        <f>"2022年"&amp;"3月"</f>
        <v>2022年3月</v>
      </c>
      <c r="Y54" s="26">
        <f ca="1">IFERROR(SUM(INDIRECT("'各歳別人口③'!D"&amp;(3+131*ROW(A44))):INDIRECT("'各歳別人口③'!E"&amp;(17+131*ROW(A44))))/SUM(INDIRECT("'各歳別人口③'!D"&amp;(3+131*ROW(A44))):INDIRECT("'各歳別人口③'!E"&amp;(133+131*ROW(A44)))),"")</f>
        <v>0.10337877859346194</v>
      </c>
      <c r="Z54" s="26">
        <f ca="1">IFERROR(SUM(INDIRECT("'各歳別人口③'!D"&amp;(18+131*ROW(A44))):INDIRECT("'各歳別人口③'!E"&amp;(67+131*ROW(A44))))/SUM(INDIRECT("'各歳別人口③'!D"&amp;(3+131*ROW(A44))):INDIRECT("'各歳別人口③'!E"&amp;(133+131*ROW(A44)))),"")</f>
        <v>0.57373850299877183</v>
      </c>
      <c r="AA54" s="26">
        <f ca="1">IFERROR(SUM(INDIRECT("'各歳別人口③'!D"&amp;(68+131*ROW(A44))):INDIRECT("'各歳別人口③'!E"&amp;(133+131*ROW(A44))))/SUM(INDIRECT("'各歳別人口③'!D"&amp;(3+131*ROW(A44))):INDIRECT("'各歳別人口③'!E"&amp;(133+131*ROW(A44)))),"")</f>
        <v>0.32288271840776628</v>
      </c>
      <c r="AC54" s="24" t="str">
        <f>"2022年"&amp;"3月"</f>
        <v>2022年3月</v>
      </c>
      <c r="AD54" s="25">
        <f ca="1">SUM(INDIRECT("'各歳別人口③'!D"&amp;(3+131*ROW(A44))):INDIRECT("'各歳別人口③'!D"&amp;(7+131*ROW(A44))))</f>
        <v>5630</v>
      </c>
      <c r="AE54" s="25">
        <f ca="1">SUM(INDIRECT("'各歳別人口③'!D"&amp;(8+131*ROW(A44))):INDIRECT("'各歳別人口③'!D"&amp;(12+131*ROW(A44))))</f>
        <v>7059</v>
      </c>
      <c r="AF54" s="25">
        <f ca="1">SUM(INDIRECT("'各歳別人口③'!D"&amp;(13+131*ROW(A44))):INDIRECT("'各歳別人口③'!D"&amp;(17+131*ROW(A44))))</f>
        <v>7929</v>
      </c>
      <c r="AG54" s="25">
        <f ca="1">SUM(INDIRECT("'各歳別人口③'!D"&amp;(18+131*ROW(A44))):INDIRECT("'各歳別人口③'!D"&amp;(22+131*ROW(A44))))</f>
        <v>9954</v>
      </c>
      <c r="AH54" s="25">
        <f ca="1">SUM(INDIRECT("'各歳別人口③'!D"&amp;(23+131*ROW(A44))):INDIRECT("'各歳別人口③'!D"&amp;(27+131*ROW(A44))))</f>
        <v>11147</v>
      </c>
      <c r="AI54" s="25">
        <f ca="1">SUM(INDIRECT("'各歳別人口③'!D"&amp;(28+131*ROW(A44))):INDIRECT("'各歳別人口③'!D"&amp;(32+131*ROW(A44))))</f>
        <v>9165</v>
      </c>
      <c r="AJ54" s="25">
        <f ca="1">SUM(INDIRECT("'各歳別人口③'!D"&amp;(33+131*ROW(A44))):INDIRECT("'各歳別人口③'!D"&amp;(37+131*ROW(A44))))</f>
        <v>9188</v>
      </c>
      <c r="AK54" s="25">
        <f ca="1">SUM(INDIRECT("'各歳別人口③'!D"&amp;(38+131*ROW(A44))):INDIRECT("'各歳別人口③'!D"&amp;(42+131*ROW(A44))))</f>
        <v>10257</v>
      </c>
      <c r="AL54" s="25">
        <f ca="1">SUM(INDIRECT("'各歳別人口③'!D"&amp;(43+131*ROW(A44))):INDIRECT("'各歳別人口③'!D"&amp;(47+131*ROW(A44))))</f>
        <v>11683</v>
      </c>
      <c r="AM54" s="25">
        <f ca="1">SUM(INDIRECT("'各歳別人口③'!D"&amp;(48+131*ROW(A44))):INDIRECT("'各歳別人口③'!D"&amp;(52+131*ROW(A44))))</f>
        <v>15509</v>
      </c>
      <c r="AN54" s="25">
        <f ca="1">SUM(INDIRECT("'各歳別人口③'!D"&amp;(53+131*ROW(A44))):INDIRECT("'各歳別人口③'!D"&amp;(57+131*ROW(A44))))</f>
        <v>16049</v>
      </c>
      <c r="AO54" s="25">
        <f ca="1">SUM(INDIRECT("'各歳別人口③'!D"&amp;(58+131*ROW(A44))):INDIRECT("'各歳別人口③'!D"&amp;(62+131*ROW(A44))))</f>
        <v>12926</v>
      </c>
      <c r="AP54" s="25">
        <f ca="1">SUM(INDIRECT("'各歳別人口③'!D"&amp;(63+131*ROW(A44))):INDIRECT("'各歳別人口③'!D"&amp;(67+131*ROW(A44))))</f>
        <v>11694</v>
      </c>
      <c r="AQ54" s="25">
        <f ca="1">SUM(INDIRECT("'各歳別人口③'!D"&amp;(68+131*ROW(A44))):INDIRECT("'各歳別人口③'!D"&amp;(72+131*ROW(A44))))</f>
        <v>11858</v>
      </c>
      <c r="AR54" s="25">
        <f ca="1">SUM(INDIRECT("'各歳別人口③'!D"&amp;(73+131*ROW(A44))):INDIRECT("'各歳別人口③'!D"&amp;(77+131*ROW(A44))))</f>
        <v>15562</v>
      </c>
      <c r="AS54" s="25">
        <f ca="1">SUM(INDIRECT("'各歳別人口③'!D"&amp;(78+131*ROW(A44))):INDIRECT("'各歳別人口③'!D"&amp;(82+131*ROW(A44))))</f>
        <v>11738</v>
      </c>
      <c r="AT54" s="25">
        <f ca="1">SUM(INDIRECT("'各歳別人口③'!D"&amp;(83+131*ROW(A44))):INDIRECT("'各歳別人口③'!D"&amp;(87+131*ROW(A44))))</f>
        <v>9286</v>
      </c>
      <c r="AU54" s="25">
        <f ca="1">SUM(INDIRECT("'各歳別人口③'!D"&amp;(88+131*ROW(A44))):INDIRECT("'各歳別人口③'!D"&amp;(133+131*ROW(A44))))</f>
        <v>7380</v>
      </c>
      <c r="AW54" s="24" t="str">
        <f>"2022年"&amp;"3月"</f>
        <v>2022年3月</v>
      </c>
      <c r="AX54" s="25">
        <f ca="1">SUM(INDIRECT("'各歳別人口③'!E"&amp;(3+131*ROW(A44))):INDIRECT("'各歳別人口③'!E"&amp;(7+131*ROW(A44))))</f>
        <v>5262</v>
      </c>
      <c r="AY54" s="25">
        <f ca="1">SUM(INDIRECT("'各歳別人口③'!E"&amp;(8+131*ROW(A44))):INDIRECT("'各歳別人口③'!E"&amp;(12+131*ROW(A44))))</f>
        <v>6741</v>
      </c>
      <c r="AZ54" s="25">
        <f ca="1">SUM(INDIRECT("'各歳別人口③'!E"&amp;(13+131*ROW(A44))):INDIRECT("'各歳別人口③'!E"&amp;(17+131*ROW(A44))))</f>
        <v>7696</v>
      </c>
      <c r="BA54" s="25">
        <f ca="1">SUM(INDIRECT("'各歳別人口③'!E"&amp;(18+131*ROW(A44))):INDIRECT("'各歳別人口③'!E"&amp;(22+131*ROW(A44))))</f>
        <v>8375</v>
      </c>
      <c r="BB54" s="25">
        <f ca="1">SUM(INDIRECT("'各歳別人口③'!E"&amp;(23+131*ROW(A44))):INDIRECT("'各歳別人口③'!E"&amp;(27+131*ROW(A44))))</f>
        <v>8899</v>
      </c>
      <c r="BC54" s="25">
        <f ca="1">SUM(INDIRECT("'各歳別人口③'!E"&amp;(28+131*ROW(A44))):INDIRECT("'各歳別人口③'!E"&amp;(32+131*ROW(A44))))</f>
        <v>7494</v>
      </c>
      <c r="BD54" s="25">
        <f ca="1">SUM(INDIRECT("'各歳別人口③'!E"&amp;(33+131*ROW(A44))):INDIRECT("'各歳別人口③'!E"&amp;(37+131*ROW(A44))))</f>
        <v>7936</v>
      </c>
      <c r="BE54" s="25">
        <f ca="1">SUM(INDIRECT("'各歳別人口③'!E"&amp;(38+131*ROW(A44))):INDIRECT("'各歳別人口③'!E"&amp;(42+131*ROW(A44))))</f>
        <v>9263</v>
      </c>
      <c r="BF54" s="25">
        <f ca="1">SUM(INDIRECT("'各歳別人口③'!E"&amp;(43+131*ROW(A44))):INDIRECT("'各歳別人口③'!E"&amp;(47+131*ROW(A44))))</f>
        <v>11073</v>
      </c>
      <c r="BG54" s="25">
        <f ca="1">SUM(INDIRECT("'各歳別人口③'!E"&amp;(48+131*ROW(A44))):INDIRECT("'各歳別人口③'!E"&amp;(52+131*ROW(A44))))</f>
        <v>14525</v>
      </c>
      <c r="BH54" s="25">
        <f ca="1">SUM(INDIRECT("'各歳別人口③'!E"&amp;(53+131*ROW(A44))):INDIRECT("'各歳別人口③'!E"&amp;(57+131*ROW(A44))))</f>
        <v>14951</v>
      </c>
      <c r="BI54" s="25">
        <f ca="1">SUM(INDIRECT("'各歳別人口③'!E"&amp;(58+131*ROW(A44))):INDIRECT("'各歳別人口③'!E"&amp;(62+131*ROW(A44))))</f>
        <v>12351</v>
      </c>
      <c r="BJ54" s="25">
        <f ca="1">SUM(INDIRECT("'各歳別人口③'!E"&amp;(63+131*ROW(A44))):INDIRECT("'各歳別人口③'!E"&amp;(67+131*ROW(A44))))</f>
        <v>11315</v>
      </c>
      <c r="BK54" s="25">
        <f ca="1">SUM(INDIRECT("'各歳別人口③'!E"&amp;(68+131*ROW(A44))):INDIRECT("'各歳別人口③'!E"&amp;(72+131*ROW(A44))))</f>
        <v>12107</v>
      </c>
      <c r="BL54" s="25">
        <f ca="1">SUM(INDIRECT("'各歳別人口③'!E"&amp;(73+131*ROW(A44))):INDIRECT("'各歳別人口③'!E"&amp;(77+131*ROW(A44))))</f>
        <v>17367</v>
      </c>
      <c r="BM54" s="25">
        <f ca="1">SUM(INDIRECT("'各歳別人口③'!E"&amp;(78+131*ROW(A44))):INDIRECT("'各歳別人口③'!E"&amp;(82+131*ROW(A44))))</f>
        <v>14370</v>
      </c>
      <c r="BN54" s="25">
        <f ca="1">SUM(INDIRECT("'各歳別人口③'!E"&amp;(83+131*ROW(A44))):INDIRECT("'各歳別人口③'!E"&amp;(87+131*ROW(A44))))</f>
        <v>12095</v>
      </c>
      <c r="BO54" s="25">
        <f ca="1">SUM(INDIRECT("'各歳別人口③'!E"&amp;(88+131*ROW(A44))):INDIRECT("'各歳別人口③'!E"&amp;(133+131*ROW(A44))))</f>
        <v>14159</v>
      </c>
      <c r="BQ54" s="24" t="str">
        <f>"2022年"&amp;"3月"</f>
        <v>2022年3月</v>
      </c>
      <c r="BR54" s="25">
        <f t="shared" ca="1" si="207"/>
        <v>948</v>
      </c>
      <c r="BS54" s="25">
        <f t="shared" ca="1" si="208"/>
        <v>1008</v>
      </c>
      <c r="BT54" s="25">
        <f t="shared" ca="1" si="209"/>
        <v>1197</v>
      </c>
      <c r="BU54" s="25">
        <f t="shared" ca="1" si="210"/>
        <v>1192</v>
      </c>
      <c r="BV54" s="25">
        <f t="shared" ca="1" si="211"/>
        <v>1285</v>
      </c>
      <c r="BW54" s="25">
        <f t="shared" ca="1" si="212"/>
        <v>1332</v>
      </c>
      <c r="BX54" s="25">
        <f t="shared" ca="1" si="213"/>
        <v>1435</v>
      </c>
      <c r="BY54" s="25">
        <f t="shared" ca="1" si="214"/>
        <v>1403</v>
      </c>
      <c r="BZ54" s="25">
        <f t="shared" ca="1" si="215"/>
        <v>1404</v>
      </c>
      <c r="CA54" s="25">
        <f t="shared" ca="1" si="216"/>
        <v>1485</v>
      </c>
      <c r="CB54" s="25">
        <f t="shared" ca="1" si="217"/>
        <v>1483</v>
      </c>
      <c r="CC54" s="25">
        <f t="shared" ca="1" si="218"/>
        <v>1614</v>
      </c>
      <c r="CD54" s="25">
        <f t="shared" ca="1" si="219"/>
        <v>1552</v>
      </c>
      <c r="CE54" s="25">
        <f t="shared" ca="1" si="220"/>
        <v>1637</v>
      </c>
      <c r="CF54" s="25">
        <f t="shared" ca="1" si="221"/>
        <v>1643</v>
      </c>
      <c r="CG54" s="25">
        <f t="shared" ca="1" si="222"/>
        <v>1717</v>
      </c>
      <c r="CH54" s="25">
        <f t="shared" ca="1" si="223"/>
        <v>1984</v>
      </c>
      <c r="CI54" s="25">
        <f t="shared" ca="1" si="224"/>
        <v>2093</v>
      </c>
      <c r="CJ54" s="25">
        <f t="shared" ca="1" si="225"/>
        <v>1889</v>
      </c>
      <c r="CK54" s="25">
        <f t="shared" ca="1" si="226"/>
        <v>2271</v>
      </c>
      <c r="CL54" s="25">
        <f t="shared" ca="1" si="227"/>
        <v>2489</v>
      </c>
      <c r="CM54" s="25">
        <f t="shared" ca="1" si="228"/>
        <v>2554</v>
      </c>
      <c r="CN54" s="25">
        <f t="shared" ca="1" si="229"/>
        <v>2196</v>
      </c>
      <c r="CO54" s="25">
        <f t="shared" ca="1" si="230"/>
        <v>2008</v>
      </c>
      <c r="CP54" s="25">
        <f t="shared" ca="1" si="231"/>
        <v>1900</v>
      </c>
      <c r="CQ54" s="25">
        <f t="shared" ca="1" si="232"/>
        <v>1923</v>
      </c>
      <c r="CR54" s="25">
        <f t="shared" ca="1" si="233"/>
        <v>1858</v>
      </c>
      <c r="CS54" s="25">
        <f t="shared" ca="1" si="234"/>
        <v>1869</v>
      </c>
      <c r="CT54" s="25">
        <f t="shared" ca="1" si="235"/>
        <v>1786</v>
      </c>
      <c r="CU54" s="25">
        <f t="shared" ca="1" si="236"/>
        <v>1729</v>
      </c>
      <c r="CV54" s="25">
        <f t="shared" ca="1" si="237"/>
        <v>1792</v>
      </c>
      <c r="CW54" s="25">
        <f t="shared" ca="1" si="238"/>
        <v>1782</v>
      </c>
      <c r="CX54" s="25">
        <f t="shared" ca="1" si="239"/>
        <v>1766</v>
      </c>
      <c r="CY54" s="25">
        <f t="shared" ca="1" si="240"/>
        <v>1923</v>
      </c>
      <c r="CZ54" s="25">
        <f t="shared" ca="1" si="241"/>
        <v>1925</v>
      </c>
      <c r="DA54" s="25">
        <f t="shared" ca="1" si="242"/>
        <v>1973</v>
      </c>
      <c r="DB54" s="25">
        <f t="shared" ca="1" si="243"/>
        <v>1976</v>
      </c>
      <c r="DC54" s="25">
        <f t="shared" ca="1" si="244"/>
        <v>2109</v>
      </c>
      <c r="DD54" s="25">
        <f t="shared" ca="1" si="245"/>
        <v>2030</v>
      </c>
      <c r="DE54" s="25">
        <f t="shared" ca="1" si="246"/>
        <v>2169</v>
      </c>
      <c r="DF54" s="25">
        <f t="shared" ca="1" si="247"/>
        <v>2095</v>
      </c>
      <c r="DG54" s="25">
        <f t="shared" ca="1" si="248"/>
        <v>2198</v>
      </c>
      <c r="DH54" s="25">
        <f t="shared" ca="1" si="249"/>
        <v>2345</v>
      </c>
      <c r="DI54" s="25">
        <f t="shared" ca="1" si="250"/>
        <v>2528</v>
      </c>
      <c r="DJ54" s="25">
        <f t="shared" ca="1" si="251"/>
        <v>2517</v>
      </c>
      <c r="DK54" s="25">
        <f t="shared" ca="1" si="252"/>
        <v>2744</v>
      </c>
      <c r="DL54" s="25">
        <f t="shared" ca="1" si="253"/>
        <v>2938</v>
      </c>
      <c r="DM54" s="25">
        <f t="shared" ca="1" si="254"/>
        <v>3068</v>
      </c>
      <c r="DN54" s="25">
        <f t="shared" ca="1" si="255"/>
        <v>3369</v>
      </c>
      <c r="DO54" s="25">
        <f t="shared" ca="1" si="256"/>
        <v>3390</v>
      </c>
      <c r="DP54" s="25">
        <f t="shared" ca="1" si="257"/>
        <v>3401</v>
      </c>
      <c r="DQ54" s="25">
        <f t="shared" ca="1" si="258"/>
        <v>3292</v>
      </c>
      <c r="DR54" s="25">
        <f t="shared" ca="1" si="259"/>
        <v>3122</v>
      </c>
      <c r="DS54" s="25">
        <f t="shared" ca="1" si="260"/>
        <v>3132</v>
      </c>
      <c r="DT54" s="25">
        <f t="shared" ca="1" si="261"/>
        <v>3102</v>
      </c>
      <c r="DU54" s="25">
        <f t="shared" ca="1" si="262"/>
        <v>2541</v>
      </c>
      <c r="DV54" s="25">
        <f t="shared" ca="1" si="263"/>
        <v>2668</v>
      </c>
      <c r="DW54" s="25">
        <f t="shared" ca="1" si="264"/>
        <v>2637</v>
      </c>
      <c r="DX54" s="25">
        <f t="shared" ca="1" si="265"/>
        <v>2585</v>
      </c>
      <c r="DY54" s="25">
        <f t="shared" ca="1" si="266"/>
        <v>2495</v>
      </c>
      <c r="DZ54" s="25">
        <f t="shared" ca="1" si="267"/>
        <v>2450</v>
      </c>
      <c r="EA54" s="25">
        <f t="shared" ca="1" si="268"/>
        <v>2291</v>
      </c>
      <c r="EB54" s="25">
        <f t="shared" ca="1" si="269"/>
        <v>2442</v>
      </c>
      <c r="EC54" s="25">
        <f t="shared" ca="1" si="270"/>
        <v>2330</v>
      </c>
      <c r="ED54" s="25">
        <f t="shared" ca="1" si="271"/>
        <v>2181</v>
      </c>
      <c r="EE54" s="25">
        <f t="shared" ca="1" si="272"/>
        <v>2291</v>
      </c>
      <c r="EF54" s="25">
        <f t="shared" ca="1" si="273"/>
        <v>2250</v>
      </c>
      <c r="EG54" s="25">
        <f t="shared" ca="1" si="274"/>
        <v>2321</v>
      </c>
      <c r="EH54" s="25">
        <f t="shared" ca="1" si="275"/>
        <v>2415</v>
      </c>
      <c r="EI54" s="25">
        <f t="shared" ca="1" si="276"/>
        <v>2581</v>
      </c>
      <c r="EJ54" s="25">
        <f t="shared" ca="1" si="277"/>
        <v>2733</v>
      </c>
      <c r="EK54" s="25">
        <f t="shared" ca="1" si="278"/>
        <v>2890</v>
      </c>
      <c r="EL54" s="25">
        <f t="shared" ca="1" si="279"/>
        <v>3329</v>
      </c>
      <c r="EM54" s="25">
        <f t="shared" ca="1" si="280"/>
        <v>3181</v>
      </c>
      <c r="EN54" s="25">
        <f t="shared" ca="1" si="281"/>
        <v>3429</v>
      </c>
      <c r="EO54" s="25">
        <f t="shared" ca="1" si="282"/>
        <v>2611</v>
      </c>
      <c r="EP54" s="25">
        <f t="shared" ca="1" si="283"/>
        <v>1774</v>
      </c>
      <c r="EQ54" s="25">
        <f t="shared" ca="1" si="284"/>
        <v>2263</v>
      </c>
      <c r="ER54" s="25">
        <f t="shared" ca="1" si="285"/>
        <v>2633</v>
      </c>
      <c r="ES54" s="25">
        <f t="shared" ca="1" si="286"/>
        <v>2457</v>
      </c>
      <c r="ET54" s="25">
        <f t="shared" ca="1" si="287"/>
        <v>2367</v>
      </c>
      <c r="EU54" s="25">
        <f t="shared" ca="1" si="288"/>
        <v>2012</v>
      </c>
      <c r="EV54" s="25">
        <f t="shared" ca="1" si="289"/>
        <v>1805</v>
      </c>
      <c r="EW54" s="25">
        <f t="shared" ca="1" si="290"/>
        <v>1552</v>
      </c>
      <c r="EX54" s="25">
        <f t="shared" ca="1" si="291"/>
        <v>1550</v>
      </c>
      <c r="EY54" s="25">
        <f t="shared" ca="1" si="292"/>
        <v>1344</v>
      </c>
      <c r="EZ54" s="25">
        <f t="shared" ca="1" si="293"/>
        <v>1265</v>
      </c>
      <c r="FA54" s="25">
        <f t="shared" ca="1" si="294"/>
        <v>1092</v>
      </c>
      <c r="FB54" s="25">
        <f t="shared" ca="1" si="295"/>
        <v>819</v>
      </c>
      <c r="FC54" s="25">
        <f t="shared" ca="1" si="296"/>
        <v>728</v>
      </c>
      <c r="FD54" s="25">
        <f t="shared" ca="1" si="297"/>
        <v>551</v>
      </c>
      <c r="FE54" s="25">
        <f t="shared" ca="1" si="298"/>
        <v>439</v>
      </c>
      <c r="FF54" s="25">
        <f t="shared" ca="1" si="299"/>
        <v>307</v>
      </c>
      <c r="FG54" s="25">
        <f t="shared" ca="1" si="300"/>
        <v>263</v>
      </c>
      <c r="FH54" s="25">
        <f t="shared" ca="1" si="301"/>
        <v>201</v>
      </c>
      <c r="FI54" s="25">
        <f t="shared" ca="1" si="302"/>
        <v>122</v>
      </c>
      <c r="FJ54" s="25">
        <f t="shared" ca="1" si="303"/>
        <v>97</v>
      </c>
      <c r="FK54" s="25">
        <f t="shared" ca="1" si="304"/>
        <v>40</v>
      </c>
      <c r="FL54" s="25">
        <f t="shared" ca="1" si="305"/>
        <v>52</v>
      </c>
      <c r="FM54" s="25">
        <f t="shared" ca="1" si="306"/>
        <v>25</v>
      </c>
      <c r="FN54" s="27">
        <f ca="1">SUM(INDIRECT("'各歳別人口③'!D"&amp;(103+131*ROW(A44))):INDIRECT("'各歳別人口③'!D"&amp;(133+131*ROW(A44))))</f>
        <v>35</v>
      </c>
      <c r="FP54" s="24" t="str">
        <f>"2022年"&amp;"3月"</f>
        <v>2022年3月</v>
      </c>
      <c r="FQ54" s="25">
        <f t="shared" ca="1" si="307"/>
        <v>893</v>
      </c>
      <c r="FR54" s="25">
        <f t="shared" ca="1" si="308"/>
        <v>1005</v>
      </c>
      <c r="FS54" s="25">
        <f t="shared" ca="1" si="309"/>
        <v>1082</v>
      </c>
      <c r="FT54" s="25">
        <f t="shared" ca="1" si="310"/>
        <v>1054</v>
      </c>
      <c r="FU54" s="25">
        <f t="shared" ca="1" si="311"/>
        <v>1228</v>
      </c>
      <c r="FV54" s="25">
        <f t="shared" ca="1" si="312"/>
        <v>1218</v>
      </c>
      <c r="FW54" s="25">
        <f t="shared" ca="1" si="313"/>
        <v>1281</v>
      </c>
      <c r="FX54" s="25">
        <f t="shared" ca="1" si="314"/>
        <v>1433</v>
      </c>
      <c r="FY54" s="25">
        <f t="shared" ca="1" si="315"/>
        <v>1410</v>
      </c>
      <c r="FZ54" s="25">
        <f t="shared" ca="1" si="316"/>
        <v>1399</v>
      </c>
      <c r="GA54" s="25">
        <f t="shared" ca="1" si="317"/>
        <v>1534</v>
      </c>
      <c r="GB54" s="25">
        <f t="shared" ca="1" si="318"/>
        <v>1527</v>
      </c>
      <c r="GC54" s="25">
        <f t="shared" ca="1" si="319"/>
        <v>1481</v>
      </c>
      <c r="GD54" s="25">
        <f t="shared" ca="1" si="320"/>
        <v>1529</v>
      </c>
      <c r="GE54" s="25">
        <f t="shared" ca="1" si="321"/>
        <v>1625</v>
      </c>
      <c r="GF54" s="25">
        <f t="shared" ca="1" si="322"/>
        <v>1611</v>
      </c>
      <c r="GG54" s="25">
        <f t="shared" ca="1" si="323"/>
        <v>1554</v>
      </c>
      <c r="GH54" s="25">
        <f t="shared" ca="1" si="324"/>
        <v>1654</v>
      </c>
      <c r="GI54" s="25">
        <f t="shared" ca="1" si="325"/>
        <v>1737</v>
      </c>
      <c r="GJ54" s="25">
        <f t="shared" ca="1" si="326"/>
        <v>1819</v>
      </c>
      <c r="GK54" s="25">
        <f t="shared" ca="1" si="327"/>
        <v>1868</v>
      </c>
      <c r="GL54" s="25">
        <f t="shared" ca="1" si="328"/>
        <v>1900</v>
      </c>
      <c r="GM54" s="25">
        <f t="shared" ca="1" si="329"/>
        <v>1800</v>
      </c>
      <c r="GN54" s="25">
        <f t="shared" ca="1" si="330"/>
        <v>1670</v>
      </c>
      <c r="GO54" s="25">
        <f t="shared" ca="1" si="331"/>
        <v>1661</v>
      </c>
      <c r="GP54" s="25">
        <f t="shared" ca="1" si="332"/>
        <v>1580</v>
      </c>
      <c r="GQ54" s="25">
        <f t="shared" ca="1" si="333"/>
        <v>1456</v>
      </c>
      <c r="GR54" s="25">
        <f t="shared" ca="1" si="334"/>
        <v>1566</v>
      </c>
      <c r="GS54" s="25">
        <f t="shared" ca="1" si="335"/>
        <v>1437</v>
      </c>
      <c r="GT54" s="25">
        <f t="shared" ca="1" si="336"/>
        <v>1455</v>
      </c>
      <c r="GU54" s="25">
        <f t="shared" ca="1" si="337"/>
        <v>1470</v>
      </c>
      <c r="GV54" s="25">
        <f t="shared" ca="1" si="338"/>
        <v>1515</v>
      </c>
      <c r="GW54" s="25">
        <f t="shared" ca="1" si="339"/>
        <v>1590</v>
      </c>
      <c r="GX54" s="25">
        <f t="shared" ca="1" si="340"/>
        <v>1654</v>
      </c>
      <c r="GY54" s="25">
        <f t="shared" ca="1" si="341"/>
        <v>1707</v>
      </c>
      <c r="GZ54" s="25">
        <f t="shared" ca="1" si="342"/>
        <v>1676</v>
      </c>
      <c r="HA54" s="25">
        <f t="shared" ca="1" si="343"/>
        <v>1752</v>
      </c>
      <c r="HB54" s="25">
        <f t="shared" ca="1" si="344"/>
        <v>1876</v>
      </c>
      <c r="HC54" s="25">
        <f t="shared" ca="1" si="345"/>
        <v>2000</v>
      </c>
      <c r="HD54" s="25">
        <f t="shared" ca="1" si="346"/>
        <v>1959</v>
      </c>
      <c r="HE54" s="25">
        <f t="shared" ca="1" si="347"/>
        <v>2001</v>
      </c>
      <c r="HF54" s="25">
        <f t="shared" ca="1" si="348"/>
        <v>2077</v>
      </c>
      <c r="HG54" s="25">
        <f t="shared" ca="1" si="349"/>
        <v>2241</v>
      </c>
      <c r="HH54" s="25">
        <f t="shared" ca="1" si="350"/>
        <v>2291</v>
      </c>
      <c r="HI54" s="25">
        <f t="shared" ca="1" si="351"/>
        <v>2463</v>
      </c>
      <c r="HJ54" s="25">
        <f t="shared" ca="1" si="352"/>
        <v>2528</v>
      </c>
      <c r="HK54" s="25">
        <f t="shared" ca="1" si="353"/>
        <v>2761</v>
      </c>
      <c r="HL54" s="25">
        <f t="shared" ca="1" si="354"/>
        <v>3001</v>
      </c>
      <c r="HM54" s="25">
        <f t="shared" ca="1" si="355"/>
        <v>3129</v>
      </c>
      <c r="HN54" s="25">
        <f t="shared" ca="1" si="356"/>
        <v>3106</v>
      </c>
      <c r="HO54" s="25">
        <f t="shared" ca="1" si="357"/>
        <v>3203</v>
      </c>
      <c r="HP54" s="25">
        <f t="shared" ca="1" si="358"/>
        <v>3091</v>
      </c>
      <c r="HQ54" s="25">
        <f t="shared" ca="1" si="359"/>
        <v>2883</v>
      </c>
      <c r="HR54" s="25">
        <f t="shared" ca="1" si="360"/>
        <v>2882</v>
      </c>
      <c r="HS54" s="25">
        <f t="shared" ca="1" si="361"/>
        <v>2892</v>
      </c>
      <c r="HT54" s="25">
        <f t="shared" ca="1" si="362"/>
        <v>2437</v>
      </c>
      <c r="HU54" s="25">
        <f t="shared" ca="1" si="363"/>
        <v>2524</v>
      </c>
      <c r="HV54" s="25">
        <f t="shared" ca="1" si="364"/>
        <v>2659</v>
      </c>
      <c r="HW54" s="25">
        <f t="shared" ca="1" si="365"/>
        <v>2409</v>
      </c>
      <c r="HX54" s="25">
        <f t="shared" ca="1" si="366"/>
        <v>2322</v>
      </c>
      <c r="HY54" s="25">
        <f t="shared" ca="1" si="367"/>
        <v>2371</v>
      </c>
      <c r="HZ54" s="25">
        <f t="shared" ca="1" si="368"/>
        <v>2287</v>
      </c>
      <c r="IA54" s="25">
        <f t="shared" ca="1" si="369"/>
        <v>2215</v>
      </c>
      <c r="IB54" s="25">
        <f t="shared" ca="1" si="370"/>
        <v>2297</v>
      </c>
      <c r="IC54" s="25">
        <f t="shared" ca="1" si="371"/>
        <v>2145</v>
      </c>
      <c r="ID54" s="25">
        <f t="shared" ca="1" si="372"/>
        <v>2267</v>
      </c>
      <c r="IE54" s="25">
        <f t="shared" ca="1" si="373"/>
        <v>2284</v>
      </c>
      <c r="IF54" s="25">
        <f t="shared" ca="1" si="374"/>
        <v>2390</v>
      </c>
      <c r="IG54" s="25">
        <f t="shared" ca="1" si="375"/>
        <v>2476</v>
      </c>
      <c r="IH54" s="25">
        <f t="shared" ca="1" si="376"/>
        <v>2690</v>
      </c>
      <c r="II54" s="25">
        <f t="shared" ca="1" si="377"/>
        <v>2890</v>
      </c>
      <c r="IJ54" s="25">
        <f t="shared" ca="1" si="378"/>
        <v>3088</v>
      </c>
      <c r="IK54" s="25">
        <f t="shared" ca="1" si="379"/>
        <v>3705</v>
      </c>
      <c r="IL54" s="25">
        <f t="shared" ca="1" si="380"/>
        <v>3680</v>
      </c>
      <c r="IM54" s="25">
        <f t="shared" ca="1" si="381"/>
        <v>4004</v>
      </c>
      <c r="IN54" s="25">
        <f t="shared" ca="1" si="382"/>
        <v>3116</v>
      </c>
      <c r="IO54" s="25">
        <f t="shared" ca="1" si="383"/>
        <v>2253</v>
      </c>
      <c r="IP54" s="25">
        <f t="shared" ca="1" si="384"/>
        <v>2851</v>
      </c>
      <c r="IQ54" s="25">
        <f t="shared" ca="1" si="385"/>
        <v>3191</v>
      </c>
      <c r="IR54" s="25">
        <f t="shared" ca="1" si="386"/>
        <v>2959</v>
      </c>
      <c r="IS54" s="25">
        <f t="shared" ca="1" si="387"/>
        <v>2933</v>
      </c>
      <c r="IT54" s="25">
        <f t="shared" ca="1" si="388"/>
        <v>2655</v>
      </c>
      <c r="IU54" s="25">
        <f t="shared" ca="1" si="389"/>
        <v>2335</v>
      </c>
      <c r="IV54" s="25">
        <f t="shared" ca="1" si="390"/>
        <v>2035</v>
      </c>
      <c r="IW54" s="25">
        <f t="shared" ca="1" si="391"/>
        <v>2137</v>
      </c>
      <c r="IX54" s="25">
        <f t="shared" ca="1" si="392"/>
        <v>1918</v>
      </c>
      <c r="IY54" s="25">
        <f t="shared" ca="1" si="393"/>
        <v>1893</v>
      </c>
      <c r="IZ54" s="25">
        <f t="shared" ca="1" si="394"/>
        <v>1721</v>
      </c>
      <c r="JA54" s="25">
        <f t="shared" ca="1" si="395"/>
        <v>1481</v>
      </c>
      <c r="JB54" s="25">
        <f t="shared" ca="1" si="396"/>
        <v>1371</v>
      </c>
      <c r="JC54" s="25">
        <f t="shared" ca="1" si="397"/>
        <v>1132</v>
      </c>
      <c r="JD54" s="25">
        <f t="shared" ca="1" si="398"/>
        <v>950</v>
      </c>
      <c r="JE54" s="25">
        <f t="shared" ca="1" si="399"/>
        <v>861</v>
      </c>
      <c r="JF54" s="25">
        <f t="shared" ca="1" si="400"/>
        <v>704</v>
      </c>
      <c r="JG54" s="25">
        <f t="shared" ca="1" si="401"/>
        <v>512</v>
      </c>
      <c r="JH54" s="25">
        <f t="shared" ca="1" si="402"/>
        <v>419</v>
      </c>
      <c r="JI54" s="25">
        <f t="shared" ca="1" si="403"/>
        <v>367</v>
      </c>
      <c r="JJ54" s="25">
        <f t="shared" ca="1" si="404"/>
        <v>276</v>
      </c>
      <c r="JK54" s="25">
        <f t="shared" ca="1" si="405"/>
        <v>187</v>
      </c>
      <c r="JL54" s="25">
        <f t="shared" ca="1" si="406"/>
        <v>129</v>
      </c>
      <c r="JM54" s="27">
        <f ca="1">SUM(INDIRECT("'各歳別人口③'!E"&amp;(103+131*ROW(A44))):INDIRECT("'各歳別人口③'!E"&amp;(133+131*ROW(A44))))</f>
        <v>238</v>
      </c>
    </row>
    <row r="55" spans="1:273" x14ac:dyDescent="0.4">
      <c r="A55" s="24" t="str">
        <f>"2022年"&amp;"4月"</f>
        <v>2022年4月</v>
      </c>
      <c r="B55" s="25">
        <f ca="1">SUM(INDIRECT("'各歳別人口③'!D"&amp;(3+131*ROW(A45))):INDIRECT("'各歳別人口③'!E"&amp;(133+131*ROW(A45))))</f>
        <v>392457</v>
      </c>
      <c r="D55" s="24" t="str">
        <f>"2022年"&amp;"4月"</f>
        <v>2022年4月</v>
      </c>
      <c r="E55" s="25">
        <f ca="1">SUM(INDIRECT("'各歳別人口③'!D"&amp;(3+131*ROW(A45))):INDIRECT("'各歳別人口③'!D"&amp;(133+131*ROW(A45))))</f>
        <v>196226</v>
      </c>
      <c r="F55" s="25">
        <f ca="1">SUM(INDIRECT("'各歳別人口③'!E"&amp;(3+131*ROW(A45))):INDIRECT("'各歳別人口③'!E"&amp;(133+131*ROW(A45))))</f>
        <v>196231</v>
      </c>
      <c r="H55" s="24" t="str">
        <f>"2022年"&amp;"4月"</f>
        <v>2022年4月</v>
      </c>
      <c r="I55" s="25">
        <f ca="1">SUM(INDIRECT("'各歳別人口③'!D"&amp;(3+131*ROW(A45))):INDIRECT("'各歳別人口③'!D"&amp;(17+131*ROW(A45))))</f>
        <v>20561</v>
      </c>
      <c r="J55" s="25">
        <f ca="1">SUM(INDIRECT("'各歳別人口③'!D"&amp;(18+131*ROW(A45))):INDIRECT("'各歳別人口③'!D"&amp;(67+131*ROW(A45))))</f>
        <v>119873</v>
      </c>
      <c r="K55" s="25">
        <f ca="1">SUM(INDIRECT("'各歳別人口③'!D"&amp;(68+131*ROW(A45))):INDIRECT("'各歳別人口③'!D"&amp;(133+131*ROW(A45))))</f>
        <v>55792</v>
      </c>
      <c r="M55" s="24" t="str">
        <f>"2022年"&amp;"4月"</f>
        <v>2022年4月</v>
      </c>
      <c r="N55" s="25">
        <f ca="1">SUM(INDIRECT("'各歳別人口③'!E"&amp;(3+131*ROW(A45))):INDIRECT("'各歳別人口③'!E"&amp;(17+131*ROW(A45))))</f>
        <v>19649</v>
      </c>
      <c r="O55" s="25">
        <f ca="1">SUM(INDIRECT("'各歳別人口③'!E"&amp;(18+131*ROW(A45))):INDIRECT("'各歳別人口③'!E"&amp;(67+131*ROW(A45))))</f>
        <v>106504</v>
      </c>
      <c r="P55" s="25">
        <f ca="1">SUM(INDIRECT("'各歳別人口③'!E"&amp;(68+131*ROW(A45))):INDIRECT("'各歳別人口③'!E"&amp;(133+131*ROW(A45))))</f>
        <v>70078</v>
      </c>
      <c r="R55" s="24" t="str">
        <f>"2022年"&amp;"4月"</f>
        <v>2022年4月</v>
      </c>
      <c r="S55" s="26">
        <f ca="1">IFERROR(SUM(INDIRECT("'各歳別人口③'!D"&amp;(68+131*ROW(A45))):INDIRECT("'各歳別人口③'!E"&amp;(133+131*ROW(A45))))/SUM(INDIRECT("'各歳別人口③'!D"&amp;(3+131*ROW(A45))):INDIRECT("'各歳別人口③'!E"&amp;(133+131*ROW(A45)))),"")</f>
        <v>0.32072303462544943</v>
      </c>
      <c r="U55" s="24" t="str">
        <f>"2022年"&amp;"4月"</f>
        <v>2022年4月</v>
      </c>
      <c r="V55" s="26">
        <f ca="1">IFERROR(SUM(INDIRECT("'各歳別人口③'!D"&amp;(78+131*ROW(A45))):INDIRECT("'各歳別人口③'!E"&amp;(133+131*ROW(A45))))/SUM(INDIRECT("'各歳別人口③'!D"&amp;(3+131*ROW(A45))):INDIRECT("'各歳別人口③'!E"&amp;(133+131*ROW(A45)))),"")</f>
        <v>0.1764575482154733</v>
      </c>
      <c r="X55" s="24" t="str">
        <f>"2022年"&amp;"4月"</f>
        <v>2022年4月</v>
      </c>
      <c r="Y55" s="26">
        <f ca="1">IFERROR(SUM(INDIRECT("'各歳別人口③'!D"&amp;(3+131*ROW(A45))):INDIRECT("'各歳別人口③'!E"&amp;(17+131*ROW(A45))))/SUM(INDIRECT("'各歳別人口③'!D"&amp;(3+131*ROW(A45))):INDIRECT("'各歳別人口③'!E"&amp;(133+131*ROW(A45)))),"")</f>
        <v>0.10245708447040058</v>
      </c>
      <c r="Z55" s="26">
        <f ca="1">IFERROR(SUM(INDIRECT("'各歳別人口③'!D"&amp;(18+131*ROW(A45))):INDIRECT("'各歳別人口③'!E"&amp;(67+131*ROW(A45))))/SUM(INDIRECT("'各歳別人口③'!D"&amp;(3+131*ROW(A45))):INDIRECT("'各歳別人口③'!E"&amp;(133+131*ROW(A45)))),"")</f>
        <v>0.57681988090415004</v>
      </c>
      <c r="AA55" s="26">
        <f ca="1">IFERROR(SUM(INDIRECT("'各歳別人口③'!D"&amp;(68+131*ROW(A45))):INDIRECT("'各歳別人口③'!E"&amp;(133+131*ROW(A45))))/SUM(INDIRECT("'各歳別人口③'!D"&amp;(3+131*ROW(A45))):INDIRECT("'各歳別人口③'!E"&amp;(133+131*ROW(A45)))),"")</f>
        <v>0.32072303462544943</v>
      </c>
      <c r="AC55" s="24" t="str">
        <f>"2022年"&amp;"4月"</f>
        <v>2022年4月</v>
      </c>
      <c r="AD55" s="25">
        <f ca="1">SUM(INDIRECT("'各歳別人口③'!D"&amp;(3+131*ROW(A45))):INDIRECT("'各歳別人口③'!D"&amp;(7+131*ROW(A45))))</f>
        <v>5597</v>
      </c>
      <c r="AE55" s="25">
        <f ca="1">SUM(INDIRECT("'各歳別人口③'!D"&amp;(8+131*ROW(A45))):INDIRECT("'各歳別人口③'!D"&amp;(12+131*ROW(A45))))</f>
        <v>7055</v>
      </c>
      <c r="AF55" s="25">
        <f ca="1">SUM(INDIRECT("'各歳別人口③'!D"&amp;(13+131*ROW(A45))):INDIRECT("'各歳別人口③'!D"&amp;(17+131*ROW(A45))))</f>
        <v>7909</v>
      </c>
      <c r="AG55" s="25">
        <f ca="1">SUM(INDIRECT("'各歳別人口③'!D"&amp;(18+131*ROW(A45))):INDIRECT("'各歳別人口③'!D"&amp;(22+131*ROW(A45))))</f>
        <v>11329</v>
      </c>
      <c r="AH55" s="25">
        <f ca="1">SUM(INDIRECT("'各歳別人口③'!D"&amp;(23+131*ROW(A45))):INDIRECT("'各歳別人口③'!D"&amp;(27+131*ROW(A45))))</f>
        <v>11903</v>
      </c>
      <c r="AI55" s="25">
        <f ca="1">SUM(INDIRECT("'各歳別人口③'!D"&amp;(28+131*ROW(A45))):INDIRECT("'各歳別人口③'!D"&amp;(32+131*ROW(A45))))</f>
        <v>9278</v>
      </c>
      <c r="AJ55" s="25">
        <f ca="1">SUM(INDIRECT("'各歳別人口③'!D"&amp;(33+131*ROW(A45))):INDIRECT("'各歳別人口③'!D"&amp;(37+131*ROW(A45))))</f>
        <v>9194</v>
      </c>
      <c r="AK55" s="25">
        <f ca="1">SUM(INDIRECT("'各歳別人口③'!D"&amp;(38+131*ROW(A45))):INDIRECT("'各歳別人口③'!D"&amp;(42+131*ROW(A45))))</f>
        <v>10243</v>
      </c>
      <c r="AL55" s="25">
        <f ca="1">SUM(INDIRECT("'各歳別人口③'!D"&amp;(43+131*ROW(A45))):INDIRECT("'各歳別人口③'!D"&amp;(47+131*ROW(A45))))</f>
        <v>11672</v>
      </c>
      <c r="AM55" s="25">
        <f ca="1">SUM(INDIRECT("'各歳別人口③'!D"&amp;(48+131*ROW(A45))):INDIRECT("'各歳別人口③'!D"&amp;(52+131*ROW(A45))))</f>
        <v>15490</v>
      </c>
      <c r="AN55" s="25">
        <f ca="1">SUM(INDIRECT("'各歳別人口③'!D"&amp;(53+131*ROW(A45))):INDIRECT("'各歳別人口③'!D"&amp;(57+131*ROW(A45))))</f>
        <v>16038</v>
      </c>
      <c r="AO55" s="25">
        <f ca="1">SUM(INDIRECT("'各歳別人口③'!D"&amp;(58+131*ROW(A45))):INDIRECT("'各歳別人口③'!D"&amp;(62+131*ROW(A45))))</f>
        <v>12997</v>
      </c>
      <c r="AP55" s="25">
        <f ca="1">SUM(INDIRECT("'各歳別人口③'!D"&amp;(63+131*ROW(A45))):INDIRECT("'各歳別人口③'!D"&amp;(67+131*ROW(A45))))</f>
        <v>11729</v>
      </c>
      <c r="AQ55" s="25">
        <f ca="1">SUM(INDIRECT("'各歳別人口③'!D"&amp;(68+131*ROW(A45))):INDIRECT("'各歳別人口③'!D"&amp;(72+131*ROW(A45))))</f>
        <v>11814</v>
      </c>
      <c r="AR55" s="25">
        <f ca="1">SUM(INDIRECT("'各歳別人口③'!D"&amp;(73+131*ROW(A45))):INDIRECT("'各歳別人口③'!D"&amp;(77+131*ROW(A45))))</f>
        <v>15505</v>
      </c>
      <c r="AS55" s="25">
        <f ca="1">SUM(INDIRECT("'各歳別人口③'!D"&amp;(78+131*ROW(A45))):INDIRECT("'各歳別人口③'!D"&amp;(82+131*ROW(A45))))</f>
        <v>11737</v>
      </c>
      <c r="AT55" s="25">
        <f ca="1">SUM(INDIRECT("'各歳別人口③'!D"&amp;(83+131*ROW(A45))):INDIRECT("'各歳別人口③'!D"&amp;(87+131*ROW(A45))))</f>
        <v>9321</v>
      </c>
      <c r="AU55" s="25">
        <f ca="1">SUM(INDIRECT("'各歳別人口③'!D"&amp;(88+131*ROW(A45))):INDIRECT("'各歳別人口③'!D"&amp;(133+131*ROW(A45))))</f>
        <v>7415</v>
      </c>
      <c r="AW55" s="24" t="str">
        <f>"2022年"&amp;"4月"</f>
        <v>2022年4月</v>
      </c>
      <c r="AX55" s="25">
        <f ca="1">SUM(INDIRECT("'各歳別人口③'!E"&amp;(3+131*ROW(A45))):INDIRECT("'各歳別人口③'!E"&amp;(7+131*ROW(A45))))</f>
        <v>5250</v>
      </c>
      <c r="AY55" s="25">
        <f ca="1">SUM(INDIRECT("'各歳別人口③'!E"&amp;(8+131*ROW(A45))):INDIRECT("'各歳別人口③'!E"&amp;(12+131*ROW(A45))))</f>
        <v>6733</v>
      </c>
      <c r="AZ55" s="25">
        <f ca="1">SUM(INDIRECT("'各歳別人口③'!E"&amp;(13+131*ROW(A45))):INDIRECT("'各歳別人口③'!E"&amp;(17+131*ROW(A45))))</f>
        <v>7666</v>
      </c>
      <c r="BA55" s="25">
        <f ca="1">SUM(INDIRECT("'各歳別人口③'!E"&amp;(18+131*ROW(A45))):INDIRECT("'各歳別人口③'!E"&amp;(22+131*ROW(A45))))</f>
        <v>8569</v>
      </c>
      <c r="BB55" s="25">
        <f ca="1">SUM(INDIRECT("'各歳別人口③'!E"&amp;(23+131*ROW(A45))):INDIRECT("'各歳別人口③'!E"&amp;(27+131*ROW(A45))))</f>
        <v>8960</v>
      </c>
      <c r="BC55" s="25">
        <f ca="1">SUM(INDIRECT("'各歳別人口③'!E"&amp;(28+131*ROW(A45))):INDIRECT("'各歳別人口③'!E"&amp;(32+131*ROW(A45))))</f>
        <v>7532</v>
      </c>
      <c r="BD55" s="25">
        <f ca="1">SUM(INDIRECT("'各歳別人口③'!E"&amp;(33+131*ROW(A45))):INDIRECT("'各歳別人口③'!E"&amp;(37+131*ROW(A45))))</f>
        <v>7939</v>
      </c>
      <c r="BE55" s="25">
        <f ca="1">SUM(INDIRECT("'各歳別人口③'!E"&amp;(38+131*ROW(A45))):INDIRECT("'各歳別人口③'!E"&amp;(42+131*ROW(A45))))</f>
        <v>9266</v>
      </c>
      <c r="BF55" s="25">
        <f ca="1">SUM(INDIRECT("'各歳別人口③'!E"&amp;(43+131*ROW(A45))):INDIRECT("'各歳別人口③'!E"&amp;(47+131*ROW(A45))))</f>
        <v>11034</v>
      </c>
      <c r="BG55" s="25">
        <f ca="1">SUM(INDIRECT("'各歳別人口③'!E"&amp;(48+131*ROW(A45))):INDIRECT("'各歳別人口③'!E"&amp;(52+131*ROW(A45))))</f>
        <v>14496</v>
      </c>
      <c r="BH55" s="25">
        <f ca="1">SUM(INDIRECT("'各歳別人口③'!E"&amp;(53+131*ROW(A45))):INDIRECT("'各歳別人口③'!E"&amp;(57+131*ROW(A45))))</f>
        <v>14953</v>
      </c>
      <c r="BI55" s="25">
        <f ca="1">SUM(INDIRECT("'各歳別人口③'!E"&amp;(58+131*ROW(A45))):INDIRECT("'各歳別人口③'!E"&amp;(62+131*ROW(A45))))</f>
        <v>12404</v>
      </c>
      <c r="BJ55" s="25">
        <f ca="1">SUM(INDIRECT("'各歳別人口③'!E"&amp;(63+131*ROW(A45))):INDIRECT("'各歳別人口③'!E"&amp;(67+131*ROW(A45))))</f>
        <v>11351</v>
      </c>
      <c r="BK55" s="25">
        <f ca="1">SUM(INDIRECT("'各歳別人口③'!E"&amp;(68+131*ROW(A45))):INDIRECT("'各歳別人口③'!E"&amp;(72+131*ROW(A45))))</f>
        <v>12022</v>
      </c>
      <c r="BL55" s="25">
        <f ca="1">SUM(INDIRECT("'各歳別人口③'!E"&amp;(73+131*ROW(A45))):INDIRECT("'各歳別人口③'!E"&amp;(77+131*ROW(A45))))</f>
        <v>17277</v>
      </c>
      <c r="BM55" s="25">
        <f ca="1">SUM(INDIRECT("'各歳別人口③'!E"&amp;(78+131*ROW(A45))):INDIRECT("'各歳別人口③'!E"&amp;(82+131*ROW(A45))))</f>
        <v>14427</v>
      </c>
      <c r="BN55" s="25">
        <f ca="1">SUM(INDIRECT("'各歳別人口③'!E"&amp;(83+131*ROW(A45))):INDIRECT("'各歳別人口③'!E"&amp;(87+131*ROW(A45))))</f>
        <v>12144</v>
      </c>
      <c r="BO55" s="25">
        <f ca="1">SUM(INDIRECT("'各歳別人口③'!E"&amp;(88+131*ROW(A45))):INDIRECT("'各歳別人口③'!E"&amp;(133+131*ROW(A45))))</f>
        <v>14208</v>
      </c>
      <c r="BQ55" s="24" t="str">
        <f>"2022年"&amp;"4月"</f>
        <v>2022年4月</v>
      </c>
      <c r="BR55" s="25">
        <f t="shared" ca="1" si="207"/>
        <v>925</v>
      </c>
      <c r="BS55" s="25">
        <f t="shared" ca="1" si="208"/>
        <v>1000</v>
      </c>
      <c r="BT55" s="25">
        <f t="shared" ca="1" si="209"/>
        <v>1198</v>
      </c>
      <c r="BU55" s="25">
        <f t="shared" ca="1" si="210"/>
        <v>1207</v>
      </c>
      <c r="BV55" s="25">
        <f t="shared" ca="1" si="211"/>
        <v>1267</v>
      </c>
      <c r="BW55" s="25">
        <f t="shared" ca="1" si="212"/>
        <v>1347</v>
      </c>
      <c r="BX55" s="25">
        <f t="shared" ca="1" si="213"/>
        <v>1414</v>
      </c>
      <c r="BY55" s="25">
        <f t="shared" ca="1" si="214"/>
        <v>1433</v>
      </c>
      <c r="BZ55" s="25">
        <f t="shared" ca="1" si="215"/>
        <v>1390</v>
      </c>
      <c r="CA55" s="25">
        <f t="shared" ca="1" si="216"/>
        <v>1471</v>
      </c>
      <c r="CB55" s="25">
        <f t="shared" ca="1" si="217"/>
        <v>1469</v>
      </c>
      <c r="CC55" s="25">
        <f t="shared" ca="1" si="218"/>
        <v>1613</v>
      </c>
      <c r="CD55" s="25">
        <f t="shared" ca="1" si="219"/>
        <v>1567</v>
      </c>
      <c r="CE55" s="25">
        <f t="shared" ca="1" si="220"/>
        <v>1574</v>
      </c>
      <c r="CF55" s="25">
        <f t="shared" ca="1" si="221"/>
        <v>1686</v>
      </c>
      <c r="CG55" s="25">
        <f t="shared" ca="1" si="222"/>
        <v>1993</v>
      </c>
      <c r="CH55" s="25">
        <f t="shared" ca="1" si="223"/>
        <v>2020</v>
      </c>
      <c r="CI55" s="25">
        <f t="shared" ca="1" si="224"/>
        <v>2087</v>
      </c>
      <c r="CJ55" s="25">
        <f t="shared" ca="1" si="225"/>
        <v>2761</v>
      </c>
      <c r="CK55" s="25">
        <f t="shared" ca="1" si="226"/>
        <v>2468</v>
      </c>
      <c r="CL55" s="25">
        <f t="shared" ca="1" si="227"/>
        <v>2706</v>
      </c>
      <c r="CM55" s="25">
        <f t="shared" ca="1" si="228"/>
        <v>2636</v>
      </c>
      <c r="CN55" s="25">
        <f t="shared" ca="1" si="229"/>
        <v>2432</v>
      </c>
      <c r="CO55" s="25">
        <f t="shared" ca="1" si="230"/>
        <v>2131</v>
      </c>
      <c r="CP55" s="25">
        <f t="shared" ca="1" si="231"/>
        <v>1998</v>
      </c>
      <c r="CQ55" s="25">
        <f t="shared" ca="1" si="232"/>
        <v>1943</v>
      </c>
      <c r="CR55" s="25">
        <f t="shared" ca="1" si="233"/>
        <v>1896</v>
      </c>
      <c r="CS55" s="25">
        <f t="shared" ca="1" si="234"/>
        <v>1883</v>
      </c>
      <c r="CT55" s="25">
        <f t="shared" ca="1" si="235"/>
        <v>1827</v>
      </c>
      <c r="CU55" s="25">
        <f t="shared" ca="1" si="236"/>
        <v>1729</v>
      </c>
      <c r="CV55" s="25">
        <f t="shared" ca="1" si="237"/>
        <v>1779</v>
      </c>
      <c r="CW55" s="25">
        <f t="shared" ca="1" si="238"/>
        <v>1786</v>
      </c>
      <c r="CX55" s="25">
        <f t="shared" ca="1" si="239"/>
        <v>1783</v>
      </c>
      <c r="CY55" s="25">
        <f t="shared" ca="1" si="240"/>
        <v>1920</v>
      </c>
      <c r="CZ55" s="25">
        <f t="shared" ca="1" si="241"/>
        <v>1926</v>
      </c>
      <c r="DA55" s="25">
        <f t="shared" ca="1" si="242"/>
        <v>2006</v>
      </c>
      <c r="DB55" s="25">
        <f t="shared" ca="1" si="243"/>
        <v>1952</v>
      </c>
      <c r="DC55" s="25">
        <f t="shared" ca="1" si="244"/>
        <v>2092</v>
      </c>
      <c r="DD55" s="25">
        <f t="shared" ca="1" si="245"/>
        <v>2042</v>
      </c>
      <c r="DE55" s="25">
        <f t="shared" ca="1" si="246"/>
        <v>2151</v>
      </c>
      <c r="DF55" s="25">
        <f t="shared" ca="1" si="247"/>
        <v>2123</v>
      </c>
      <c r="DG55" s="25">
        <f t="shared" ca="1" si="248"/>
        <v>2201</v>
      </c>
      <c r="DH55" s="25">
        <f t="shared" ca="1" si="249"/>
        <v>2326</v>
      </c>
      <c r="DI55" s="25">
        <f t="shared" ca="1" si="250"/>
        <v>2507</v>
      </c>
      <c r="DJ55" s="25">
        <f t="shared" ca="1" si="251"/>
        <v>2515</v>
      </c>
      <c r="DK55" s="25">
        <f t="shared" ca="1" si="252"/>
        <v>2732</v>
      </c>
      <c r="DL55" s="25">
        <f t="shared" ca="1" si="253"/>
        <v>2944</v>
      </c>
      <c r="DM55" s="25">
        <f t="shared" ca="1" si="254"/>
        <v>3060</v>
      </c>
      <c r="DN55" s="25">
        <f t="shared" ca="1" si="255"/>
        <v>3360</v>
      </c>
      <c r="DO55" s="25">
        <f t="shared" ca="1" si="256"/>
        <v>3394</v>
      </c>
      <c r="DP55" s="25">
        <f t="shared" ca="1" si="257"/>
        <v>3428</v>
      </c>
      <c r="DQ55" s="25">
        <f t="shared" ca="1" si="258"/>
        <v>3239</v>
      </c>
      <c r="DR55" s="25">
        <f t="shared" ca="1" si="259"/>
        <v>3137</v>
      </c>
      <c r="DS55" s="25">
        <f t="shared" ca="1" si="260"/>
        <v>3183</v>
      </c>
      <c r="DT55" s="25">
        <f t="shared" ca="1" si="261"/>
        <v>3051</v>
      </c>
      <c r="DU55" s="25">
        <f t="shared" ca="1" si="262"/>
        <v>2659</v>
      </c>
      <c r="DV55" s="25">
        <f t="shared" ca="1" si="263"/>
        <v>2603</v>
      </c>
      <c r="DW55" s="25">
        <f t="shared" ca="1" si="264"/>
        <v>2634</v>
      </c>
      <c r="DX55" s="25">
        <f t="shared" ca="1" si="265"/>
        <v>2589</v>
      </c>
      <c r="DY55" s="25">
        <f t="shared" ca="1" si="266"/>
        <v>2512</v>
      </c>
      <c r="DZ55" s="25">
        <f t="shared" ca="1" si="267"/>
        <v>2477</v>
      </c>
      <c r="EA55" s="25">
        <f t="shared" ca="1" si="268"/>
        <v>2266</v>
      </c>
      <c r="EB55" s="25">
        <f t="shared" ca="1" si="269"/>
        <v>2423</v>
      </c>
      <c r="EC55" s="25">
        <f t="shared" ca="1" si="270"/>
        <v>2377</v>
      </c>
      <c r="ED55" s="25">
        <f t="shared" ca="1" si="271"/>
        <v>2186</v>
      </c>
      <c r="EE55" s="25">
        <f t="shared" ca="1" si="272"/>
        <v>2268</v>
      </c>
      <c r="EF55" s="25">
        <f t="shared" ca="1" si="273"/>
        <v>2245</v>
      </c>
      <c r="EG55" s="25">
        <f t="shared" ca="1" si="274"/>
        <v>2326</v>
      </c>
      <c r="EH55" s="25">
        <f t="shared" ca="1" si="275"/>
        <v>2406</v>
      </c>
      <c r="EI55" s="25">
        <f t="shared" ca="1" si="276"/>
        <v>2569</v>
      </c>
      <c r="EJ55" s="25">
        <f t="shared" ca="1" si="277"/>
        <v>2681</v>
      </c>
      <c r="EK55" s="25">
        <f t="shared" ca="1" si="278"/>
        <v>2903</v>
      </c>
      <c r="EL55" s="25">
        <f t="shared" ca="1" si="279"/>
        <v>3278</v>
      </c>
      <c r="EM55" s="25">
        <f t="shared" ca="1" si="280"/>
        <v>3191</v>
      </c>
      <c r="EN55" s="25">
        <f t="shared" ca="1" si="281"/>
        <v>3452</v>
      </c>
      <c r="EO55" s="25">
        <f t="shared" ca="1" si="282"/>
        <v>2736</v>
      </c>
      <c r="EP55" s="25">
        <f t="shared" ca="1" si="283"/>
        <v>1728</v>
      </c>
      <c r="EQ55" s="25">
        <f t="shared" ca="1" si="284"/>
        <v>2196</v>
      </c>
      <c r="ER55" s="25">
        <f t="shared" ca="1" si="285"/>
        <v>2636</v>
      </c>
      <c r="ES55" s="25">
        <f t="shared" ca="1" si="286"/>
        <v>2441</v>
      </c>
      <c r="ET55" s="25">
        <f t="shared" ca="1" si="287"/>
        <v>2387</v>
      </c>
      <c r="EU55" s="25">
        <f t="shared" ca="1" si="288"/>
        <v>2033</v>
      </c>
      <c r="EV55" s="25">
        <f t="shared" ca="1" si="289"/>
        <v>1820</v>
      </c>
      <c r="EW55" s="25">
        <f t="shared" ca="1" si="290"/>
        <v>1538</v>
      </c>
      <c r="EX55" s="25">
        <f t="shared" ca="1" si="291"/>
        <v>1543</v>
      </c>
      <c r="EY55" s="25">
        <f t="shared" ca="1" si="292"/>
        <v>1354</v>
      </c>
      <c r="EZ55" s="25">
        <f t="shared" ca="1" si="293"/>
        <v>1274</v>
      </c>
      <c r="FA55" s="25">
        <f t="shared" ca="1" si="294"/>
        <v>1087</v>
      </c>
      <c r="FB55" s="25">
        <f t="shared" ca="1" si="295"/>
        <v>816</v>
      </c>
      <c r="FC55" s="25">
        <f t="shared" ca="1" si="296"/>
        <v>736</v>
      </c>
      <c r="FD55" s="25">
        <f t="shared" ca="1" si="297"/>
        <v>567</v>
      </c>
      <c r="FE55" s="25">
        <f t="shared" ca="1" si="298"/>
        <v>438</v>
      </c>
      <c r="FF55" s="25">
        <f t="shared" ca="1" si="299"/>
        <v>309</v>
      </c>
      <c r="FG55" s="25">
        <f t="shared" ca="1" si="300"/>
        <v>261</v>
      </c>
      <c r="FH55" s="25">
        <f t="shared" ca="1" si="301"/>
        <v>196</v>
      </c>
      <c r="FI55" s="25">
        <f t="shared" ca="1" si="302"/>
        <v>130</v>
      </c>
      <c r="FJ55" s="25">
        <f t="shared" ca="1" si="303"/>
        <v>93</v>
      </c>
      <c r="FK55" s="25">
        <f t="shared" ca="1" si="304"/>
        <v>43</v>
      </c>
      <c r="FL55" s="25">
        <f t="shared" ca="1" si="305"/>
        <v>52</v>
      </c>
      <c r="FM55" s="25">
        <f t="shared" ca="1" si="306"/>
        <v>24</v>
      </c>
      <c r="FN55" s="27">
        <f ca="1">SUM(INDIRECT("'各歳別人口③'!D"&amp;(103+131*ROW(A45))):INDIRECT("'各歳別人口③'!D"&amp;(133+131*ROW(A45))))</f>
        <v>35</v>
      </c>
      <c r="FP55" s="24" t="str">
        <f>"2022年"&amp;"4月"</f>
        <v>2022年4月</v>
      </c>
      <c r="FQ55" s="25">
        <f t="shared" ca="1" si="307"/>
        <v>913</v>
      </c>
      <c r="FR55" s="25">
        <f t="shared" ca="1" si="308"/>
        <v>977</v>
      </c>
      <c r="FS55" s="25">
        <f t="shared" ca="1" si="309"/>
        <v>1078</v>
      </c>
      <c r="FT55" s="25">
        <f t="shared" ca="1" si="310"/>
        <v>1057</v>
      </c>
      <c r="FU55" s="25">
        <f t="shared" ca="1" si="311"/>
        <v>1225</v>
      </c>
      <c r="FV55" s="25">
        <f t="shared" ca="1" si="312"/>
        <v>1216</v>
      </c>
      <c r="FW55" s="25">
        <f t="shared" ca="1" si="313"/>
        <v>1299</v>
      </c>
      <c r="FX55" s="25">
        <f t="shared" ca="1" si="314"/>
        <v>1421</v>
      </c>
      <c r="FY55" s="25">
        <f t="shared" ca="1" si="315"/>
        <v>1383</v>
      </c>
      <c r="FZ55" s="25">
        <f t="shared" ca="1" si="316"/>
        <v>1414</v>
      </c>
      <c r="GA55" s="25">
        <f t="shared" ca="1" si="317"/>
        <v>1533</v>
      </c>
      <c r="GB55" s="25">
        <f t="shared" ca="1" si="318"/>
        <v>1512</v>
      </c>
      <c r="GC55" s="25">
        <f t="shared" ca="1" si="319"/>
        <v>1503</v>
      </c>
      <c r="GD55" s="25">
        <f t="shared" ca="1" si="320"/>
        <v>1518</v>
      </c>
      <c r="GE55" s="25">
        <f t="shared" ca="1" si="321"/>
        <v>1600</v>
      </c>
      <c r="GF55" s="25">
        <f t="shared" ca="1" si="322"/>
        <v>1636</v>
      </c>
      <c r="GG55" s="25">
        <f t="shared" ca="1" si="323"/>
        <v>1553</v>
      </c>
      <c r="GH55" s="25">
        <f t="shared" ca="1" si="324"/>
        <v>1652</v>
      </c>
      <c r="GI55" s="25">
        <f t="shared" ca="1" si="325"/>
        <v>1877</v>
      </c>
      <c r="GJ55" s="25">
        <f t="shared" ca="1" si="326"/>
        <v>1851</v>
      </c>
      <c r="GK55" s="25">
        <f t="shared" ca="1" si="327"/>
        <v>1884</v>
      </c>
      <c r="GL55" s="25">
        <f t="shared" ca="1" si="328"/>
        <v>1895</v>
      </c>
      <c r="GM55" s="25">
        <f t="shared" ca="1" si="329"/>
        <v>1839</v>
      </c>
      <c r="GN55" s="25">
        <f t="shared" ca="1" si="330"/>
        <v>1717</v>
      </c>
      <c r="GO55" s="25">
        <f t="shared" ca="1" si="331"/>
        <v>1625</v>
      </c>
      <c r="GP55" s="25">
        <f t="shared" ca="1" si="332"/>
        <v>1602</v>
      </c>
      <c r="GQ55" s="25">
        <f t="shared" ca="1" si="333"/>
        <v>1469</v>
      </c>
      <c r="GR55" s="25">
        <f t="shared" ca="1" si="334"/>
        <v>1586</v>
      </c>
      <c r="GS55" s="25">
        <f t="shared" ca="1" si="335"/>
        <v>1450</v>
      </c>
      <c r="GT55" s="25">
        <f t="shared" ca="1" si="336"/>
        <v>1425</v>
      </c>
      <c r="GU55" s="25">
        <f t="shared" ca="1" si="337"/>
        <v>1474</v>
      </c>
      <c r="GV55" s="25">
        <f t="shared" ca="1" si="338"/>
        <v>1532</v>
      </c>
      <c r="GW55" s="25">
        <f t="shared" ca="1" si="339"/>
        <v>1575</v>
      </c>
      <c r="GX55" s="25">
        <f t="shared" ca="1" si="340"/>
        <v>1657</v>
      </c>
      <c r="GY55" s="25">
        <f t="shared" ca="1" si="341"/>
        <v>1701</v>
      </c>
      <c r="GZ55" s="25">
        <f t="shared" ca="1" si="342"/>
        <v>1697</v>
      </c>
      <c r="HA55" s="25">
        <f t="shared" ca="1" si="343"/>
        <v>1729</v>
      </c>
      <c r="HB55" s="25">
        <f t="shared" ca="1" si="344"/>
        <v>1901</v>
      </c>
      <c r="HC55" s="25">
        <f t="shared" ca="1" si="345"/>
        <v>1946</v>
      </c>
      <c r="HD55" s="25">
        <f t="shared" ca="1" si="346"/>
        <v>1993</v>
      </c>
      <c r="HE55" s="25">
        <f t="shared" ca="1" si="347"/>
        <v>1999</v>
      </c>
      <c r="HF55" s="25">
        <f t="shared" ca="1" si="348"/>
        <v>2098</v>
      </c>
      <c r="HG55" s="25">
        <f t="shared" ca="1" si="349"/>
        <v>2223</v>
      </c>
      <c r="HH55" s="25">
        <f t="shared" ca="1" si="350"/>
        <v>2300</v>
      </c>
      <c r="HI55" s="25">
        <f t="shared" ca="1" si="351"/>
        <v>2414</v>
      </c>
      <c r="HJ55" s="25">
        <f t="shared" ca="1" si="352"/>
        <v>2545</v>
      </c>
      <c r="HK55" s="25">
        <f t="shared" ca="1" si="353"/>
        <v>2707</v>
      </c>
      <c r="HL55" s="25">
        <f t="shared" ca="1" si="354"/>
        <v>3010</v>
      </c>
      <c r="HM55" s="25">
        <f t="shared" ca="1" si="355"/>
        <v>3115</v>
      </c>
      <c r="HN55" s="25">
        <f t="shared" ca="1" si="356"/>
        <v>3119</v>
      </c>
      <c r="HO55" s="25">
        <f t="shared" ca="1" si="357"/>
        <v>3190</v>
      </c>
      <c r="HP55" s="25">
        <f t="shared" ca="1" si="358"/>
        <v>3114</v>
      </c>
      <c r="HQ55" s="25">
        <f t="shared" ca="1" si="359"/>
        <v>2879</v>
      </c>
      <c r="HR55" s="25">
        <f t="shared" ca="1" si="360"/>
        <v>2875</v>
      </c>
      <c r="HS55" s="25">
        <f t="shared" ca="1" si="361"/>
        <v>2895</v>
      </c>
      <c r="HT55" s="25">
        <f t="shared" ca="1" si="362"/>
        <v>2511</v>
      </c>
      <c r="HU55" s="25">
        <f t="shared" ca="1" si="363"/>
        <v>2499</v>
      </c>
      <c r="HV55" s="25">
        <f t="shared" ca="1" si="364"/>
        <v>2639</v>
      </c>
      <c r="HW55" s="25">
        <f t="shared" ca="1" si="365"/>
        <v>2401</v>
      </c>
      <c r="HX55" s="25">
        <f t="shared" ca="1" si="366"/>
        <v>2354</v>
      </c>
      <c r="HY55" s="25">
        <f t="shared" ca="1" si="367"/>
        <v>2376</v>
      </c>
      <c r="HZ55" s="25">
        <f t="shared" ca="1" si="368"/>
        <v>2256</v>
      </c>
      <c r="IA55" s="25">
        <f t="shared" ca="1" si="369"/>
        <v>2239</v>
      </c>
      <c r="IB55" s="25">
        <f t="shared" ca="1" si="370"/>
        <v>2305</v>
      </c>
      <c r="IC55" s="25">
        <f t="shared" ca="1" si="371"/>
        <v>2175</v>
      </c>
      <c r="ID55" s="25">
        <f t="shared" ca="1" si="372"/>
        <v>2218</v>
      </c>
      <c r="IE55" s="25">
        <f t="shared" ca="1" si="373"/>
        <v>2286</v>
      </c>
      <c r="IF55" s="25">
        <f t="shared" ca="1" si="374"/>
        <v>2402</v>
      </c>
      <c r="IG55" s="25">
        <f t="shared" ca="1" si="375"/>
        <v>2459</v>
      </c>
      <c r="IH55" s="25">
        <f t="shared" ca="1" si="376"/>
        <v>2657</v>
      </c>
      <c r="II55" s="25">
        <f t="shared" ca="1" si="377"/>
        <v>2879</v>
      </c>
      <c r="IJ55" s="25">
        <f t="shared" ca="1" si="378"/>
        <v>3064</v>
      </c>
      <c r="IK55" s="25">
        <f t="shared" ca="1" si="379"/>
        <v>3667</v>
      </c>
      <c r="IL55" s="25">
        <f t="shared" ca="1" si="380"/>
        <v>3656</v>
      </c>
      <c r="IM55" s="25">
        <f t="shared" ca="1" si="381"/>
        <v>4011</v>
      </c>
      <c r="IN55" s="25">
        <f t="shared" ca="1" si="382"/>
        <v>3275</v>
      </c>
      <c r="IO55" s="25">
        <f t="shared" ca="1" si="383"/>
        <v>2189</v>
      </c>
      <c r="IP55" s="25">
        <f t="shared" ca="1" si="384"/>
        <v>2805</v>
      </c>
      <c r="IQ55" s="25">
        <f t="shared" ca="1" si="385"/>
        <v>3204</v>
      </c>
      <c r="IR55" s="25">
        <f t="shared" ca="1" si="386"/>
        <v>2954</v>
      </c>
      <c r="IS55" s="25">
        <f t="shared" ca="1" si="387"/>
        <v>2925</v>
      </c>
      <c r="IT55" s="25">
        <f t="shared" ca="1" si="388"/>
        <v>2675</v>
      </c>
      <c r="IU55" s="25">
        <f t="shared" ca="1" si="389"/>
        <v>2374</v>
      </c>
      <c r="IV55" s="25">
        <f t="shared" ca="1" si="390"/>
        <v>2040</v>
      </c>
      <c r="IW55" s="25">
        <f t="shared" ca="1" si="391"/>
        <v>2130</v>
      </c>
      <c r="IX55" s="25">
        <f t="shared" ca="1" si="392"/>
        <v>1898</v>
      </c>
      <c r="IY55" s="25">
        <f t="shared" ca="1" si="393"/>
        <v>1918</v>
      </c>
      <c r="IZ55" s="25">
        <f t="shared" ca="1" si="394"/>
        <v>1718</v>
      </c>
      <c r="JA55" s="25">
        <f t="shared" ca="1" si="395"/>
        <v>1483</v>
      </c>
      <c r="JB55" s="25">
        <f t="shared" ca="1" si="396"/>
        <v>1387</v>
      </c>
      <c r="JC55" s="25">
        <f t="shared" ca="1" si="397"/>
        <v>1154</v>
      </c>
      <c r="JD55" s="25">
        <f t="shared" ca="1" si="398"/>
        <v>961</v>
      </c>
      <c r="JE55" s="25">
        <f t="shared" ca="1" si="399"/>
        <v>848</v>
      </c>
      <c r="JF55" s="25">
        <f t="shared" ca="1" si="400"/>
        <v>717</v>
      </c>
      <c r="JG55" s="25">
        <f t="shared" ca="1" si="401"/>
        <v>509</v>
      </c>
      <c r="JH55" s="25">
        <f t="shared" ca="1" si="402"/>
        <v>411</v>
      </c>
      <c r="JI55" s="25">
        <f t="shared" ca="1" si="403"/>
        <v>373</v>
      </c>
      <c r="JJ55" s="25">
        <f t="shared" ca="1" si="404"/>
        <v>284</v>
      </c>
      <c r="JK55" s="25">
        <f t="shared" ca="1" si="405"/>
        <v>181</v>
      </c>
      <c r="JL55" s="25">
        <f t="shared" ca="1" si="406"/>
        <v>129</v>
      </c>
      <c r="JM55" s="27">
        <f ca="1">SUM(INDIRECT("'各歳別人口③'!E"&amp;(103+131*ROW(A45))):INDIRECT("'各歳別人口③'!E"&amp;(133+131*ROW(A45))))</f>
        <v>237</v>
      </c>
    </row>
    <row r="56" spans="1:273" x14ac:dyDescent="0.4">
      <c r="A56" s="24" t="str">
        <f>"2022年"&amp;"5月"</f>
        <v>2022年5月</v>
      </c>
      <c r="B56" s="25">
        <f ca="1">SUM(INDIRECT("'各歳別人口③'!D"&amp;(3+131*ROW(A46))):INDIRECT("'各歳別人口③'!E"&amp;(133+131*ROW(A46))))</f>
        <v>392020</v>
      </c>
      <c r="D56" s="24" t="str">
        <f>"2022年"&amp;"5月"</f>
        <v>2022年5月</v>
      </c>
      <c r="E56" s="25">
        <f ca="1">SUM(INDIRECT("'各歳別人口③'!D"&amp;(3+131*ROW(A46))):INDIRECT("'各歳別人口③'!D"&amp;(133+131*ROW(A46))))</f>
        <v>195968</v>
      </c>
      <c r="F56" s="25">
        <f ca="1">SUM(INDIRECT("'各歳別人口③'!E"&amp;(3+131*ROW(A46))):INDIRECT("'各歳別人口③'!E"&amp;(133+131*ROW(A46))))</f>
        <v>196052</v>
      </c>
      <c r="H56" s="24" t="str">
        <f>"2022年"&amp;"5月"</f>
        <v>2022年5月</v>
      </c>
      <c r="I56" s="25">
        <f ca="1">SUM(INDIRECT("'各歳別人口③'!D"&amp;(3+131*ROW(A46))):INDIRECT("'各歳別人口③'!D"&amp;(17+131*ROW(A46))))</f>
        <v>20519</v>
      </c>
      <c r="J56" s="25">
        <f ca="1">SUM(INDIRECT("'各歳別人口③'!D"&amp;(18+131*ROW(A46))):INDIRECT("'各歳別人口③'!D"&amp;(67+131*ROW(A46))))</f>
        <v>119712</v>
      </c>
      <c r="K56" s="25">
        <f ca="1">SUM(INDIRECT("'各歳別人口③'!D"&amp;(68+131*ROW(A46))):INDIRECT("'各歳別人口③'!D"&amp;(133+131*ROW(A46))))</f>
        <v>55737</v>
      </c>
      <c r="M56" s="24" t="str">
        <f>"2022年"&amp;"5月"</f>
        <v>2022年5月</v>
      </c>
      <c r="N56" s="25">
        <f ca="1">SUM(INDIRECT("'各歳別人口③'!E"&amp;(3+131*ROW(A46))):INDIRECT("'各歳別人口③'!E"&amp;(17+131*ROW(A46))))</f>
        <v>19601</v>
      </c>
      <c r="O56" s="25">
        <f ca="1">SUM(INDIRECT("'各歳別人口③'!E"&amp;(18+131*ROW(A46))):INDIRECT("'各歳別人口③'!E"&amp;(67+131*ROW(A46))))</f>
        <v>106412</v>
      </c>
      <c r="P56" s="25">
        <f ca="1">SUM(INDIRECT("'各歳別人口③'!E"&amp;(68+131*ROW(A46))):INDIRECT("'各歳別人口③'!E"&amp;(133+131*ROW(A46))))</f>
        <v>70039</v>
      </c>
      <c r="R56" s="24" t="str">
        <f>"2022年"&amp;"5月"</f>
        <v>2022年5月</v>
      </c>
      <c r="S56" s="26">
        <f ca="1">IFERROR(SUM(INDIRECT("'各歳別人口③'!D"&amp;(68+131*ROW(A46))):INDIRECT("'各歳別人口③'!E"&amp;(133+131*ROW(A46))))/SUM(INDIRECT("'各歳別人口③'!D"&amp;(3+131*ROW(A46))):INDIRECT("'各歳別人口③'!E"&amp;(133+131*ROW(A46)))),"")</f>
        <v>0.32084077342992706</v>
      </c>
      <c r="U56" s="24" t="str">
        <f>"2022年"&amp;"5月"</f>
        <v>2022年5月</v>
      </c>
      <c r="V56" s="26">
        <f ca="1">IFERROR(SUM(INDIRECT("'各歳別人口③'!D"&amp;(78+131*ROW(A46))):INDIRECT("'各歳別人口③'!E"&amp;(133+131*ROW(A46))))/SUM(INDIRECT("'各歳別人口③'!D"&amp;(3+131*ROW(A46))):INDIRECT("'各歳別人口③'!E"&amp;(133+131*ROW(A46)))),"")</f>
        <v>0.17712361614203356</v>
      </c>
      <c r="X56" s="24" t="str">
        <f>"2022年"&amp;"5月"</f>
        <v>2022年5月</v>
      </c>
      <c r="Y56" s="26">
        <f ca="1">IFERROR(SUM(INDIRECT("'各歳別人口③'!D"&amp;(3+131*ROW(A46))):INDIRECT("'各歳別人口③'!E"&amp;(17+131*ROW(A46))))/SUM(INDIRECT("'各歳別人口③'!D"&amp;(3+131*ROW(A46))):INDIRECT("'各歳別人口③'!E"&amp;(133+131*ROW(A46)))),"")</f>
        <v>0.10234171725932351</v>
      </c>
      <c r="Z56" s="26">
        <f ca="1">IFERROR(SUM(INDIRECT("'各歳別人口③'!D"&amp;(18+131*ROW(A46))):INDIRECT("'各歳別人口③'!E"&amp;(67+131*ROW(A46))))/SUM(INDIRECT("'各歳別人口③'!D"&amp;(3+131*ROW(A46))):INDIRECT("'各歳別人口③'!E"&amp;(133+131*ROW(A46)))),"")</f>
        <v>0.57681750931074949</v>
      </c>
      <c r="AA56" s="26">
        <f ca="1">IFERROR(SUM(INDIRECT("'各歳別人口③'!D"&amp;(68+131*ROW(A46))):INDIRECT("'各歳別人口③'!E"&amp;(133+131*ROW(A46))))/SUM(INDIRECT("'各歳別人口③'!D"&amp;(3+131*ROW(A46))):INDIRECT("'各歳別人口③'!E"&amp;(133+131*ROW(A46)))),"")</f>
        <v>0.32084077342992706</v>
      </c>
      <c r="AC56" s="24" t="str">
        <f>"2022年"&amp;"5月"</f>
        <v>2022年5月</v>
      </c>
      <c r="AD56" s="25">
        <f ca="1">SUM(INDIRECT("'各歳別人口③'!D"&amp;(3+131*ROW(A46))):INDIRECT("'各歳別人口③'!D"&amp;(7+131*ROW(A46))))</f>
        <v>5567</v>
      </c>
      <c r="AE56" s="25">
        <f ca="1">SUM(INDIRECT("'各歳別人口③'!D"&amp;(8+131*ROW(A46))):INDIRECT("'各歳別人口③'!D"&amp;(12+131*ROW(A46))))</f>
        <v>7055</v>
      </c>
      <c r="AF56" s="25">
        <f ca="1">SUM(INDIRECT("'各歳別人口③'!D"&amp;(13+131*ROW(A46))):INDIRECT("'各歳別人口③'!D"&amp;(17+131*ROW(A46))))</f>
        <v>7897</v>
      </c>
      <c r="AG56" s="25">
        <f ca="1">SUM(INDIRECT("'各歳別人口③'!D"&amp;(18+131*ROW(A46))):INDIRECT("'各歳別人口③'!D"&amp;(22+131*ROW(A46))))</f>
        <v>11197</v>
      </c>
      <c r="AH56" s="25">
        <f ca="1">SUM(INDIRECT("'各歳別人口③'!D"&amp;(23+131*ROW(A46))):INDIRECT("'各歳別人口③'!D"&amp;(27+131*ROW(A46))))</f>
        <v>11887</v>
      </c>
      <c r="AI56" s="25">
        <f ca="1">SUM(INDIRECT("'各歳別人口③'!D"&amp;(28+131*ROW(A46))):INDIRECT("'各歳別人口③'!D"&amp;(32+131*ROW(A46))))</f>
        <v>9292</v>
      </c>
      <c r="AJ56" s="25">
        <f ca="1">SUM(INDIRECT("'各歳別人口③'!D"&amp;(33+131*ROW(A46))):INDIRECT("'各歳別人口③'!D"&amp;(37+131*ROW(A46))))</f>
        <v>9159</v>
      </c>
      <c r="AK56" s="25">
        <f ca="1">SUM(INDIRECT("'各歳別人口③'!D"&amp;(38+131*ROW(A46))):INDIRECT("'各歳別人口③'!D"&amp;(42+131*ROW(A46))))</f>
        <v>10254</v>
      </c>
      <c r="AL56" s="25">
        <f ca="1">SUM(INDIRECT("'各歳別人口③'!D"&amp;(43+131*ROW(A46))):INDIRECT("'各歳別人口③'!D"&amp;(47+131*ROW(A46))))</f>
        <v>11595</v>
      </c>
      <c r="AM56" s="25">
        <f ca="1">SUM(INDIRECT("'各歳別人口③'!D"&amp;(48+131*ROW(A46))):INDIRECT("'各歳別人口③'!D"&amp;(52+131*ROW(A46))))</f>
        <v>15445</v>
      </c>
      <c r="AN56" s="25">
        <f ca="1">SUM(INDIRECT("'各歳別人口③'!D"&amp;(53+131*ROW(A46))):INDIRECT("'各歳別人口③'!D"&amp;(57+131*ROW(A46))))</f>
        <v>16063</v>
      </c>
      <c r="AO56" s="25">
        <f ca="1">SUM(INDIRECT("'各歳別人口③'!D"&amp;(58+131*ROW(A46))):INDIRECT("'各歳別人口③'!D"&amp;(62+131*ROW(A46))))</f>
        <v>13068</v>
      </c>
      <c r="AP56" s="25">
        <f ca="1">SUM(INDIRECT("'各歳別人口③'!D"&amp;(63+131*ROW(A46))):INDIRECT("'各歳別人口③'!D"&amp;(67+131*ROW(A46))))</f>
        <v>11752</v>
      </c>
      <c r="AQ56" s="25">
        <f ca="1">SUM(INDIRECT("'各歳別人口③'!D"&amp;(68+131*ROW(A46))):INDIRECT("'各歳別人口③'!D"&amp;(72+131*ROW(A46))))</f>
        <v>11749</v>
      </c>
      <c r="AR56" s="25">
        <f ca="1">SUM(INDIRECT("'各歳別人口③'!D"&amp;(73+131*ROW(A46))):INDIRECT("'各歳別人口③'!D"&amp;(77+131*ROW(A46))))</f>
        <v>15433</v>
      </c>
      <c r="AS56" s="25">
        <f ca="1">SUM(INDIRECT("'各歳別人口③'!D"&amp;(78+131*ROW(A46))):INDIRECT("'各歳別人口③'!D"&amp;(82+131*ROW(A46))))</f>
        <v>11793</v>
      </c>
      <c r="AT56" s="25">
        <f ca="1">SUM(INDIRECT("'各歳別人口③'!D"&amp;(83+131*ROW(A46))):INDIRECT("'各歳別人口③'!D"&amp;(87+131*ROW(A46))))</f>
        <v>9351</v>
      </c>
      <c r="AU56" s="25">
        <f ca="1">SUM(INDIRECT("'各歳別人口③'!D"&amp;(88+131*ROW(A46))):INDIRECT("'各歳別人口③'!D"&amp;(133+131*ROW(A46))))</f>
        <v>7411</v>
      </c>
      <c r="AW56" s="24" t="str">
        <f>"2022年"&amp;"5月"</f>
        <v>2022年5月</v>
      </c>
      <c r="AX56" s="25">
        <f ca="1">SUM(INDIRECT("'各歳別人口③'!E"&amp;(3+131*ROW(A46))):INDIRECT("'各歳別人口③'!E"&amp;(7+131*ROW(A46))))</f>
        <v>5239</v>
      </c>
      <c r="AY56" s="25">
        <f ca="1">SUM(INDIRECT("'各歳別人口③'!E"&amp;(8+131*ROW(A46))):INDIRECT("'各歳別人口③'!E"&amp;(12+131*ROW(A46))))</f>
        <v>6714</v>
      </c>
      <c r="AZ56" s="25">
        <f ca="1">SUM(INDIRECT("'各歳別人口③'!E"&amp;(13+131*ROW(A46))):INDIRECT("'各歳別人口③'!E"&amp;(17+131*ROW(A46))))</f>
        <v>7648</v>
      </c>
      <c r="BA56" s="25">
        <f ca="1">SUM(INDIRECT("'各歳別人口③'!E"&amp;(18+131*ROW(A46))):INDIRECT("'各歳別人口③'!E"&amp;(22+131*ROW(A46))))</f>
        <v>8543</v>
      </c>
      <c r="BB56" s="25">
        <f ca="1">SUM(INDIRECT("'各歳別人口③'!E"&amp;(23+131*ROW(A46))):INDIRECT("'各歳別人口③'!E"&amp;(27+131*ROW(A46))))</f>
        <v>8949</v>
      </c>
      <c r="BC56" s="25">
        <f ca="1">SUM(INDIRECT("'各歳別人口③'!E"&amp;(28+131*ROW(A46))):INDIRECT("'各歳別人口③'!E"&amp;(32+131*ROW(A46))))</f>
        <v>7528</v>
      </c>
      <c r="BD56" s="25">
        <f ca="1">SUM(INDIRECT("'各歳別人口③'!E"&amp;(33+131*ROW(A46))):INDIRECT("'各歳別人口③'!E"&amp;(37+131*ROW(A46))))</f>
        <v>7917</v>
      </c>
      <c r="BE56" s="25">
        <f ca="1">SUM(INDIRECT("'各歳別人口③'!E"&amp;(38+131*ROW(A46))):INDIRECT("'各歳別人口③'!E"&amp;(42+131*ROW(A46))))</f>
        <v>9260</v>
      </c>
      <c r="BF56" s="25">
        <f ca="1">SUM(INDIRECT("'各歳別人口③'!E"&amp;(43+131*ROW(A46))):INDIRECT("'各歳別人口③'!E"&amp;(47+131*ROW(A46))))</f>
        <v>10948</v>
      </c>
      <c r="BG56" s="25">
        <f ca="1">SUM(INDIRECT("'各歳別人口③'!E"&amp;(48+131*ROW(A46))):INDIRECT("'各歳別人口③'!E"&amp;(52+131*ROW(A46))))</f>
        <v>14504</v>
      </c>
      <c r="BH56" s="25">
        <f ca="1">SUM(INDIRECT("'各歳別人口③'!E"&amp;(53+131*ROW(A46))):INDIRECT("'各歳別人口③'!E"&amp;(57+131*ROW(A46))))</f>
        <v>14961</v>
      </c>
      <c r="BI56" s="25">
        <f ca="1">SUM(INDIRECT("'各歳別人口③'!E"&amp;(58+131*ROW(A46))):INDIRECT("'各歳別人口③'!E"&amp;(62+131*ROW(A46))))</f>
        <v>12442</v>
      </c>
      <c r="BJ56" s="25">
        <f ca="1">SUM(INDIRECT("'各歳別人口③'!E"&amp;(63+131*ROW(A46))):INDIRECT("'各歳別人口③'!E"&amp;(67+131*ROW(A46))))</f>
        <v>11360</v>
      </c>
      <c r="BK56" s="25">
        <f ca="1">SUM(INDIRECT("'各歳別人口③'!E"&amp;(68+131*ROW(A46))):INDIRECT("'各歳別人口③'!E"&amp;(72+131*ROW(A46))))</f>
        <v>11964</v>
      </c>
      <c r="BL56" s="25">
        <f ca="1">SUM(INDIRECT("'各歳別人口③'!E"&amp;(73+131*ROW(A46))):INDIRECT("'各歳別人口③'!E"&amp;(77+131*ROW(A46))))</f>
        <v>17194</v>
      </c>
      <c r="BM56" s="25">
        <f ca="1">SUM(INDIRECT("'各歳別人口③'!E"&amp;(78+131*ROW(A46))):INDIRECT("'各歳別人口③'!E"&amp;(82+131*ROW(A46))))</f>
        <v>14483</v>
      </c>
      <c r="BN56" s="25">
        <f ca="1">SUM(INDIRECT("'各歳別人口③'!E"&amp;(83+131*ROW(A46))):INDIRECT("'各歳別人口③'!E"&amp;(87+131*ROW(A46))))</f>
        <v>12183</v>
      </c>
      <c r="BO56" s="25">
        <f ca="1">SUM(INDIRECT("'各歳別人口③'!E"&amp;(88+131*ROW(A46))):INDIRECT("'各歳別人口③'!E"&amp;(133+131*ROW(A46))))</f>
        <v>14215</v>
      </c>
      <c r="BQ56" s="24" t="str">
        <f>"2022年"&amp;"5月"</f>
        <v>2022年5月</v>
      </c>
      <c r="BR56" s="25">
        <f t="shared" ca="1" si="207"/>
        <v>928</v>
      </c>
      <c r="BS56" s="25">
        <f t="shared" ca="1" si="208"/>
        <v>986</v>
      </c>
      <c r="BT56" s="25">
        <f t="shared" ca="1" si="209"/>
        <v>1191</v>
      </c>
      <c r="BU56" s="25">
        <f t="shared" ca="1" si="210"/>
        <v>1212</v>
      </c>
      <c r="BV56" s="25">
        <f t="shared" ca="1" si="211"/>
        <v>1250</v>
      </c>
      <c r="BW56" s="25">
        <f t="shared" ca="1" si="212"/>
        <v>1350</v>
      </c>
      <c r="BX56" s="25">
        <f t="shared" ca="1" si="213"/>
        <v>1425</v>
      </c>
      <c r="BY56" s="25">
        <f t="shared" ca="1" si="214"/>
        <v>1426</v>
      </c>
      <c r="BZ56" s="25">
        <f t="shared" ca="1" si="215"/>
        <v>1386</v>
      </c>
      <c r="CA56" s="25">
        <f t="shared" ca="1" si="216"/>
        <v>1468</v>
      </c>
      <c r="CB56" s="25">
        <f t="shared" ca="1" si="217"/>
        <v>1453</v>
      </c>
      <c r="CC56" s="25">
        <f t="shared" ca="1" si="218"/>
        <v>1600</v>
      </c>
      <c r="CD56" s="25">
        <f t="shared" ca="1" si="219"/>
        <v>1582</v>
      </c>
      <c r="CE56" s="25">
        <f t="shared" ca="1" si="220"/>
        <v>1584</v>
      </c>
      <c r="CF56" s="25">
        <f t="shared" ca="1" si="221"/>
        <v>1678</v>
      </c>
      <c r="CG56" s="25">
        <f t="shared" ca="1" si="222"/>
        <v>1959</v>
      </c>
      <c r="CH56" s="25">
        <f t="shared" ca="1" si="223"/>
        <v>2001</v>
      </c>
      <c r="CI56" s="25">
        <f t="shared" ca="1" si="224"/>
        <v>2092</v>
      </c>
      <c r="CJ56" s="25">
        <f t="shared" ca="1" si="225"/>
        <v>2666</v>
      </c>
      <c r="CK56" s="25">
        <f t="shared" ca="1" si="226"/>
        <v>2479</v>
      </c>
      <c r="CL56" s="25">
        <f t="shared" ca="1" si="227"/>
        <v>2653</v>
      </c>
      <c r="CM56" s="25">
        <f t="shared" ca="1" si="228"/>
        <v>2644</v>
      </c>
      <c r="CN56" s="25">
        <f t="shared" ca="1" si="229"/>
        <v>2435</v>
      </c>
      <c r="CO56" s="25">
        <f t="shared" ca="1" si="230"/>
        <v>2151</v>
      </c>
      <c r="CP56" s="25">
        <f t="shared" ca="1" si="231"/>
        <v>2004</v>
      </c>
      <c r="CQ56" s="25">
        <f t="shared" ca="1" si="232"/>
        <v>1948</v>
      </c>
      <c r="CR56" s="25">
        <f t="shared" ca="1" si="233"/>
        <v>1902</v>
      </c>
      <c r="CS56" s="25">
        <f t="shared" ca="1" si="234"/>
        <v>1863</v>
      </c>
      <c r="CT56" s="25">
        <f t="shared" ca="1" si="235"/>
        <v>1841</v>
      </c>
      <c r="CU56" s="25">
        <f t="shared" ca="1" si="236"/>
        <v>1738</v>
      </c>
      <c r="CV56" s="25">
        <f t="shared" ca="1" si="237"/>
        <v>1762</v>
      </c>
      <c r="CW56" s="25">
        <f t="shared" ca="1" si="238"/>
        <v>1796</v>
      </c>
      <c r="CX56" s="25">
        <f t="shared" ca="1" si="239"/>
        <v>1782</v>
      </c>
      <c r="CY56" s="25">
        <f t="shared" ca="1" si="240"/>
        <v>1874</v>
      </c>
      <c r="CZ56" s="25">
        <f t="shared" ca="1" si="241"/>
        <v>1945</v>
      </c>
      <c r="DA56" s="25">
        <f t="shared" ca="1" si="242"/>
        <v>1989</v>
      </c>
      <c r="DB56" s="25">
        <f t="shared" ca="1" si="243"/>
        <v>1980</v>
      </c>
      <c r="DC56" s="25">
        <f t="shared" ca="1" si="244"/>
        <v>2071</v>
      </c>
      <c r="DD56" s="25">
        <f t="shared" ca="1" si="245"/>
        <v>2034</v>
      </c>
      <c r="DE56" s="25">
        <f t="shared" ca="1" si="246"/>
        <v>2180</v>
      </c>
      <c r="DF56" s="25">
        <f t="shared" ca="1" si="247"/>
        <v>2107</v>
      </c>
      <c r="DG56" s="25">
        <f t="shared" ca="1" si="248"/>
        <v>2199</v>
      </c>
      <c r="DH56" s="25">
        <f t="shared" ca="1" si="249"/>
        <v>2309</v>
      </c>
      <c r="DI56" s="25">
        <f t="shared" ca="1" si="250"/>
        <v>2473</v>
      </c>
      <c r="DJ56" s="25">
        <f t="shared" ca="1" si="251"/>
        <v>2507</v>
      </c>
      <c r="DK56" s="25">
        <f t="shared" ca="1" si="252"/>
        <v>2746</v>
      </c>
      <c r="DL56" s="25">
        <f t="shared" ca="1" si="253"/>
        <v>2922</v>
      </c>
      <c r="DM56" s="25">
        <f t="shared" ca="1" si="254"/>
        <v>3055</v>
      </c>
      <c r="DN56" s="25">
        <f t="shared" ca="1" si="255"/>
        <v>3355</v>
      </c>
      <c r="DO56" s="25">
        <f t="shared" ca="1" si="256"/>
        <v>3367</v>
      </c>
      <c r="DP56" s="25">
        <f t="shared" ca="1" si="257"/>
        <v>3440</v>
      </c>
      <c r="DQ56" s="25">
        <f t="shared" ca="1" si="258"/>
        <v>3251</v>
      </c>
      <c r="DR56" s="25">
        <f t="shared" ca="1" si="259"/>
        <v>3116</v>
      </c>
      <c r="DS56" s="25">
        <f t="shared" ca="1" si="260"/>
        <v>3231</v>
      </c>
      <c r="DT56" s="25">
        <f t="shared" ca="1" si="261"/>
        <v>3025</v>
      </c>
      <c r="DU56" s="25">
        <f t="shared" ca="1" si="262"/>
        <v>2775</v>
      </c>
      <c r="DV56" s="25">
        <f t="shared" ca="1" si="263"/>
        <v>2515</v>
      </c>
      <c r="DW56" s="25">
        <f t="shared" ca="1" si="264"/>
        <v>2668</v>
      </c>
      <c r="DX56" s="25">
        <f t="shared" ca="1" si="265"/>
        <v>2585</v>
      </c>
      <c r="DY56" s="25">
        <f t="shared" ca="1" si="266"/>
        <v>2525</v>
      </c>
      <c r="DZ56" s="25">
        <f t="shared" ca="1" si="267"/>
        <v>2451</v>
      </c>
      <c r="EA56" s="25">
        <f t="shared" ca="1" si="268"/>
        <v>2291</v>
      </c>
      <c r="EB56" s="25">
        <f t="shared" ca="1" si="269"/>
        <v>2427</v>
      </c>
      <c r="EC56" s="25">
        <f t="shared" ca="1" si="270"/>
        <v>2378</v>
      </c>
      <c r="ED56" s="25">
        <f t="shared" ca="1" si="271"/>
        <v>2205</v>
      </c>
      <c r="EE56" s="25">
        <f t="shared" ca="1" si="272"/>
        <v>2212</v>
      </c>
      <c r="EF56" s="25">
        <f t="shared" ca="1" si="273"/>
        <v>2281</v>
      </c>
      <c r="EG56" s="25">
        <f t="shared" ca="1" si="274"/>
        <v>2325</v>
      </c>
      <c r="EH56" s="25">
        <f t="shared" ca="1" si="275"/>
        <v>2373</v>
      </c>
      <c r="EI56" s="25">
        <f t="shared" ca="1" si="276"/>
        <v>2558</v>
      </c>
      <c r="EJ56" s="25">
        <f t="shared" ca="1" si="277"/>
        <v>2676</v>
      </c>
      <c r="EK56" s="25">
        <f t="shared" ca="1" si="278"/>
        <v>2905</v>
      </c>
      <c r="EL56" s="25">
        <f t="shared" ca="1" si="279"/>
        <v>3201</v>
      </c>
      <c r="EM56" s="25">
        <f t="shared" ca="1" si="280"/>
        <v>3263</v>
      </c>
      <c r="EN56" s="25">
        <f t="shared" ca="1" si="281"/>
        <v>3388</v>
      </c>
      <c r="EO56" s="25">
        <f t="shared" ca="1" si="282"/>
        <v>2848</v>
      </c>
      <c r="EP56" s="25">
        <f t="shared" ca="1" si="283"/>
        <v>1729</v>
      </c>
      <c r="EQ56" s="25">
        <f t="shared" ca="1" si="284"/>
        <v>2148</v>
      </c>
      <c r="ER56" s="25">
        <f t="shared" ca="1" si="285"/>
        <v>2629</v>
      </c>
      <c r="ES56" s="25">
        <f t="shared" ca="1" si="286"/>
        <v>2439</v>
      </c>
      <c r="ET56" s="25">
        <f t="shared" ca="1" si="287"/>
        <v>2380</v>
      </c>
      <c r="EU56" s="25">
        <f t="shared" ca="1" si="288"/>
        <v>2066</v>
      </c>
      <c r="EV56" s="25">
        <f t="shared" ca="1" si="289"/>
        <v>1825</v>
      </c>
      <c r="EW56" s="25">
        <f t="shared" ca="1" si="290"/>
        <v>1544</v>
      </c>
      <c r="EX56" s="25">
        <f t="shared" ca="1" si="291"/>
        <v>1536</v>
      </c>
      <c r="EY56" s="25">
        <f t="shared" ca="1" si="292"/>
        <v>1333</v>
      </c>
      <c r="EZ56" s="25">
        <f t="shared" ca="1" si="293"/>
        <v>1285</v>
      </c>
      <c r="FA56" s="25">
        <f t="shared" ca="1" si="294"/>
        <v>1088</v>
      </c>
      <c r="FB56" s="25">
        <f t="shared" ca="1" si="295"/>
        <v>820</v>
      </c>
      <c r="FC56" s="25">
        <f t="shared" ca="1" si="296"/>
        <v>741</v>
      </c>
      <c r="FD56" s="25">
        <f t="shared" ca="1" si="297"/>
        <v>575</v>
      </c>
      <c r="FE56" s="25">
        <f t="shared" ca="1" si="298"/>
        <v>438</v>
      </c>
      <c r="FF56" s="25">
        <f t="shared" ca="1" si="299"/>
        <v>304</v>
      </c>
      <c r="FG56" s="25">
        <f t="shared" ca="1" si="300"/>
        <v>244</v>
      </c>
      <c r="FH56" s="25">
        <f t="shared" ca="1" si="301"/>
        <v>214</v>
      </c>
      <c r="FI56" s="25">
        <f t="shared" ca="1" si="302"/>
        <v>124</v>
      </c>
      <c r="FJ56" s="25">
        <f t="shared" ca="1" si="303"/>
        <v>91</v>
      </c>
      <c r="FK56" s="25">
        <f t="shared" ca="1" si="304"/>
        <v>50</v>
      </c>
      <c r="FL56" s="25">
        <f t="shared" ca="1" si="305"/>
        <v>47</v>
      </c>
      <c r="FM56" s="25">
        <f t="shared" ca="1" si="306"/>
        <v>24</v>
      </c>
      <c r="FN56" s="27">
        <f ca="1">SUM(INDIRECT("'各歳別人口③'!D"&amp;(103+131*ROW(A46))):INDIRECT("'各歳別人口③'!D"&amp;(133+131*ROW(A46))))</f>
        <v>33</v>
      </c>
      <c r="FP56" s="24" t="str">
        <f>"2022年"&amp;"5月"</f>
        <v>2022年5月</v>
      </c>
      <c r="FQ56" s="25">
        <f t="shared" ca="1" si="307"/>
        <v>918</v>
      </c>
      <c r="FR56" s="25">
        <f t="shared" ca="1" si="308"/>
        <v>981</v>
      </c>
      <c r="FS56" s="25">
        <f t="shared" ca="1" si="309"/>
        <v>1063</v>
      </c>
      <c r="FT56" s="25">
        <f t="shared" ca="1" si="310"/>
        <v>1059</v>
      </c>
      <c r="FU56" s="25">
        <f t="shared" ca="1" si="311"/>
        <v>1218</v>
      </c>
      <c r="FV56" s="25">
        <f t="shared" ca="1" si="312"/>
        <v>1214</v>
      </c>
      <c r="FW56" s="25">
        <f t="shared" ca="1" si="313"/>
        <v>1285</v>
      </c>
      <c r="FX56" s="25">
        <f t="shared" ca="1" si="314"/>
        <v>1416</v>
      </c>
      <c r="FY56" s="25">
        <f t="shared" ca="1" si="315"/>
        <v>1396</v>
      </c>
      <c r="FZ56" s="25">
        <f t="shared" ca="1" si="316"/>
        <v>1403</v>
      </c>
      <c r="GA56" s="25">
        <f t="shared" ca="1" si="317"/>
        <v>1539</v>
      </c>
      <c r="GB56" s="25">
        <f t="shared" ca="1" si="318"/>
        <v>1500</v>
      </c>
      <c r="GC56" s="25">
        <f t="shared" ca="1" si="319"/>
        <v>1492</v>
      </c>
      <c r="GD56" s="25">
        <f t="shared" ca="1" si="320"/>
        <v>1531</v>
      </c>
      <c r="GE56" s="25">
        <f t="shared" ca="1" si="321"/>
        <v>1586</v>
      </c>
      <c r="GF56" s="25">
        <f t="shared" ca="1" si="322"/>
        <v>1654</v>
      </c>
      <c r="GG56" s="25">
        <f t="shared" ca="1" si="323"/>
        <v>1521</v>
      </c>
      <c r="GH56" s="25">
        <f t="shared" ca="1" si="324"/>
        <v>1657</v>
      </c>
      <c r="GI56" s="25">
        <f t="shared" ca="1" si="325"/>
        <v>1840</v>
      </c>
      <c r="GJ56" s="25">
        <f t="shared" ca="1" si="326"/>
        <v>1871</v>
      </c>
      <c r="GK56" s="25">
        <f t="shared" ca="1" si="327"/>
        <v>1869</v>
      </c>
      <c r="GL56" s="25">
        <f t="shared" ca="1" si="328"/>
        <v>1878</v>
      </c>
      <c r="GM56" s="25">
        <f t="shared" ca="1" si="329"/>
        <v>1855</v>
      </c>
      <c r="GN56" s="25">
        <f t="shared" ca="1" si="330"/>
        <v>1736</v>
      </c>
      <c r="GO56" s="25">
        <f t="shared" ca="1" si="331"/>
        <v>1611</v>
      </c>
      <c r="GP56" s="25">
        <f t="shared" ca="1" si="332"/>
        <v>1603</v>
      </c>
      <c r="GQ56" s="25">
        <f t="shared" ca="1" si="333"/>
        <v>1498</v>
      </c>
      <c r="GR56" s="25">
        <f t="shared" ca="1" si="334"/>
        <v>1573</v>
      </c>
      <c r="GS56" s="25">
        <f t="shared" ca="1" si="335"/>
        <v>1456</v>
      </c>
      <c r="GT56" s="25">
        <f t="shared" ca="1" si="336"/>
        <v>1398</v>
      </c>
      <c r="GU56" s="25">
        <f t="shared" ca="1" si="337"/>
        <v>1451</v>
      </c>
      <c r="GV56" s="25">
        <f t="shared" ca="1" si="338"/>
        <v>1555</v>
      </c>
      <c r="GW56" s="25">
        <f t="shared" ca="1" si="339"/>
        <v>1581</v>
      </c>
      <c r="GX56" s="25">
        <f t="shared" ca="1" si="340"/>
        <v>1637</v>
      </c>
      <c r="GY56" s="25">
        <f t="shared" ca="1" si="341"/>
        <v>1693</v>
      </c>
      <c r="GZ56" s="25">
        <f t="shared" ca="1" si="342"/>
        <v>1733</v>
      </c>
      <c r="HA56" s="25">
        <f t="shared" ca="1" si="343"/>
        <v>1691</v>
      </c>
      <c r="HB56" s="25">
        <f t="shared" ca="1" si="344"/>
        <v>1901</v>
      </c>
      <c r="HC56" s="25">
        <f t="shared" ca="1" si="345"/>
        <v>1938</v>
      </c>
      <c r="HD56" s="25">
        <f t="shared" ca="1" si="346"/>
        <v>1997</v>
      </c>
      <c r="HE56" s="25">
        <f t="shared" ca="1" si="347"/>
        <v>2003</v>
      </c>
      <c r="HF56" s="25">
        <f t="shared" ca="1" si="348"/>
        <v>2089</v>
      </c>
      <c r="HG56" s="25">
        <f t="shared" ca="1" si="349"/>
        <v>2204</v>
      </c>
      <c r="HH56" s="25">
        <f t="shared" ca="1" si="350"/>
        <v>2293</v>
      </c>
      <c r="HI56" s="25">
        <f t="shared" ca="1" si="351"/>
        <v>2359</v>
      </c>
      <c r="HJ56" s="25">
        <f t="shared" ca="1" si="352"/>
        <v>2604</v>
      </c>
      <c r="HK56" s="25">
        <f t="shared" ca="1" si="353"/>
        <v>2647</v>
      </c>
      <c r="HL56" s="25">
        <f t="shared" ca="1" si="354"/>
        <v>3027</v>
      </c>
      <c r="HM56" s="25">
        <f t="shared" ca="1" si="355"/>
        <v>3082</v>
      </c>
      <c r="HN56" s="25">
        <f t="shared" ca="1" si="356"/>
        <v>3144</v>
      </c>
      <c r="HO56" s="25">
        <f t="shared" ca="1" si="357"/>
        <v>3199</v>
      </c>
      <c r="HP56" s="25">
        <f t="shared" ca="1" si="358"/>
        <v>3098</v>
      </c>
      <c r="HQ56" s="25">
        <f t="shared" ca="1" si="359"/>
        <v>2911</v>
      </c>
      <c r="HR56" s="25">
        <f t="shared" ca="1" si="360"/>
        <v>2859</v>
      </c>
      <c r="HS56" s="25">
        <f t="shared" ca="1" si="361"/>
        <v>2894</v>
      </c>
      <c r="HT56" s="25">
        <f t="shared" ca="1" si="362"/>
        <v>2583</v>
      </c>
      <c r="HU56" s="25">
        <f t="shared" ca="1" si="363"/>
        <v>2414</v>
      </c>
      <c r="HV56" s="25">
        <f t="shared" ca="1" si="364"/>
        <v>2683</v>
      </c>
      <c r="HW56" s="25">
        <f t="shared" ca="1" si="365"/>
        <v>2433</v>
      </c>
      <c r="HX56" s="25">
        <f t="shared" ca="1" si="366"/>
        <v>2329</v>
      </c>
      <c r="HY56" s="25">
        <f t="shared" ca="1" si="367"/>
        <v>2373</v>
      </c>
      <c r="HZ56" s="25">
        <f t="shared" ca="1" si="368"/>
        <v>2283</v>
      </c>
      <c r="IA56" s="25">
        <f t="shared" ca="1" si="369"/>
        <v>2227</v>
      </c>
      <c r="IB56" s="25">
        <f t="shared" ca="1" si="370"/>
        <v>2312</v>
      </c>
      <c r="IC56" s="25">
        <f t="shared" ca="1" si="371"/>
        <v>2165</v>
      </c>
      <c r="ID56" s="25">
        <f t="shared" ca="1" si="372"/>
        <v>2202</v>
      </c>
      <c r="IE56" s="25">
        <f t="shared" ca="1" si="373"/>
        <v>2297</v>
      </c>
      <c r="IF56" s="25">
        <f t="shared" ca="1" si="374"/>
        <v>2420</v>
      </c>
      <c r="IG56" s="25">
        <f t="shared" ca="1" si="375"/>
        <v>2438</v>
      </c>
      <c r="IH56" s="25">
        <f t="shared" ca="1" si="376"/>
        <v>2607</v>
      </c>
      <c r="II56" s="25">
        <f t="shared" ca="1" si="377"/>
        <v>2867</v>
      </c>
      <c r="IJ56" s="25">
        <f t="shared" ca="1" si="378"/>
        <v>3057</v>
      </c>
      <c r="IK56" s="25">
        <f t="shared" ca="1" si="379"/>
        <v>3606</v>
      </c>
      <c r="IL56" s="25">
        <f t="shared" ca="1" si="380"/>
        <v>3704</v>
      </c>
      <c r="IM56" s="25">
        <f t="shared" ca="1" si="381"/>
        <v>3960</v>
      </c>
      <c r="IN56" s="25">
        <f t="shared" ca="1" si="382"/>
        <v>3407</v>
      </c>
      <c r="IO56" s="25">
        <f t="shared" ca="1" si="383"/>
        <v>2171</v>
      </c>
      <c r="IP56" s="25">
        <f t="shared" ca="1" si="384"/>
        <v>2742</v>
      </c>
      <c r="IQ56" s="25">
        <f t="shared" ca="1" si="385"/>
        <v>3247</v>
      </c>
      <c r="IR56" s="25">
        <f t="shared" ca="1" si="386"/>
        <v>2916</v>
      </c>
      <c r="IS56" s="25">
        <f t="shared" ca="1" si="387"/>
        <v>2928</v>
      </c>
      <c r="IT56" s="25">
        <f t="shared" ca="1" si="388"/>
        <v>2689</v>
      </c>
      <c r="IU56" s="25">
        <f t="shared" ca="1" si="389"/>
        <v>2389</v>
      </c>
      <c r="IV56" s="25">
        <f t="shared" ca="1" si="390"/>
        <v>2030</v>
      </c>
      <c r="IW56" s="25">
        <f t="shared" ca="1" si="391"/>
        <v>2147</v>
      </c>
      <c r="IX56" s="25">
        <f t="shared" ca="1" si="392"/>
        <v>1885</v>
      </c>
      <c r="IY56" s="25">
        <f t="shared" ca="1" si="393"/>
        <v>1932</v>
      </c>
      <c r="IZ56" s="25">
        <f t="shared" ca="1" si="394"/>
        <v>1714</v>
      </c>
      <c r="JA56" s="25">
        <f t="shared" ca="1" si="395"/>
        <v>1484</v>
      </c>
      <c r="JB56" s="25">
        <f t="shared" ca="1" si="396"/>
        <v>1387</v>
      </c>
      <c r="JC56" s="25">
        <f t="shared" ca="1" si="397"/>
        <v>1163</v>
      </c>
      <c r="JD56" s="25">
        <f t="shared" ca="1" si="398"/>
        <v>964</v>
      </c>
      <c r="JE56" s="25">
        <f t="shared" ca="1" si="399"/>
        <v>862</v>
      </c>
      <c r="JF56" s="25">
        <f t="shared" ca="1" si="400"/>
        <v>699</v>
      </c>
      <c r="JG56" s="25">
        <f t="shared" ca="1" si="401"/>
        <v>516</v>
      </c>
      <c r="JH56" s="25">
        <f t="shared" ca="1" si="402"/>
        <v>403</v>
      </c>
      <c r="JI56" s="25">
        <f t="shared" ca="1" si="403"/>
        <v>373</v>
      </c>
      <c r="JJ56" s="25">
        <f t="shared" ca="1" si="404"/>
        <v>291</v>
      </c>
      <c r="JK56" s="25">
        <f t="shared" ca="1" si="405"/>
        <v>179</v>
      </c>
      <c r="JL56" s="25">
        <f t="shared" ca="1" si="406"/>
        <v>132</v>
      </c>
      <c r="JM56" s="27">
        <f ca="1">SUM(INDIRECT("'各歳別人口③'!E"&amp;(103+131*ROW(A46))):INDIRECT("'各歳別人口③'!E"&amp;(133+131*ROW(A46))))</f>
        <v>231</v>
      </c>
    </row>
    <row r="57" spans="1:273" x14ac:dyDescent="0.4">
      <c r="A57" s="24" t="str">
        <f>"2022年"&amp;"6月"</f>
        <v>2022年6月</v>
      </c>
      <c r="B57" s="25">
        <f ca="1">SUM(INDIRECT("'各歳別人口③'!D"&amp;(3+131*ROW(A47))):INDIRECT("'各歳別人口③'!E"&amp;(133+131*ROW(A47))))</f>
        <v>391382</v>
      </c>
      <c r="D57" s="24" t="str">
        <f>"2022年"&amp;"6月"</f>
        <v>2022年6月</v>
      </c>
      <c r="E57" s="25">
        <f ca="1">SUM(INDIRECT("'各歳別人口③'!D"&amp;(3+131*ROW(A47))):INDIRECT("'各歳別人口③'!D"&amp;(133+131*ROW(A47))))</f>
        <v>195450</v>
      </c>
      <c r="F57" s="25">
        <f ca="1">SUM(INDIRECT("'各歳別人口③'!E"&amp;(3+131*ROW(A47))):INDIRECT("'各歳別人口③'!E"&amp;(133+131*ROW(A47))))</f>
        <v>195932</v>
      </c>
      <c r="H57" s="24" t="str">
        <f>"2022年"&amp;"6月"</f>
        <v>2022年6月</v>
      </c>
      <c r="I57" s="25">
        <f ca="1">SUM(INDIRECT("'各歳別人口③'!D"&amp;(3+131*ROW(A47))):INDIRECT("'各歳別人口③'!D"&amp;(17+131*ROW(A47))))</f>
        <v>20474</v>
      </c>
      <c r="J57" s="25">
        <f ca="1">SUM(INDIRECT("'各歳別人口③'!D"&amp;(18+131*ROW(A47))):INDIRECT("'各歳別人口③'!D"&amp;(67+131*ROW(A47))))</f>
        <v>119302</v>
      </c>
      <c r="K57" s="25">
        <f ca="1">SUM(INDIRECT("'各歳別人口③'!D"&amp;(68+131*ROW(A47))):INDIRECT("'各歳別人口③'!D"&amp;(133+131*ROW(A47))))</f>
        <v>55674</v>
      </c>
      <c r="M57" s="24" t="str">
        <f>"2022年"&amp;"6月"</f>
        <v>2022年6月</v>
      </c>
      <c r="N57" s="25">
        <f ca="1">SUM(INDIRECT("'各歳別人口③'!E"&amp;(3+131*ROW(A47))):INDIRECT("'各歳別人口③'!E"&amp;(17+131*ROW(A47))))</f>
        <v>19552</v>
      </c>
      <c r="O57" s="25">
        <f ca="1">SUM(INDIRECT("'各歳別人口③'!E"&amp;(18+131*ROW(A47))):INDIRECT("'各歳別人口③'!E"&amp;(67+131*ROW(A47))))</f>
        <v>106364</v>
      </c>
      <c r="P57" s="25">
        <f ca="1">SUM(INDIRECT("'各歳別人口③'!E"&amp;(68+131*ROW(A47))):INDIRECT("'各歳別人口③'!E"&amp;(133+131*ROW(A47))))</f>
        <v>70016</v>
      </c>
      <c r="R57" s="24" t="str">
        <f>"2022年"&amp;"6月"</f>
        <v>2022年6月</v>
      </c>
      <c r="S57" s="26">
        <f ca="1">IFERROR(SUM(INDIRECT("'各歳別人口③'!D"&amp;(68+131*ROW(A47))):INDIRECT("'各歳別人口③'!E"&amp;(133+131*ROW(A47))))/SUM(INDIRECT("'各歳別人口③'!D"&amp;(3+131*ROW(A47))):INDIRECT("'各歳別人口③'!E"&amp;(133+131*ROW(A47)))),"")</f>
        <v>0.32114404852548151</v>
      </c>
      <c r="U57" s="24" t="str">
        <f>"2022年"&amp;"6月"</f>
        <v>2022年6月</v>
      </c>
      <c r="V57" s="26">
        <f ca="1">IFERROR(SUM(INDIRECT("'各歳別人口③'!D"&amp;(78+131*ROW(A47))):INDIRECT("'各歳別人口③'!E"&amp;(133+131*ROW(A47))))/SUM(INDIRECT("'各歳別人口③'!D"&amp;(3+131*ROW(A47))):INDIRECT("'各歳別人口③'!E"&amp;(133+131*ROW(A47)))),"")</f>
        <v>0.17801789555983669</v>
      </c>
      <c r="X57" s="24" t="str">
        <f>"2022年"&amp;"6月"</f>
        <v>2022年6月</v>
      </c>
      <c r="Y57" s="26">
        <f ca="1">IFERROR(SUM(INDIRECT("'各歳別人口③'!D"&amp;(3+131*ROW(A47))):INDIRECT("'各歳別人口③'!E"&amp;(17+131*ROW(A47))))/SUM(INDIRECT("'各歳別人口③'!D"&amp;(3+131*ROW(A47))):INDIRECT("'各歳別人口③'!E"&amp;(133+131*ROW(A47)))),"")</f>
        <v>0.10226837207638573</v>
      </c>
      <c r="Z57" s="26">
        <f ca="1">IFERROR(SUM(INDIRECT("'各歳別人口③'!D"&amp;(18+131*ROW(A47))):INDIRECT("'各歳別人口③'!E"&amp;(67+131*ROW(A47))))/SUM(INDIRECT("'各歳別人口③'!D"&amp;(3+131*ROW(A47))):INDIRECT("'各歳別人口③'!E"&amp;(133+131*ROW(A47)))),"")</f>
        <v>0.57658757939813277</v>
      </c>
      <c r="AA57" s="26">
        <f ca="1">IFERROR(SUM(INDIRECT("'各歳別人口③'!D"&amp;(68+131*ROW(A47))):INDIRECT("'各歳別人口③'!E"&amp;(133+131*ROW(A47))))/SUM(INDIRECT("'各歳別人口③'!D"&amp;(3+131*ROW(A47))):INDIRECT("'各歳別人口③'!E"&amp;(133+131*ROW(A47)))),"")</f>
        <v>0.32114404852548151</v>
      </c>
      <c r="AC57" s="24" t="str">
        <f>"2022年"&amp;"6月"</f>
        <v>2022年6月</v>
      </c>
      <c r="AD57" s="25">
        <f ca="1">SUM(INDIRECT("'各歳別人口③'!D"&amp;(3+131*ROW(A47))):INDIRECT("'各歳別人口③'!D"&amp;(7+131*ROW(A47))))</f>
        <v>5574</v>
      </c>
      <c r="AE57" s="25">
        <f ca="1">SUM(INDIRECT("'各歳別人口③'!D"&amp;(8+131*ROW(A47))):INDIRECT("'各歳別人口③'!D"&amp;(12+131*ROW(A47))))</f>
        <v>7022</v>
      </c>
      <c r="AF57" s="25">
        <f ca="1">SUM(INDIRECT("'各歳別人口③'!D"&amp;(13+131*ROW(A47))):INDIRECT("'各歳別人口③'!D"&amp;(17+131*ROW(A47))))</f>
        <v>7878</v>
      </c>
      <c r="AG57" s="25">
        <f ca="1">SUM(INDIRECT("'各歳別人口③'!D"&amp;(18+131*ROW(A47))):INDIRECT("'各歳別人口③'!D"&amp;(22+131*ROW(A47))))</f>
        <v>10907</v>
      </c>
      <c r="AH57" s="25">
        <f ca="1">SUM(INDIRECT("'各歳別人口③'!D"&amp;(23+131*ROW(A47))):INDIRECT("'各歳別人口③'!D"&amp;(27+131*ROW(A47))))</f>
        <v>11774</v>
      </c>
      <c r="AI57" s="25">
        <f ca="1">SUM(INDIRECT("'各歳別人口③'!D"&amp;(28+131*ROW(A47))):INDIRECT("'各歳別人口③'!D"&amp;(32+131*ROW(A47))))</f>
        <v>9302</v>
      </c>
      <c r="AJ57" s="25">
        <f ca="1">SUM(INDIRECT("'各歳別人口③'!D"&amp;(33+131*ROW(A47))):INDIRECT("'各歳別人口③'!D"&amp;(37+131*ROW(A47))))</f>
        <v>9134</v>
      </c>
      <c r="AK57" s="25">
        <f ca="1">SUM(INDIRECT("'各歳別人口③'!D"&amp;(38+131*ROW(A47))):INDIRECT("'各歳別人口③'!D"&amp;(42+131*ROW(A47))))</f>
        <v>10235</v>
      </c>
      <c r="AL57" s="25">
        <f ca="1">SUM(INDIRECT("'各歳別人口③'!D"&amp;(43+131*ROW(A47))):INDIRECT("'各歳別人口③'!D"&amp;(47+131*ROW(A47))))</f>
        <v>11524</v>
      </c>
      <c r="AM57" s="25">
        <f ca="1">SUM(INDIRECT("'各歳別人口③'!D"&amp;(48+131*ROW(A47))):INDIRECT("'各歳別人口③'!D"&amp;(52+131*ROW(A47))))</f>
        <v>15384</v>
      </c>
      <c r="AN57" s="25">
        <f ca="1">SUM(INDIRECT("'各歳別人口③'!D"&amp;(53+131*ROW(A47))):INDIRECT("'各歳別人口③'!D"&amp;(57+131*ROW(A47))))</f>
        <v>16149</v>
      </c>
      <c r="AO57" s="25">
        <f ca="1">SUM(INDIRECT("'各歳別人口③'!D"&amp;(58+131*ROW(A47))):INDIRECT("'各歳別人口③'!D"&amp;(62+131*ROW(A47))))</f>
        <v>13093</v>
      </c>
      <c r="AP57" s="25">
        <f ca="1">SUM(INDIRECT("'各歳別人口③'!D"&amp;(63+131*ROW(A47))):INDIRECT("'各歳別人口③'!D"&amp;(67+131*ROW(A47))))</f>
        <v>11800</v>
      </c>
      <c r="AQ57" s="25">
        <f ca="1">SUM(INDIRECT("'各歳別人口③'!D"&amp;(68+131*ROW(A47))):INDIRECT("'各歳別人口③'!D"&amp;(72+131*ROW(A47))))</f>
        <v>11687</v>
      </c>
      <c r="AR57" s="25">
        <f ca="1">SUM(INDIRECT("'各歳別人口③'!D"&amp;(73+131*ROW(A47))):INDIRECT("'各歳別人口③'!D"&amp;(77+131*ROW(A47))))</f>
        <v>15315</v>
      </c>
      <c r="AS57" s="25">
        <f ca="1">SUM(INDIRECT("'各歳別人口③'!D"&amp;(78+131*ROW(A47))):INDIRECT("'各歳別人口③'!D"&amp;(82+131*ROW(A47))))</f>
        <v>11879</v>
      </c>
      <c r="AT57" s="25">
        <f ca="1">SUM(INDIRECT("'各歳別人口③'!D"&amp;(83+131*ROW(A47))):INDIRECT("'各歳別人口③'!D"&amp;(87+131*ROW(A47))))</f>
        <v>9359</v>
      </c>
      <c r="AU57" s="25">
        <f ca="1">SUM(INDIRECT("'各歳別人口③'!D"&amp;(88+131*ROW(A47))):INDIRECT("'各歳別人口③'!D"&amp;(133+131*ROW(A47))))</f>
        <v>7434</v>
      </c>
      <c r="AW57" s="24" t="str">
        <f>"2022年"&amp;"6月"</f>
        <v>2022年6月</v>
      </c>
      <c r="AX57" s="25">
        <f ca="1">SUM(INDIRECT("'各歳別人口③'!E"&amp;(3+131*ROW(A47))):INDIRECT("'各歳別人口③'!E"&amp;(7+131*ROW(A47))))</f>
        <v>5213</v>
      </c>
      <c r="AY57" s="25">
        <f ca="1">SUM(INDIRECT("'各歳別人口③'!E"&amp;(8+131*ROW(A47))):INDIRECT("'各歳別人口③'!E"&amp;(12+131*ROW(A47))))</f>
        <v>6710</v>
      </c>
      <c r="AZ57" s="25">
        <f ca="1">SUM(INDIRECT("'各歳別人口③'!E"&amp;(13+131*ROW(A47))):INDIRECT("'各歳別人口③'!E"&amp;(17+131*ROW(A47))))</f>
        <v>7629</v>
      </c>
      <c r="BA57" s="25">
        <f ca="1">SUM(INDIRECT("'各歳別人口③'!E"&amp;(18+131*ROW(A47))):INDIRECT("'各歳別人口③'!E"&amp;(22+131*ROW(A47))))</f>
        <v>8513</v>
      </c>
      <c r="BB57" s="25">
        <f ca="1">SUM(INDIRECT("'各歳別人口③'!E"&amp;(23+131*ROW(A47))):INDIRECT("'各歳別人口③'!E"&amp;(27+131*ROW(A47))))</f>
        <v>8947</v>
      </c>
      <c r="BC57" s="25">
        <f ca="1">SUM(INDIRECT("'各歳別人口③'!E"&amp;(28+131*ROW(A47))):INDIRECT("'各歳別人口③'!E"&amp;(32+131*ROW(A47))))</f>
        <v>7526</v>
      </c>
      <c r="BD57" s="25">
        <f ca="1">SUM(INDIRECT("'各歳別人口③'!E"&amp;(33+131*ROW(A47))):INDIRECT("'各歳別人口③'!E"&amp;(37+131*ROW(A47))))</f>
        <v>7905</v>
      </c>
      <c r="BE57" s="25">
        <f ca="1">SUM(INDIRECT("'各歳別人口③'!E"&amp;(38+131*ROW(A47))):INDIRECT("'各歳別人口③'!E"&amp;(42+131*ROW(A47))))</f>
        <v>9247</v>
      </c>
      <c r="BF57" s="25">
        <f ca="1">SUM(INDIRECT("'各歳別人口③'!E"&amp;(43+131*ROW(A47))):INDIRECT("'各歳別人口③'!E"&amp;(47+131*ROW(A47))))</f>
        <v>10925</v>
      </c>
      <c r="BG57" s="25">
        <f ca="1">SUM(INDIRECT("'各歳別人口③'!E"&amp;(48+131*ROW(A47))):INDIRECT("'各歳別人口③'!E"&amp;(52+131*ROW(A47))))</f>
        <v>14424</v>
      </c>
      <c r="BH57" s="25">
        <f ca="1">SUM(INDIRECT("'各歳別人口③'!E"&amp;(53+131*ROW(A47))):INDIRECT("'各歳別人口③'!E"&amp;(57+131*ROW(A47))))</f>
        <v>15031</v>
      </c>
      <c r="BI57" s="25">
        <f ca="1">SUM(INDIRECT("'各歳別人口③'!E"&amp;(58+131*ROW(A47))):INDIRECT("'各歳別人口③'!E"&amp;(62+131*ROW(A47))))</f>
        <v>12476</v>
      </c>
      <c r="BJ57" s="25">
        <f ca="1">SUM(INDIRECT("'各歳別人口③'!E"&amp;(63+131*ROW(A47))):INDIRECT("'各歳別人口③'!E"&amp;(67+131*ROW(A47))))</f>
        <v>11370</v>
      </c>
      <c r="BK57" s="25">
        <f ca="1">SUM(INDIRECT("'各歳別人口③'!E"&amp;(68+131*ROW(A47))):INDIRECT("'各歳別人口③'!E"&amp;(72+131*ROW(A47))))</f>
        <v>11909</v>
      </c>
      <c r="BL57" s="25">
        <f ca="1">SUM(INDIRECT("'各歳別人口③'!E"&amp;(73+131*ROW(A47))):INDIRECT("'各歳別人口③'!E"&amp;(77+131*ROW(A47))))</f>
        <v>17106</v>
      </c>
      <c r="BM57" s="25">
        <f ca="1">SUM(INDIRECT("'各歳別人口③'!E"&amp;(78+131*ROW(A47))):INDIRECT("'各歳別人口③'!E"&amp;(82+131*ROW(A47))))</f>
        <v>14516</v>
      </c>
      <c r="BN57" s="25">
        <f ca="1">SUM(INDIRECT("'各歳別人口③'!E"&amp;(83+131*ROW(A47))):INDIRECT("'各歳別人口③'!E"&amp;(87+131*ROW(A47))))</f>
        <v>12247</v>
      </c>
      <c r="BO57" s="25">
        <f ca="1">SUM(INDIRECT("'各歳別人口③'!E"&amp;(88+131*ROW(A47))):INDIRECT("'各歳別人口③'!E"&amp;(133+131*ROW(A47))))</f>
        <v>14238</v>
      </c>
      <c r="BQ57" s="24" t="str">
        <f>"2022年"&amp;"6月"</f>
        <v>2022年6月</v>
      </c>
      <c r="BR57" s="25">
        <f t="shared" ca="1" si="207"/>
        <v>936</v>
      </c>
      <c r="BS57" s="25">
        <f t="shared" ca="1" si="208"/>
        <v>991</v>
      </c>
      <c r="BT57" s="25">
        <f t="shared" ca="1" si="209"/>
        <v>1167</v>
      </c>
      <c r="BU57" s="25">
        <f t="shared" ca="1" si="210"/>
        <v>1225</v>
      </c>
      <c r="BV57" s="25">
        <f t="shared" ca="1" si="211"/>
        <v>1255</v>
      </c>
      <c r="BW57" s="25">
        <f t="shared" ca="1" si="212"/>
        <v>1326</v>
      </c>
      <c r="BX57" s="25">
        <f t="shared" ca="1" si="213"/>
        <v>1429</v>
      </c>
      <c r="BY57" s="25">
        <f t="shared" ca="1" si="214"/>
        <v>1412</v>
      </c>
      <c r="BZ57" s="25">
        <f t="shared" ca="1" si="215"/>
        <v>1392</v>
      </c>
      <c r="CA57" s="25">
        <f t="shared" ca="1" si="216"/>
        <v>1463</v>
      </c>
      <c r="CB57" s="25">
        <f t="shared" ca="1" si="217"/>
        <v>1457</v>
      </c>
      <c r="CC57" s="25">
        <f t="shared" ca="1" si="218"/>
        <v>1580</v>
      </c>
      <c r="CD57" s="25">
        <f t="shared" ca="1" si="219"/>
        <v>1598</v>
      </c>
      <c r="CE57" s="25">
        <f t="shared" ca="1" si="220"/>
        <v>1600</v>
      </c>
      <c r="CF57" s="25">
        <f t="shared" ca="1" si="221"/>
        <v>1643</v>
      </c>
      <c r="CG57" s="25">
        <f t="shared" ca="1" si="222"/>
        <v>1924</v>
      </c>
      <c r="CH57" s="25">
        <f t="shared" ca="1" si="223"/>
        <v>2001</v>
      </c>
      <c r="CI57" s="25">
        <f t="shared" ca="1" si="224"/>
        <v>2083</v>
      </c>
      <c r="CJ57" s="25">
        <f t="shared" ca="1" si="225"/>
        <v>2458</v>
      </c>
      <c r="CK57" s="25">
        <f t="shared" ca="1" si="226"/>
        <v>2441</v>
      </c>
      <c r="CL57" s="25">
        <f t="shared" ca="1" si="227"/>
        <v>2597</v>
      </c>
      <c r="CM57" s="25">
        <f t="shared" ca="1" si="228"/>
        <v>2627</v>
      </c>
      <c r="CN57" s="25">
        <f t="shared" ca="1" si="229"/>
        <v>2407</v>
      </c>
      <c r="CO57" s="25">
        <f t="shared" ca="1" si="230"/>
        <v>2139</v>
      </c>
      <c r="CP57" s="25">
        <f t="shared" ca="1" si="231"/>
        <v>2004</v>
      </c>
      <c r="CQ57" s="25">
        <f t="shared" ca="1" si="232"/>
        <v>1952</v>
      </c>
      <c r="CR57" s="25">
        <f t="shared" ca="1" si="233"/>
        <v>1898</v>
      </c>
      <c r="CS57" s="25">
        <f t="shared" ca="1" si="234"/>
        <v>1871</v>
      </c>
      <c r="CT57" s="25">
        <f t="shared" ca="1" si="235"/>
        <v>1839</v>
      </c>
      <c r="CU57" s="25">
        <f t="shared" ca="1" si="236"/>
        <v>1742</v>
      </c>
      <c r="CV57" s="25">
        <f t="shared" ca="1" si="237"/>
        <v>1756</v>
      </c>
      <c r="CW57" s="25">
        <f t="shared" ca="1" si="238"/>
        <v>1814</v>
      </c>
      <c r="CX57" s="25">
        <f t="shared" ca="1" si="239"/>
        <v>1780</v>
      </c>
      <c r="CY57" s="25">
        <f t="shared" ca="1" si="240"/>
        <v>1859</v>
      </c>
      <c r="CZ57" s="25">
        <f t="shared" ca="1" si="241"/>
        <v>1925</v>
      </c>
      <c r="DA57" s="25">
        <f t="shared" ca="1" si="242"/>
        <v>1983</v>
      </c>
      <c r="DB57" s="25">
        <f t="shared" ca="1" si="243"/>
        <v>1997</v>
      </c>
      <c r="DC57" s="25">
        <f t="shared" ca="1" si="244"/>
        <v>2079</v>
      </c>
      <c r="DD57" s="25">
        <f t="shared" ca="1" si="245"/>
        <v>2017</v>
      </c>
      <c r="DE57" s="25">
        <f t="shared" ca="1" si="246"/>
        <v>2159</v>
      </c>
      <c r="DF57" s="25">
        <f t="shared" ca="1" si="247"/>
        <v>2117</v>
      </c>
      <c r="DG57" s="25">
        <f t="shared" ca="1" si="248"/>
        <v>2183</v>
      </c>
      <c r="DH57" s="25">
        <f t="shared" ca="1" si="249"/>
        <v>2275</v>
      </c>
      <c r="DI57" s="25">
        <f t="shared" ca="1" si="250"/>
        <v>2475</v>
      </c>
      <c r="DJ57" s="25">
        <f t="shared" ca="1" si="251"/>
        <v>2474</v>
      </c>
      <c r="DK57" s="25">
        <f t="shared" ca="1" si="252"/>
        <v>2738</v>
      </c>
      <c r="DL57" s="25">
        <f t="shared" ca="1" si="253"/>
        <v>2946</v>
      </c>
      <c r="DM57" s="25">
        <f t="shared" ca="1" si="254"/>
        <v>3021</v>
      </c>
      <c r="DN57" s="25">
        <f t="shared" ca="1" si="255"/>
        <v>3308</v>
      </c>
      <c r="DO57" s="25">
        <f t="shared" ca="1" si="256"/>
        <v>3371</v>
      </c>
      <c r="DP57" s="25">
        <f t="shared" ca="1" si="257"/>
        <v>3446</v>
      </c>
      <c r="DQ57" s="25">
        <f t="shared" ca="1" si="258"/>
        <v>3278</v>
      </c>
      <c r="DR57" s="25">
        <f t="shared" ca="1" si="259"/>
        <v>3130</v>
      </c>
      <c r="DS57" s="25">
        <f t="shared" ca="1" si="260"/>
        <v>3239</v>
      </c>
      <c r="DT57" s="25">
        <f t="shared" ca="1" si="261"/>
        <v>3056</v>
      </c>
      <c r="DU57" s="25">
        <f t="shared" ca="1" si="262"/>
        <v>2798</v>
      </c>
      <c r="DV57" s="25">
        <f t="shared" ca="1" si="263"/>
        <v>2485</v>
      </c>
      <c r="DW57" s="25">
        <f t="shared" ca="1" si="264"/>
        <v>2699</v>
      </c>
      <c r="DX57" s="25">
        <f t="shared" ca="1" si="265"/>
        <v>2563</v>
      </c>
      <c r="DY57" s="25">
        <f t="shared" ca="1" si="266"/>
        <v>2548</v>
      </c>
      <c r="DZ57" s="25">
        <f t="shared" ca="1" si="267"/>
        <v>2472</v>
      </c>
      <c r="EA57" s="25">
        <f t="shared" ca="1" si="268"/>
        <v>2286</v>
      </c>
      <c r="EB57" s="25">
        <f t="shared" ca="1" si="269"/>
        <v>2413</v>
      </c>
      <c r="EC57" s="25">
        <f t="shared" ca="1" si="270"/>
        <v>2384</v>
      </c>
      <c r="ED57" s="25">
        <f t="shared" ca="1" si="271"/>
        <v>2245</v>
      </c>
      <c r="EE57" s="25">
        <f t="shared" ca="1" si="272"/>
        <v>2192</v>
      </c>
      <c r="EF57" s="25">
        <f t="shared" ca="1" si="273"/>
        <v>2278</v>
      </c>
      <c r="EG57" s="25">
        <f t="shared" ca="1" si="274"/>
        <v>2323</v>
      </c>
      <c r="EH57" s="25">
        <f t="shared" ca="1" si="275"/>
        <v>2373</v>
      </c>
      <c r="EI57" s="25">
        <f t="shared" ca="1" si="276"/>
        <v>2521</v>
      </c>
      <c r="EJ57" s="25">
        <f t="shared" ca="1" si="277"/>
        <v>2671</v>
      </c>
      <c r="EK57" s="25">
        <f t="shared" ca="1" si="278"/>
        <v>2873</v>
      </c>
      <c r="EL57" s="25">
        <f t="shared" ca="1" si="279"/>
        <v>3167</v>
      </c>
      <c r="EM57" s="25">
        <f t="shared" ca="1" si="280"/>
        <v>3273</v>
      </c>
      <c r="EN57" s="25">
        <f t="shared" ca="1" si="281"/>
        <v>3331</v>
      </c>
      <c r="EO57" s="25">
        <f t="shared" ca="1" si="282"/>
        <v>2953</v>
      </c>
      <c r="EP57" s="25">
        <f t="shared" ca="1" si="283"/>
        <v>1762</v>
      </c>
      <c r="EQ57" s="25">
        <f t="shared" ca="1" si="284"/>
        <v>2112</v>
      </c>
      <c r="ER57" s="25">
        <f t="shared" ca="1" si="285"/>
        <v>2622</v>
      </c>
      <c r="ES57" s="25">
        <f t="shared" ca="1" si="286"/>
        <v>2430</v>
      </c>
      <c r="ET57" s="25">
        <f t="shared" ca="1" si="287"/>
        <v>2373</v>
      </c>
      <c r="EU57" s="25">
        <f t="shared" ca="1" si="288"/>
        <v>2104</v>
      </c>
      <c r="EV57" s="25">
        <f t="shared" ca="1" si="289"/>
        <v>1828</v>
      </c>
      <c r="EW57" s="25">
        <f t="shared" ca="1" si="290"/>
        <v>1544</v>
      </c>
      <c r="EX57" s="25">
        <f t="shared" ca="1" si="291"/>
        <v>1510</v>
      </c>
      <c r="EY57" s="25">
        <f t="shared" ca="1" si="292"/>
        <v>1373</v>
      </c>
      <c r="EZ57" s="25">
        <f t="shared" ca="1" si="293"/>
        <v>1264</v>
      </c>
      <c r="FA57" s="25">
        <f t="shared" ca="1" si="294"/>
        <v>1100</v>
      </c>
      <c r="FB57" s="25">
        <f t="shared" ca="1" si="295"/>
        <v>814</v>
      </c>
      <c r="FC57" s="25">
        <f t="shared" ca="1" si="296"/>
        <v>731</v>
      </c>
      <c r="FD57" s="25">
        <f t="shared" ca="1" si="297"/>
        <v>588</v>
      </c>
      <c r="FE57" s="25">
        <f t="shared" ca="1" si="298"/>
        <v>438</v>
      </c>
      <c r="FF57" s="25">
        <f t="shared" ca="1" si="299"/>
        <v>300</v>
      </c>
      <c r="FG57" s="25">
        <f t="shared" ca="1" si="300"/>
        <v>252</v>
      </c>
      <c r="FH57" s="25">
        <f t="shared" ca="1" si="301"/>
        <v>210</v>
      </c>
      <c r="FI57" s="25">
        <f t="shared" ca="1" si="302"/>
        <v>122</v>
      </c>
      <c r="FJ57" s="25">
        <f t="shared" ca="1" si="303"/>
        <v>86</v>
      </c>
      <c r="FK57" s="25">
        <f t="shared" ca="1" si="304"/>
        <v>51</v>
      </c>
      <c r="FL57" s="25">
        <f t="shared" ca="1" si="305"/>
        <v>47</v>
      </c>
      <c r="FM57" s="25">
        <f t="shared" ca="1" si="306"/>
        <v>26</v>
      </c>
      <c r="FN57" s="27">
        <f ca="1">SUM(INDIRECT("'各歳別人口③'!D"&amp;(103+131*ROW(A47))):INDIRECT("'各歳別人口③'!D"&amp;(133+131*ROW(A47))))</f>
        <v>32</v>
      </c>
      <c r="FP57" s="24" t="str">
        <f>"2022年"&amp;"6月"</f>
        <v>2022年6月</v>
      </c>
      <c r="FQ57" s="25">
        <f t="shared" ca="1" si="307"/>
        <v>911</v>
      </c>
      <c r="FR57" s="25">
        <f t="shared" ca="1" si="308"/>
        <v>963</v>
      </c>
      <c r="FS57" s="25">
        <f t="shared" ca="1" si="309"/>
        <v>1069</v>
      </c>
      <c r="FT57" s="25">
        <f t="shared" ca="1" si="310"/>
        <v>1050</v>
      </c>
      <c r="FU57" s="25">
        <f t="shared" ca="1" si="311"/>
        <v>1220</v>
      </c>
      <c r="FV57" s="25">
        <f t="shared" ca="1" si="312"/>
        <v>1209</v>
      </c>
      <c r="FW57" s="25">
        <f t="shared" ca="1" si="313"/>
        <v>1282</v>
      </c>
      <c r="FX57" s="25">
        <f t="shared" ca="1" si="314"/>
        <v>1421</v>
      </c>
      <c r="FY57" s="25">
        <f t="shared" ca="1" si="315"/>
        <v>1366</v>
      </c>
      <c r="FZ57" s="25">
        <f t="shared" ca="1" si="316"/>
        <v>1432</v>
      </c>
      <c r="GA57" s="25">
        <f t="shared" ca="1" si="317"/>
        <v>1480</v>
      </c>
      <c r="GB57" s="25">
        <f t="shared" ca="1" si="318"/>
        <v>1538</v>
      </c>
      <c r="GC57" s="25">
        <f t="shared" ca="1" si="319"/>
        <v>1509</v>
      </c>
      <c r="GD57" s="25">
        <f t="shared" ca="1" si="320"/>
        <v>1527</v>
      </c>
      <c r="GE57" s="25">
        <f t="shared" ca="1" si="321"/>
        <v>1575</v>
      </c>
      <c r="GF57" s="25">
        <f t="shared" ca="1" si="322"/>
        <v>1629</v>
      </c>
      <c r="GG57" s="25">
        <f t="shared" ca="1" si="323"/>
        <v>1553</v>
      </c>
      <c r="GH57" s="25">
        <f t="shared" ca="1" si="324"/>
        <v>1658</v>
      </c>
      <c r="GI57" s="25">
        <f t="shared" ca="1" si="325"/>
        <v>1795</v>
      </c>
      <c r="GJ57" s="25">
        <f t="shared" ca="1" si="326"/>
        <v>1878</v>
      </c>
      <c r="GK57" s="25">
        <f t="shared" ca="1" si="327"/>
        <v>1874</v>
      </c>
      <c r="GL57" s="25">
        <f t="shared" ca="1" si="328"/>
        <v>1876</v>
      </c>
      <c r="GM57" s="25">
        <f t="shared" ca="1" si="329"/>
        <v>1858</v>
      </c>
      <c r="GN57" s="25">
        <f t="shared" ca="1" si="330"/>
        <v>1726</v>
      </c>
      <c r="GO57" s="25">
        <f t="shared" ca="1" si="331"/>
        <v>1613</v>
      </c>
      <c r="GP57" s="25">
        <f t="shared" ca="1" si="332"/>
        <v>1612</v>
      </c>
      <c r="GQ57" s="25">
        <f t="shared" ca="1" si="333"/>
        <v>1500</v>
      </c>
      <c r="GR57" s="25">
        <f t="shared" ca="1" si="334"/>
        <v>1564</v>
      </c>
      <c r="GS57" s="25">
        <f t="shared" ca="1" si="335"/>
        <v>1467</v>
      </c>
      <c r="GT57" s="25">
        <f t="shared" ca="1" si="336"/>
        <v>1383</v>
      </c>
      <c r="GU57" s="25">
        <f t="shared" ca="1" si="337"/>
        <v>1489</v>
      </c>
      <c r="GV57" s="25">
        <f t="shared" ca="1" si="338"/>
        <v>1525</v>
      </c>
      <c r="GW57" s="25">
        <f t="shared" ca="1" si="339"/>
        <v>1587</v>
      </c>
      <c r="GX57" s="25">
        <f t="shared" ca="1" si="340"/>
        <v>1621</v>
      </c>
      <c r="GY57" s="25">
        <f t="shared" ca="1" si="341"/>
        <v>1683</v>
      </c>
      <c r="GZ57" s="25">
        <f t="shared" ca="1" si="342"/>
        <v>1748</v>
      </c>
      <c r="HA57" s="25">
        <f t="shared" ca="1" si="343"/>
        <v>1686</v>
      </c>
      <c r="HB57" s="25">
        <f t="shared" ca="1" si="344"/>
        <v>1912</v>
      </c>
      <c r="HC57" s="25">
        <f t="shared" ca="1" si="345"/>
        <v>1907</v>
      </c>
      <c r="HD57" s="25">
        <f t="shared" ca="1" si="346"/>
        <v>1994</v>
      </c>
      <c r="HE57" s="25">
        <f t="shared" ca="1" si="347"/>
        <v>2030</v>
      </c>
      <c r="HF57" s="25">
        <f t="shared" ca="1" si="348"/>
        <v>2068</v>
      </c>
      <c r="HG57" s="25">
        <f t="shared" ca="1" si="349"/>
        <v>2202</v>
      </c>
      <c r="HH57" s="25">
        <f t="shared" ca="1" si="350"/>
        <v>2257</v>
      </c>
      <c r="HI57" s="25">
        <f t="shared" ca="1" si="351"/>
        <v>2368</v>
      </c>
      <c r="HJ57" s="25">
        <f t="shared" ca="1" si="352"/>
        <v>2583</v>
      </c>
      <c r="HK57" s="25">
        <f t="shared" ca="1" si="353"/>
        <v>2675</v>
      </c>
      <c r="HL57" s="25">
        <f t="shared" ca="1" si="354"/>
        <v>2979</v>
      </c>
      <c r="HM57" s="25">
        <f t="shared" ca="1" si="355"/>
        <v>3035</v>
      </c>
      <c r="HN57" s="25">
        <f t="shared" ca="1" si="356"/>
        <v>3152</v>
      </c>
      <c r="HO57" s="25">
        <f t="shared" ca="1" si="357"/>
        <v>3193</v>
      </c>
      <c r="HP57" s="25">
        <f t="shared" ca="1" si="358"/>
        <v>3150</v>
      </c>
      <c r="HQ57" s="25">
        <f t="shared" ca="1" si="359"/>
        <v>2915</v>
      </c>
      <c r="HR57" s="25">
        <f t="shared" ca="1" si="360"/>
        <v>2885</v>
      </c>
      <c r="HS57" s="25">
        <f t="shared" ca="1" si="361"/>
        <v>2888</v>
      </c>
      <c r="HT57" s="25">
        <f t="shared" ca="1" si="362"/>
        <v>2638</v>
      </c>
      <c r="HU57" s="25">
        <f t="shared" ca="1" si="363"/>
        <v>2373</v>
      </c>
      <c r="HV57" s="25">
        <f t="shared" ca="1" si="364"/>
        <v>2665</v>
      </c>
      <c r="HW57" s="25">
        <f t="shared" ca="1" si="365"/>
        <v>2483</v>
      </c>
      <c r="HX57" s="25">
        <f t="shared" ca="1" si="366"/>
        <v>2317</v>
      </c>
      <c r="HY57" s="25">
        <f t="shared" ca="1" si="367"/>
        <v>2386</v>
      </c>
      <c r="HZ57" s="25">
        <f t="shared" ca="1" si="368"/>
        <v>2278</v>
      </c>
      <c r="IA57" s="25">
        <f t="shared" ca="1" si="369"/>
        <v>2232</v>
      </c>
      <c r="IB57" s="25">
        <f t="shared" ca="1" si="370"/>
        <v>2300</v>
      </c>
      <c r="IC57" s="25">
        <f t="shared" ca="1" si="371"/>
        <v>2174</v>
      </c>
      <c r="ID57" s="25">
        <f t="shared" ca="1" si="372"/>
        <v>2172</v>
      </c>
      <c r="IE57" s="25">
        <f t="shared" ca="1" si="373"/>
        <v>2316</v>
      </c>
      <c r="IF57" s="25">
        <f t="shared" ca="1" si="374"/>
        <v>2413</v>
      </c>
      <c r="IG57" s="25">
        <f t="shared" ca="1" si="375"/>
        <v>2433</v>
      </c>
      <c r="IH57" s="25">
        <f t="shared" ca="1" si="376"/>
        <v>2575</v>
      </c>
      <c r="II57" s="25">
        <f t="shared" ca="1" si="377"/>
        <v>2864</v>
      </c>
      <c r="IJ57" s="25">
        <f t="shared" ca="1" si="378"/>
        <v>3046</v>
      </c>
      <c r="IK57" s="25">
        <f t="shared" ca="1" si="379"/>
        <v>3523</v>
      </c>
      <c r="IL57" s="25">
        <f t="shared" ca="1" si="380"/>
        <v>3708</v>
      </c>
      <c r="IM57" s="25">
        <f t="shared" ca="1" si="381"/>
        <v>3965</v>
      </c>
      <c r="IN57" s="25">
        <f t="shared" ca="1" si="382"/>
        <v>3499</v>
      </c>
      <c r="IO57" s="25">
        <f t="shared" ca="1" si="383"/>
        <v>2184</v>
      </c>
      <c r="IP57" s="25">
        <f t="shared" ca="1" si="384"/>
        <v>2676</v>
      </c>
      <c r="IQ57" s="25">
        <f t="shared" ca="1" si="385"/>
        <v>3252</v>
      </c>
      <c r="IR57" s="25">
        <f t="shared" ca="1" si="386"/>
        <v>2905</v>
      </c>
      <c r="IS57" s="25">
        <f t="shared" ca="1" si="387"/>
        <v>2955</v>
      </c>
      <c r="IT57" s="25">
        <f t="shared" ca="1" si="388"/>
        <v>2704</v>
      </c>
      <c r="IU57" s="25">
        <f t="shared" ca="1" si="389"/>
        <v>2418</v>
      </c>
      <c r="IV57" s="25">
        <f t="shared" ca="1" si="390"/>
        <v>2033</v>
      </c>
      <c r="IW57" s="25">
        <f t="shared" ca="1" si="391"/>
        <v>2137</v>
      </c>
      <c r="IX57" s="25">
        <f t="shared" ca="1" si="392"/>
        <v>1894</v>
      </c>
      <c r="IY57" s="25">
        <f t="shared" ca="1" si="393"/>
        <v>1907</v>
      </c>
      <c r="IZ57" s="25">
        <f t="shared" ca="1" si="394"/>
        <v>1738</v>
      </c>
      <c r="JA57" s="25">
        <f t="shared" ca="1" si="395"/>
        <v>1488</v>
      </c>
      <c r="JB57" s="25">
        <f t="shared" ca="1" si="396"/>
        <v>1389</v>
      </c>
      <c r="JC57" s="25">
        <f t="shared" ca="1" si="397"/>
        <v>1163</v>
      </c>
      <c r="JD57" s="25">
        <f t="shared" ca="1" si="398"/>
        <v>985</v>
      </c>
      <c r="JE57" s="25">
        <f t="shared" ca="1" si="399"/>
        <v>839</v>
      </c>
      <c r="JF57" s="25">
        <f t="shared" ca="1" si="400"/>
        <v>713</v>
      </c>
      <c r="JG57" s="25">
        <f t="shared" ca="1" si="401"/>
        <v>512</v>
      </c>
      <c r="JH57" s="25">
        <f t="shared" ca="1" si="402"/>
        <v>410</v>
      </c>
      <c r="JI57" s="25">
        <f t="shared" ca="1" si="403"/>
        <v>362</v>
      </c>
      <c r="JJ57" s="25">
        <f t="shared" ca="1" si="404"/>
        <v>299</v>
      </c>
      <c r="JK57" s="25">
        <f t="shared" ca="1" si="405"/>
        <v>175</v>
      </c>
      <c r="JL57" s="25">
        <f t="shared" ca="1" si="406"/>
        <v>131</v>
      </c>
      <c r="JM57" s="27">
        <f ca="1">SUM(INDIRECT("'各歳別人口③'!E"&amp;(103+131*ROW(A47))):INDIRECT("'各歳別人口③'!E"&amp;(133+131*ROW(A47))))</f>
        <v>233</v>
      </c>
    </row>
    <row r="58" spans="1:273" x14ac:dyDescent="0.4">
      <c r="A58" s="24" t="str">
        <f>"2022年"&amp;"7月"</f>
        <v>2022年7月</v>
      </c>
      <c r="B58" s="25">
        <f ca="1">SUM(INDIRECT("'各歳別人口③'!D"&amp;(3+131*ROW(A48))):INDIRECT("'各歳別人口③'!E"&amp;(133+131*ROW(A48))))</f>
        <v>390481</v>
      </c>
      <c r="D58" s="24" t="str">
        <f>"2022年"&amp;"7月"</f>
        <v>2022年7月</v>
      </c>
      <c r="E58" s="25">
        <f ca="1">SUM(INDIRECT("'各歳別人口③'!D"&amp;(3+131*ROW(A48))):INDIRECT("'各歳別人口③'!D"&amp;(133+131*ROW(A48))))</f>
        <v>194724</v>
      </c>
      <c r="F58" s="25">
        <f ca="1">SUM(INDIRECT("'各歳別人口③'!E"&amp;(3+131*ROW(A48))):INDIRECT("'各歳別人口③'!E"&amp;(133+131*ROW(A48))))</f>
        <v>195757</v>
      </c>
      <c r="H58" s="24" t="str">
        <f>"2022年"&amp;"7月"</f>
        <v>2022年7月</v>
      </c>
      <c r="I58" s="25">
        <f ca="1">SUM(INDIRECT("'各歳別人口③'!D"&amp;(3+131*ROW(A48))):INDIRECT("'各歳別人口③'!D"&amp;(17+131*ROW(A48))))</f>
        <v>20375</v>
      </c>
      <c r="J58" s="25">
        <f ca="1">SUM(INDIRECT("'各歳別人口③'!D"&amp;(18+131*ROW(A48))):INDIRECT("'各歳別人口③'!D"&amp;(67+131*ROW(A48))))</f>
        <v>118629</v>
      </c>
      <c r="K58" s="25">
        <f ca="1">SUM(INDIRECT("'各歳別人口③'!D"&amp;(68+131*ROW(A48))):INDIRECT("'各歳別人口③'!D"&amp;(133+131*ROW(A48))))</f>
        <v>55720</v>
      </c>
      <c r="M58" s="24" t="str">
        <f>"2022年"&amp;"7月"</f>
        <v>2022年7月</v>
      </c>
      <c r="N58" s="25">
        <f ca="1">SUM(INDIRECT("'各歳別人口③'!E"&amp;(3+131*ROW(A48))):INDIRECT("'各歳別人口③'!E"&amp;(17+131*ROW(A48))))</f>
        <v>19465</v>
      </c>
      <c r="O58" s="25">
        <f ca="1">SUM(INDIRECT("'各歳別人口③'!E"&amp;(18+131*ROW(A48))):INDIRECT("'各歳別人口③'!E"&amp;(67+131*ROW(A48))))</f>
        <v>106277</v>
      </c>
      <c r="P58" s="25">
        <f ca="1">SUM(INDIRECT("'各歳別人口③'!E"&amp;(68+131*ROW(A48))):INDIRECT("'各歳別人口③'!E"&amp;(133+131*ROW(A48))))</f>
        <v>70015</v>
      </c>
      <c r="R58" s="24" t="str">
        <f>"2022年"&amp;"7月"</f>
        <v>2022年7月</v>
      </c>
      <c r="S58" s="26">
        <f ca="1">IFERROR(SUM(INDIRECT("'各歳別人口③'!D"&amp;(68+131*ROW(A48))):INDIRECT("'各歳別人口③'!E"&amp;(133+131*ROW(A48))))/SUM(INDIRECT("'各歳別人口③'!D"&amp;(3+131*ROW(A48))):INDIRECT("'各歳別人口③'!E"&amp;(133+131*ROW(A48)))),"")</f>
        <v>0.32200030219139986</v>
      </c>
      <c r="U58" s="24" t="str">
        <f>"2022年"&amp;"7月"</f>
        <v>2022年7月</v>
      </c>
      <c r="V58" s="26">
        <f ca="1">IFERROR(SUM(INDIRECT("'各歳別人口③'!D"&amp;(78+131*ROW(A48))):INDIRECT("'各歳別人口③'!E"&amp;(133+131*ROW(A48))))/SUM(INDIRECT("'各歳別人口③'!D"&amp;(3+131*ROW(A48))):INDIRECT("'各歳別人口③'!E"&amp;(133+131*ROW(A48)))),"")</f>
        <v>0.17939669279683262</v>
      </c>
      <c r="X58" s="24" t="str">
        <f>"2022年"&amp;"7月"</f>
        <v>2022年7月</v>
      </c>
      <c r="Y58" s="26">
        <f ca="1">IFERROR(SUM(INDIRECT("'各歳別人口③'!D"&amp;(3+131*ROW(A48))):INDIRECT("'各歳別人口③'!E"&amp;(17+131*ROW(A48))))/SUM(INDIRECT("'各歳別人口③'!D"&amp;(3+131*ROW(A48))):INDIRECT("'各歳別人口③'!E"&amp;(133+131*ROW(A48)))),"")</f>
        <v>0.10202801160619851</v>
      </c>
      <c r="Z58" s="26">
        <f ca="1">IFERROR(SUM(INDIRECT("'各歳別人口③'!D"&amp;(18+131*ROW(A48))):INDIRECT("'各歳別人口③'!E"&amp;(67+131*ROW(A48))))/SUM(INDIRECT("'各歳別人口③'!D"&amp;(3+131*ROW(A48))):INDIRECT("'各歳別人口③'!E"&amp;(133+131*ROW(A48)))),"")</f>
        <v>0.57597168620240169</v>
      </c>
      <c r="AA58" s="26">
        <f ca="1">IFERROR(SUM(INDIRECT("'各歳別人口③'!D"&amp;(68+131*ROW(A48))):INDIRECT("'各歳別人口③'!E"&amp;(133+131*ROW(A48))))/SUM(INDIRECT("'各歳別人口③'!D"&amp;(3+131*ROW(A48))):INDIRECT("'各歳別人口③'!E"&amp;(133+131*ROW(A48)))),"")</f>
        <v>0.32200030219139986</v>
      </c>
      <c r="AC58" s="24" t="str">
        <f>"2022年"&amp;"7月"</f>
        <v>2022年7月</v>
      </c>
      <c r="AD58" s="25">
        <f ca="1">SUM(INDIRECT("'各歳別人口③'!D"&amp;(3+131*ROW(A48))):INDIRECT("'各歳別人口③'!D"&amp;(7+131*ROW(A48))))</f>
        <v>5521</v>
      </c>
      <c r="AE58" s="25">
        <f ca="1">SUM(INDIRECT("'各歳別人口③'!D"&amp;(8+131*ROW(A48))):INDIRECT("'各歳別人口③'!D"&amp;(12+131*ROW(A48))))</f>
        <v>6995</v>
      </c>
      <c r="AF58" s="25">
        <f ca="1">SUM(INDIRECT("'各歳別人口③'!D"&amp;(13+131*ROW(A48))):INDIRECT("'各歳別人口③'!D"&amp;(17+131*ROW(A48))))</f>
        <v>7859</v>
      </c>
      <c r="AG58" s="25">
        <f ca="1">SUM(INDIRECT("'各歳別人口③'!D"&amp;(18+131*ROW(A48))):INDIRECT("'各歳別人口③'!D"&amp;(22+131*ROW(A48))))</f>
        <v>10601</v>
      </c>
      <c r="AH58" s="25">
        <f ca="1">SUM(INDIRECT("'各歳別人口③'!D"&amp;(23+131*ROW(A48))):INDIRECT("'各歳別人口③'!D"&amp;(27+131*ROW(A48))))</f>
        <v>11609</v>
      </c>
      <c r="AI58" s="25">
        <f ca="1">SUM(INDIRECT("'各歳別人口③'!D"&amp;(28+131*ROW(A48))):INDIRECT("'各歳別人口③'!D"&amp;(32+131*ROW(A48))))</f>
        <v>9239</v>
      </c>
      <c r="AJ58" s="25">
        <f ca="1">SUM(INDIRECT("'各歳別人口③'!D"&amp;(33+131*ROW(A48))):INDIRECT("'各歳別人口③'!D"&amp;(37+131*ROW(A48))))</f>
        <v>9088</v>
      </c>
      <c r="AK58" s="25">
        <f ca="1">SUM(INDIRECT("'各歳別人口③'!D"&amp;(38+131*ROW(A48))):INDIRECT("'各歳別人口③'!D"&amp;(42+131*ROW(A48))))</f>
        <v>10186</v>
      </c>
      <c r="AL58" s="25">
        <f ca="1">SUM(INDIRECT("'各歳別人口③'!D"&amp;(43+131*ROW(A48))):INDIRECT("'各歳別人口③'!D"&amp;(47+131*ROW(A48))))</f>
        <v>11504</v>
      </c>
      <c r="AM58" s="25">
        <f ca="1">SUM(INDIRECT("'各歳別人口③'!D"&amp;(48+131*ROW(A48))):INDIRECT("'各歳別人口③'!D"&amp;(52+131*ROW(A48))))</f>
        <v>15292</v>
      </c>
      <c r="AN58" s="25">
        <f ca="1">SUM(INDIRECT("'各歳別人口③'!D"&amp;(53+131*ROW(A48))):INDIRECT("'各歳別人口③'!D"&amp;(57+131*ROW(A48))))</f>
        <v>16153</v>
      </c>
      <c r="AO58" s="25">
        <f ca="1">SUM(INDIRECT("'各歳別人口③'!D"&amp;(58+131*ROW(A48))):INDIRECT("'各歳別人口③'!D"&amp;(62+131*ROW(A48))))</f>
        <v>13163</v>
      </c>
      <c r="AP58" s="25">
        <f ca="1">SUM(INDIRECT("'各歳別人口③'!D"&amp;(63+131*ROW(A48))):INDIRECT("'各歳別人口③'!D"&amp;(67+131*ROW(A48))))</f>
        <v>11794</v>
      </c>
      <c r="AQ58" s="25">
        <f ca="1">SUM(INDIRECT("'各歳別人口③'!D"&amp;(68+131*ROW(A48))):INDIRECT("'各歳別人口③'!D"&amp;(72+131*ROW(A48))))</f>
        <v>11657</v>
      </c>
      <c r="AR58" s="25">
        <f ca="1">SUM(INDIRECT("'各歳別人口③'!D"&amp;(73+131*ROW(A48))):INDIRECT("'各歳別人口③'!D"&amp;(77+131*ROW(A48))))</f>
        <v>15221</v>
      </c>
      <c r="AS58" s="25">
        <f ca="1">SUM(INDIRECT("'各歳別人口③'!D"&amp;(78+131*ROW(A48))):INDIRECT("'各歳別人口③'!D"&amp;(82+131*ROW(A48))))</f>
        <v>11934</v>
      </c>
      <c r="AT58" s="25">
        <f ca="1">SUM(INDIRECT("'各歳別人口③'!D"&amp;(83+131*ROW(A48))):INDIRECT("'各歳別人口③'!D"&amp;(87+131*ROW(A48))))</f>
        <v>9444</v>
      </c>
      <c r="AU58" s="25">
        <f ca="1">SUM(INDIRECT("'各歳別人口③'!D"&amp;(88+131*ROW(A48))):INDIRECT("'各歳別人口③'!D"&amp;(133+131*ROW(A48))))</f>
        <v>7464</v>
      </c>
      <c r="AW58" s="24" t="str">
        <f>"2022年"&amp;"7月"</f>
        <v>2022年7月</v>
      </c>
      <c r="AX58" s="25">
        <f ca="1">SUM(INDIRECT("'各歳別人口③'!E"&amp;(3+131*ROW(A48))):INDIRECT("'各歳別人口③'!E"&amp;(7+131*ROW(A48))))</f>
        <v>5174</v>
      </c>
      <c r="AY58" s="25">
        <f ca="1">SUM(INDIRECT("'各歳別人口③'!E"&amp;(8+131*ROW(A48))):INDIRECT("'各歳別人口③'!E"&amp;(12+131*ROW(A48))))</f>
        <v>6686</v>
      </c>
      <c r="AZ58" s="25">
        <f ca="1">SUM(INDIRECT("'各歳別人口③'!E"&amp;(13+131*ROW(A48))):INDIRECT("'各歳別人口③'!E"&amp;(17+131*ROW(A48))))</f>
        <v>7605</v>
      </c>
      <c r="BA58" s="25">
        <f ca="1">SUM(INDIRECT("'各歳別人口③'!E"&amp;(18+131*ROW(A48))):INDIRECT("'各歳別人口③'!E"&amp;(22+131*ROW(A48))))</f>
        <v>8513</v>
      </c>
      <c r="BB58" s="25">
        <f ca="1">SUM(INDIRECT("'各歳別人口③'!E"&amp;(23+131*ROW(A48))):INDIRECT("'各歳別人口③'!E"&amp;(27+131*ROW(A48))))</f>
        <v>8982</v>
      </c>
      <c r="BC58" s="25">
        <f ca="1">SUM(INDIRECT("'各歳別人口③'!E"&amp;(28+131*ROW(A48))):INDIRECT("'各歳別人口③'!E"&amp;(32+131*ROW(A48))))</f>
        <v>7507</v>
      </c>
      <c r="BD58" s="25">
        <f ca="1">SUM(INDIRECT("'各歳別人口③'!E"&amp;(33+131*ROW(A48))):INDIRECT("'各歳別人口③'!E"&amp;(37+131*ROW(A48))))</f>
        <v>7857</v>
      </c>
      <c r="BE58" s="25">
        <f ca="1">SUM(INDIRECT("'各歳別人口③'!E"&amp;(38+131*ROW(A48))):INDIRECT("'各歳別人口③'!E"&amp;(42+131*ROW(A48))))</f>
        <v>9202</v>
      </c>
      <c r="BF58" s="25">
        <f ca="1">SUM(INDIRECT("'各歳別人口③'!E"&amp;(43+131*ROW(A48))):INDIRECT("'各歳別人口③'!E"&amp;(47+131*ROW(A48))))</f>
        <v>10870</v>
      </c>
      <c r="BG58" s="25">
        <f ca="1">SUM(INDIRECT("'各歳別人口③'!E"&amp;(48+131*ROW(A48))):INDIRECT("'各歳別人口③'!E"&amp;(52+131*ROW(A48))))</f>
        <v>14359</v>
      </c>
      <c r="BH58" s="25">
        <f ca="1">SUM(INDIRECT("'各歳別人口③'!E"&amp;(53+131*ROW(A48))):INDIRECT("'各歳別人口③'!E"&amp;(57+131*ROW(A48))))</f>
        <v>15057</v>
      </c>
      <c r="BI58" s="25">
        <f ca="1">SUM(INDIRECT("'各歳別人口③'!E"&amp;(58+131*ROW(A48))):INDIRECT("'各歳別人口③'!E"&amp;(62+131*ROW(A48))))</f>
        <v>12558</v>
      </c>
      <c r="BJ58" s="25">
        <f ca="1">SUM(INDIRECT("'各歳別人口③'!E"&amp;(63+131*ROW(A48))):INDIRECT("'各歳別人口③'!E"&amp;(67+131*ROW(A48))))</f>
        <v>11372</v>
      </c>
      <c r="BK58" s="25">
        <f ca="1">SUM(INDIRECT("'各歳別人口③'!E"&amp;(68+131*ROW(A48))):INDIRECT("'各歳別人口③'!E"&amp;(72+131*ROW(A48))))</f>
        <v>11868</v>
      </c>
      <c r="BL58" s="25">
        <f ca="1">SUM(INDIRECT("'各歳別人口③'!E"&amp;(73+131*ROW(A48))):INDIRECT("'各歳別人口③'!E"&amp;(77+131*ROW(A48))))</f>
        <v>16938</v>
      </c>
      <c r="BM58" s="25">
        <f ca="1">SUM(INDIRECT("'各歳別人口③'!E"&amp;(78+131*ROW(A48))):INDIRECT("'各歳別人口③'!E"&amp;(82+131*ROW(A48))))</f>
        <v>14673</v>
      </c>
      <c r="BN58" s="25">
        <f ca="1">SUM(INDIRECT("'各歳別人口③'!E"&amp;(83+131*ROW(A48))):INDIRECT("'各歳別人口③'!E"&amp;(87+131*ROW(A48))))</f>
        <v>12290</v>
      </c>
      <c r="BO58" s="25">
        <f ca="1">SUM(INDIRECT("'各歳別人口③'!E"&amp;(88+131*ROW(A48))):INDIRECT("'各歳別人口③'!E"&amp;(133+131*ROW(A48))))</f>
        <v>14246</v>
      </c>
      <c r="BQ58" s="24" t="str">
        <f>"2022年"&amp;"7月"</f>
        <v>2022年7月</v>
      </c>
      <c r="BR58" s="25">
        <f t="shared" ca="1" si="207"/>
        <v>907</v>
      </c>
      <c r="BS58" s="25">
        <f t="shared" ca="1" si="208"/>
        <v>987</v>
      </c>
      <c r="BT58" s="25">
        <f t="shared" ca="1" si="209"/>
        <v>1141</v>
      </c>
      <c r="BU58" s="25">
        <f t="shared" ca="1" si="210"/>
        <v>1235</v>
      </c>
      <c r="BV58" s="25">
        <f t="shared" ca="1" si="211"/>
        <v>1251</v>
      </c>
      <c r="BW58" s="25">
        <f t="shared" ca="1" si="212"/>
        <v>1292</v>
      </c>
      <c r="BX58" s="25">
        <f t="shared" ca="1" si="213"/>
        <v>1446</v>
      </c>
      <c r="BY58" s="25">
        <f t="shared" ca="1" si="214"/>
        <v>1393</v>
      </c>
      <c r="BZ58" s="25">
        <f t="shared" ca="1" si="215"/>
        <v>1403</v>
      </c>
      <c r="CA58" s="25">
        <f t="shared" ca="1" si="216"/>
        <v>1461</v>
      </c>
      <c r="CB58" s="25">
        <f t="shared" ca="1" si="217"/>
        <v>1468</v>
      </c>
      <c r="CC58" s="25">
        <f t="shared" ca="1" si="218"/>
        <v>1590</v>
      </c>
      <c r="CD58" s="25">
        <f t="shared" ca="1" si="219"/>
        <v>1582</v>
      </c>
      <c r="CE58" s="25">
        <f t="shared" ca="1" si="220"/>
        <v>1584</v>
      </c>
      <c r="CF58" s="25">
        <f t="shared" ca="1" si="221"/>
        <v>1635</v>
      </c>
      <c r="CG58" s="25">
        <f t="shared" ca="1" si="222"/>
        <v>1880</v>
      </c>
      <c r="CH58" s="25">
        <f t="shared" ca="1" si="223"/>
        <v>2033</v>
      </c>
      <c r="CI58" s="25">
        <f t="shared" ca="1" si="224"/>
        <v>2063</v>
      </c>
      <c r="CJ58" s="25">
        <f t="shared" ca="1" si="225"/>
        <v>2272</v>
      </c>
      <c r="CK58" s="25">
        <f t="shared" ca="1" si="226"/>
        <v>2353</v>
      </c>
      <c r="CL58" s="25">
        <f t="shared" ca="1" si="227"/>
        <v>2547</v>
      </c>
      <c r="CM58" s="25">
        <f t="shared" ca="1" si="228"/>
        <v>2593</v>
      </c>
      <c r="CN58" s="25">
        <f t="shared" ca="1" si="229"/>
        <v>2352</v>
      </c>
      <c r="CO58" s="25">
        <f t="shared" ca="1" si="230"/>
        <v>2125</v>
      </c>
      <c r="CP58" s="25">
        <f t="shared" ca="1" si="231"/>
        <v>1992</v>
      </c>
      <c r="CQ58" s="25">
        <f t="shared" ca="1" si="232"/>
        <v>1919</v>
      </c>
      <c r="CR58" s="25">
        <f t="shared" ca="1" si="233"/>
        <v>1890</v>
      </c>
      <c r="CS58" s="25">
        <f t="shared" ca="1" si="234"/>
        <v>1881</v>
      </c>
      <c r="CT58" s="25">
        <f t="shared" ca="1" si="235"/>
        <v>1808</v>
      </c>
      <c r="CU58" s="25">
        <f t="shared" ca="1" si="236"/>
        <v>1741</v>
      </c>
      <c r="CV58" s="25">
        <f t="shared" ca="1" si="237"/>
        <v>1758</v>
      </c>
      <c r="CW58" s="25">
        <f t="shared" ca="1" si="238"/>
        <v>1802</v>
      </c>
      <c r="CX58" s="25">
        <f t="shared" ca="1" si="239"/>
        <v>1778</v>
      </c>
      <c r="CY58" s="25">
        <f t="shared" ca="1" si="240"/>
        <v>1857</v>
      </c>
      <c r="CZ58" s="25">
        <f t="shared" ca="1" si="241"/>
        <v>1893</v>
      </c>
      <c r="DA58" s="25">
        <f t="shared" ca="1" si="242"/>
        <v>1996</v>
      </c>
      <c r="DB58" s="25">
        <f t="shared" ca="1" si="243"/>
        <v>1972</v>
      </c>
      <c r="DC58" s="25">
        <f t="shared" ca="1" si="244"/>
        <v>2022</v>
      </c>
      <c r="DD58" s="25">
        <f t="shared" ca="1" si="245"/>
        <v>2051</v>
      </c>
      <c r="DE58" s="25">
        <f t="shared" ca="1" si="246"/>
        <v>2145</v>
      </c>
      <c r="DF58" s="25">
        <f t="shared" ca="1" si="247"/>
        <v>2153</v>
      </c>
      <c r="DG58" s="25">
        <f t="shared" ca="1" si="248"/>
        <v>2140</v>
      </c>
      <c r="DH58" s="25">
        <f t="shared" ca="1" si="249"/>
        <v>2252</v>
      </c>
      <c r="DI58" s="25">
        <f t="shared" ca="1" si="250"/>
        <v>2453</v>
      </c>
      <c r="DJ58" s="25">
        <f t="shared" ca="1" si="251"/>
        <v>2506</v>
      </c>
      <c r="DK58" s="25">
        <f t="shared" ca="1" si="252"/>
        <v>2684</v>
      </c>
      <c r="DL58" s="25">
        <f t="shared" ca="1" si="253"/>
        <v>2917</v>
      </c>
      <c r="DM58" s="25">
        <f t="shared" ca="1" si="254"/>
        <v>3053</v>
      </c>
      <c r="DN58" s="25">
        <f t="shared" ca="1" si="255"/>
        <v>3254</v>
      </c>
      <c r="DO58" s="25">
        <f t="shared" ca="1" si="256"/>
        <v>3384</v>
      </c>
      <c r="DP58" s="25">
        <f t="shared" ca="1" si="257"/>
        <v>3443</v>
      </c>
      <c r="DQ58" s="25">
        <f t="shared" ca="1" si="258"/>
        <v>3284</v>
      </c>
      <c r="DR58" s="25">
        <f t="shared" ca="1" si="259"/>
        <v>3148</v>
      </c>
      <c r="DS58" s="25">
        <f t="shared" ca="1" si="260"/>
        <v>3199</v>
      </c>
      <c r="DT58" s="25">
        <f t="shared" ca="1" si="261"/>
        <v>3079</v>
      </c>
      <c r="DU58" s="25">
        <f t="shared" ca="1" si="262"/>
        <v>2870</v>
      </c>
      <c r="DV58" s="25">
        <f t="shared" ca="1" si="263"/>
        <v>2459</v>
      </c>
      <c r="DW58" s="25">
        <f t="shared" ca="1" si="264"/>
        <v>2722</v>
      </c>
      <c r="DX58" s="25">
        <f t="shared" ca="1" si="265"/>
        <v>2527</v>
      </c>
      <c r="DY58" s="25">
        <f t="shared" ca="1" si="266"/>
        <v>2585</v>
      </c>
      <c r="DZ58" s="25">
        <f t="shared" ca="1" si="267"/>
        <v>2451</v>
      </c>
      <c r="EA58" s="25">
        <f t="shared" ca="1" si="268"/>
        <v>2328</v>
      </c>
      <c r="EB58" s="25">
        <f t="shared" ca="1" si="269"/>
        <v>2382</v>
      </c>
      <c r="EC58" s="25">
        <f t="shared" ca="1" si="270"/>
        <v>2392</v>
      </c>
      <c r="ED58" s="25">
        <f t="shared" ca="1" si="271"/>
        <v>2241</v>
      </c>
      <c r="EE58" s="25">
        <f t="shared" ca="1" si="272"/>
        <v>2217</v>
      </c>
      <c r="EF58" s="25">
        <f t="shared" ca="1" si="273"/>
        <v>2258</v>
      </c>
      <c r="EG58" s="25">
        <f t="shared" ca="1" si="274"/>
        <v>2352</v>
      </c>
      <c r="EH58" s="25">
        <f t="shared" ca="1" si="275"/>
        <v>2341</v>
      </c>
      <c r="EI58" s="25">
        <f t="shared" ca="1" si="276"/>
        <v>2489</v>
      </c>
      <c r="EJ58" s="25">
        <f t="shared" ca="1" si="277"/>
        <v>2657</v>
      </c>
      <c r="EK58" s="25">
        <f t="shared" ca="1" si="278"/>
        <v>2835</v>
      </c>
      <c r="EL58" s="25">
        <f t="shared" ca="1" si="279"/>
        <v>3126</v>
      </c>
      <c r="EM58" s="25">
        <f t="shared" ca="1" si="280"/>
        <v>3312</v>
      </c>
      <c r="EN58" s="25">
        <f t="shared" ca="1" si="281"/>
        <v>3291</v>
      </c>
      <c r="EO58" s="25">
        <f t="shared" ca="1" si="282"/>
        <v>3044</v>
      </c>
      <c r="EP58" s="25">
        <f t="shared" ca="1" si="283"/>
        <v>1805</v>
      </c>
      <c r="EQ58" s="25">
        <f t="shared" ca="1" si="284"/>
        <v>2071</v>
      </c>
      <c r="ER58" s="25">
        <f t="shared" ca="1" si="285"/>
        <v>2594</v>
      </c>
      <c r="ES58" s="25">
        <f t="shared" ca="1" si="286"/>
        <v>2420</v>
      </c>
      <c r="ET58" s="25">
        <f t="shared" ca="1" si="287"/>
        <v>2396</v>
      </c>
      <c r="EU58" s="25">
        <f t="shared" ca="1" si="288"/>
        <v>2161</v>
      </c>
      <c r="EV58" s="25">
        <f t="shared" ca="1" si="289"/>
        <v>1838</v>
      </c>
      <c r="EW58" s="25">
        <f t="shared" ca="1" si="290"/>
        <v>1549</v>
      </c>
      <c r="EX58" s="25">
        <f t="shared" ca="1" si="291"/>
        <v>1500</v>
      </c>
      <c r="EY58" s="25">
        <f t="shared" ca="1" si="292"/>
        <v>1375</v>
      </c>
      <c r="EZ58" s="25">
        <f t="shared" ca="1" si="293"/>
        <v>1260</v>
      </c>
      <c r="FA58" s="25">
        <f t="shared" ca="1" si="294"/>
        <v>1114</v>
      </c>
      <c r="FB58" s="25">
        <f t="shared" ca="1" si="295"/>
        <v>819</v>
      </c>
      <c r="FC58" s="25">
        <f t="shared" ca="1" si="296"/>
        <v>722</v>
      </c>
      <c r="FD58" s="25">
        <f t="shared" ca="1" si="297"/>
        <v>590</v>
      </c>
      <c r="FE58" s="25">
        <f t="shared" ca="1" si="298"/>
        <v>446</v>
      </c>
      <c r="FF58" s="25">
        <f t="shared" ca="1" si="299"/>
        <v>307</v>
      </c>
      <c r="FG58" s="25">
        <f t="shared" ca="1" si="300"/>
        <v>249</v>
      </c>
      <c r="FH58" s="25">
        <f t="shared" ca="1" si="301"/>
        <v>216</v>
      </c>
      <c r="FI58" s="25">
        <f t="shared" ca="1" si="302"/>
        <v>122</v>
      </c>
      <c r="FJ58" s="25">
        <f t="shared" ca="1" si="303"/>
        <v>91</v>
      </c>
      <c r="FK58" s="25">
        <f t="shared" ca="1" si="304"/>
        <v>47</v>
      </c>
      <c r="FL58" s="25">
        <f t="shared" ca="1" si="305"/>
        <v>46</v>
      </c>
      <c r="FM58" s="25">
        <f t="shared" ca="1" si="306"/>
        <v>28</v>
      </c>
      <c r="FN58" s="27">
        <f ca="1">SUM(INDIRECT("'各歳別人口③'!D"&amp;(103+131*ROW(A48))):INDIRECT("'各歳別人口③'!D"&amp;(133+131*ROW(A48))))</f>
        <v>32</v>
      </c>
      <c r="FP58" s="24" t="str">
        <f>"2022年"&amp;"7月"</f>
        <v>2022年7月</v>
      </c>
      <c r="FQ58" s="25">
        <f t="shared" ca="1" si="307"/>
        <v>899</v>
      </c>
      <c r="FR58" s="25">
        <f t="shared" ca="1" si="308"/>
        <v>955</v>
      </c>
      <c r="FS58" s="25">
        <f t="shared" ca="1" si="309"/>
        <v>1068</v>
      </c>
      <c r="FT58" s="25">
        <f t="shared" ca="1" si="310"/>
        <v>1046</v>
      </c>
      <c r="FU58" s="25">
        <f t="shared" ca="1" si="311"/>
        <v>1206</v>
      </c>
      <c r="FV58" s="25">
        <f t="shared" ca="1" si="312"/>
        <v>1200</v>
      </c>
      <c r="FW58" s="25">
        <f t="shared" ca="1" si="313"/>
        <v>1293</v>
      </c>
      <c r="FX58" s="25">
        <f t="shared" ca="1" si="314"/>
        <v>1403</v>
      </c>
      <c r="FY58" s="25">
        <f t="shared" ca="1" si="315"/>
        <v>1378</v>
      </c>
      <c r="FZ58" s="25">
        <f t="shared" ca="1" si="316"/>
        <v>1412</v>
      </c>
      <c r="GA58" s="25">
        <f t="shared" ca="1" si="317"/>
        <v>1471</v>
      </c>
      <c r="GB58" s="25">
        <f t="shared" ca="1" si="318"/>
        <v>1531</v>
      </c>
      <c r="GC58" s="25">
        <f t="shared" ca="1" si="319"/>
        <v>1499</v>
      </c>
      <c r="GD58" s="25">
        <f t="shared" ca="1" si="320"/>
        <v>1518</v>
      </c>
      <c r="GE58" s="25">
        <f t="shared" ca="1" si="321"/>
        <v>1586</v>
      </c>
      <c r="GF58" s="25">
        <f t="shared" ca="1" si="322"/>
        <v>1612</v>
      </c>
      <c r="GG58" s="25">
        <f t="shared" ca="1" si="323"/>
        <v>1597</v>
      </c>
      <c r="GH58" s="25">
        <f t="shared" ca="1" si="324"/>
        <v>1638</v>
      </c>
      <c r="GI58" s="25">
        <f t="shared" ca="1" si="325"/>
        <v>1760</v>
      </c>
      <c r="GJ58" s="25">
        <f t="shared" ca="1" si="326"/>
        <v>1906</v>
      </c>
      <c r="GK58" s="25">
        <f t="shared" ca="1" si="327"/>
        <v>1867</v>
      </c>
      <c r="GL58" s="25">
        <f t="shared" ca="1" si="328"/>
        <v>1870</v>
      </c>
      <c r="GM58" s="25">
        <f t="shared" ca="1" si="329"/>
        <v>1889</v>
      </c>
      <c r="GN58" s="25">
        <f t="shared" ca="1" si="330"/>
        <v>1727</v>
      </c>
      <c r="GO58" s="25">
        <f t="shared" ca="1" si="331"/>
        <v>1629</v>
      </c>
      <c r="GP58" s="25">
        <f t="shared" ca="1" si="332"/>
        <v>1591</v>
      </c>
      <c r="GQ58" s="25">
        <f t="shared" ca="1" si="333"/>
        <v>1505</v>
      </c>
      <c r="GR58" s="25">
        <f t="shared" ca="1" si="334"/>
        <v>1534</v>
      </c>
      <c r="GS58" s="25">
        <f t="shared" ca="1" si="335"/>
        <v>1499</v>
      </c>
      <c r="GT58" s="25">
        <f t="shared" ca="1" si="336"/>
        <v>1378</v>
      </c>
      <c r="GU58" s="25">
        <f t="shared" ca="1" si="337"/>
        <v>1499</v>
      </c>
      <c r="GV58" s="25">
        <f t="shared" ca="1" si="338"/>
        <v>1489</v>
      </c>
      <c r="GW58" s="25">
        <f t="shared" ca="1" si="339"/>
        <v>1581</v>
      </c>
      <c r="GX58" s="25">
        <f t="shared" ca="1" si="340"/>
        <v>1609</v>
      </c>
      <c r="GY58" s="25">
        <f t="shared" ca="1" si="341"/>
        <v>1679</v>
      </c>
      <c r="GZ58" s="25">
        <f t="shared" ca="1" si="342"/>
        <v>1739</v>
      </c>
      <c r="HA58" s="25">
        <f t="shared" ca="1" si="343"/>
        <v>1678</v>
      </c>
      <c r="HB58" s="25">
        <f t="shared" ca="1" si="344"/>
        <v>1891</v>
      </c>
      <c r="HC58" s="25">
        <f t="shared" ca="1" si="345"/>
        <v>1878</v>
      </c>
      <c r="HD58" s="25">
        <f t="shared" ca="1" si="346"/>
        <v>2016</v>
      </c>
      <c r="HE58" s="25">
        <f t="shared" ca="1" si="347"/>
        <v>2022</v>
      </c>
      <c r="HF58" s="25">
        <f t="shared" ca="1" si="348"/>
        <v>2046</v>
      </c>
      <c r="HG58" s="25">
        <f t="shared" ca="1" si="349"/>
        <v>2214</v>
      </c>
      <c r="HH58" s="25">
        <f t="shared" ca="1" si="350"/>
        <v>2231</v>
      </c>
      <c r="HI58" s="25">
        <f t="shared" ca="1" si="351"/>
        <v>2357</v>
      </c>
      <c r="HJ58" s="25">
        <f t="shared" ca="1" si="352"/>
        <v>2575</v>
      </c>
      <c r="HK58" s="25">
        <f t="shared" ca="1" si="353"/>
        <v>2672</v>
      </c>
      <c r="HL58" s="25">
        <f t="shared" ca="1" si="354"/>
        <v>2940</v>
      </c>
      <c r="HM58" s="25">
        <f t="shared" ca="1" si="355"/>
        <v>3030</v>
      </c>
      <c r="HN58" s="25">
        <f t="shared" ca="1" si="356"/>
        <v>3142</v>
      </c>
      <c r="HO58" s="25">
        <f t="shared" ca="1" si="357"/>
        <v>3198</v>
      </c>
      <c r="HP58" s="25">
        <f t="shared" ca="1" si="358"/>
        <v>3149</v>
      </c>
      <c r="HQ58" s="25">
        <f t="shared" ca="1" si="359"/>
        <v>2965</v>
      </c>
      <c r="HR58" s="25">
        <f t="shared" ca="1" si="360"/>
        <v>2856</v>
      </c>
      <c r="HS58" s="25">
        <f t="shared" ca="1" si="361"/>
        <v>2889</v>
      </c>
      <c r="HT58" s="25">
        <f t="shared" ca="1" si="362"/>
        <v>2736</v>
      </c>
      <c r="HU58" s="25">
        <f t="shared" ca="1" si="363"/>
        <v>2311</v>
      </c>
      <c r="HV58" s="25">
        <f t="shared" ca="1" si="364"/>
        <v>2687</v>
      </c>
      <c r="HW58" s="25">
        <f t="shared" ca="1" si="365"/>
        <v>2494</v>
      </c>
      <c r="HX58" s="25">
        <f t="shared" ca="1" si="366"/>
        <v>2330</v>
      </c>
      <c r="HY58" s="25">
        <f t="shared" ca="1" si="367"/>
        <v>2379</v>
      </c>
      <c r="HZ58" s="25">
        <f t="shared" ca="1" si="368"/>
        <v>2296</v>
      </c>
      <c r="IA58" s="25">
        <f t="shared" ca="1" si="369"/>
        <v>2230</v>
      </c>
      <c r="IB58" s="25">
        <f t="shared" ca="1" si="370"/>
        <v>2298</v>
      </c>
      <c r="IC58" s="25">
        <f t="shared" ca="1" si="371"/>
        <v>2169</v>
      </c>
      <c r="ID58" s="25">
        <f t="shared" ca="1" si="372"/>
        <v>2183</v>
      </c>
      <c r="IE58" s="25">
        <f t="shared" ca="1" si="373"/>
        <v>2290</v>
      </c>
      <c r="IF58" s="25">
        <f t="shared" ca="1" si="374"/>
        <v>2419</v>
      </c>
      <c r="IG58" s="25">
        <f t="shared" ca="1" si="375"/>
        <v>2406</v>
      </c>
      <c r="IH58" s="25">
        <f t="shared" ca="1" si="376"/>
        <v>2570</v>
      </c>
      <c r="II58" s="25">
        <f t="shared" ca="1" si="377"/>
        <v>2828</v>
      </c>
      <c r="IJ58" s="25">
        <f t="shared" ca="1" si="378"/>
        <v>3057</v>
      </c>
      <c r="IK58" s="25">
        <f t="shared" ca="1" si="379"/>
        <v>3466</v>
      </c>
      <c r="IL58" s="25">
        <f t="shared" ca="1" si="380"/>
        <v>3668</v>
      </c>
      <c r="IM58" s="25">
        <f t="shared" ca="1" si="381"/>
        <v>3919</v>
      </c>
      <c r="IN58" s="25">
        <f t="shared" ca="1" si="382"/>
        <v>3636</v>
      </c>
      <c r="IO58" s="25">
        <f t="shared" ca="1" si="383"/>
        <v>2233</v>
      </c>
      <c r="IP58" s="25">
        <f t="shared" ca="1" si="384"/>
        <v>2647</v>
      </c>
      <c r="IQ58" s="25">
        <f t="shared" ca="1" si="385"/>
        <v>3232</v>
      </c>
      <c r="IR58" s="25">
        <f t="shared" ca="1" si="386"/>
        <v>2925</v>
      </c>
      <c r="IS58" s="25">
        <f t="shared" ca="1" si="387"/>
        <v>2936</v>
      </c>
      <c r="IT58" s="25">
        <f t="shared" ca="1" si="388"/>
        <v>2746</v>
      </c>
      <c r="IU58" s="25">
        <f t="shared" ca="1" si="389"/>
        <v>2426</v>
      </c>
      <c r="IV58" s="25">
        <f t="shared" ca="1" si="390"/>
        <v>2041</v>
      </c>
      <c r="IW58" s="25">
        <f t="shared" ca="1" si="391"/>
        <v>2141</v>
      </c>
      <c r="IX58" s="25">
        <f t="shared" ca="1" si="392"/>
        <v>1863</v>
      </c>
      <c r="IY58" s="25">
        <f t="shared" ca="1" si="393"/>
        <v>1911</v>
      </c>
      <c r="IZ58" s="25">
        <f t="shared" ca="1" si="394"/>
        <v>1767</v>
      </c>
      <c r="JA58" s="25">
        <f t="shared" ca="1" si="395"/>
        <v>1484</v>
      </c>
      <c r="JB58" s="25">
        <f t="shared" ca="1" si="396"/>
        <v>1382</v>
      </c>
      <c r="JC58" s="25">
        <f t="shared" ca="1" si="397"/>
        <v>1171</v>
      </c>
      <c r="JD58" s="25">
        <f t="shared" ca="1" si="398"/>
        <v>977</v>
      </c>
      <c r="JE58" s="25">
        <f t="shared" ca="1" si="399"/>
        <v>850</v>
      </c>
      <c r="JF58" s="25">
        <f t="shared" ca="1" si="400"/>
        <v>705</v>
      </c>
      <c r="JG58" s="25">
        <f t="shared" ca="1" si="401"/>
        <v>525</v>
      </c>
      <c r="JH58" s="25">
        <f t="shared" ca="1" si="402"/>
        <v>404</v>
      </c>
      <c r="JI58" s="25">
        <f t="shared" ca="1" si="403"/>
        <v>354</v>
      </c>
      <c r="JJ58" s="25">
        <f t="shared" ca="1" si="404"/>
        <v>307</v>
      </c>
      <c r="JK58" s="25">
        <f t="shared" ca="1" si="405"/>
        <v>178</v>
      </c>
      <c r="JL58" s="25">
        <f t="shared" ca="1" si="406"/>
        <v>135</v>
      </c>
      <c r="JM58" s="27">
        <f ca="1">SUM(INDIRECT("'各歳別人口③'!E"&amp;(103+131*ROW(A48))):INDIRECT("'各歳別人口③'!E"&amp;(133+131*ROW(A48))))</f>
        <v>233</v>
      </c>
    </row>
    <row r="59" spans="1:273" x14ac:dyDescent="0.4">
      <c r="A59" s="24" t="str">
        <f>"2022年"&amp;"8月"</f>
        <v>2022年8月</v>
      </c>
      <c r="B59" s="25">
        <f ca="1">SUM(INDIRECT("'各歳別人口③'!D"&amp;(3+131*ROW(A49))):INDIRECT("'各歳別人口③'!E"&amp;(133+131*ROW(A49))))</f>
        <v>389593</v>
      </c>
      <c r="D59" s="24" t="str">
        <f>"2022年"&amp;"8月"</f>
        <v>2022年8月</v>
      </c>
      <c r="E59" s="25">
        <f ca="1">SUM(INDIRECT("'各歳別人口③'!D"&amp;(3+131*ROW(A49))):INDIRECT("'各歳別人口③'!D"&amp;(133+131*ROW(A49))))</f>
        <v>194218</v>
      </c>
      <c r="F59" s="25">
        <f ca="1">SUM(INDIRECT("'各歳別人口③'!E"&amp;(3+131*ROW(A49))):INDIRECT("'各歳別人口③'!E"&amp;(133+131*ROW(A49))))</f>
        <v>195375</v>
      </c>
      <c r="H59" s="24" t="str">
        <f>"2022年"&amp;"8月"</f>
        <v>2022年8月</v>
      </c>
      <c r="I59" s="25">
        <f ca="1">SUM(INDIRECT("'各歳別人口③'!D"&amp;(3+131*ROW(A49))):INDIRECT("'各歳別人口③'!D"&amp;(17+131*ROW(A49))))</f>
        <v>20321</v>
      </c>
      <c r="J59" s="25">
        <f ca="1">SUM(INDIRECT("'各歳別人口③'!D"&amp;(18+131*ROW(A49))):INDIRECT("'各歳別人口③'!D"&amp;(67+131*ROW(A49))))</f>
        <v>118209</v>
      </c>
      <c r="K59" s="25">
        <f ca="1">SUM(INDIRECT("'各歳別人口③'!D"&amp;(68+131*ROW(A49))):INDIRECT("'各歳別人口③'!D"&amp;(133+131*ROW(A49))))</f>
        <v>55688</v>
      </c>
      <c r="M59" s="24" t="str">
        <f>"2022年"&amp;"8月"</f>
        <v>2022年8月</v>
      </c>
      <c r="N59" s="25">
        <f ca="1">SUM(INDIRECT("'各歳別人口③'!E"&amp;(3+131*ROW(A49))):INDIRECT("'各歳別人口③'!E"&amp;(17+131*ROW(A49))))</f>
        <v>19385</v>
      </c>
      <c r="O59" s="25">
        <f ca="1">SUM(INDIRECT("'各歳別人口③'!E"&amp;(18+131*ROW(A49))):INDIRECT("'各歳別人口③'!E"&amp;(67+131*ROW(A49))))</f>
        <v>106003</v>
      </c>
      <c r="P59" s="25">
        <f ca="1">SUM(INDIRECT("'各歳別人口③'!E"&amp;(68+131*ROW(A49))):INDIRECT("'各歳別人口③'!E"&amp;(133+131*ROW(A49))))</f>
        <v>69987</v>
      </c>
      <c r="R59" s="24" t="str">
        <f>"2022年"&amp;"8月"</f>
        <v>2022年8月</v>
      </c>
      <c r="S59" s="26">
        <f ca="1">IFERROR(SUM(INDIRECT("'各歳別人口③'!D"&amp;(68+131*ROW(A49))):INDIRECT("'各歳別人口③'!E"&amp;(133+131*ROW(A49))))/SUM(INDIRECT("'各歳別人口③'!D"&amp;(3+131*ROW(A49))):INDIRECT("'各歳別人口③'!E"&amp;(133+131*ROW(A49)))),"")</f>
        <v>0.32258023116431761</v>
      </c>
      <c r="U59" s="24" t="str">
        <f>"2022年"&amp;"8月"</f>
        <v>2022年8月</v>
      </c>
      <c r="V59" s="26">
        <f ca="1">IFERROR(SUM(INDIRECT("'各歳別人口③'!D"&amp;(78+131*ROW(A49))):INDIRECT("'各歳別人口③'!E"&amp;(133+131*ROW(A49))))/SUM(INDIRECT("'各歳別人口③'!D"&amp;(3+131*ROW(A49))):INDIRECT("'各歳別人口③'!E"&amp;(133+131*ROW(A49)))),"")</f>
        <v>0.1804934893594084</v>
      </c>
      <c r="X59" s="24" t="str">
        <f>"2022年"&amp;"8月"</f>
        <v>2022年8月</v>
      </c>
      <c r="Y59" s="26">
        <f ca="1">IFERROR(SUM(INDIRECT("'各歳別人口③'!D"&amp;(3+131*ROW(A49))):INDIRECT("'各歳別人口③'!E"&amp;(17+131*ROW(A49))))/SUM(INDIRECT("'各歳別人口③'!D"&amp;(3+131*ROW(A49))):INDIRECT("'各歳別人口③'!E"&amp;(133+131*ROW(A49)))),"")</f>
        <v>0.10191661554494048</v>
      </c>
      <c r="Z59" s="26">
        <f ca="1">IFERROR(SUM(INDIRECT("'各歳別人口③'!D"&amp;(18+131*ROW(A49))):INDIRECT("'各歳別人口③'!E"&amp;(67+131*ROW(A49))))/SUM(INDIRECT("'各歳別人口③'!D"&amp;(3+131*ROW(A49))):INDIRECT("'各歳別人口③'!E"&amp;(133+131*ROW(A49)))),"")</f>
        <v>0.57550315329074186</v>
      </c>
      <c r="AA59" s="26">
        <f ca="1">IFERROR(SUM(INDIRECT("'各歳別人口③'!D"&amp;(68+131*ROW(A49))):INDIRECT("'各歳別人口③'!E"&amp;(133+131*ROW(A49))))/SUM(INDIRECT("'各歳別人口③'!D"&amp;(3+131*ROW(A49))):INDIRECT("'各歳別人口③'!E"&amp;(133+131*ROW(A49)))),"")</f>
        <v>0.32258023116431761</v>
      </c>
      <c r="AC59" s="24" t="str">
        <f>"2022年"&amp;"8月"</f>
        <v>2022年8月</v>
      </c>
      <c r="AD59" s="25">
        <f ca="1">SUM(INDIRECT("'各歳別人口③'!D"&amp;(3+131*ROW(A49))):INDIRECT("'各歳別人口③'!D"&amp;(7+131*ROW(A49))))</f>
        <v>5521</v>
      </c>
      <c r="AE59" s="25">
        <f ca="1">SUM(INDIRECT("'各歳別人口③'!D"&amp;(8+131*ROW(A49))):INDIRECT("'各歳別人口③'!D"&amp;(12+131*ROW(A49))))</f>
        <v>6970</v>
      </c>
      <c r="AF59" s="25">
        <f ca="1">SUM(INDIRECT("'各歳別人口③'!D"&amp;(13+131*ROW(A49))):INDIRECT("'各歳別人口③'!D"&amp;(17+131*ROW(A49))))</f>
        <v>7830</v>
      </c>
      <c r="AG59" s="25">
        <f ca="1">SUM(INDIRECT("'各歳別人口③'!D"&amp;(18+131*ROW(A49))):INDIRECT("'各歳別人口③'!D"&amp;(22+131*ROW(A49))))</f>
        <v>10386</v>
      </c>
      <c r="AH59" s="25">
        <f ca="1">SUM(INDIRECT("'各歳別人口③'!D"&amp;(23+131*ROW(A49))):INDIRECT("'各歳別人口③'!D"&amp;(27+131*ROW(A49))))</f>
        <v>11470</v>
      </c>
      <c r="AI59" s="25">
        <f ca="1">SUM(INDIRECT("'各歳別人口③'!D"&amp;(28+131*ROW(A49))):INDIRECT("'各歳別人口③'!D"&amp;(32+131*ROW(A49))))</f>
        <v>9230</v>
      </c>
      <c r="AJ59" s="25">
        <f ca="1">SUM(INDIRECT("'各歳別人口③'!D"&amp;(33+131*ROW(A49))):INDIRECT("'各歳別人口③'!D"&amp;(37+131*ROW(A49))))</f>
        <v>9058</v>
      </c>
      <c r="AK59" s="25">
        <f ca="1">SUM(INDIRECT("'各歳別人口③'!D"&amp;(38+131*ROW(A49))):INDIRECT("'各歳別人口③'!D"&amp;(42+131*ROW(A49))))</f>
        <v>10161</v>
      </c>
      <c r="AL59" s="25">
        <f ca="1">SUM(INDIRECT("'各歳別人口③'!D"&amp;(43+131*ROW(A49))):INDIRECT("'各歳別人口③'!D"&amp;(47+131*ROW(A49))))</f>
        <v>11476</v>
      </c>
      <c r="AM59" s="25">
        <f ca="1">SUM(INDIRECT("'各歳別人口③'!D"&amp;(48+131*ROW(A49))):INDIRECT("'各歳別人口③'!D"&amp;(52+131*ROW(A49))))</f>
        <v>15215</v>
      </c>
      <c r="AN59" s="25">
        <f ca="1">SUM(INDIRECT("'各歳別人口③'!D"&amp;(53+131*ROW(A49))):INDIRECT("'各歳別人口③'!D"&amp;(57+131*ROW(A49))))</f>
        <v>16156</v>
      </c>
      <c r="AO59" s="25">
        <f ca="1">SUM(INDIRECT("'各歳別人口③'!D"&amp;(58+131*ROW(A49))):INDIRECT("'各歳別人口③'!D"&amp;(62+131*ROW(A49))))</f>
        <v>13232</v>
      </c>
      <c r="AP59" s="25">
        <f ca="1">SUM(INDIRECT("'各歳別人口③'!D"&amp;(63+131*ROW(A49))):INDIRECT("'各歳別人口③'!D"&amp;(67+131*ROW(A49))))</f>
        <v>11825</v>
      </c>
      <c r="AQ59" s="25">
        <f ca="1">SUM(INDIRECT("'各歳別人口③'!D"&amp;(68+131*ROW(A49))):INDIRECT("'各歳別人口③'!D"&amp;(72+131*ROW(A49))))</f>
        <v>11615</v>
      </c>
      <c r="AR59" s="25">
        <f ca="1">SUM(INDIRECT("'各歳別人口③'!D"&amp;(73+131*ROW(A49))):INDIRECT("'各歳別人口③'!D"&amp;(77+131*ROW(A49))))</f>
        <v>15099</v>
      </c>
      <c r="AS59" s="25">
        <f ca="1">SUM(INDIRECT("'各歳別人口③'!D"&amp;(78+131*ROW(A49))):INDIRECT("'各歳別人口③'!D"&amp;(82+131*ROW(A49))))</f>
        <v>12007</v>
      </c>
      <c r="AT59" s="25">
        <f ca="1">SUM(INDIRECT("'各歳別人口③'!D"&amp;(83+131*ROW(A49))):INDIRECT("'各歳別人口③'!D"&amp;(87+131*ROW(A49))))</f>
        <v>9487</v>
      </c>
      <c r="AU59" s="25">
        <f ca="1">SUM(INDIRECT("'各歳別人口③'!D"&amp;(88+131*ROW(A49))):INDIRECT("'各歳別人口③'!D"&amp;(133+131*ROW(A49))))</f>
        <v>7480</v>
      </c>
      <c r="AW59" s="24" t="str">
        <f>"2022年"&amp;"8月"</f>
        <v>2022年8月</v>
      </c>
      <c r="AX59" s="25">
        <f ca="1">SUM(INDIRECT("'各歳別人口③'!E"&amp;(3+131*ROW(A49))):INDIRECT("'各歳別人口③'!E"&amp;(7+131*ROW(A49))))</f>
        <v>5139</v>
      </c>
      <c r="AY59" s="25">
        <f ca="1">SUM(INDIRECT("'各歳別人口③'!E"&amp;(8+131*ROW(A49))):INDIRECT("'各歳別人口③'!E"&amp;(12+131*ROW(A49))))</f>
        <v>6683</v>
      </c>
      <c r="AZ59" s="25">
        <f ca="1">SUM(INDIRECT("'各歳別人口③'!E"&amp;(13+131*ROW(A49))):INDIRECT("'各歳別人口③'!E"&amp;(17+131*ROW(A49))))</f>
        <v>7563</v>
      </c>
      <c r="BA59" s="25">
        <f ca="1">SUM(INDIRECT("'各歳別人口③'!E"&amp;(18+131*ROW(A49))):INDIRECT("'各歳別人口③'!E"&amp;(22+131*ROW(A49))))</f>
        <v>8438</v>
      </c>
      <c r="BB59" s="25">
        <f ca="1">SUM(INDIRECT("'各歳別人口③'!E"&amp;(23+131*ROW(A49))):INDIRECT("'各歳別人口③'!E"&amp;(27+131*ROW(A49))))</f>
        <v>8904</v>
      </c>
      <c r="BC59" s="25">
        <f ca="1">SUM(INDIRECT("'各歳別人口③'!E"&amp;(28+131*ROW(A49))):INDIRECT("'各歳別人口③'!E"&amp;(32+131*ROW(A49))))</f>
        <v>7502</v>
      </c>
      <c r="BD59" s="25">
        <f ca="1">SUM(INDIRECT("'各歳別人口③'!E"&amp;(33+131*ROW(A49))):INDIRECT("'各歳別人口③'!E"&amp;(37+131*ROW(A49))))</f>
        <v>7812</v>
      </c>
      <c r="BE59" s="25">
        <f ca="1">SUM(INDIRECT("'各歳別人口③'!E"&amp;(38+131*ROW(A49))):INDIRECT("'各歳別人口③'!E"&amp;(42+131*ROW(A49))))</f>
        <v>9161</v>
      </c>
      <c r="BF59" s="25">
        <f ca="1">SUM(INDIRECT("'各歳別人口③'!E"&amp;(43+131*ROW(A49))):INDIRECT("'各歳別人口③'!E"&amp;(47+131*ROW(A49))))</f>
        <v>10848</v>
      </c>
      <c r="BG59" s="25">
        <f ca="1">SUM(INDIRECT("'各歳別人口③'!E"&amp;(48+131*ROW(A49))):INDIRECT("'各歳別人口③'!E"&amp;(52+131*ROW(A49))))</f>
        <v>14267</v>
      </c>
      <c r="BH59" s="25">
        <f ca="1">SUM(INDIRECT("'各歳別人口③'!E"&amp;(53+131*ROW(A49))):INDIRECT("'各歳別人口③'!E"&amp;(57+131*ROW(A49))))</f>
        <v>15095</v>
      </c>
      <c r="BI59" s="25">
        <f ca="1">SUM(INDIRECT("'各歳別人口③'!E"&amp;(58+131*ROW(A49))):INDIRECT("'各歳別人口③'!E"&amp;(62+131*ROW(A49))))</f>
        <v>12627</v>
      </c>
      <c r="BJ59" s="25">
        <f ca="1">SUM(INDIRECT("'各歳別人口③'!E"&amp;(63+131*ROW(A49))):INDIRECT("'各歳別人口③'!E"&amp;(67+131*ROW(A49))))</f>
        <v>11349</v>
      </c>
      <c r="BK59" s="25">
        <f ca="1">SUM(INDIRECT("'各歳別人口③'!E"&amp;(68+131*ROW(A49))):INDIRECT("'各歳別人口③'!E"&amp;(72+131*ROW(A49))))</f>
        <v>11814</v>
      </c>
      <c r="BL59" s="25">
        <f ca="1">SUM(INDIRECT("'各歳別人口③'!E"&amp;(73+131*ROW(A49))):INDIRECT("'各歳別人口③'!E"&amp;(77+131*ROW(A49))))</f>
        <v>16828</v>
      </c>
      <c r="BM59" s="25">
        <f ca="1">SUM(INDIRECT("'各歳別人口③'!E"&amp;(78+131*ROW(A49))):INDIRECT("'各歳別人口③'!E"&amp;(82+131*ROW(A49))))</f>
        <v>14721</v>
      </c>
      <c r="BN59" s="25">
        <f ca="1">SUM(INDIRECT("'各歳別人口③'!E"&amp;(83+131*ROW(A49))):INDIRECT("'各歳別人口③'!E"&amp;(87+131*ROW(A49))))</f>
        <v>12365</v>
      </c>
      <c r="BO59" s="25">
        <f ca="1">SUM(INDIRECT("'各歳別人口③'!E"&amp;(88+131*ROW(A49))):INDIRECT("'各歳別人口③'!E"&amp;(133+131*ROW(A49))))</f>
        <v>14259</v>
      </c>
      <c r="BQ59" s="24" t="str">
        <f>"2022年"&amp;"8月"</f>
        <v>2022年8月</v>
      </c>
      <c r="BR59" s="25">
        <f t="shared" ca="1" si="207"/>
        <v>929</v>
      </c>
      <c r="BS59" s="25">
        <f t="shared" ca="1" si="208"/>
        <v>979</v>
      </c>
      <c r="BT59" s="25">
        <f t="shared" ca="1" si="209"/>
        <v>1134</v>
      </c>
      <c r="BU59" s="25">
        <f t="shared" ca="1" si="210"/>
        <v>1226</v>
      </c>
      <c r="BV59" s="25">
        <f t="shared" ca="1" si="211"/>
        <v>1253</v>
      </c>
      <c r="BW59" s="25">
        <f t="shared" ca="1" si="212"/>
        <v>1278</v>
      </c>
      <c r="BX59" s="25">
        <f t="shared" ca="1" si="213"/>
        <v>1450</v>
      </c>
      <c r="BY59" s="25">
        <f t="shared" ca="1" si="214"/>
        <v>1370</v>
      </c>
      <c r="BZ59" s="25">
        <f t="shared" ca="1" si="215"/>
        <v>1404</v>
      </c>
      <c r="CA59" s="25">
        <f t="shared" ca="1" si="216"/>
        <v>1468</v>
      </c>
      <c r="CB59" s="25">
        <f t="shared" ca="1" si="217"/>
        <v>1458</v>
      </c>
      <c r="CC59" s="25">
        <f t="shared" ca="1" si="218"/>
        <v>1559</v>
      </c>
      <c r="CD59" s="25">
        <f t="shared" ca="1" si="219"/>
        <v>1593</v>
      </c>
      <c r="CE59" s="25">
        <f t="shared" ca="1" si="220"/>
        <v>1604</v>
      </c>
      <c r="CF59" s="25">
        <f t="shared" ca="1" si="221"/>
        <v>1616</v>
      </c>
      <c r="CG59" s="25">
        <f t="shared" ca="1" si="222"/>
        <v>1837</v>
      </c>
      <c r="CH59" s="25">
        <f t="shared" ca="1" si="223"/>
        <v>2022</v>
      </c>
      <c r="CI59" s="25">
        <f t="shared" ca="1" si="224"/>
        <v>2062</v>
      </c>
      <c r="CJ59" s="25">
        <f t="shared" ca="1" si="225"/>
        <v>2166</v>
      </c>
      <c r="CK59" s="25">
        <f t="shared" ca="1" si="226"/>
        <v>2299</v>
      </c>
      <c r="CL59" s="25">
        <f t="shared" ca="1" si="227"/>
        <v>2512</v>
      </c>
      <c r="CM59" s="25">
        <f t="shared" ca="1" si="228"/>
        <v>2558</v>
      </c>
      <c r="CN59" s="25">
        <f t="shared" ca="1" si="229"/>
        <v>2326</v>
      </c>
      <c r="CO59" s="25">
        <f t="shared" ca="1" si="230"/>
        <v>2098</v>
      </c>
      <c r="CP59" s="25">
        <f t="shared" ca="1" si="231"/>
        <v>1976</v>
      </c>
      <c r="CQ59" s="25">
        <f t="shared" ca="1" si="232"/>
        <v>1893</v>
      </c>
      <c r="CR59" s="25">
        <f t="shared" ca="1" si="233"/>
        <v>1888</v>
      </c>
      <c r="CS59" s="25">
        <f t="shared" ca="1" si="234"/>
        <v>1886</v>
      </c>
      <c r="CT59" s="25">
        <f t="shared" ca="1" si="235"/>
        <v>1810</v>
      </c>
      <c r="CU59" s="25">
        <f t="shared" ca="1" si="236"/>
        <v>1753</v>
      </c>
      <c r="CV59" s="25">
        <f t="shared" ca="1" si="237"/>
        <v>1726</v>
      </c>
      <c r="CW59" s="25">
        <f t="shared" ca="1" si="238"/>
        <v>1783</v>
      </c>
      <c r="CX59" s="25">
        <f t="shared" ca="1" si="239"/>
        <v>1787</v>
      </c>
      <c r="CY59" s="25">
        <f t="shared" ca="1" si="240"/>
        <v>1837</v>
      </c>
      <c r="CZ59" s="25">
        <f t="shared" ca="1" si="241"/>
        <v>1925</v>
      </c>
      <c r="DA59" s="25">
        <f t="shared" ca="1" si="242"/>
        <v>1982</v>
      </c>
      <c r="DB59" s="25">
        <f t="shared" ca="1" si="243"/>
        <v>1955</v>
      </c>
      <c r="DC59" s="25">
        <f t="shared" ca="1" si="244"/>
        <v>2039</v>
      </c>
      <c r="DD59" s="25">
        <f t="shared" ca="1" si="245"/>
        <v>2033</v>
      </c>
      <c r="DE59" s="25">
        <f t="shared" ca="1" si="246"/>
        <v>2152</v>
      </c>
      <c r="DF59" s="25">
        <f t="shared" ca="1" si="247"/>
        <v>2135</v>
      </c>
      <c r="DG59" s="25">
        <f t="shared" ca="1" si="248"/>
        <v>2165</v>
      </c>
      <c r="DH59" s="25">
        <f t="shared" ca="1" si="249"/>
        <v>2240</v>
      </c>
      <c r="DI59" s="25">
        <f t="shared" ca="1" si="250"/>
        <v>2448</v>
      </c>
      <c r="DJ59" s="25">
        <f t="shared" ca="1" si="251"/>
        <v>2488</v>
      </c>
      <c r="DK59" s="25">
        <f t="shared" ca="1" si="252"/>
        <v>2672</v>
      </c>
      <c r="DL59" s="25">
        <f t="shared" ca="1" si="253"/>
        <v>2901</v>
      </c>
      <c r="DM59" s="25">
        <f t="shared" ca="1" si="254"/>
        <v>3024</v>
      </c>
      <c r="DN59" s="25">
        <f t="shared" ca="1" si="255"/>
        <v>3241</v>
      </c>
      <c r="DO59" s="25">
        <f t="shared" ca="1" si="256"/>
        <v>3377</v>
      </c>
      <c r="DP59" s="25">
        <f t="shared" ca="1" si="257"/>
        <v>3442</v>
      </c>
      <c r="DQ59" s="25">
        <f t="shared" ca="1" si="258"/>
        <v>3339</v>
      </c>
      <c r="DR59" s="25">
        <f t="shared" ca="1" si="259"/>
        <v>3141</v>
      </c>
      <c r="DS59" s="25">
        <f t="shared" ca="1" si="260"/>
        <v>3209</v>
      </c>
      <c r="DT59" s="25">
        <f t="shared" ca="1" si="261"/>
        <v>3025</v>
      </c>
      <c r="DU59" s="25">
        <f t="shared" ca="1" si="262"/>
        <v>2964</v>
      </c>
      <c r="DV59" s="25">
        <f t="shared" ca="1" si="263"/>
        <v>2399</v>
      </c>
      <c r="DW59" s="25">
        <f t="shared" ca="1" si="264"/>
        <v>2737</v>
      </c>
      <c r="DX59" s="25">
        <f t="shared" ca="1" si="265"/>
        <v>2539</v>
      </c>
      <c r="DY59" s="25">
        <f t="shared" ca="1" si="266"/>
        <v>2593</v>
      </c>
      <c r="DZ59" s="25">
        <f t="shared" ca="1" si="267"/>
        <v>2453</v>
      </c>
      <c r="EA59" s="25">
        <f t="shared" ca="1" si="268"/>
        <v>2361</v>
      </c>
      <c r="EB59" s="25">
        <f t="shared" ca="1" si="269"/>
        <v>2354</v>
      </c>
      <c r="EC59" s="25">
        <f t="shared" ca="1" si="270"/>
        <v>2425</v>
      </c>
      <c r="ED59" s="25">
        <f t="shared" ca="1" si="271"/>
        <v>2232</v>
      </c>
      <c r="EE59" s="25">
        <f t="shared" ca="1" si="272"/>
        <v>2207</v>
      </c>
      <c r="EF59" s="25">
        <f t="shared" ca="1" si="273"/>
        <v>2235</v>
      </c>
      <c r="EG59" s="25">
        <f t="shared" ca="1" si="274"/>
        <v>2332</v>
      </c>
      <c r="EH59" s="25">
        <f t="shared" ca="1" si="275"/>
        <v>2346</v>
      </c>
      <c r="EI59" s="25">
        <f t="shared" ca="1" si="276"/>
        <v>2495</v>
      </c>
      <c r="EJ59" s="25">
        <f t="shared" ca="1" si="277"/>
        <v>2653</v>
      </c>
      <c r="EK59" s="25">
        <f t="shared" ca="1" si="278"/>
        <v>2809</v>
      </c>
      <c r="EL59" s="25">
        <f t="shared" ca="1" si="279"/>
        <v>3070</v>
      </c>
      <c r="EM59" s="25">
        <f t="shared" ca="1" si="280"/>
        <v>3351</v>
      </c>
      <c r="EN59" s="25">
        <f t="shared" ca="1" si="281"/>
        <v>3216</v>
      </c>
      <c r="EO59" s="25">
        <f t="shared" ca="1" si="282"/>
        <v>3140</v>
      </c>
      <c r="EP59" s="25">
        <f t="shared" ca="1" si="283"/>
        <v>1815</v>
      </c>
      <c r="EQ59" s="25">
        <f t="shared" ca="1" si="284"/>
        <v>2052</v>
      </c>
      <c r="ER59" s="25">
        <f t="shared" ca="1" si="285"/>
        <v>2587</v>
      </c>
      <c r="ES59" s="25">
        <f t="shared" ca="1" si="286"/>
        <v>2413</v>
      </c>
      <c r="ET59" s="25">
        <f t="shared" ca="1" si="287"/>
        <v>2397</v>
      </c>
      <c r="EU59" s="25">
        <f t="shared" ca="1" si="288"/>
        <v>2207</v>
      </c>
      <c r="EV59" s="25">
        <f t="shared" ca="1" si="289"/>
        <v>1839</v>
      </c>
      <c r="EW59" s="25">
        <f t="shared" ca="1" si="290"/>
        <v>1566</v>
      </c>
      <c r="EX59" s="25">
        <f t="shared" ca="1" si="291"/>
        <v>1478</v>
      </c>
      <c r="EY59" s="25">
        <f t="shared" ca="1" si="292"/>
        <v>1367</v>
      </c>
      <c r="EZ59" s="25">
        <f t="shared" ca="1" si="293"/>
        <v>1275</v>
      </c>
      <c r="FA59" s="25">
        <f t="shared" ca="1" si="294"/>
        <v>1107</v>
      </c>
      <c r="FB59" s="25">
        <f t="shared" ca="1" si="295"/>
        <v>837</v>
      </c>
      <c r="FC59" s="25">
        <f t="shared" ca="1" si="296"/>
        <v>725</v>
      </c>
      <c r="FD59" s="25">
        <f t="shared" ca="1" si="297"/>
        <v>587</v>
      </c>
      <c r="FE59" s="25">
        <f t="shared" ca="1" si="298"/>
        <v>450</v>
      </c>
      <c r="FF59" s="25">
        <f t="shared" ca="1" si="299"/>
        <v>307</v>
      </c>
      <c r="FG59" s="25">
        <f t="shared" ca="1" si="300"/>
        <v>254</v>
      </c>
      <c r="FH59" s="25">
        <f t="shared" ca="1" si="301"/>
        <v>201</v>
      </c>
      <c r="FI59" s="25">
        <f t="shared" ca="1" si="302"/>
        <v>128</v>
      </c>
      <c r="FJ59" s="25">
        <f t="shared" ca="1" si="303"/>
        <v>90</v>
      </c>
      <c r="FK59" s="25">
        <f t="shared" ca="1" si="304"/>
        <v>44</v>
      </c>
      <c r="FL59" s="25">
        <f t="shared" ca="1" si="305"/>
        <v>46</v>
      </c>
      <c r="FM59" s="25">
        <f t="shared" ca="1" si="306"/>
        <v>29</v>
      </c>
      <c r="FN59" s="27">
        <f ca="1">SUM(INDIRECT("'各歳別人口③'!D"&amp;(103+131*ROW(A49))):INDIRECT("'各歳別人口③'!D"&amp;(133+131*ROW(A49))))</f>
        <v>33</v>
      </c>
      <c r="FP59" s="24" t="str">
        <f>"2022年"&amp;"8月"</f>
        <v>2022年8月</v>
      </c>
      <c r="FQ59" s="25">
        <f t="shared" ca="1" si="307"/>
        <v>906</v>
      </c>
      <c r="FR59" s="25">
        <f t="shared" ca="1" si="308"/>
        <v>941</v>
      </c>
      <c r="FS59" s="25">
        <f t="shared" ca="1" si="309"/>
        <v>1057</v>
      </c>
      <c r="FT59" s="25">
        <f t="shared" ca="1" si="310"/>
        <v>1055</v>
      </c>
      <c r="FU59" s="25">
        <f t="shared" ca="1" si="311"/>
        <v>1180</v>
      </c>
      <c r="FV59" s="25">
        <f t="shared" ca="1" si="312"/>
        <v>1213</v>
      </c>
      <c r="FW59" s="25">
        <f t="shared" ca="1" si="313"/>
        <v>1290</v>
      </c>
      <c r="FX59" s="25">
        <f t="shared" ca="1" si="314"/>
        <v>1381</v>
      </c>
      <c r="FY59" s="25">
        <f t="shared" ca="1" si="315"/>
        <v>1384</v>
      </c>
      <c r="FZ59" s="25">
        <f t="shared" ca="1" si="316"/>
        <v>1415</v>
      </c>
      <c r="GA59" s="25">
        <f t="shared" ca="1" si="317"/>
        <v>1458</v>
      </c>
      <c r="GB59" s="25">
        <f t="shared" ca="1" si="318"/>
        <v>1532</v>
      </c>
      <c r="GC59" s="25">
        <f t="shared" ca="1" si="319"/>
        <v>1511</v>
      </c>
      <c r="GD59" s="25">
        <f t="shared" ca="1" si="320"/>
        <v>1492</v>
      </c>
      <c r="GE59" s="25">
        <f t="shared" ca="1" si="321"/>
        <v>1570</v>
      </c>
      <c r="GF59" s="25">
        <f t="shared" ca="1" si="322"/>
        <v>1623</v>
      </c>
      <c r="GG59" s="25">
        <f t="shared" ca="1" si="323"/>
        <v>1602</v>
      </c>
      <c r="GH59" s="25">
        <f t="shared" ca="1" si="324"/>
        <v>1659</v>
      </c>
      <c r="GI59" s="25">
        <f t="shared" ca="1" si="325"/>
        <v>1666</v>
      </c>
      <c r="GJ59" s="25">
        <f t="shared" ca="1" si="326"/>
        <v>1888</v>
      </c>
      <c r="GK59" s="25">
        <f t="shared" ca="1" si="327"/>
        <v>1848</v>
      </c>
      <c r="GL59" s="25">
        <f t="shared" ca="1" si="328"/>
        <v>1843</v>
      </c>
      <c r="GM59" s="25">
        <f t="shared" ca="1" si="329"/>
        <v>1859</v>
      </c>
      <c r="GN59" s="25">
        <f t="shared" ca="1" si="330"/>
        <v>1705</v>
      </c>
      <c r="GO59" s="25">
        <f t="shared" ca="1" si="331"/>
        <v>1649</v>
      </c>
      <c r="GP59" s="25">
        <f t="shared" ca="1" si="332"/>
        <v>1580</v>
      </c>
      <c r="GQ59" s="25">
        <f t="shared" ca="1" si="333"/>
        <v>1516</v>
      </c>
      <c r="GR59" s="25">
        <f t="shared" ca="1" si="334"/>
        <v>1506</v>
      </c>
      <c r="GS59" s="25">
        <f t="shared" ca="1" si="335"/>
        <v>1515</v>
      </c>
      <c r="GT59" s="25">
        <f t="shared" ca="1" si="336"/>
        <v>1385</v>
      </c>
      <c r="GU59" s="25">
        <f t="shared" ca="1" si="337"/>
        <v>1481</v>
      </c>
      <c r="GV59" s="25">
        <f t="shared" ca="1" si="338"/>
        <v>1483</v>
      </c>
      <c r="GW59" s="25">
        <f t="shared" ca="1" si="339"/>
        <v>1566</v>
      </c>
      <c r="GX59" s="25">
        <f t="shared" ca="1" si="340"/>
        <v>1630</v>
      </c>
      <c r="GY59" s="25">
        <f t="shared" ca="1" si="341"/>
        <v>1652</v>
      </c>
      <c r="GZ59" s="25">
        <f t="shared" ca="1" si="342"/>
        <v>1756</v>
      </c>
      <c r="HA59" s="25">
        <f t="shared" ca="1" si="343"/>
        <v>1670</v>
      </c>
      <c r="HB59" s="25">
        <f t="shared" ca="1" si="344"/>
        <v>1868</v>
      </c>
      <c r="HC59" s="25">
        <f t="shared" ca="1" si="345"/>
        <v>1864</v>
      </c>
      <c r="HD59" s="25">
        <f t="shared" ca="1" si="346"/>
        <v>2003</v>
      </c>
      <c r="HE59" s="25">
        <f t="shared" ca="1" si="347"/>
        <v>2019</v>
      </c>
      <c r="HF59" s="25">
        <f t="shared" ca="1" si="348"/>
        <v>2046</v>
      </c>
      <c r="HG59" s="25">
        <f t="shared" ca="1" si="349"/>
        <v>2192</v>
      </c>
      <c r="HH59" s="25">
        <f t="shared" ca="1" si="350"/>
        <v>2239</v>
      </c>
      <c r="HI59" s="25">
        <f t="shared" ca="1" si="351"/>
        <v>2352</v>
      </c>
      <c r="HJ59" s="25">
        <f t="shared" ca="1" si="352"/>
        <v>2548</v>
      </c>
      <c r="HK59" s="25">
        <f t="shared" ca="1" si="353"/>
        <v>2669</v>
      </c>
      <c r="HL59" s="25">
        <f t="shared" ca="1" si="354"/>
        <v>2892</v>
      </c>
      <c r="HM59" s="25">
        <f t="shared" ca="1" si="355"/>
        <v>3018</v>
      </c>
      <c r="HN59" s="25">
        <f t="shared" ca="1" si="356"/>
        <v>3140</v>
      </c>
      <c r="HO59" s="25">
        <f t="shared" ca="1" si="357"/>
        <v>3160</v>
      </c>
      <c r="HP59" s="25">
        <f t="shared" ca="1" si="358"/>
        <v>3194</v>
      </c>
      <c r="HQ59" s="25">
        <f t="shared" ca="1" si="359"/>
        <v>2976</v>
      </c>
      <c r="HR59" s="25">
        <f t="shared" ca="1" si="360"/>
        <v>2878</v>
      </c>
      <c r="HS59" s="25">
        <f t="shared" ca="1" si="361"/>
        <v>2887</v>
      </c>
      <c r="HT59" s="25">
        <f t="shared" ca="1" si="362"/>
        <v>2796</v>
      </c>
      <c r="HU59" s="25">
        <f t="shared" ca="1" si="363"/>
        <v>2292</v>
      </c>
      <c r="HV59" s="25">
        <f t="shared" ca="1" si="364"/>
        <v>2680</v>
      </c>
      <c r="HW59" s="25">
        <f t="shared" ca="1" si="365"/>
        <v>2482</v>
      </c>
      <c r="HX59" s="25">
        <f t="shared" ca="1" si="366"/>
        <v>2377</v>
      </c>
      <c r="HY59" s="25">
        <f t="shared" ca="1" si="367"/>
        <v>2359</v>
      </c>
      <c r="HZ59" s="25">
        <f t="shared" ca="1" si="368"/>
        <v>2287</v>
      </c>
      <c r="IA59" s="25">
        <f t="shared" ca="1" si="369"/>
        <v>2248</v>
      </c>
      <c r="IB59" s="25">
        <f t="shared" ca="1" si="370"/>
        <v>2280</v>
      </c>
      <c r="IC59" s="25">
        <f t="shared" ca="1" si="371"/>
        <v>2175</v>
      </c>
      <c r="ID59" s="25">
        <f t="shared" ca="1" si="372"/>
        <v>2184</v>
      </c>
      <c r="IE59" s="25">
        <f t="shared" ca="1" si="373"/>
        <v>2304</v>
      </c>
      <c r="IF59" s="25">
        <f t="shared" ca="1" si="374"/>
        <v>2410</v>
      </c>
      <c r="IG59" s="25">
        <f t="shared" ca="1" si="375"/>
        <v>2394</v>
      </c>
      <c r="IH59" s="25">
        <f t="shared" ca="1" si="376"/>
        <v>2522</v>
      </c>
      <c r="II59" s="25">
        <f t="shared" ca="1" si="377"/>
        <v>2820</v>
      </c>
      <c r="IJ59" s="25">
        <f t="shared" ca="1" si="378"/>
        <v>3035</v>
      </c>
      <c r="IK59" s="25">
        <f t="shared" ca="1" si="379"/>
        <v>3399</v>
      </c>
      <c r="IL59" s="25">
        <f t="shared" ca="1" si="380"/>
        <v>3710</v>
      </c>
      <c r="IM59" s="25">
        <f t="shared" ca="1" si="381"/>
        <v>3864</v>
      </c>
      <c r="IN59" s="25">
        <f t="shared" ca="1" si="382"/>
        <v>3717</v>
      </c>
      <c r="IO59" s="25">
        <f t="shared" ca="1" si="383"/>
        <v>2291</v>
      </c>
      <c r="IP59" s="25">
        <f t="shared" ca="1" si="384"/>
        <v>2565</v>
      </c>
      <c r="IQ59" s="25">
        <f t="shared" ca="1" si="385"/>
        <v>3221</v>
      </c>
      <c r="IR59" s="25">
        <f t="shared" ca="1" si="386"/>
        <v>2927</v>
      </c>
      <c r="IS59" s="25">
        <f t="shared" ca="1" si="387"/>
        <v>2978</v>
      </c>
      <c r="IT59" s="25">
        <f t="shared" ca="1" si="388"/>
        <v>2767</v>
      </c>
      <c r="IU59" s="25">
        <f t="shared" ca="1" si="389"/>
        <v>2433</v>
      </c>
      <c r="IV59" s="25">
        <f t="shared" ca="1" si="390"/>
        <v>2059</v>
      </c>
      <c r="IW59" s="25">
        <f t="shared" ca="1" si="391"/>
        <v>2128</v>
      </c>
      <c r="IX59" s="25">
        <f t="shared" ca="1" si="392"/>
        <v>1882</v>
      </c>
      <c r="IY59" s="25">
        <f t="shared" ca="1" si="393"/>
        <v>1880</v>
      </c>
      <c r="IZ59" s="25">
        <f t="shared" ca="1" si="394"/>
        <v>1767</v>
      </c>
      <c r="JA59" s="25">
        <f t="shared" ca="1" si="395"/>
        <v>1522</v>
      </c>
      <c r="JB59" s="25">
        <f t="shared" ca="1" si="396"/>
        <v>1374</v>
      </c>
      <c r="JC59" s="25">
        <f t="shared" ca="1" si="397"/>
        <v>1180</v>
      </c>
      <c r="JD59" s="25">
        <f t="shared" ca="1" si="398"/>
        <v>971</v>
      </c>
      <c r="JE59" s="25">
        <f t="shared" ca="1" si="399"/>
        <v>842</v>
      </c>
      <c r="JF59" s="25">
        <f t="shared" ca="1" si="400"/>
        <v>705</v>
      </c>
      <c r="JG59" s="25">
        <f t="shared" ca="1" si="401"/>
        <v>534</v>
      </c>
      <c r="JH59" s="25">
        <f t="shared" ca="1" si="402"/>
        <v>410</v>
      </c>
      <c r="JI59" s="25">
        <f t="shared" ca="1" si="403"/>
        <v>350</v>
      </c>
      <c r="JJ59" s="25">
        <f t="shared" ca="1" si="404"/>
        <v>299</v>
      </c>
      <c r="JK59" s="25">
        <f t="shared" ca="1" si="405"/>
        <v>183</v>
      </c>
      <c r="JL59" s="25">
        <f t="shared" ca="1" si="406"/>
        <v>135</v>
      </c>
      <c r="JM59" s="27">
        <f ca="1">SUM(INDIRECT("'各歳別人口③'!E"&amp;(103+131*ROW(A49))):INDIRECT("'各歳別人口③'!E"&amp;(133+131*ROW(A49))))</f>
        <v>225</v>
      </c>
    </row>
    <row r="60" spans="1:273" x14ac:dyDescent="0.4">
      <c r="A60" s="24" t="str">
        <f>"2022年"&amp;"9月"</f>
        <v>2022年9月</v>
      </c>
      <c r="B60" s="25">
        <f ca="1">SUM(INDIRECT("'各歳別人口③'!D"&amp;(3+131*ROW(A50))):INDIRECT("'各歳別人口③'!E"&amp;(133+131*ROW(A50))))</f>
        <v>389241</v>
      </c>
      <c r="D60" s="24" t="str">
        <f>"2022年"&amp;"9月"</f>
        <v>2022年9月</v>
      </c>
      <c r="E60" s="25">
        <f ca="1">SUM(INDIRECT("'各歳別人口③'!D"&amp;(3+131*ROW(A50))):INDIRECT("'各歳別人口③'!D"&amp;(133+131*ROW(A50))))</f>
        <v>194025</v>
      </c>
      <c r="F60" s="25">
        <f ca="1">SUM(INDIRECT("'各歳別人口③'!E"&amp;(3+131*ROW(A50))):INDIRECT("'各歳別人口③'!E"&amp;(133+131*ROW(A50))))</f>
        <v>195216</v>
      </c>
      <c r="H60" s="24" t="str">
        <f>"2022年"&amp;"9月"</f>
        <v>2022年9月</v>
      </c>
      <c r="I60" s="25">
        <f ca="1">SUM(INDIRECT("'各歳別人口③'!D"&amp;(3+131*ROW(A50))):INDIRECT("'各歳別人口③'!D"&amp;(17+131*ROW(A50))))</f>
        <v>20234</v>
      </c>
      <c r="J60" s="25">
        <f ca="1">SUM(INDIRECT("'各歳別人口③'!D"&amp;(18+131*ROW(A50))):INDIRECT("'各歳別人口③'!D"&amp;(67+131*ROW(A50))))</f>
        <v>118136</v>
      </c>
      <c r="K60" s="25">
        <f ca="1">SUM(INDIRECT("'各歳別人口③'!D"&amp;(68+131*ROW(A50))):INDIRECT("'各歳別人口③'!D"&amp;(133+131*ROW(A50))))</f>
        <v>55655</v>
      </c>
      <c r="M60" s="24" t="str">
        <f>"2022年"&amp;"9月"</f>
        <v>2022年9月</v>
      </c>
      <c r="N60" s="25">
        <f ca="1">SUM(INDIRECT("'各歳別人口③'!E"&amp;(3+131*ROW(A50))):INDIRECT("'各歳別人口③'!E"&amp;(17+131*ROW(A50))))</f>
        <v>19349</v>
      </c>
      <c r="O60" s="25">
        <f ca="1">SUM(INDIRECT("'各歳別人口③'!E"&amp;(18+131*ROW(A50))):INDIRECT("'各歳別人口③'!E"&amp;(67+131*ROW(A50))))</f>
        <v>105923</v>
      </c>
      <c r="P60" s="25">
        <f ca="1">SUM(INDIRECT("'各歳別人口③'!E"&amp;(68+131*ROW(A50))):INDIRECT("'各歳別人口③'!E"&amp;(133+131*ROW(A50))))</f>
        <v>69944</v>
      </c>
      <c r="R60" s="24" t="str">
        <f>"2022年"&amp;"9月"</f>
        <v>2022年9月</v>
      </c>
      <c r="S60" s="26">
        <f ca="1">IFERROR(SUM(INDIRECT("'各歳別人口③'!D"&amp;(68+131*ROW(A50))):INDIRECT("'各歳別人口③'!E"&amp;(133+131*ROW(A50))))/SUM(INDIRECT("'各歳別人口③'!D"&amp;(3+131*ROW(A50))):INDIRECT("'各歳別人口③'!E"&amp;(133+131*ROW(A50)))),"")</f>
        <v>0.32267669644256386</v>
      </c>
      <c r="U60" s="24" t="str">
        <f>"2022年"&amp;"9月"</f>
        <v>2022年9月</v>
      </c>
      <c r="V60" s="26">
        <f ca="1">IFERROR(SUM(INDIRECT("'各歳別人口③'!D"&amp;(78+131*ROW(A50))):INDIRECT("'各歳別人口③'!E"&amp;(133+131*ROW(A50))))/SUM(INDIRECT("'各歳別人口③'!D"&amp;(3+131*ROW(A50))):INDIRECT("'各歳別人口③'!E"&amp;(133+131*ROW(A50)))),"")</f>
        <v>0.18126816034282103</v>
      </c>
      <c r="X60" s="24" t="str">
        <f>"2022年"&amp;"9月"</f>
        <v>2022年9月</v>
      </c>
      <c r="Y60" s="26">
        <f ca="1">IFERROR(SUM(INDIRECT("'各歳別人口③'!D"&amp;(3+131*ROW(A50))):INDIRECT("'各歳別人口③'!E"&amp;(17+131*ROW(A50))))/SUM(INDIRECT("'各歳別人口③'!D"&amp;(3+131*ROW(A50))):INDIRECT("'各歳別人口③'!E"&amp;(133+131*ROW(A50)))),"")</f>
        <v>0.1016927815928949</v>
      </c>
      <c r="Z60" s="26">
        <f ca="1">IFERROR(SUM(INDIRECT("'各歳別人口③'!D"&amp;(18+131*ROW(A50))):INDIRECT("'各歳別人口③'!E"&amp;(67+131*ROW(A50))))/SUM(INDIRECT("'各歳別人口③'!D"&amp;(3+131*ROW(A50))):INDIRECT("'各歳別人口③'!E"&amp;(133+131*ROW(A50)))),"")</f>
        <v>0.57563052196454123</v>
      </c>
      <c r="AA60" s="26">
        <f ca="1">IFERROR(SUM(INDIRECT("'各歳別人口③'!D"&amp;(68+131*ROW(A50))):INDIRECT("'各歳別人口③'!E"&amp;(133+131*ROW(A50))))/SUM(INDIRECT("'各歳別人口③'!D"&amp;(3+131*ROW(A50))):INDIRECT("'各歳別人口③'!E"&amp;(133+131*ROW(A50)))),"")</f>
        <v>0.32267669644256386</v>
      </c>
      <c r="AC60" s="24" t="str">
        <f>"2022年"&amp;"9月"</f>
        <v>2022年9月</v>
      </c>
      <c r="AD60" s="25">
        <f ca="1">SUM(INDIRECT("'各歳別人口③'!D"&amp;(3+131*ROW(A50))):INDIRECT("'各歳別人口③'!D"&amp;(7+131*ROW(A50))))</f>
        <v>5467</v>
      </c>
      <c r="AE60" s="25">
        <f ca="1">SUM(INDIRECT("'各歳別人口③'!D"&amp;(8+131*ROW(A50))):INDIRECT("'各歳別人口③'!D"&amp;(12+131*ROW(A50))))</f>
        <v>6927</v>
      </c>
      <c r="AF60" s="25">
        <f ca="1">SUM(INDIRECT("'各歳別人口③'!D"&amp;(13+131*ROW(A50))):INDIRECT("'各歳別人口③'!D"&amp;(17+131*ROW(A50))))</f>
        <v>7840</v>
      </c>
      <c r="AG60" s="25">
        <f ca="1">SUM(INDIRECT("'各歳別人口③'!D"&amp;(18+131*ROW(A50))):INDIRECT("'各歳別人口③'!D"&amp;(22+131*ROW(A50))))</f>
        <v>10368</v>
      </c>
      <c r="AH60" s="25">
        <f ca="1">SUM(INDIRECT("'各歳別人口③'!D"&amp;(23+131*ROW(A50))):INDIRECT("'各歳別人口③'!D"&amp;(27+131*ROW(A50))))</f>
        <v>11444</v>
      </c>
      <c r="AI60" s="25">
        <f ca="1">SUM(INDIRECT("'各歳別人口③'!D"&amp;(28+131*ROW(A50))):INDIRECT("'各歳別人口③'!D"&amp;(32+131*ROW(A50))))</f>
        <v>9239</v>
      </c>
      <c r="AJ60" s="25">
        <f ca="1">SUM(INDIRECT("'各歳別人口③'!D"&amp;(33+131*ROW(A50))):INDIRECT("'各歳別人口③'!D"&amp;(37+131*ROW(A50))))</f>
        <v>9054</v>
      </c>
      <c r="AK60" s="25">
        <f ca="1">SUM(INDIRECT("'各歳別人口③'!D"&amp;(38+131*ROW(A50))):INDIRECT("'各歳別人口③'!D"&amp;(42+131*ROW(A50))))</f>
        <v>10133</v>
      </c>
      <c r="AL60" s="25">
        <f ca="1">SUM(INDIRECT("'各歳別人口③'!D"&amp;(43+131*ROW(A50))):INDIRECT("'各歳別人口③'!D"&amp;(47+131*ROW(A50))))</f>
        <v>11450</v>
      </c>
      <c r="AM60" s="25">
        <f ca="1">SUM(INDIRECT("'各歳別人口③'!D"&amp;(48+131*ROW(A50))):INDIRECT("'各歳別人口③'!D"&amp;(52+131*ROW(A50))))</f>
        <v>15156</v>
      </c>
      <c r="AN60" s="25">
        <f ca="1">SUM(INDIRECT("'各歳別人口③'!D"&amp;(53+131*ROW(A50))):INDIRECT("'各歳別人口③'!D"&amp;(57+131*ROW(A50))))</f>
        <v>16163</v>
      </c>
      <c r="AO60" s="25">
        <f ca="1">SUM(INDIRECT("'各歳別人口③'!D"&amp;(58+131*ROW(A50))):INDIRECT("'各歳別人口③'!D"&amp;(62+131*ROW(A50))))</f>
        <v>13283</v>
      </c>
      <c r="AP60" s="25">
        <f ca="1">SUM(INDIRECT("'各歳別人口③'!D"&amp;(63+131*ROW(A50))):INDIRECT("'各歳別人口③'!D"&amp;(67+131*ROW(A50))))</f>
        <v>11846</v>
      </c>
      <c r="AQ60" s="25">
        <f ca="1">SUM(INDIRECT("'各歳別人口③'!D"&amp;(68+131*ROW(A50))):INDIRECT("'各歳別人口③'!D"&amp;(72+131*ROW(A50))))</f>
        <v>11573</v>
      </c>
      <c r="AR60" s="25">
        <f ca="1">SUM(INDIRECT("'各歳別人口③'!D"&amp;(73+131*ROW(A50))):INDIRECT("'各歳別人口③'!D"&amp;(77+131*ROW(A50))))</f>
        <v>15013</v>
      </c>
      <c r="AS60" s="25">
        <f ca="1">SUM(INDIRECT("'各歳別人口③'!D"&amp;(78+131*ROW(A50))):INDIRECT("'各歳別人口③'!D"&amp;(82+131*ROW(A50))))</f>
        <v>12029</v>
      </c>
      <c r="AT60" s="25">
        <f ca="1">SUM(INDIRECT("'各歳別人口③'!D"&amp;(83+131*ROW(A50))):INDIRECT("'各歳別人口③'!D"&amp;(87+131*ROW(A50))))</f>
        <v>9530</v>
      </c>
      <c r="AU60" s="25">
        <f ca="1">SUM(INDIRECT("'各歳別人口③'!D"&amp;(88+131*ROW(A50))):INDIRECT("'各歳別人口③'!D"&amp;(133+131*ROW(A50))))</f>
        <v>7510</v>
      </c>
      <c r="AW60" s="24" t="str">
        <f>"2022年"&amp;"9月"</f>
        <v>2022年9月</v>
      </c>
      <c r="AX60" s="25">
        <f ca="1">SUM(INDIRECT("'各歳別人口③'!E"&amp;(3+131*ROW(A50))):INDIRECT("'各歳別人口③'!E"&amp;(7+131*ROW(A50))))</f>
        <v>5128</v>
      </c>
      <c r="AY60" s="25">
        <f ca="1">SUM(INDIRECT("'各歳別人口③'!E"&amp;(8+131*ROW(A50))):INDIRECT("'各歳別人口③'!E"&amp;(12+131*ROW(A50))))</f>
        <v>6653</v>
      </c>
      <c r="AZ60" s="25">
        <f ca="1">SUM(INDIRECT("'各歳別人口③'!E"&amp;(13+131*ROW(A50))):INDIRECT("'各歳別人口③'!E"&amp;(17+131*ROW(A50))))</f>
        <v>7568</v>
      </c>
      <c r="BA60" s="25">
        <f ca="1">SUM(INDIRECT("'各歳別人口③'!E"&amp;(18+131*ROW(A50))):INDIRECT("'各歳別人口③'!E"&amp;(22+131*ROW(A50))))</f>
        <v>8391</v>
      </c>
      <c r="BB60" s="25">
        <f ca="1">SUM(INDIRECT("'各歳別人口③'!E"&amp;(23+131*ROW(A50))):INDIRECT("'各歳別人口③'!E"&amp;(27+131*ROW(A50))))</f>
        <v>8927</v>
      </c>
      <c r="BC60" s="25">
        <f ca="1">SUM(INDIRECT("'各歳別人口③'!E"&amp;(28+131*ROW(A50))):INDIRECT("'各歳別人口③'!E"&amp;(32+131*ROW(A50))))</f>
        <v>7505</v>
      </c>
      <c r="BD60" s="25">
        <f ca="1">SUM(INDIRECT("'各歳別人口③'!E"&amp;(33+131*ROW(A50))):INDIRECT("'各歳別人口③'!E"&amp;(37+131*ROW(A50))))</f>
        <v>7785</v>
      </c>
      <c r="BE60" s="25">
        <f ca="1">SUM(INDIRECT("'各歳別人口③'!E"&amp;(38+131*ROW(A50))):INDIRECT("'各歳別人口③'!E"&amp;(42+131*ROW(A50))))</f>
        <v>9150</v>
      </c>
      <c r="BF60" s="25">
        <f ca="1">SUM(INDIRECT("'各歳別人口③'!E"&amp;(43+131*ROW(A50))):INDIRECT("'各歳別人口③'!E"&amp;(47+131*ROW(A50))))</f>
        <v>10832</v>
      </c>
      <c r="BG60" s="25">
        <f ca="1">SUM(INDIRECT("'各歳別人口③'!E"&amp;(48+131*ROW(A50))):INDIRECT("'各歳別人口③'!E"&amp;(52+131*ROW(A50))))</f>
        <v>14181</v>
      </c>
      <c r="BH60" s="25">
        <f ca="1">SUM(INDIRECT("'各歳別人口③'!E"&amp;(53+131*ROW(A50))):INDIRECT("'各歳別人口③'!E"&amp;(57+131*ROW(A50))))</f>
        <v>15099</v>
      </c>
      <c r="BI60" s="25">
        <f ca="1">SUM(INDIRECT("'各歳別人口③'!E"&amp;(58+131*ROW(A50))):INDIRECT("'各歳別人口③'!E"&amp;(62+131*ROW(A50))))</f>
        <v>12693</v>
      </c>
      <c r="BJ60" s="25">
        <f ca="1">SUM(INDIRECT("'各歳別人口③'!E"&amp;(63+131*ROW(A50))):INDIRECT("'各歳別人口③'!E"&amp;(67+131*ROW(A50))))</f>
        <v>11360</v>
      </c>
      <c r="BK60" s="25">
        <f ca="1">SUM(INDIRECT("'各歳別人口③'!E"&amp;(68+131*ROW(A50))):INDIRECT("'各歳別人口③'!E"&amp;(72+131*ROW(A50))))</f>
        <v>11751</v>
      </c>
      <c r="BL60" s="25">
        <f ca="1">SUM(INDIRECT("'各歳別人口③'!E"&amp;(73+131*ROW(A50))):INDIRECT("'各歳別人口③'!E"&amp;(77+131*ROW(A50))))</f>
        <v>16705</v>
      </c>
      <c r="BM60" s="25">
        <f ca="1">SUM(INDIRECT("'各歳別人口③'!E"&amp;(78+131*ROW(A50))):INDIRECT("'各歳別人口③'!E"&amp;(82+131*ROW(A50))))</f>
        <v>14801</v>
      </c>
      <c r="BN60" s="25">
        <f ca="1">SUM(INDIRECT("'各歳別人口③'!E"&amp;(83+131*ROW(A50))):INDIRECT("'各歳別人口③'!E"&amp;(87+131*ROW(A50))))</f>
        <v>12395</v>
      </c>
      <c r="BO60" s="25">
        <f ca="1">SUM(INDIRECT("'各歳別人口③'!E"&amp;(88+131*ROW(A50))):INDIRECT("'各歳別人口③'!E"&amp;(133+131*ROW(A50))))</f>
        <v>14292</v>
      </c>
      <c r="BQ60" s="24" t="str">
        <f>"2022年"&amp;"9月"</f>
        <v>2022年9月</v>
      </c>
      <c r="BR60" s="25">
        <f t="shared" ca="1" si="207"/>
        <v>917</v>
      </c>
      <c r="BS60" s="25">
        <f t="shared" ca="1" si="208"/>
        <v>970</v>
      </c>
      <c r="BT60" s="25">
        <f t="shared" ca="1" si="209"/>
        <v>1126</v>
      </c>
      <c r="BU60" s="25">
        <f t="shared" ca="1" si="210"/>
        <v>1225</v>
      </c>
      <c r="BV60" s="25">
        <f t="shared" ca="1" si="211"/>
        <v>1229</v>
      </c>
      <c r="BW60" s="25">
        <f t="shared" ca="1" si="212"/>
        <v>1298</v>
      </c>
      <c r="BX60" s="25">
        <f t="shared" ca="1" si="213"/>
        <v>1414</v>
      </c>
      <c r="BY60" s="25">
        <f t="shared" ca="1" si="214"/>
        <v>1379</v>
      </c>
      <c r="BZ60" s="25">
        <f t="shared" ca="1" si="215"/>
        <v>1410</v>
      </c>
      <c r="CA60" s="25">
        <f t="shared" ca="1" si="216"/>
        <v>1426</v>
      </c>
      <c r="CB60" s="25">
        <f t="shared" ca="1" si="217"/>
        <v>1492</v>
      </c>
      <c r="CC60" s="25">
        <f t="shared" ca="1" si="218"/>
        <v>1555</v>
      </c>
      <c r="CD60" s="25">
        <f t="shared" ca="1" si="219"/>
        <v>1605</v>
      </c>
      <c r="CE60" s="25">
        <f t="shared" ca="1" si="220"/>
        <v>1575</v>
      </c>
      <c r="CF60" s="25">
        <f t="shared" ca="1" si="221"/>
        <v>1613</v>
      </c>
      <c r="CG60" s="25">
        <f t="shared" ca="1" si="222"/>
        <v>1815</v>
      </c>
      <c r="CH60" s="25">
        <f t="shared" ca="1" si="223"/>
        <v>2032</v>
      </c>
      <c r="CI60" s="25">
        <f t="shared" ca="1" si="224"/>
        <v>2038</v>
      </c>
      <c r="CJ60" s="25">
        <f t="shared" ca="1" si="225"/>
        <v>2164</v>
      </c>
      <c r="CK60" s="25">
        <f t="shared" ca="1" si="226"/>
        <v>2319</v>
      </c>
      <c r="CL60" s="25">
        <f t="shared" ca="1" si="227"/>
        <v>2458</v>
      </c>
      <c r="CM60" s="25">
        <f t="shared" ca="1" si="228"/>
        <v>2535</v>
      </c>
      <c r="CN60" s="25">
        <f t="shared" ca="1" si="229"/>
        <v>2400</v>
      </c>
      <c r="CO60" s="25">
        <f t="shared" ca="1" si="230"/>
        <v>2094</v>
      </c>
      <c r="CP60" s="25">
        <f t="shared" ca="1" si="231"/>
        <v>1957</v>
      </c>
      <c r="CQ60" s="25">
        <f t="shared" ca="1" si="232"/>
        <v>1893</v>
      </c>
      <c r="CR60" s="25">
        <f t="shared" ca="1" si="233"/>
        <v>1907</v>
      </c>
      <c r="CS60" s="25">
        <f t="shared" ca="1" si="234"/>
        <v>1868</v>
      </c>
      <c r="CT60" s="25">
        <f t="shared" ca="1" si="235"/>
        <v>1826</v>
      </c>
      <c r="CU60" s="25">
        <f t="shared" ca="1" si="236"/>
        <v>1745</v>
      </c>
      <c r="CV60" s="25">
        <f t="shared" ca="1" si="237"/>
        <v>1756</v>
      </c>
      <c r="CW60" s="25">
        <f t="shared" ca="1" si="238"/>
        <v>1762</v>
      </c>
      <c r="CX60" s="25">
        <f t="shared" ca="1" si="239"/>
        <v>1809</v>
      </c>
      <c r="CY60" s="25">
        <f t="shared" ca="1" si="240"/>
        <v>1801</v>
      </c>
      <c r="CZ60" s="25">
        <f t="shared" ca="1" si="241"/>
        <v>1926</v>
      </c>
      <c r="DA60" s="25">
        <f t="shared" ca="1" si="242"/>
        <v>1972</v>
      </c>
      <c r="DB60" s="25">
        <f t="shared" ca="1" si="243"/>
        <v>1956</v>
      </c>
      <c r="DC60" s="25">
        <f t="shared" ca="1" si="244"/>
        <v>2027</v>
      </c>
      <c r="DD60" s="25">
        <f t="shared" ca="1" si="245"/>
        <v>2019</v>
      </c>
      <c r="DE60" s="25">
        <f t="shared" ca="1" si="246"/>
        <v>2159</v>
      </c>
      <c r="DF60" s="25">
        <f t="shared" ca="1" si="247"/>
        <v>2131</v>
      </c>
      <c r="DG60" s="25">
        <f t="shared" ca="1" si="248"/>
        <v>2165</v>
      </c>
      <c r="DH60" s="25">
        <f t="shared" ca="1" si="249"/>
        <v>2223</v>
      </c>
      <c r="DI60" s="25">
        <f t="shared" ca="1" si="250"/>
        <v>2437</v>
      </c>
      <c r="DJ60" s="25">
        <f t="shared" ca="1" si="251"/>
        <v>2494</v>
      </c>
      <c r="DK60" s="25">
        <f t="shared" ca="1" si="252"/>
        <v>2630</v>
      </c>
      <c r="DL60" s="25">
        <f t="shared" ca="1" si="253"/>
        <v>2904</v>
      </c>
      <c r="DM60" s="25">
        <f t="shared" ca="1" si="254"/>
        <v>3006</v>
      </c>
      <c r="DN60" s="25">
        <f t="shared" ca="1" si="255"/>
        <v>3225</v>
      </c>
      <c r="DO60" s="25">
        <f t="shared" ca="1" si="256"/>
        <v>3391</v>
      </c>
      <c r="DP60" s="25">
        <f t="shared" ca="1" si="257"/>
        <v>3389</v>
      </c>
      <c r="DQ60" s="25">
        <f t="shared" ca="1" si="258"/>
        <v>3372</v>
      </c>
      <c r="DR60" s="25">
        <f t="shared" ca="1" si="259"/>
        <v>3201</v>
      </c>
      <c r="DS60" s="25">
        <f t="shared" ca="1" si="260"/>
        <v>3170</v>
      </c>
      <c r="DT60" s="25">
        <f t="shared" ca="1" si="261"/>
        <v>3031</v>
      </c>
      <c r="DU60" s="25">
        <f t="shared" ca="1" si="262"/>
        <v>3021</v>
      </c>
      <c r="DV60" s="25">
        <f t="shared" ca="1" si="263"/>
        <v>2341</v>
      </c>
      <c r="DW60" s="25">
        <f t="shared" ca="1" si="264"/>
        <v>2795</v>
      </c>
      <c r="DX60" s="25">
        <f t="shared" ca="1" si="265"/>
        <v>2559</v>
      </c>
      <c r="DY60" s="25">
        <f t="shared" ca="1" si="266"/>
        <v>2567</v>
      </c>
      <c r="DZ60" s="25">
        <f t="shared" ca="1" si="267"/>
        <v>2467</v>
      </c>
      <c r="EA60" s="25">
        <f t="shared" ca="1" si="268"/>
        <v>2357</v>
      </c>
      <c r="EB60" s="25">
        <f t="shared" ca="1" si="269"/>
        <v>2362</v>
      </c>
      <c r="EC60" s="25">
        <f t="shared" ca="1" si="270"/>
        <v>2420</v>
      </c>
      <c r="ED60" s="25">
        <f t="shared" ca="1" si="271"/>
        <v>2240</v>
      </c>
      <c r="EE60" s="25">
        <f t="shared" ca="1" si="272"/>
        <v>2181</v>
      </c>
      <c r="EF60" s="25">
        <f t="shared" ca="1" si="273"/>
        <v>2250</v>
      </c>
      <c r="EG60" s="25">
        <f t="shared" ca="1" si="274"/>
        <v>2328</v>
      </c>
      <c r="EH60" s="25">
        <f t="shared" ca="1" si="275"/>
        <v>2323</v>
      </c>
      <c r="EI60" s="25">
        <f t="shared" ca="1" si="276"/>
        <v>2491</v>
      </c>
      <c r="EJ60" s="25">
        <f t="shared" ca="1" si="277"/>
        <v>2663</v>
      </c>
      <c r="EK60" s="25">
        <f t="shared" ca="1" si="278"/>
        <v>2762</v>
      </c>
      <c r="EL60" s="25">
        <f t="shared" ca="1" si="279"/>
        <v>3026</v>
      </c>
      <c r="EM60" s="25">
        <f t="shared" ca="1" si="280"/>
        <v>3381</v>
      </c>
      <c r="EN60" s="25">
        <f t="shared" ca="1" si="281"/>
        <v>3181</v>
      </c>
      <c r="EO60" s="25">
        <f t="shared" ca="1" si="282"/>
        <v>3193</v>
      </c>
      <c r="EP60" s="25">
        <f t="shared" ca="1" si="283"/>
        <v>1855</v>
      </c>
      <c r="EQ60" s="25">
        <f t="shared" ca="1" si="284"/>
        <v>2013</v>
      </c>
      <c r="ER60" s="25">
        <f t="shared" ca="1" si="285"/>
        <v>2548</v>
      </c>
      <c r="ES60" s="25">
        <f t="shared" ca="1" si="286"/>
        <v>2420</v>
      </c>
      <c r="ET60" s="25">
        <f t="shared" ca="1" si="287"/>
        <v>2428</v>
      </c>
      <c r="EU60" s="25">
        <f t="shared" ca="1" si="288"/>
        <v>2217</v>
      </c>
      <c r="EV60" s="25">
        <f t="shared" ca="1" si="289"/>
        <v>1848</v>
      </c>
      <c r="EW60" s="25">
        <f t="shared" ca="1" si="290"/>
        <v>1586</v>
      </c>
      <c r="EX60" s="25">
        <f t="shared" ca="1" si="291"/>
        <v>1451</v>
      </c>
      <c r="EY60" s="25">
        <f t="shared" ca="1" si="292"/>
        <v>1386</v>
      </c>
      <c r="EZ60" s="25">
        <f t="shared" ca="1" si="293"/>
        <v>1254</v>
      </c>
      <c r="FA60" s="25">
        <f t="shared" ca="1" si="294"/>
        <v>1140</v>
      </c>
      <c r="FB60" s="25">
        <f t="shared" ca="1" si="295"/>
        <v>837</v>
      </c>
      <c r="FC60" s="25">
        <f t="shared" ca="1" si="296"/>
        <v>725</v>
      </c>
      <c r="FD60" s="25">
        <f t="shared" ca="1" si="297"/>
        <v>583</v>
      </c>
      <c r="FE60" s="25">
        <f t="shared" ca="1" si="298"/>
        <v>448</v>
      </c>
      <c r="FF60" s="25">
        <f t="shared" ca="1" si="299"/>
        <v>310</v>
      </c>
      <c r="FG60" s="25">
        <f t="shared" ca="1" si="300"/>
        <v>262</v>
      </c>
      <c r="FH60" s="25">
        <f t="shared" ca="1" si="301"/>
        <v>199</v>
      </c>
      <c r="FI60" s="25">
        <f t="shared" ca="1" si="302"/>
        <v>134</v>
      </c>
      <c r="FJ60" s="25">
        <f t="shared" ca="1" si="303"/>
        <v>87</v>
      </c>
      <c r="FK60" s="25">
        <f t="shared" ca="1" si="304"/>
        <v>45</v>
      </c>
      <c r="FL60" s="25">
        <f t="shared" ca="1" si="305"/>
        <v>43</v>
      </c>
      <c r="FM60" s="25">
        <f t="shared" ca="1" si="306"/>
        <v>23</v>
      </c>
      <c r="FN60" s="27">
        <f ca="1">SUM(INDIRECT("'各歳別人口③'!D"&amp;(103+131*ROW(A50))):INDIRECT("'各歳別人口③'!D"&amp;(133+131*ROW(A50))))</f>
        <v>34</v>
      </c>
      <c r="FP60" s="24" t="str">
        <f>"2022年"&amp;"9月"</f>
        <v>2022年9月</v>
      </c>
      <c r="FQ60" s="25">
        <f t="shared" ca="1" si="307"/>
        <v>908</v>
      </c>
      <c r="FR60" s="25">
        <f t="shared" ca="1" si="308"/>
        <v>956</v>
      </c>
      <c r="FS60" s="25">
        <f t="shared" ca="1" si="309"/>
        <v>1038</v>
      </c>
      <c r="FT60" s="25">
        <f t="shared" ca="1" si="310"/>
        <v>1068</v>
      </c>
      <c r="FU60" s="25">
        <f t="shared" ca="1" si="311"/>
        <v>1158</v>
      </c>
      <c r="FV60" s="25">
        <f t="shared" ca="1" si="312"/>
        <v>1207</v>
      </c>
      <c r="FW60" s="25">
        <f t="shared" ca="1" si="313"/>
        <v>1292</v>
      </c>
      <c r="FX60" s="25">
        <f t="shared" ca="1" si="314"/>
        <v>1355</v>
      </c>
      <c r="FY60" s="25">
        <f t="shared" ca="1" si="315"/>
        <v>1372</v>
      </c>
      <c r="FZ60" s="25">
        <f t="shared" ca="1" si="316"/>
        <v>1427</v>
      </c>
      <c r="GA60" s="25">
        <f t="shared" ca="1" si="317"/>
        <v>1464</v>
      </c>
      <c r="GB60" s="25">
        <f t="shared" ca="1" si="318"/>
        <v>1523</v>
      </c>
      <c r="GC60" s="25">
        <f t="shared" ca="1" si="319"/>
        <v>1505</v>
      </c>
      <c r="GD60" s="25">
        <f t="shared" ca="1" si="320"/>
        <v>1503</v>
      </c>
      <c r="GE60" s="25">
        <f t="shared" ca="1" si="321"/>
        <v>1573</v>
      </c>
      <c r="GF60" s="25">
        <f t="shared" ca="1" si="322"/>
        <v>1593</v>
      </c>
      <c r="GG60" s="25">
        <f t="shared" ca="1" si="323"/>
        <v>1615</v>
      </c>
      <c r="GH60" s="25">
        <f t="shared" ca="1" si="324"/>
        <v>1639</v>
      </c>
      <c r="GI60" s="25">
        <f t="shared" ca="1" si="325"/>
        <v>1694</v>
      </c>
      <c r="GJ60" s="25">
        <f t="shared" ca="1" si="326"/>
        <v>1850</v>
      </c>
      <c r="GK60" s="25">
        <f t="shared" ca="1" si="327"/>
        <v>1833</v>
      </c>
      <c r="GL60" s="25">
        <f t="shared" ca="1" si="328"/>
        <v>1871</v>
      </c>
      <c r="GM60" s="25">
        <f t="shared" ca="1" si="329"/>
        <v>1850</v>
      </c>
      <c r="GN60" s="25">
        <f t="shared" ca="1" si="330"/>
        <v>1722</v>
      </c>
      <c r="GO60" s="25">
        <f t="shared" ca="1" si="331"/>
        <v>1651</v>
      </c>
      <c r="GP60" s="25">
        <f t="shared" ca="1" si="332"/>
        <v>1586</v>
      </c>
      <c r="GQ60" s="25">
        <f t="shared" ca="1" si="333"/>
        <v>1527</v>
      </c>
      <c r="GR60" s="25">
        <f t="shared" ca="1" si="334"/>
        <v>1497</v>
      </c>
      <c r="GS60" s="25">
        <f t="shared" ca="1" si="335"/>
        <v>1513</v>
      </c>
      <c r="GT60" s="25">
        <f t="shared" ca="1" si="336"/>
        <v>1382</v>
      </c>
      <c r="GU60" s="25">
        <f t="shared" ca="1" si="337"/>
        <v>1496</v>
      </c>
      <c r="GV60" s="25">
        <f t="shared" ca="1" si="338"/>
        <v>1462</v>
      </c>
      <c r="GW60" s="25">
        <f t="shared" ca="1" si="339"/>
        <v>1547</v>
      </c>
      <c r="GX60" s="25">
        <f t="shared" ca="1" si="340"/>
        <v>1639</v>
      </c>
      <c r="GY60" s="25">
        <f t="shared" ca="1" si="341"/>
        <v>1641</v>
      </c>
      <c r="GZ60" s="25">
        <f t="shared" ca="1" si="342"/>
        <v>1741</v>
      </c>
      <c r="HA60" s="25">
        <f t="shared" ca="1" si="343"/>
        <v>1685</v>
      </c>
      <c r="HB60" s="25">
        <f t="shared" ca="1" si="344"/>
        <v>1864</v>
      </c>
      <c r="HC60" s="25">
        <f t="shared" ca="1" si="345"/>
        <v>1855</v>
      </c>
      <c r="HD60" s="25">
        <f t="shared" ca="1" si="346"/>
        <v>2005</v>
      </c>
      <c r="HE60" s="25">
        <f t="shared" ca="1" si="347"/>
        <v>1987</v>
      </c>
      <c r="HF60" s="25">
        <f t="shared" ca="1" si="348"/>
        <v>2051</v>
      </c>
      <c r="HG60" s="25">
        <f t="shared" ca="1" si="349"/>
        <v>2173</v>
      </c>
      <c r="HH60" s="25">
        <f t="shared" ca="1" si="350"/>
        <v>2259</v>
      </c>
      <c r="HI60" s="25">
        <f t="shared" ca="1" si="351"/>
        <v>2362</v>
      </c>
      <c r="HJ60" s="25">
        <f t="shared" ca="1" si="352"/>
        <v>2491</v>
      </c>
      <c r="HK60" s="25">
        <f t="shared" ca="1" si="353"/>
        <v>2644</v>
      </c>
      <c r="HL60" s="25">
        <f t="shared" ca="1" si="354"/>
        <v>2892</v>
      </c>
      <c r="HM60" s="25">
        <f t="shared" ca="1" si="355"/>
        <v>3008</v>
      </c>
      <c r="HN60" s="25">
        <f t="shared" ca="1" si="356"/>
        <v>3146</v>
      </c>
      <c r="HO60" s="25">
        <f t="shared" ca="1" si="357"/>
        <v>3165</v>
      </c>
      <c r="HP60" s="25">
        <f t="shared" ca="1" si="358"/>
        <v>3206</v>
      </c>
      <c r="HQ60" s="25">
        <f t="shared" ca="1" si="359"/>
        <v>2979</v>
      </c>
      <c r="HR60" s="25">
        <f t="shared" ca="1" si="360"/>
        <v>2889</v>
      </c>
      <c r="HS60" s="25">
        <f t="shared" ca="1" si="361"/>
        <v>2860</v>
      </c>
      <c r="HT60" s="25">
        <f t="shared" ca="1" si="362"/>
        <v>2878</v>
      </c>
      <c r="HU60" s="25">
        <f t="shared" ca="1" si="363"/>
        <v>2204</v>
      </c>
      <c r="HV60" s="25">
        <f t="shared" ca="1" si="364"/>
        <v>2713</v>
      </c>
      <c r="HW60" s="25">
        <f t="shared" ca="1" si="365"/>
        <v>2491</v>
      </c>
      <c r="HX60" s="25">
        <f t="shared" ca="1" si="366"/>
        <v>2407</v>
      </c>
      <c r="HY60" s="25">
        <f t="shared" ca="1" si="367"/>
        <v>2343</v>
      </c>
      <c r="HZ60" s="25">
        <f t="shared" ca="1" si="368"/>
        <v>2281</v>
      </c>
      <c r="IA60" s="25">
        <f t="shared" ca="1" si="369"/>
        <v>2282</v>
      </c>
      <c r="IB60" s="25">
        <f t="shared" ca="1" si="370"/>
        <v>2280</v>
      </c>
      <c r="IC60" s="25">
        <f t="shared" ca="1" si="371"/>
        <v>2174</v>
      </c>
      <c r="ID60" s="25">
        <f t="shared" ca="1" si="372"/>
        <v>2159</v>
      </c>
      <c r="IE60" s="25">
        <f t="shared" ca="1" si="373"/>
        <v>2313</v>
      </c>
      <c r="IF60" s="25">
        <f t="shared" ca="1" si="374"/>
        <v>2374</v>
      </c>
      <c r="IG60" s="25">
        <f t="shared" ca="1" si="375"/>
        <v>2406</v>
      </c>
      <c r="IH60" s="25">
        <f t="shared" ca="1" si="376"/>
        <v>2499</v>
      </c>
      <c r="II60" s="25">
        <f t="shared" ca="1" si="377"/>
        <v>2804</v>
      </c>
      <c r="IJ60" s="25">
        <f t="shared" ca="1" si="378"/>
        <v>3019</v>
      </c>
      <c r="IK60" s="25">
        <f t="shared" ca="1" si="379"/>
        <v>3329</v>
      </c>
      <c r="IL60" s="25">
        <f t="shared" ca="1" si="380"/>
        <v>3737</v>
      </c>
      <c r="IM60" s="25">
        <f t="shared" ca="1" si="381"/>
        <v>3816</v>
      </c>
      <c r="IN60" s="25">
        <f t="shared" ca="1" si="382"/>
        <v>3806</v>
      </c>
      <c r="IO60" s="25">
        <f t="shared" ca="1" si="383"/>
        <v>2322</v>
      </c>
      <c r="IP60" s="25">
        <f t="shared" ca="1" si="384"/>
        <v>2528</v>
      </c>
      <c r="IQ60" s="25">
        <f t="shared" ca="1" si="385"/>
        <v>3202</v>
      </c>
      <c r="IR60" s="25">
        <f t="shared" ca="1" si="386"/>
        <v>2943</v>
      </c>
      <c r="IS60" s="25">
        <f t="shared" ca="1" si="387"/>
        <v>2960</v>
      </c>
      <c r="IT60" s="25">
        <f t="shared" ca="1" si="388"/>
        <v>2821</v>
      </c>
      <c r="IU60" s="25">
        <f t="shared" ca="1" si="389"/>
        <v>2445</v>
      </c>
      <c r="IV60" s="25">
        <f t="shared" ca="1" si="390"/>
        <v>2074</v>
      </c>
      <c r="IW60" s="25">
        <f t="shared" ca="1" si="391"/>
        <v>2095</v>
      </c>
      <c r="IX60" s="25">
        <f t="shared" ca="1" si="392"/>
        <v>1918</v>
      </c>
      <c r="IY60" s="25">
        <f t="shared" ca="1" si="393"/>
        <v>1865</v>
      </c>
      <c r="IZ60" s="25">
        <f t="shared" ca="1" si="394"/>
        <v>1785</v>
      </c>
      <c r="JA60" s="25">
        <f t="shared" ca="1" si="395"/>
        <v>1511</v>
      </c>
      <c r="JB60" s="25">
        <f t="shared" ca="1" si="396"/>
        <v>1381</v>
      </c>
      <c r="JC60" s="25">
        <f t="shared" ca="1" si="397"/>
        <v>1184</v>
      </c>
      <c r="JD60" s="25">
        <f t="shared" ca="1" si="398"/>
        <v>974</v>
      </c>
      <c r="JE60" s="25">
        <f t="shared" ca="1" si="399"/>
        <v>841</v>
      </c>
      <c r="JF60" s="25">
        <f t="shared" ca="1" si="400"/>
        <v>690</v>
      </c>
      <c r="JG60" s="25">
        <f t="shared" ca="1" si="401"/>
        <v>548</v>
      </c>
      <c r="JH60" s="25">
        <f t="shared" ca="1" si="402"/>
        <v>406</v>
      </c>
      <c r="JI60" s="25">
        <f t="shared" ca="1" si="403"/>
        <v>340</v>
      </c>
      <c r="JJ60" s="25">
        <f t="shared" ca="1" si="404"/>
        <v>303</v>
      </c>
      <c r="JK60" s="25">
        <f t="shared" ca="1" si="405"/>
        <v>187</v>
      </c>
      <c r="JL60" s="25">
        <f t="shared" ca="1" si="406"/>
        <v>136</v>
      </c>
      <c r="JM60" s="27">
        <f ca="1">SUM(INDIRECT("'各歳別人口③'!E"&amp;(103+131*ROW(A50))):INDIRECT("'各歳別人口③'!E"&amp;(133+131*ROW(A50))))</f>
        <v>223</v>
      </c>
    </row>
    <row r="61" spans="1:273" x14ac:dyDescent="0.4">
      <c r="A61" s="24" t="str">
        <f>"2022年"&amp;"10月"</f>
        <v>2022年10月</v>
      </c>
      <c r="B61" s="25">
        <f ca="1">SUM(INDIRECT("'各歳別人口③'!D"&amp;(3+131*ROW(A51))):INDIRECT("'各歳別人口③'!E"&amp;(133+131*ROW(A51))))</f>
        <v>389143</v>
      </c>
      <c r="D61" s="24" t="str">
        <f>"2022年"&amp;"10月"</f>
        <v>2022年10月</v>
      </c>
      <c r="E61" s="25">
        <f ca="1">SUM(INDIRECT("'各歳別人口③'!D"&amp;(3+131*ROW(A51))):INDIRECT("'各歳別人口③'!D"&amp;(133+131*ROW(A51))))</f>
        <v>194025</v>
      </c>
      <c r="F61" s="25">
        <f ca="1">SUM(INDIRECT("'各歳別人口③'!E"&amp;(3+131*ROW(A51))):INDIRECT("'各歳別人口③'!E"&amp;(133+131*ROW(A51))))</f>
        <v>195118</v>
      </c>
      <c r="H61" s="24" t="str">
        <f>"2022年"&amp;"10月"</f>
        <v>2022年10月</v>
      </c>
      <c r="I61" s="25">
        <f ca="1">SUM(INDIRECT("'各歳別人口③'!D"&amp;(3+131*ROW(A51))):INDIRECT("'各歳別人口③'!D"&amp;(17+131*ROW(A51))))</f>
        <v>20157</v>
      </c>
      <c r="J61" s="25">
        <f ca="1">SUM(INDIRECT("'各歳別人口③'!D"&amp;(18+131*ROW(A51))):INDIRECT("'各歳別人口③'!D"&amp;(67+131*ROW(A51))))</f>
        <v>118237</v>
      </c>
      <c r="K61" s="25">
        <f ca="1">SUM(INDIRECT("'各歳別人口③'!D"&amp;(68+131*ROW(A51))):INDIRECT("'各歳別人口③'!D"&amp;(133+131*ROW(A51))))</f>
        <v>55631</v>
      </c>
      <c r="M61" s="24" t="str">
        <f>"2022年"&amp;"10月"</f>
        <v>2022年10月</v>
      </c>
      <c r="N61" s="25">
        <f ca="1">SUM(INDIRECT("'各歳別人口③'!E"&amp;(3+131*ROW(A51))):INDIRECT("'各歳別人口③'!E"&amp;(17+131*ROW(A51))))</f>
        <v>19296</v>
      </c>
      <c r="O61" s="25">
        <f ca="1">SUM(INDIRECT("'各歳別人口③'!E"&amp;(18+131*ROW(A51))):INDIRECT("'各歳別人口③'!E"&amp;(67+131*ROW(A51))))</f>
        <v>105911</v>
      </c>
      <c r="P61" s="25">
        <f ca="1">SUM(INDIRECT("'各歳別人口③'!E"&amp;(68+131*ROW(A51))):INDIRECT("'各歳別人口③'!E"&amp;(133+131*ROW(A51))))</f>
        <v>69911</v>
      </c>
      <c r="R61" s="24" t="str">
        <f>"2022年"&amp;"10月"</f>
        <v>2022年10月</v>
      </c>
      <c r="S61" s="26">
        <f ca="1">IFERROR(SUM(INDIRECT("'各歳別人口③'!D"&amp;(68+131*ROW(A51))):INDIRECT("'各歳別人口③'!E"&amp;(133+131*ROW(A51))))/SUM(INDIRECT("'各歳別人口③'!D"&amp;(3+131*ROW(A51))):INDIRECT("'各歳別人口③'!E"&amp;(133+131*ROW(A51)))),"")</f>
        <v>0.32261148215437513</v>
      </c>
      <c r="U61" s="24" t="str">
        <f>"2022年"&amp;"10月"</f>
        <v>2022年10月</v>
      </c>
      <c r="V61" s="26">
        <f ca="1">IFERROR(SUM(INDIRECT("'各歳別人口③'!D"&amp;(78+131*ROW(A51))):INDIRECT("'各歳別人口③'!E"&amp;(133+131*ROW(A51))))/SUM(INDIRECT("'各歳別人口③'!D"&amp;(3+131*ROW(A51))):INDIRECT("'各歳別人口③'!E"&amp;(133+131*ROW(A51)))),"")</f>
        <v>0.18195110794746405</v>
      </c>
      <c r="X61" s="24" t="str">
        <f>"2022年"&amp;"10月"</f>
        <v>2022年10月</v>
      </c>
      <c r="Y61" s="26">
        <f ca="1">IFERROR(SUM(INDIRECT("'各歳別人口③'!D"&amp;(3+131*ROW(A51))):INDIRECT("'各歳別人口③'!E"&amp;(17+131*ROW(A51))))/SUM(INDIRECT("'各歳別人口③'!D"&amp;(3+131*ROW(A51))):INDIRECT("'各歳別人口③'!E"&amp;(133+131*ROW(A51)))),"")</f>
        <v>0.10138432401456533</v>
      </c>
      <c r="Z61" s="26">
        <f ca="1">IFERROR(SUM(INDIRECT("'各歳別人口③'!D"&amp;(18+131*ROW(A51))):INDIRECT("'各歳別人口③'!E"&amp;(67+131*ROW(A51))))/SUM(INDIRECT("'各歳別人口③'!D"&amp;(3+131*ROW(A51))):INDIRECT("'各歳別人口③'!E"&amp;(133+131*ROW(A51)))),"")</f>
        <v>0.5760041938310595</v>
      </c>
      <c r="AA61" s="26">
        <f ca="1">IFERROR(SUM(INDIRECT("'各歳別人口③'!D"&amp;(68+131*ROW(A51))):INDIRECT("'各歳別人口③'!E"&amp;(133+131*ROW(A51))))/SUM(INDIRECT("'各歳別人口③'!D"&amp;(3+131*ROW(A51))):INDIRECT("'各歳別人口③'!E"&amp;(133+131*ROW(A51)))),"")</f>
        <v>0.32261148215437513</v>
      </c>
      <c r="AC61" s="24" t="str">
        <f>"2022年"&amp;"10月"</f>
        <v>2022年10月</v>
      </c>
      <c r="AD61" s="25">
        <f ca="1">SUM(INDIRECT("'各歳別人口③'!D"&amp;(3+131*ROW(A51))):INDIRECT("'各歳別人口③'!D"&amp;(7+131*ROW(A51))))</f>
        <v>5438</v>
      </c>
      <c r="AE61" s="25">
        <f ca="1">SUM(INDIRECT("'各歳別人口③'!D"&amp;(8+131*ROW(A51))):INDIRECT("'各歳別人口③'!D"&amp;(12+131*ROW(A51))))</f>
        <v>6909</v>
      </c>
      <c r="AF61" s="25">
        <f ca="1">SUM(INDIRECT("'各歳別人口③'!D"&amp;(13+131*ROW(A51))):INDIRECT("'各歳別人口③'!D"&amp;(17+131*ROW(A51))))</f>
        <v>7810</v>
      </c>
      <c r="AG61" s="25">
        <f ca="1">SUM(INDIRECT("'各歳別人口③'!D"&amp;(18+131*ROW(A51))):INDIRECT("'各歳別人口③'!D"&amp;(22+131*ROW(A51))))</f>
        <v>10370</v>
      </c>
      <c r="AH61" s="25">
        <f ca="1">SUM(INDIRECT("'各歳別人口③'!D"&amp;(23+131*ROW(A51))):INDIRECT("'各歳別人口③'!D"&amp;(27+131*ROW(A51))))</f>
        <v>11528</v>
      </c>
      <c r="AI61" s="25">
        <f ca="1">SUM(INDIRECT("'各歳別人口③'!D"&amp;(28+131*ROW(A51))):INDIRECT("'各歳別人口③'!D"&amp;(32+131*ROW(A51))))</f>
        <v>9310</v>
      </c>
      <c r="AJ61" s="25">
        <f ca="1">SUM(INDIRECT("'各歳別人口③'!D"&amp;(33+131*ROW(A51))):INDIRECT("'各歳別人口③'!D"&amp;(37+131*ROW(A51))))</f>
        <v>9018</v>
      </c>
      <c r="AK61" s="25">
        <f ca="1">SUM(INDIRECT("'各歳別人口③'!D"&amp;(38+131*ROW(A51))):INDIRECT("'各歳別人口③'!D"&amp;(42+131*ROW(A51))))</f>
        <v>10137</v>
      </c>
      <c r="AL61" s="25">
        <f ca="1">SUM(INDIRECT("'各歳別人口③'!D"&amp;(43+131*ROW(A51))):INDIRECT("'各歳別人口③'!D"&amp;(47+131*ROW(A51))))</f>
        <v>11394</v>
      </c>
      <c r="AM61" s="25">
        <f ca="1">SUM(INDIRECT("'各歳別人口③'!D"&amp;(48+131*ROW(A51))):INDIRECT("'各歳別人口③'!D"&amp;(52+131*ROW(A51))))</f>
        <v>15074</v>
      </c>
      <c r="AN61" s="25">
        <f ca="1">SUM(INDIRECT("'各歳別人口③'!D"&amp;(53+131*ROW(A51))):INDIRECT("'各歳別人口③'!D"&amp;(57+131*ROW(A51))))</f>
        <v>16209</v>
      </c>
      <c r="AO61" s="25">
        <f ca="1">SUM(INDIRECT("'各歳別人口③'!D"&amp;(58+131*ROW(A51))):INDIRECT("'各歳別人口③'!D"&amp;(62+131*ROW(A51))))</f>
        <v>13349</v>
      </c>
      <c r="AP61" s="25">
        <f ca="1">SUM(INDIRECT("'各歳別人口③'!D"&amp;(63+131*ROW(A51))):INDIRECT("'各歳別人口③'!D"&amp;(67+131*ROW(A51))))</f>
        <v>11848</v>
      </c>
      <c r="AQ61" s="25">
        <f ca="1">SUM(INDIRECT("'各歳別人口③'!D"&amp;(68+131*ROW(A51))):INDIRECT("'各歳別人口③'!D"&amp;(72+131*ROW(A51))))</f>
        <v>11543</v>
      </c>
      <c r="AR61" s="25">
        <f ca="1">SUM(INDIRECT("'各歳別人口③'!D"&amp;(73+131*ROW(A51))):INDIRECT("'各歳別人口③'!D"&amp;(77+131*ROW(A51))))</f>
        <v>14925</v>
      </c>
      <c r="AS61" s="25">
        <f ca="1">SUM(INDIRECT("'各歳別人口③'!D"&amp;(78+131*ROW(A51))):INDIRECT("'各歳別人口③'!D"&amp;(82+131*ROW(A51))))</f>
        <v>12083</v>
      </c>
      <c r="AT61" s="25">
        <f ca="1">SUM(INDIRECT("'各歳別人口③'!D"&amp;(83+131*ROW(A51))):INDIRECT("'各歳別人口③'!D"&amp;(87+131*ROW(A51))))</f>
        <v>9554</v>
      </c>
      <c r="AU61" s="25">
        <f ca="1">SUM(INDIRECT("'各歳別人口③'!D"&amp;(88+131*ROW(A51))):INDIRECT("'各歳別人口③'!D"&amp;(133+131*ROW(A51))))</f>
        <v>7526</v>
      </c>
      <c r="AW61" s="24" t="str">
        <f>"2022年"&amp;"10月"</f>
        <v>2022年10月</v>
      </c>
      <c r="AX61" s="25">
        <f ca="1">SUM(INDIRECT("'各歳別人口③'!E"&amp;(3+131*ROW(A51))):INDIRECT("'各歳別人口③'!E"&amp;(7+131*ROW(A51))))</f>
        <v>5129</v>
      </c>
      <c r="AY61" s="25">
        <f ca="1">SUM(INDIRECT("'各歳別人口③'!E"&amp;(8+131*ROW(A51))):INDIRECT("'各歳別人口③'!E"&amp;(12+131*ROW(A51))))</f>
        <v>6657</v>
      </c>
      <c r="AZ61" s="25">
        <f ca="1">SUM(INDIRECT("'各歳別人口③'!E"&amp;(13+131*ROW(A51))):INDIRECT("'各歳別人口③'!E"&amp;(17+131*ROW(A51))))</f>
        <v>7510</v>
      </c>
      <c r="BA61" s="25">
        <f ca="1">SUM(INDIRECT("'各歳別人口③'!E"&amp;(18+131*ROW(A51))):INDIRECT("'各歳別人口③'!E"&amp;(22+131*ROW(A51))))</f>
        <v>8396</v>
      </c>
      <c r="BB61" s="25">
        <f ca="1">SUM(INDIRECT("'各歳別人口③'!E"&amp;(23+131*ROW(A51))):INDIRECT("'各歳別人口③'!E"&amp;(27+131*ROW(A51))))</f>
        <v>8950</v>
      </c>
      <c r="BC61" s="25">
        <f ca="1">SUM(INDIRECT("'各歳別人口③'!E"&amp;(28+131*ROW(A51))):INDIRECT("'各歳別人口③'!E"&amp;(32+131*ROW(A51))))</f>
        <v>7501</v>
      </c>
      <c r="BD61" s="25">
        <f ca="1">SUM(INDIRECT("'各歳別人口③'!E"&amp;(33+131*ROW(A51))):INDIRECT("'各歳別人口③'!E"&amp;(37+131*ROW(A51))))</f>
        <v>7769</v>
      </c>
      <c r="BE61" s="25">
        <f ca="1">SUM(INDIRECT("'各歳別人口③'!E"&amp;(38+131*ROW(A51))):INDIRECT("'各歳別人口③'!E"&amp;(42+131*ROW(A51))))</f>
        <v>9121</v>
      </c>
      <c r="BF61" s="25">
        <f ca="1">SUM(INDIRECT("'各歳別人口③'!E"&amp;(43+131*ROW(A51))):INDIRECT("'各歳別人口③'!E"&amp;(47+131*ROW(A51))))</f>
        <v>10779</v>
      </c>
      <c r="BG61" s="25">
        <f ca="1">SUM(INDIRECT("'各歳別人口③'!E"&amp;(48+131*ROW(A51))):INDIRECT("'各歳別人口③'!E"&amp;(52+131*ROW(A51))))</f>
        <v>14148</v>
      </c>
      <c r="BH61" s="25">
        <f ca="1">SUM(INDIRECT("'各歳別人口③'!E"&amp;(53+131*ROW(A51))):INDIRECT("'各歳別人口③'!E"&amp;(57+131*ROW(A51))))</f>
        <v>15094</v>
      </c>
      <c r="BI61" s="25">
        <f ca="1">SUM(INDIRECT("'各歳別人口③'!E"&amp;(58+131*ROW(A51))):INDIRECT("'各歳別人口③'!E"&amp;(62+131*ROW(A51))))</f>
        <v>12786</v>
      </c>
      <c r="BJ61" s="25">
        <f ca="1">SUM(INDIRECT("'各歳別人口③'!E"&amp;(63+131*ROW(A51))):INDIRECT("'各歳別人口③'!E"&amp;(67+131*ROW(A51))))</f>
        <v>11367</v>
      </c>
      <c r="BK61" s="25">
        <f ca="1">SUM(INDIRECT("'各歳別人口③'!E"&amp;(68+131*ROW(A51))):INDIRECT("'各歳別人口③'!E"&amp;(72+131*ROW(A51))))</f>
        <v>11698</v>
      </c>
      <c r="BL61" s="25">
        <f ca="1">SUM(INDIRECT("'各歳別人口③'!E"&amp;(73+131*ROW(A51))):INDIRECT("'各歳別人口③'!E"&amp;(77+131*ROW(A51))))</f>
        <v>16571</v>
      </c>
      <c r="BM61" s="25">
        <f ca="1">SUM(INDIRECT("'各歳別人口③'!E"&amp;(78+131*ROW(A51))):INDIRECT("'各歳別人口③'!E"&amp;(82+131*ROW(A51))))</f>
        <v>14886</v>
      </c>
      <c r="BN61" s="25">
        <f ca="1">SUM(INDIRECT("'各歳別人口③'!E"&amp;(83+131*ROW(A51))):INDIRECT("'各歳別人口③'!E"&amp;(87+131*ROW(A51))))</f>
        <v>12435</v>
      </c>
      <c r="BO61" s="25">
        <f ca="1">SUM(INDIRECT("'各歳別人口③'!E"&amp;(88+131*ROW(A51))):INDIRECT("'各歳別人口③'!E"&amp;(133+131*ROW(A51))))</f>
        <v>14321</v>
      </c>
      <c r="BQ61" s="24" t="str">
        <f>"2022年"&amp;"10月"</f>
        <v>2022年10月</v>
      </c>
      <c r="BR61" s="25">
        <f t="shared" ca="1" si="207"/>
        <v>908</v>
      </c>
      <c r="BS61" s="25">
        <f t="shared" ca="1" si="208"/>
        <v>972</v>
      </c>
      <c r="BT61" s="25">
        <f t="shared" ca="1" si="209"/>
        <v>1109</v>
      </c>
      <c r="BU61" s="25">
        <f t="shared" ca="1" si="210"/>
        <v>1215</v>
      </c>
      <c r="BV61" s="25">
        <f t="shared" ca="1" si="211"/>
        <v>1234</v>
      </c>
      <c r="BW61" s="25">
        <f t="shared" ca="1" si="212"/>
        <v>1297</v>
      </c>
      <c r="BX61" s="25">
        <f t="shared" ca="1" si="213"/>
        <v>1419</v>
      </c>
      <c r="BY61" s="25">
        <f t="shared" ca="1" si="214"/>
        <v>1380</v>
      </c>
      <c r="BZ61" s="25">
        <f t="shared" ca="1" si="215"/>
        <v>1399</v>
      </c>
      <c r="CA61" s="25">
        <f t="shared" ca="1" si="216"/>
        <v>1414</v>
      </c>
      <c r="CB61" s="25">
        <f t="shared" ca="1" si="217"/>
        <v>1494</v>
      </c>
      <c r="CC61" s="25">
        <f t="shared" ca="1" si="218"/>
        <v>1564</v>
      </c>
      <c r="CD61" s="25">
        <f t="shared" ca="1" si="219"/>
        <v>1593</v>
      </c>
      <c r="CE61" s="25">
        <f t="shared" ca="1" si="220"/>
        <v>1589</v>
      </c>
      <c r="CF61" s="25">
        <f t="shared" ca="1" si="221"/>
        <v>1570</v>
      </c>
      <c r="CG61" s="25">
        <f t="shared" ca="1" si="222"/>
        <v>1796</v>
      </c>
      <c r="CH61" s="25">
        <f t="shared" ca="1" si="223"/>
        <v>2053</v>
      </c>
      <c r="CI61" s="25">
        <f t="shared" ca="1" si="224"/>
        <v>2015</v>
      </c>
      <c r="CJ61" s="25">
        <f t="shared" ca="1" si="225"/>
        <v>2160</v>
      </c>
      <c r="CK61" s="25">
        <f t="shared" ca="1" si="226"/>
        <v>2346</v>
      </c>
      <c r="CL61" s="25">
        <f t="shared" ca="1" si="227"/>
        <v>2438</v>
      </c>
      <c r="CM61" s="25">
        <f t="shared" ca="1" si="228"/>
        <v>2512</v>
      </c>
      <c r="CN61" s="25">
        <f t="shared" ca="1" si="229"/>
        <v>2502</v>
      </c>
      <c r="CO61" s="25">
        <f t="shared" ca="1" si="230"/>
        <v>2108</v>
      </c>
      <c r="CP61" s="25">
        <f t="shared" ca="1" si="231"/>
        <v>1968</v>
      </c>
      <c r="CQ61" s="25">
        <f t="shared" ca="1" si="232"/>
        <v>1930</v>
      </c>
      <c r="CR61" s="25">
        <f t="shared" ca="1" si="233"/>
        <v>1905</v>
      </c>
      <c r="CS61" s="25">
        <f t="shared" ca="1" si="234"/>
        <v>1881</v>
      </c>
      <c r="CT61" s="25">
        <f t="shared" ca="1" si="235"/>
        <v>1831</v>
      </c>
      <c r="CU61" s="25">
        <f t="shared" ca="1" si="236"/>
        <v>1763</v>
      </c>
      <c r="CV61" s="25">
        <f t="shared" ca="1" si="237"/>
        <v>1739</v>
      </c>
      <c r="CW61" s="25">
        <f t="shared" ca="1" si="238"/>
        <v>1755</v>
      </c>
      <c r="CX61" s="25">
        <f t="shared" ca="1" si="239"/>
        <v>1813</v>
      </c>
      <c r="CY61" s="25">
        <f t="shared" ca="1" si="240"/>
        <v>1770</v>
      </c>
      <c r="CZ61" s="25">
        <f t="shared" ca="1" si="241"/>
        <v>1941</v>
      </c>
      <c r="DA61" s="25">
        <f t="shared" ca="1" si="242"/>
        <v>1951</v>
      </c>
      <c r="DB61" s="25">
        <f t="shared" ca="1" si="243"/>
        <v>1983</v>
      </c>
      <c r="DC61" s="25">
        <f t="shared" ca="1" si="244"/>
        <v>2005</v>
      </c>
      <c r="DD61" s="25">
        <f t="shared" ca="1" si="245"/>
        <v>2054</v>
      </c>
      <c r="DE61" s="25">
        <f t="shared" ca="1" si="246"/>
        <v>2144</v>
      </c>
      <c r="DF61" s="25">
        <f t="shared" ca="1" si="247"/>
        <v>2135</v>
      </c>
      <c r="DG61" s="25">
        <f t="shared" ca="1" si="248"/>
        <v>2133</v>
      </c>
      <c r="DH61" s="25">
        <f t="shared" ca="1" si="249"/>
        <v>2231</v>
      </c>
      <c r="DI61" s="25">
        <f t="shared" ca="1" si="250"/>
        <v>2417</v>
      </c>
      <c r="DJ61" s="25">
        <f t="shared" ca="1" si="251"/>
        <v>2478</v>
      </c>
      <c r="DK61" s="25">
        <f t="shared" ca="1" si="252"/>
        <v>2638</v>
      </c>
      <c r="DL61" s="25">
        <f t="shared" ca="1" si="253"/>
        <v>2892</v>
      </c>
      <c r="DM61" s="25">
        <f t="shared" ca="1" si="254"/>
        <v>2941</v>
      </c>
      <c r="DN61" s="25">
        <f t="shared" ca="1" si="255"/>
        <v>3219</v>
      </c>
      <c r="DO61" s="25">
        <f t="shared" ca="1" si="256"/>
        <v>3384</v>
      </c>
      <c r="DP61" s="25">
        <f t="shared" ca="1" si="257"/>
        <v>3386</v>
      </c>
      <c r="DQ61" s="25">
        <f t="shared" ca="1" si="258"/>
        <v>3396</v>
      </c>
      <c r="DR61" s="25">
        <f t="shared" ca="1" si="259"/>
        <v>3248</v>
      </c>
      <c r="DS61" s="25">
        <f t="shared" ca="1" si="260"/>
        <v>3159</v>
      </c>
      <c r="DT61" s="25">
        <f t="shared" ca="1" si="261"/>
        <v>3020</v>
      </c>
      <c r="DU61" s="25">
        <f t="shared" ca="1" si="262"/>
        <v>3070</v>
      </c>
      <c r="DV61" s="25">
        <f t="shared" ca="1" si="263"/>
        <v>2282</v>
      </c>
      <c r="DW61" s="25">
        <f t="shared" ca="1" si="264"/>
        <v>2827</v>
      </c>
      <c r="DX61" s="25">
        <f t="shared" ca="1" si="265"/>
        <v>2578</v>
      </c>
      <c r="DY61" s="25">
        <f t="shared" ca="1" si="266"/>
        <v>2592</v>
      </c>
      <c r="DZ61" s="25">
        <f t="shared" ca="1" si="267"/>
        <v>2445</v>
      </c>
      <c r="EA61" s="25">
        <f t="shared" ca="1" si="268"/>
        <v>2410</v>
      </c>
      <c r="EB61" s="25">
        <f t="shared" ca="1" si="269"/>
        <v>2321</v>
      </c>
      <c r="EC61" s="25">
        <f t="shared" ca="1" si="270"/>
        <v>2430</v>
      </c>
      <c r="ED61" s="25">
        <f t="shared" ca="1" si="271"/>
        <v>2242</v>
      </c>
      <c r="EE61" s="25">
        <f t="shared" ca="1" si="272"/>
        <v>2159</v>
      </c>
      <c r="EF61" s="25">
        <f t="shared" ca="1" si="273"/>
        <v>2282</v>
      </c>
      <c r="EG61" s="25">
        <f t="shared" ca="1" si="274"/>
        <v>2298</v>
      </c>
      <c r="EH61" s="25">
        <f t="shared" ca="1" si="275"/>
        <v>2341</v>
      </c>
      <c r="EI61" s="25">
        <f t="shared" ca="1" si="276"/>
        <v>2463</v>
      </c>
      <c r="EJ61" s="25">
        <f t="shared" ca="1" si="277"/>
        <v>2656</v>
      </c>
      <c r="EK61" s="25">
        <f t="shared" ca="1" si="278"/>
        <v>2744</v>
      </c>
      <c r="EL61" s="25">
        <f t="shared" ca="1" si="279"/>
        <v>2952</v>
      </c>
      <c r="EM61" s="25">
        <f t="shared" ca="1" si="280"/>
        <v>3409</v>
      </c>
      <c r="EN61" s="25">
        <f t="shared" ca="1" si="281"/>
        <v>3164</v>
      </c>
      <c r="EO61" s="25">
        <f t="shared" ca="1" si="282"/>
        <v>3228</v>
      </c>
      <c r="EP61" s="25">
        <f t="shared" ca="1" si="283"/>
        <v>1920</v>
      </c>
      <c r="EQ61" s="25">
        <f t="shared" ca="1" si="284"/>
        <v>1958</v>
      </c>
      <c r="ER61" s="25">
        <f t="shared" ca="1" si="285"/>
        <v>2540</v>
      </c>
      <c r="ES61" s="25">
        <f t="shared" ca="1" si="286"/>
        <v>2437</v>
      </c>
      <c r="ET61" s="25">
        <f t="shared" ca="1" si="287"/>
        <v>2436</v>
      </c>
      <c r="EU61" s="25">
        <f t="shared" ca="1" si="288"/>
        <v>2212</v>
      </c>
      <c r="EV61" s="25">
        <f t="shared" ca="1" si="289"/>
        <v>1855</v>
      </c>
      <c r="EW61" s="25">
        <f t="shared" ca="1" si="290"/>
        <v>1620</v>
      </c>
      <c r="EX61" s="25">
        <f t="shared" ca="1" si="291"/>
        <v>1431</v>
      </c>
      <c r="EY61" s="25">
        <f t="shared" ca="1" si="292"/>
        <v>1409</v>
      </c>
      <c r="EZ61" s="25">
        <f t="shared" ca="1" si="293"/>
        <v>1234</v>
      </c>
      <c r="FA61" s="25">
        <f t="shared" ca="1" si="294"/>
        <v>1134</v>
      </c>
      <c r="FB61" s="25">
        <f t="shared" ca="1" si="295"/>
        <v>845</v>
      </c>
      <c r="FC61" s="25">
        <f t="shared" ca="1" si="296"/>
        <v>743</v>
      </c>
      <c r="FD61" s="25">
        <f t="shared" ca="1" si="297"/>
        <v>575</v>
      </c>
      <c r="FE61" s="25">
        <f t="shared" ca="1" si="298"/>
        <v>445</v>
      </c>
      <c r="FF61" s="25">
        <f t="shared" ca="1" si="299"/>
        <v>324</v>
      </c>
      <c r="FG61" s="25">
        <f t="shared" ca="1" si="300"/>
        <v>250</v>
      </c>
      <c r="FH61" s="25">
        <f t="shared" ca="1" si="301"/>
        <v>201</v>
      </c>
      <c r="FI61" s="25">
        <f t="shared" ca="1" si="302"/>
        <v>135</v>
      </c>
      <c r="FJ61" s="25">
        <f t="shared" ca="1" si="303"/>
        <v>88</v>
      </c>
      <c r="FK61" s="25">
        <f t="shared" ca="1" si="304"/>
        <v>49</v>
      </c>
      <c r="FL61" s="25">
        <f t="shared" ca="1" si="305"/>
        <v>36</v>
      </c>
      <c r="FM61" s="25">
        <f t="shared" ca="1" si="306"/>
        <v>26</v>
      </c>
      <c r="FN61" s="27">
        <f ca="1">SUM(INDIRECT("'各歳別人口③'!D"&amp;(103+131*ROW(A51))):INDIRECT("'各歳別人口③'!D"&amp;(133+131*ROW(A51))))</f>
        <v>32</v>
      </c>
      <c r="FP61" s="24" t="str">
        <f>"2022年"&amp;"10月"</f>
        <v>2022年10月</v>
      </c>
      <c r="FQ61" s="25">
        <f t="shared" ca="1" si="307"/>
        <v>954</v>
      </c>
      <c r="FR61" s="25">
        <f t="shared" ca="1" si="308"/>
        <v>924</v>
      </c>
      <c r="FS61" s="25">
        <f t="shared" ca="1" si="309"/>
        <v>1042</v>
      </c>
      <c r="FT61" s="25">
        <f t="shared" ca="1" si="310"/>
        <v>1049</v>
      </c>
      <c r="FU61" s="25">
        <f t="shared" ca="1" si="311"/>
        <v>1160</v>
      </c>
      <c r="FV61" s="25">
        <f t="shared" ca="1" si="312"/>
        <v>1206</v>
      </c>
      <c r="FW61" s="25">
        <f t="shared" ca="1" si="313"/>
        <v>1293</v>
      </c>
      <c r="FX61" s="25">
        <f t="shared" ca="1" si="314"/>
        <v>1341</v>
      </c>
      <c r="FY61" s="25">
        <f t="shared" ca="1" si="315"/>
        <v>1363</v>
      </c>
      <c r="FZ61" s="25">
        <f t="shared" ca="1" si="316"/>
        <v>1454</v>
      </c>
      <c r="GA61" s="25">
        <f t="shared" ca="1" si="317"/>
        <v>1432</v>
      </c>
      <c r="GB61" s="25">
        <f t="shared" ca="1" si="318"/>
        <v>1535</v>
      </c>
      <c r="GC61" s="25">
        <f t="shared" ca="1" si="319"/>
        <v>1491</v>
      </c>
      <c r="GD61" s="25">
        <f t="shared" ca="1" si="320"/>
        <v>1510</v>
      </c>
      <c r="GE61" s="25">
        <f t="shared" ca="1" si="321"/>
        <v>1542</v>
      </c>
      <c r="GF61" s="25">
        <f t="shared" ca="1" si="322"/>
        <v>1629</v>
      </c>
      <c r="GG61" s="25">
        <f t="shared" ca="1" si="323"/>
        <v>1602</v>
      </c>
      <c r="GH61" s="25">
        <f t="shared" ca="1" si="324"/>
        <v>1626</v>
      </c>
      <c r="GI61" s="25">
        <f t="shared" ca="1" si="325"/>
        <v>1676</v>
      </c>
      <c r="GJ61" s="25">
        <f t="shared" ca="1" si="326"/>
        <v>1863</v>
      </c>
      <c r="GK61" s="25">
        <f t="shared" ca="1" si="327"/>
        <v>1818</v>
      </c>
      <c r="GL61" s="25">
        <f t="shared" ca="1" si="328"/>
        <v>1881</v>
      </c>
      <c r="GM61" s="25">
        <f t="shared" ca="1" si="329"/>
        <v>1866</v>
      </c>
      <c r="GN61" s="25">
        <f t="shared" ca="1" si="330"/>
        <v>1717</v>
      </c>
      <c r="GO61" s="25">
        <f t="shared" ca="1" si="331"/>
        <v>1668</v>
      </c>
      <c r="GP61" s="25">
        <f t="shared" ca="1" si="332"/>
        <v>1567</v>
      </c>
      <c r="GQ61" s="25">
        <f t="shared" ca="1" si="333"/>
        <v>1533</v>
      </c>
      <c r="GR61" s="25">
        <f t="shared" ca="1" si="334"/>
        <v>1498</v>
      </c>
      <c r="GS61" s="25">
        <f t="shared" ca="1" si="335"/>
        <v>1510</v>
      </c>
      <c r="GT61" s="25">
        <f t="shared" ca="1" si="336"/>
        <v>1393</v>
      </c>
      <c r="GU61" s="25">
        <f t="shared" ca="1" si="337"/>
        <v>1471</v>
      </c>
      <c r="GV61" s="25">
        <f t="shared" ca="1" si="338"/>
        <v>1491</v>
      </c>
      <c r="GW61" s="25">
        <f t="shared" ca="1" si="339"/>
        <v>1526</v>
      </c>
      <c r="GX61" s="25">
        <f t="shared" ca="1" si="340"/>
        <v>1631</v>
      </c>
      <c r="GY61" s="25">
        <f t="shared" ca="1" si="341"/>
        <v>1650</v>
      </c>
      <c r="GZ61" s="25">
        <f t="shared" ca="1" si="342"/>
        <v>1736</v>
      </c>
      <c r="HA61" s="25">
        <f t="shared" ca="1" si="343"/>
        <v>1685</v>
      </c>
      <c r="HB61" s="25">
        <f t="shared" ca="1" si="344"/>
        <v>1827</v>
      </c>
      <c r="HC61" s="25">
        <f t="shared" ca="1" si="345"/>
        <v>1872</v>
      </c>
      <c r="HD61" s="25">
        <f t="shared" ca="1" si="346"/>
        <v>2001</v>
      </c>
      <c r="HE61" s="25">
        <f t="shared" ca="1" si="347"/>
        <v>1980</v>
      </c>
      <c r="HF61" s="25">
        <f t="shared" ca="1" si="348"/>
        <v>2045</v>
      </c>
      <c r="HG61" s="25">
        <f t="shared" ca="1" si="349"/>
        <v>2149</v>
      </c>
      <c r="HH61" s="25">
        <f t="shared" ca="1" si="350"/>
        <v>2290</v>
      </c>
      <c r="HI61" s="25">
        <f t="shared" ca="1" si="351"/>
        <v>2315</v>
      </c>
      <c r="HJ61" s="25">
        <f t="shared" ca="1" si="352"/>
        <v>2491</v>
      </c>
      <c r="HK61" s="25">
        <f t="shared" ca="1" si="353"/>
        <v>2640</v>
      </c>
      <c r="HL61" s="25">
        <f t="shared" ca="1" si="354"/>
        <v>2867</v>
      </c>
      <c r="HM61" s="25">
        <f t="shared" ca="1" si="355"/>
        <v>2980</v>
      </c>
      <c r="HN61" s="25">
        <f t="shared" ca="1" si="356"/>
        <v>3170</v>
      </c>
      <c r="HO61" s="25">
        <f t="shared" ca="1" si="357"/>
        <v>3151</v>
      </c>
      <c r="HP61" s="25">
        <f t="shared" ca="1" si="358"/>
        <v>3207</v>
      </c>
      <c r="HQ61" s="25">
        <f t="shared" ca="1" si="359"/>
        <v>2989</v>
      </c>
      <c r="HR61" s="25">
        <f t="shared" ca="1" si="360"/>
        <v>2925</v>
      </c>
      <c r="HS61" s="25">
        <f t="shared" ca="1" si="361"/>
        <v>2822</v>
      </c>
      <c r="HT61" s="25">
        <f t="shared" ca="1" si="362"/>
        <v>2927</v>
      </c>
      <c r="HU61" s="25">
        <f t="shared" ca="1" si="363"/>
        <v>2181</v>
      </c>
      <c r="HV61" s="25">
        <f t="shared" ca="1" si="364"/>
        <v>2722</v>
      </c>
      <c r="HW61" s="25">
        <f t="shared" ca="1" si="365"/>
        <v>2510</v>
      </c>
      <c r="HX61" s="25">
        <f t="shared" ca="1" si="366"/>
        <v>2446</v>
      </c>
      <c r="HY61" s="25">
        <f t="shared" ca="1" si="367"/>
        <v>2346</v>
      </c>
      <c r="HZ61" s="25">
        <f t="shared" ca="1" si="368"/>
        <v>2276</v>
      </c>
      <c r="IA61" s="25">
        <f t="shared" ca="1" si="369"/>
        <v>2261</v>
      </c>
      <c r="IB61" s="25">
        <f t="shared" ca="1" si="370"/>
        <v>2278</v>
      </c>
      <c r="IC61" s="25">
        <f t="shared" ca="1" si="371"/>
        <v>2206</v>
      </c>
      <c r="ID61" s="25">
        <f t="shared" ca="1" si="372"/>
        <v>2156</v>
      </c>
      <c r="IE61" s="25">
        <f t="shared" ca="1" si="373"/>
        <v>2265</v>
      </c>
      <c r="IF61" s="25">
        <f t="shared" ca="1" si="374"/>
        <v>2408</v>
      </c>
      <c r="IG61" s="25">
        <f t="shared" ca="1" si="375"/>
        <v>2400</v>
      </c>
      <c r="IH61" s="25">
        <f t="shared" ca="1" si="376"/>
        <v>2469</v>
      </c>
      <c r="II61" s="25">
        <f t="shared" ca="1" si="377"/>
        <v>2812</v>
      </c>
      <c r="IJ61" s="25">
        <f t="shared" ca="1" si="378"/>
        <v>2968</v>
      </c>
      <c r="IK61" s="25">
        <f t="shared" ca="1" si="379"/>
        <v>3297</v>
      </c>
      <c r="IL61" s="25">
        <f t="shared" ca="1" si="380"/>
        <v>3729</v>
      </c>
      <c r="IM61" s="25">
        <f t="shared" ca="1" si="381"/>
        <v>3765</v>
      </c>
      <c r="IN61" s="25">
        <f t="shared" ca="1" si="382"/>
        <v>3825</v>
      </c>
      <c r="IO61" s="25">
        <f t="shared" ca="1" si="383"/>
        <v>2454</v>
      </c>
      <c r="IP61" s="25">
        <f t="shared" ca="1" si="384"/>
        <v>2453</v>
      </c>
      <c r="IQ61" s="25">
        <f t="shared" ca="1" si="385"/>
        <v>3180</v>
      </c>
      <c r="IR61" s="25">
        <f t="shared" ca="1" si="386"/>
        <v>2974</v>
      </c>
      <c r="IS61" s="25">
        <f t="shared" ca="1" si="387"/>
        <v>2983</v>
      </c>
      <c r="IT61" s="25">
        <f t="shared" ca="1" si="388"/>
        <v>2805</v>
      </c>
      <c r="IU61" s="25">
        <f t="shared" ca="1" si="389"/>
        <v>2474</v>
      </c>
      <c r="IV61" s="25">
        <f t="shared" ca="1" si="390"/>
        <v>2089</v>
      </c>
      <c r="IW61" s="25">
        <f t="shared" ca="1" si="391"/>
        <v>2084</v>
      </c>
      <c r="IX61" s="25">
        <f t="shared" ca="1" si="392"/>
        <v>1935</v>
      </c>
      <c r="IY61" s="25">
        <f t="shared" ca="1" si="393"/>
        <v>1851</v>
      </c>
      <c r="IZ61" s="25">
        <f t="shared" ca="1" si="394"/>
        <v>1805</v>
      </c>
      <c r="JA61" s="25">
        <f t="shared" ca="1" si="395"/>
        <v>1499</v>
      </c>
      <c r="JB61" s="25">
        <f t="shared" ca="1" si="396"/>
        <v>1384</v>
      </c>
      <c r="JC61" s="25">
        <f t="shared" ca="1" si="397"/>
        <v>1198</v>
      </c>
      <c r="JD61" s="25">
        <f t="shared" ca="1" si="398"/>
        <v>990</v>
      </c>
      <c r="JE61" s="25">
        <f t="shared" ca="1" si="399"/>
        <v>825</v>
      </c>
      <c r="JF61" s="25">
        <f t="shared" ca="1" si="400"/>
        <v>700</v>
      </c>
      <c r="JG61" s="25">
        <f t="shared" ca="1" si="401"/>
        <v>551</v>
      </c>
      <c r="JH61" s="25">
        <f t="shared" ca="1" si="402"/>
        <v>403</v>
      </c>
      <c r="JI61" s="25">
        <f t="shared" ca="1" si="403"/>
        <v>320</v>
      </c>
      <c r="JJ61" s="25">
        <f t="shared" ca="1" si="404"/>
        <v>307</v>
      </c>
      <c r="JK61" s="25">
        <f t="shared" ca="1" si="405"/>
        <v>191</v>
      </c>
      <c r="JL61" s="25">
        <f t="shared" ca="1" si="406"/>
        <v>138</v>
      </c>
      <c r="JM61" s="27">
        <f ca="1">SUM(INDIRECT("'各歳別人口③'!E"&amp;(103+131*ROW(A51))):INDIRECT("'各歳別人口③'!E"&amp;(133+131*ROW(A51))))</f>
        <v>224</v>
      </c>
    </row>
    <row r="62" spans="1:273" x14ac:dyDescent="0.4">
      <c r="A62" s="24" t="str">
        <f>"2022年"&amp;"11月"</f>
        <v>2022年11月</v>
      </c>
      <c r="B62" s="25">
        <f ca="1">SUM(INDIRECT("'各歳別人口③'!D"&amp;(3+131*ROW(A52))):INDIRECT("'各歳別人口③'!E"&amp;(133+131*ROW(A52))))</f>
        <v>388757</v>
      </c>
      <c r="D62" s="24" t="str">
        <f>"2022年"&amp;"11月"</f>
        <v>2022年11月</v>
      </c>
      <c r="E62" s="25">
        <f ca="1">SUM(INDIRECT("'各歳別人口③'!D"&amp;(3+131*ROW(A52))):INDIRECT("'各歳別人口③'!D"&amp;(133+131*ROW(A52))))</f>
        <v>193773</v>
      </c>
      <c r="F62" s="25">
        <f ca="1">SUM(INDIRECT("'各歳別人口③'!E"&amp;(3+131*ROW(A52))):INDIRECT("'各歳別人口③'!E"&amp;(133+131*ROW(A52))))</f>
        <v>194984</v>
      </c>
      <c r="H62" s="24" t="str">
        <f>"2022年"&amp;"11月"</f>
        <v>2022年11月</v>
      </c>
      <c r="I62" s="25">
        <f ca="1">SUM(INDIRECT("'各歳別人口③'!D"&amp;(3+131*ROW(A52))):INDIRECT("'各歳別人口③'!D"&amp;(17+131*ROW(A52))))</f>
        <v>20100</v>
      </c>
      <c r="J62" s="25">
        <f ca="1">SUM(INDIRECT("'各歳別人口③'!D"&amp;(18+131*ROW(A52))):INDIRECT("'各歳別人口③'!D"&amp;(67+131*ROW(A52))))</f>
        <v>118080</v>
      </c>
      <c r="K62" s="25">
        <f ca="1">SUM(INDIRECT("'各歳別人口③'!D"&amp;(68+131*ROW(A52))):INDIRECT("'各歳別人口③'!D"&amp;(133+131*ROW(A52))))</f>
        <v>55593</v>
      </c>
      <c r="M62" s="24" t="str">
        <f>"2022年"&amp;"11月"</f>
        <v>2022年11月</v>
      </c>
      <c r="N62" s="25">
        <f ca="1">SUM(INDIRECT("'各歳別人口③'!E"&amp;(3+131*ROW(A52))):INDIRECT("'各歳別人口③'!E"&amp;(17+131*ROW(A52))))</f>
        <v>19254</v>
      </c>
      <c r="O62" s="25">
        <f ca="1">SUM(INDIRECT("'各歳別人口③'!E"&amp;(18+131*ROW(A52))):INDIRECT("'各歳別人口③'!E"&amp;(67+131*ROW(A52))))</f>
        <v>105842</v>
      </c>
      <c r="P62" s="25">
        <f ca="1">SUM(INDIRECT("'各歳別人口③'!E"&amp;(68+131*ROW(A52))):INDIRECT("'各歳別人口③'!E"&amp;(133+131*ROW(A52))))</f>
        <v>69888</v>
      </c>
      <c r="R62" s="24" t="str">
        <f>"2022年"&amp;"11月"</f>
        <v>2022年11月</v>
      </c>
      <c r="S62" s="26">
        <f ca="1">IFERROR(SUM(INDIRECT("'各歳別人口③'!D"&amp;(68+131*ROW(A52))):INDIRECT("'各歳別人口③'!E"&amp;(133+131*ROW(A52))))/SUM(INDIRECT("'各歳別人口③'!D"&amp;(3+131*ROW(A52))):INDIRECT("'各歳別人口③'!E"&amp;(133+131*ROW(A52)))),"")</f>
        <v>0.32277489537165888</v>
      </c>
      <c r="U62" s="24" t="str">
        <f>"2022年"&amp;"11月"</f>
        <v>2022年11月</v>
      </c>
      <c r="V62" s="26">
        <f ca="1">IFERROR(SUM(INDIRECT("'各歳別人口③'!D"&amp;(78+131*ROW(A52))):INDIRECT("'各歳別人口③'!E"&amp;(133+131*ROW(A52))))/SUM(INDIRECT("'各歳別人口③'!D"&amp;(3+131*ROW(A52))):INDIRECT("'各歳別人口③'!E"&amp;(133+131*ROW(A52)))),"")</f>
        <v>0.18270281949907011</v>
      </c>
      <c r="X62" s="24" t="str">
        <f>"2022年"&amp;"11月"</f>
        <v>2022年11月</v>
      </c>
      <c r="Y62" s="26">
        <f ca="1">IFERROR(SUM(INDIRECT("'各歳別人口③'!D"&amp;(3+131*ROW(A52))):INDIRECT("'各歳別人口③'!E"&amp;(17+131*ROW(A52))))/SUM(INDIRECT("'各歳別人口③'!D"&amp;(3+131*ROW(A52))):INDIRECT("'各歳別人口③'!E"&amp;(133+131*ROW(A52)))),"")</f>
        <v>0.1012303315438693</v>
      </c>
      <c r="Z62" s="26">
        <f ca="1">IFERROR(SUM(INDIRECT("'各歳別人口③'!D"&amp;(18+131*ROW(A52))):INDIRECT("'各歳別人口③'!E"&amp;(67+131*ROW(A52))))/SUM(INDIRECT("'各歳別人口③'!D"&amp;(3+131*ROW(A52))):INDIRECT("'各歳別人口③'!E"&amp;(133+131*ROW(A52)))),"")</f>
        <v>0.57599477308447178</v>
      </c>
      <c r="AA62" s="26">
        <f ca="1">IFERROR(SUM(INDIRECT("'各歳別人口③'!D"&amp;(68+131*ROW(A52))):INDIRECT("'各歳別人口③'!E"&amp;(133+131*ROW(A52))))/SUM(INDIRECT("'各歳別人口③'!D"&amp;(3+131*ROW(A52))):INDIRECT("'各歳別人口③'!E"&amp;(133+131*ROW(A52)))),"")</f>
        <v>0.32277489537165888</v>
      </c>
      <c r="AC62" s="24" t="str">
        <f>"2022年"&amp;"11月"</f>
        <v>2022年11月</v>
      </c>
      <c r="AD62" s="25">
        <f ca="1">SUM(INDIRECT("'各歳別人口③'!D"&amp;(3+131*ROW(A52))):INDIRECT("'各歳別人口③'!D"&amp;(7+131*ROW(A52))))</f>
        <v>5432</v>
      </c>
      <c r="AE62" s="25">
        <f ca="1">SUM(INDIRECT("'各歳別人口③'!D"&amp;(8+131*ROW(A52))):INDIRECT("'各歳別人口③'!D"&amp;(12+131*ROW(A52))))</f>
        <v>6892</v>
      </c>
      <c r="AF62" s="25">
        <f ca="1">SUM(INDIRECT("'各歳別人口③'!D"&amp;(13+131*ROW(A52))):INDIRECT("'各歳別人口③'!D"&amp;(17+131*ROW(A52))))</f>
        <v>7776</v>
      </c>
      <c r="AG62" s="25">
        <f ca="1">SUM(INDIRECT("'各歳別人口③'!D"&amp;(18+131*ROW(A52))):INDIRECT("'各歳別人口③'!D"&amp;(22+131*ROW(A52))))</f>
        <v>10313</v>
      </c>
      <c r="AH62" s="25">
        <f ca="1">SUM(INDIRECT("'各歳別人口③'!D"&amp;(23+131*ROW(A52))):INDIRECT("'各歳別人口③'!D"&amp;(27+131*ROW(A52))))</f>
        <v>11550</v>
      </c>
      <c r="AI62" s="25">
        <f ca="1">SUM(INDIRECT("'各歳別人口③'!D"&amp;(28+131*ROW(A52))):INDIRECT("'各歳別人口③'!D"&amp;(32+131*ROW(A52))))</f>
        <v>9273</v>
      </c>
      <c r="AJ62" s="25">
        <f ca="1">SUM(INDIRECT("'各歳別人口③'!D"&amp;(33+131*ROW(A52))):INDIRECT("'各歳別人口③'!D"&amp;(37+131*ROW(A52))))</f>
        <v>8998</v>
      </c>
      <c r="AK62" s="25">
        <f ca="1">SUM(INDIRECT("'各歳別人口③'!D"&amp;(38+131*ROW(A52))):INDIRECT("'各歳別人口③'!D"&amp;(42+131*ROW(A52))))</f>
        <v>10104</v>
      </c>
      <c r="AL62" s="25">
        <f ca="1">SUM(INDIRECT("'各歳別人口③'!D"&amp;(43+131*ROW(A52))):INDIRECT("'各歳別人口③'!D"&amp;(47+131*ROW(A52))))</f>
        <v>11344</v>
      </c>
      <c r="AM62" s="25">
        <f ca="1">SUM(INDIRECT("'各歳別人口③'!D"&amp;(48+131*ROW(A52))):INDIRECT("'各歳別人口③'!D"&amp;(52+131*ROW(A52))))</f>
        <v>15000</v>
      </c>
      <c r="AN62" s="25">
        <f ca="1">SUM(INDIRECT("'各歳別人口③'!D"&amp;(53+131*ROW(A52))):INDIRECT("'各歳別人口③'!D"&amp;(57+131*ROW(A52))))</f>
        <v>16227</v>
      </c>
      <c r="AO62" s="25">
        <f ca="1">SUM(INDIRECT("'各歳別人口③'!D"&amp;(58+131*ROW(A52))):INDIRECT("'各歳別人口③'!D"&amp;(62+131*ROW(A52))))</f>
        <v>13403</v>
      </c>
      <c r="AP62" s="25">
        <f ca="1">SUM(INDIRECT("'各歳別人口③'!D"&amp;(63+131*ROW(A52))):INDIRECT("'各歳別人口③'!D"&amp;(67+131*ROW(A52))))</f>
        <v>11868</v>
      </c>
      <c r="AQ62" s="25">
        <f ca="1">SUM(INDIRECT("'各歳別人口③'!D"&amp;(68+131*ROW(A52))):INDIRECT("'各歳別人口③'!D"&amp;(72+131*ROW(A52))))</f>
        <v>11504</v>
      </c>
      <c r="AR62" s="25">
        <f ca="1">SUM(INDIRECT("'各歳別人口③'!D"&amp;(73+131*ROW(A52))):INDIRECT("'各歳別人口③'!D"&amp;(77+131*ROW(A52))))</f>
        <v>14813</v>
      </c>
      <c r="AS62" s="25">
        <f ca="1">SUM(INDIRECT("'各歳別人口③'!D"&amp;(78+131*ROW(A52))):INDIRECT("'各歳別人口③'!D"&amp;(82+131*ROW(A52))))</f>
        <v>12111</v>
      </c>
      <c r="AT62" s="25">
        <f ca="1">SUM(INDIRECT("'各歳別人口③'!D"&amp;(83+131*ROW(A52))):INDIRECT("'各歳別人口③'!D"&amp;(87+131*ROW(A52))))</f>
        <v>9600</v>
      </c>
      <c r="AU62" s="25">
        <f ca="1">SUM(INDIRECT("'各歳別人口③'!D"&amp;(88+131*ROW(A52))):INDIRECT("'各歳別人口③'!D"&amp;(133+131*ROW(A52))))</f>
        <v>7565</v>
      </c>
      <c r="AW62" s="24" t="str">
        <f>"2022年"&amp;"11月"</f>
        <v>2022年11月</v>
      </c>
      <c r="AX62" s="25">
        <f ca="1">SUM(INDIRECT("'各歳別人口③'!E"&amp;(3+131*ROW(A52))):INDIRECT("'各歳別人口③'!E"&amp;(7+131*ROW(A52))))</f>
        <v>5109</v>
      </c>
      <c r="AY62" s="25">
        <f ca="1">SUM(INDIRECT("'各歳別人口③'!E"&amp;(8+131*ROW(A52))):INDIRECT("'各歳別人口③'!E"&amp;(12+131*ROW(A52))))</f>
        <v>6628</v>
      </c>
      <c r="AZ62" s="25">
        <f ca="1">SUM(INDIRECT("'各歳別人口③'!E"&amp;(13+131*ROW(A52))):INDIRECT("'各歳別人口③'!E"&amp;(17+131*ROW(A52))))</f>
        <v>7517</v>
      </c>
      <c r="BA62" s="25">
        <f ca="1">SUM(INDIRECT("'各歳別人口③'!E"&amp;(18+131*ROW(A52))):INDIRECT("'各歳別人口③'!E"&amp;(22+131*ROW(A52))))</f>
        <v>8374</v>
      </c>
      <c r="BB62" s="25">
        <f ca="1">SUM(INDIRECT("'各歳別人口③'!E"&amp;(23+131*ROW(A52))):INDIRECT("'各歳別人口③'!E"&amp;(27+131*ROW(A52))))</f>
        <v>8943</v>
      </c>
      <c r="BC62" s="25">
        <f ca="1">SUM(INDIRECT("'各歳別人口③'!E"&amp;(28+131*ROW(A52))):INDIRECT("'各歳別人口③'!E"&amp;(32+131*ROW(A52))))</f>
        <v>7465</v>
      </c>
      <c r="BD62" s="25">
        <f ca="1">SUM(INDIRECT("'各歳別人口③'!E"&amp;(33+131*ROW(A52))):INDIRECT("'各歳別人口③'!E"&amp;(37+131*ROW(A52))))</f>
        <v>7779</v>
      </c>
      <c r="BE62" s="25">
        <f ca="1">SUM(INDIRECT("'各歳別人口③'!E"&amp;(38+131*ROW(A52))):INDIRECT("'各歳別人口③'!E"&amp;(42+131*ROW(A52))))</f>
        <v>9109</v>
      </c>
      <c r="BF62" s="25">
        <f ca="1">SUM(INDIRECT("'各歳別人口③'!E"&amp;(43+131*ROW(A52))):INDIRECT("'各歳別人口③'!E"&amp;(47+131*ROW(A52))))</f>
        <v>10771</v>
      </c>
      <c r="BG62" s="25">
        <f ca="1">SUM(INDIRECT("'各歳別人口③'!E"&amp;(48+131*ROW(A52))):INDIRECT("'各歳別人口③'!E"&amp;(52+131*ROW(A52))))</f>
        <v>14077</v>
      </c>
      <c r="BH62" s="25">
        <f ca="1">SUM(INDIRECT("'各歳別人口③'!E"&amp;(53+131*ROW(A52))):INDIRECT("'各歳別人口③'!E"&amp;(57+131*ROW(A52))))</f>
        <v>15108</v>
      </c>
      <c r="BI62" s="25">
        <f ca="1">SUM(INDIRECT("'各歳別人口③'!E"&amp;(58+131*ROW(A52))):INDIRECT("'各歳別人口③'!E"&amp;(62+131*ROW(A52))))</f>
        <v>12826</v>
      </c>
      <c r="BJ62" s="25">
        <f ca="1">SUM(INDIRECT("'各歳別人口③'!E"&amp;(63+131*ROW(A52))):INDIRECT("'各歳別人口③'!E"&amp;(67+131*ROW(A52))))</f>
        <v>11390</v>
      </c>
      <c r="BK62" s="25">
        <f ca="1">SUM(INDIRECT("'各歳別人口③'!E"&amp;(68+131*ROW(A52))):INDIRECT("'各歳別人口③'!E"&amp;(72+131*ROW(A52))))</f>
        <v>11665</v>
      </c>
      <c r="BL62" s="25">
        <f ca="1">SUM(INDIRECT("'各歳別人口③'!E"&amp;(73+131*ROW(A52))):INDIRECT("'各歳別人口③'!E"&amp;(77+131*ROW(A52))))</f>
        <v>16472</v>
      </c>
      <c r="BM62" s="25">
        <f ca="1">SUM(INDIRECT("'各歳別人口③'!E"&amp;(78+131*ROW(A52))):INDIRECT("'各歳別人口③'!E"&amp;(82+131*ROW(A52))))</f>
        <v>14948</v>
      </c>
      <c r="BN62" s="25">
        <f ca="1">SUM(INDIRECT("'各歳別人口③'!E"&amp;(83+131*ROW(A52))):INDIRECT("'各歳別人口③'!E"&amp;(87+131*ROW(A52))))</f>
        <v>12410</v>
      </c>
      <c r="BO62" s="25">
        <f ca="1">SUM(INDIRECT("'各歳別人口③'!E"&amp;(88+131*ROW(A52))):INDIRECT("'各歳別人口③'!E"&amp;(133+131*ROW(A52))))</f>
        <v>14393</v>
      </c>
      <c r="BQ62" s="24" t="str">
        <f>"2022年"&amp;"11月"</f>
        <v>2022年11月</v>
      </c>
      <c r="BR62" s="25">
        <f t="shared" ca="1" si="207"/>
        <v>911</v>
      </c>
      <c r="BS62" s="25">
        <f t="shared" ca="1" si="208"/>
        <v>979</v>
      </c>
      <c r="BT62" s="25">
        <f t="shared" ca="1" si="209"/>
        <v>1088</v>
      </c>
      <c r="BU62" s="25">
        <f t="shared" ca="1" si="210"/>
        <v>1216</v>
      </c>
      <c r="BV62" s="25">
        <f t="shared" ca="1" si="211"/>
        <v>1238</v>
      </c>
      <c r="BW62" s="25">
        <f t="shared" ca="1" si="212"/>
        <v>1272</v>
      </c>
      <c r="BX62" s="25">
        <f t="shared" ca="1" si="213"/>
        <v>1416</v>
      </c>
      <c r="BY62" s="25">
        <f t="shared" ca="1" si="214"/>
        <v>1383</v>
      </c>
      <c r="BZ62" s="25">
        <f t="shared" ca="1" si="215"/>
        <v>1400</v>
      </c>
      <c r="CA62" s="25">
        <f t="shared" ca="1" si="216"/>
        <v>1421</v>
      </c>
      <c r="CB62" s="25">
        <f t="shared" ca="1" si="217"/>
        <v>1477</v>
      </c>
      <c r="CC62" s="25">
        <f t="shared" ca="1" si="218"/>
        <v>1556</v>
      </c>
      <c r="CD62" s="25">
        <f t="shared" ca="1" si="219"/>
        <v>1609</v>
      </c>
      <c r="CE62" s="25">
        <f t="shared" ca="1" si="220"/>
        <v>1557</v>
      </c>
      <c r="CF62" s="25">
        <f t="shared" ca="1" si="221"/>
        <v>1577</v>
      </c>
      <c r="CG62" s="25">
        <f t="shared" ca="1" si="222"/>
        <v>1778</v>
      </c>
      <c r="CH62" s="25">
        <f t="shared" ca="1" si="223"/>
        <v>2040</v>
      </c>
      <c r="CI62" s="25">
        <f t="shared" ca="1" si="224"/>
        <v>2029</v>
      </c>
      <c r="CJ62" s="25">
        <f t="shared" ca="1" si="225"/>
        <v>2119</v>
      </c>
      <c r="CK62" s="25">
        <f t="shared" ca="1" si="226"/>
        <v>2347</v>
      </c>
      <c r="CL62" s="25">
        <f t="shared" ca="1" si="227"/>
        <v>2414</v>
      </c>
      <c r="CM62" s="25">
        <f t="shared" ca="1" si="228"/>
        <v>2532</v>
      </c>
      <c r="CN62" s="25">
        <f t="shared" ca="1" si="229"/>
        <v>2536</v>
      </c>
      <c r="CO62" s="25">
        <f t="shared" ca="1" si="230"/>
        <v>2115</v>
      </c>
      <c r="CP62" s="25">
        <f t="shared" ca="1" si="231"/>
        <v>1953</v>
      </c>
      <c r="CQ62" s="25">
        <f t="shared" ca="1" si="232"/>
        <v>1908</v>
      </c>
      <c r="CR62" s="25">
        <f t="shared" ca="1" si="233"/>
        <v>1911</v>
      </c>
      <c r="CS62" s="25">
        <f t="shared" ca="1" si="234"/>
        <v>1858</v>
      </c>
      <c r="CT62" s="25">
        <f t="shared" ca="1" si="235"/>
        <v>1841</v>
      </c>
      <c r="CU62" s="25">
        <f t="shared" ca="1" si="236"/>
        <v>1755</v>
      </c>
      <c r="CV62" s="25">
        <f t="shared" ca="1" si="237"/>
        <v>1738</v>
      </c>
      <c r="CW62" s="25">
        <f t="shared" ca="1" si="238"/>
        <v>1738</v>
      </c>
      <c r="CX62" s="25">
        <f t="shared" ca="1" si="239"/>
        <v>1789</v>
      </c>
      <c r="CY62" s="25">
        <f t="shared" ca="1" si="240"/>
        <v>1784</v>
      </c>
      <c r="CZ62" s="25">
        <f t="shared" ca="1" si="241"/>
        <v>1949</v>
      </c>
      <c r="DA62" s="25">
        <f t="shared" ca="1" si="242"/>
        <v>1923</v>
      </c>
      <c r="DB62" s="25">
        <f t="shared" ca="1" si="243"/>
        <v>1979</v>
      </c>
      <c r="DC62" s="25">
        <f t="shared" ca="1" si="244"/>
        <v>1995</v>
      </c>
      <c r="DD62" s="25">
        <f t="shared" ca="1" si="245"/>
        <v>2076</v>
      </c>
      <c r="DE62" s="25">
        <f t="shared" ca="1" si="246"/>
        <v>2131</v>
      </c>
      <c r="DF62" s="25">
        <f t="shared" ca="1" si="247"/>
        <v>2152</v>
      </c>
      <c r="DG62" s="25">
        <f t="shared" ca="1" si="248"/>
        <v>2112</v>
      </c>
      <c r="DH62" s="25">
        <f t="shared" ca="1" si="249"/>
        <v>2216</v>
      </c>
      <c r="DI62" s="25">
        <f t="shared" ca="1" si="250"/>
        <v>2384</v>
      </c>
      <c r="DJ62" s="25">
        <f t="shared" ca="1" si="251"/>
        <v>2480</v>
      </c>
      <c r="DK62" s="25">
        <f t="shared" ca="1" si="252"/>
        <v>2643</v>
      </c>
      <c r="DL62" s="25">
        <f t="shared" ca="1" si="253"/>
        <v>2834</v>
      </c>
      <c r="DM62" s="25">
        <f t="shared" ca="1" si="254"/>
        <v>2977</v>
      </c>
      <c r="DN62" s="25">
        <f t="shared" ca="1" si="255"/>
        <v>3164</v>
      </c>
      <c r="DO62" s="25">
        <f t="shared" ca="1" si="256"/>
        <v>3382</v>
      </c>
      <c r="DP62" s="25">
        <f t="shared" ca="1" si="257"/>
        <v>3423</v>
      </c>
      <c r="DQ62" s="25">
        <f t="shared" ca="1" si="258"/>
        <v>3362</v>
      </c>
      <c r="DR62" s="25">
        <f t="shared" ca="1" si="259"/>
        <v>3274</v>
      </c>
      <c r="DS62" s="25">
        <f t="shared" ca="1" si="260"/>
        <v>3152</v>
      </c>
      <c r="DT62" s="25">
        <f t="shared" ca="1" si="261"/>
        <v>3016</v>
      </c>
      <c r="DU62" s="25">
        <f t="shared" ca="1" si="262"/>
        <v>3122</v>
      </c>
      <c r="DV62" s="25">
        <f t="shared" ca="1" si="263"/>
        <v>2251</v>
      </c>
      <c r="DW62" s="25">
        <f t="shared" ca="1" si="264"/>
        <v>2845</v>
      </c>
      <c r="DX62" s="25">
        <f t="shared" ca="1" si="265"/>
        <v>2612</v>
      </c>
      <c r="DY62" s="25">
        <f t="shared" ca="1" si="266"/>
        <v>2573</v>
      </c>
      <c r="DZ62" s="25">
        <f t="shared" ca="1" si="267"/>
        <v>2447</v>
      </c>
      <c r="EA62" s="25">
        <f t="shared" ca="1" si="268"/>
        <v>2397</v>
      </c>
      <c r="EB62" s="25">
        <f t="shared" ca="1" si="269"/>
        <v>2320</v>
      </c>
      <c r="EC62" s="25">
        <f t="shared" ca="1" si="270"/>
        <v>2428</v>
      </c>
      <c r="ED62" s="25">
        <f t="shared" ca="1" si="271"/>
        <v>2276</v>
      </c>
      <c r="EE62" s="25">
        <f t="shared" ca="1" si="272"/>
        <v>2140</v>
      </c>
      <c r="EF62" s="25">
        <f t="shared" ca="1" si="273"/>
        <v>2286</v>
      </c>
      <c r="EG62" s="25">
        <f t="shared" ca="1" si="274"/>
        <v>2269</v>
      </c>
      <c r="EH62" s="25">
        <f t="shared" ca="1" si="275"/>
        <v>2350</v>
      </c>
      <c r="EI62" s="25">
        <f t="shared" ca="1" si="276"/>
        <v>2459</v>
      </c>
      <c r="EJ62" s="25">
        <f t="shared" ca="1" si="277"/>
        <v>2625</v>
      </c>
      <c r="EK62" s="25">
        <f t="shared" ca="1" si="278"/>
        <v>2726</v>
      </c>
      <c r="EL62" s="25">
        <f t="shared" ca="1" si="279"/>
        <v>2943</v>
      </c>
      <c r="EM62" s="25">
        <f t="shared" ca="1" si="280"/>
        <v>3361</v>
      </c>
      <c r="EN62" s="25">
        <f t="shared" ca="1" si="281"/>
        <v>3158</v>
      </c>
      <c r="EO62" s="25">
        <f t="shared" ca="1" si="282"/>
        <v>3263</v>
      </c>
      <c r="EP62" s="25">
        <f t="shared" ca="1" si="283"/>
        <v>2038</v>
      </c>
      <c r="EQ62" s="25">
        <f t="shared" ca="1" si="284"/>
        <v>1895</v>
      </c>
      <c r="ER62" s="25">
        <f t="shared" ca="1" si="285"/>
        <v>2475</v>
      </c>
      <c r="ES62" s="25">
        <f t="shared" ca="1" si="286"/>
        <v>2440</v>
      </c>
      <c r="ET62" s="25">
        <f t="shared" ca="1" si="287"/>
        <v>2435</v>
      </c>
      <c r="EU62" s="25">
        <f t="shared" ca="1" si="288"/>
        <v>2231</v>
      </c>
      <c r="EV62" s="25">
        <f t="shared" ca="1" si="289"/>
        <v>1837</v>
      </c>
      <c r="EW62" s="25">
        <f t="shared" ca="1" si="290"/>
        <v>1637</v>
      </c>
      <c r="EX62" s="25">
        <f t="shared" ca="1" si="291"/>
        <v>1460</v>
      </c>
      <c r="EY62" s="25">
        <f t="shared" ca="1" si="292"/>
        <v>1425</v>
      </c>
      <c r="EZ62" s="25">
        <f t="shared" ca="1" si="293"/>
        <v>1217</v>
      </c>
      <c r="FA62" s="25">
        <f t="shared" ca="1" si="294"/>
        <v>1155</v>
      </c>
      <c r="FB62" s="25">
        <f t="shared" ca="1" si="295"/>
        <v>850</v>
      </c>
      <c r="FC62" s="25">
        <f t="shared" ca="1" si="296"/>
        <v>743</v>
      </c>
      <c r="FD62" s="25">
        <f t="shared" ca="1" si="297"/>
        <v>583</v>
      </c>
      <c r="FE62" s="25">
        <f t="shared" ca="1" si="298"/>
        <v>442</v>
      </c>
      <c r="FF62" s="25">
        <f t="shared" ca="1" si="299"/>
        <v>322</v>
      </c>
      <c r="FG62" s="25">
        <f t="shared" ca="1" si="300"/>
        <v>252</v>
      </c>
      <c r="FH62" s="25">
        <f t="shared" ca="1" si="301"/>
        <v>199</v>
      </c>
      <c r="FI62" s="25">
        <f t="shared" ca="1" si="302"/>
        <v>143</v>
      </c>
      <c r="FJ62" s="25">
        <f t="shared" ca="1" si="303"/>
        <v>89</v>
      </c>
      <c r="FK62" s="25">
        <f t="shared" ca="1" si="304"/>
        <v>52</v>
      </c>
      <c r="FL62" s="25">
        <f t="shared" ca="1" si="305"/>
        <v>35</v>
      </c>
      <c r="FM62" s="25">
        <f t="shared" ca="1" si="306"/>
        <v>26</v>
      </c>
      <c r="FN62" s="27">
        <f ca="1">SUM(INDIRECT("'各歳別人口③'!D"&amp;(103+131*ROW(A52))):INDIRECT("'各歳別人口③'!D"&amp;(133+131*ROW(A52))))</f>
        <v>32</v>
      </c>
      <c r="FP62" s="24" t="str">
        <f>"2022年"&amp;"11月"</f>
        <v>2022年11月</v>
      </c>
      <c r="FQ62" s="25">
        <f t="shared" ca="1" si="307"/>
        <v>962</v>
      </c>
      <c r="FR62" s="25">
        <f t="shared" ca="1" si="308"/>
        <v>906</v>
      </c>
      <c r="FS62" s="25">
        <f t="shared" ca="1" si="309"/>
        <v>1056</v>
      </c>
      <c r="FT62" s="25">
        <f t="shared" ca="1" si="310"/>
        <v>1040</v>
      </c>
      <c r="FU62" s="25">
        <f t="shared" ca="1" si="311"/>
        <v>1145</v>
      </c>
      <c r="FV62" s="25">
        <f t="shared" ca="1" si="312"/>
        <v>1222</v>
      </c>
      <c r="FW62" s="25">
        <f t="shared" ca="1" si="313"/>
        <v>1266</v>
      </c>
      <c r="FX62" s="25">
        <f t="shared" ca="1" si="314"/>
        <v>1336</v>
      </c>
      <c r="FY62" s="25">
        <f t="shared" ca="1" si="315"/>
        <v>1354</v>
      </c>
      <c r="FZ62" s="25">
        <f t="shared" ca="1" si="316"/>
        <v>1450</v>
      </c>
      <c r="GA62" s="25">
        <f t="shared" ca="1" si="317"/>
        <v>1435</v>
      </c>
      <c r="GB62" s="25">
        <f t="shared" ca="1" si="318"/>
        <v>1538</v>
      </c>
      <c r="GC62" s="25">
        <f t="shared" ca="1" si="319"/>
        <v>1490</v>
      </c>
      <c r="GD62" s="25">
        <f t="shared" ca="1" si="320"/>
        <v>1514</v>
      </c>
      <c r="GE62" s="25">
        <f t="shared" ca="1" si="321"/>
        <v>1540</v>
      </c>
      <c r="GF62" s="25">
        <f t="shared" ca="1" si="322"/>
        <v>1620</v>
      </c>
      <c r="GG62" s="25">
        <f t="shared" ca="1" si="323"/>
        <v>1626</v>
      </c>
      <c r="GH62" s="25">
        <f t="shared" ca="1" si="324"/>
        <v>1597</v>
      </c>
      <c r="GI62" s="25">
        <f t="shared" ca="1" si="325"/>
        <v>1655</v>
      </c>
      <c r="GJ62" s="25">
        <f t="shared" ca="1" si="326"/>
        <v>1876</v>
      </c>
      <c r="GK62" s="25">
        <f t="shared" ca="1" si="327"/>
        <v>1816</v>
      </c>
      <c r="GL62" s="25">
        <f t="shared" ca="1" si="328"/>
        <v>1867</v>
      </c>
      <c r="GM62" s="25">
        <f t="shared" ca="1" si="329"/>
        <v>1900</v>
      </c>
      <c r="GN62" s="25">
        <f t="shared" ca="1" si="330"/>
        <v>1685</v>
      </c>
      <c r="GO62" s="25">
        <f t="shared" ca="1" si="331"/>
        <v>1675</v>
      </c>
      <c r="GP62" s="25">
        <f t="shared" ca="1" si="332"/>
        <v>1590</v>
      </c>
      <c r="GQ62" s="25">
        <f t="shared" ca="1" si="333"/>
        <v>1524</v>
      </c>
      <c r="GR62" s="25">
        <f t="shared" ca="1" si="334"/>
        <v>1474</v>
      </c>
      <c r="GS62" s="25">
        <f t="shared" ca="1" si="335"/>
        <v>1506</v>
      </c>
      <c r="GT62" s="25">
        <f t="shared" ca="1" si="336"/>
        <v>1371</v>
      </c>
      <c r="GU62" s="25">
        <f t="shared" ca="1" si="337"/>
        <v>1498</v>
      </c>
      <c r="GV62" s="25">
        <f t="shared" ca="1" si="338"/>
        <v>1494</v>
      </c>
      <c r="GW62" s="25">
        <f t="shared" ca="1" si="339"/>
        <v>1516</v>
      </c>
      <c r="GX62" s="25">
        <f t="shared" ca="1" si="340"/>
        <v>1628</v>
      </c>
      <c r="GY62" s="25">
        <f t="shared" ca="1" si="341"/>
        <v>1643</v>
      </c>
      <c r="GZ62" s="25">
        <f t="shared" ca="1" si="342"/>
        <v>1702</v>
      </c>
      <c r="HA62" s="25">
        <f t="shared" ca="1" si="343"/>
        <v>1690</v>
      </c>
      <c r="HB62" s="25">
        <f t="shared" ca="1" si="344"/>
        <v>1852</v>
      </c>
      <c r="HC62" s="25">
        <f t="shared" ca="1" si="345"/>
        <v>1878</v>
      </c>
      <c r="HD62" s="25">
        <f t="shared" ca="1" si="346"/>
        <v>1987</v>
      </c>
      <c r="HE62" s="25">
        <f t="shared" ca="1" si="347"/>
        <v>1991</v>
      </c>
      <c r="HF62" s="25">
        <f t="shared" ca="1" si="348"/>
        <v>2023</v>
      </c>
      <c r="HG62" s="25">
        <f t="shared" ca="1" si="349"/>
        <v>2157</v>
      </c>
      <c r="HH62" s="25">
        <f t="shared" ca="1" si="350"/>
        <v>2253</v>
      </c>
      <c r="HI62" s="25">
        <f t="shared" ca="1" si="351"/>
        <v>2347</v>
      </c>
      <c r="HJ62" s="25">
        <f t="shared" ca="1" si="352"/>
        <v>2451</v>
      </c>
      <c r="HK62" s="25">
        <f t="shared" ca="1" si="353"/>
        <v>2627</v>
      </c>
      <c r="HL62" s="25">
        <f t="shared" ca="1" si="354"/>
        <v>2823</v>
      </c>
      <c r="HM62" s="25">
        <f t="shared" ca="1" si="355"/>
        <v>3020</v>
      </c>
      <c r="HN62" s="25">
        <f t="shared" ca="1" si="356"/>
        <v>3156</v>
      </c>
      <c r="HO62" s="25">
        <f t="shared" ca="1" si="357"/>
        <v>3141</v>
      </c>
      <c r="HP62" s="25">
        <f t="shared" ca="1" si="358"/>
        <v>3183</v>
      </c>
      <c r="HQ62" s="25">
        <f t="shared" ca="1" si="359"/>
        <v>3036</v>
      </c>
      <c r="HR62" s="25">
        <f t="shared" ca="1" si="360"/>
        <v>2906</v>
      </c>
      <c r="HS62" s="25">
        <f t="shared" ca="1" si="361"/>
        <v>2842</v>
      </c>
      <c r="HT62" s="25">
        <f t="shared" ca="1" si="362"/>
        <v>2959</v>
      </c>
      <c r="HU62" s="25">
        <f t="shared" ca="1" si="363"/>
        <v>2155</v>
      </c>
      <c r="HV62" s="25">
        <f t="shared" ca="1" si="364"/>
        <v>2748</v>
      </c>
      <c r="HW62" s="25">
        <f t="shared" ca="1" si="365"/>
        <v>2504</v>
      </c>
      <c r="HX62" s="25">
        <f t="shared" ca="1" si="366"/>
        <v>2460</v>
      </c>
      <c r="HY62" s="25">
        <f t="shared" ca="1" si="367"/>
        <v>2353</v>
      </c>
      <c r="HZ62" s="25">
        <f t="shared" ca="1" si="368"/>
        <v>2242</v>
      </c>
      <c r="IA62" s="25">
        <f t="shared" ca="1" si="369"/>
        <v>2299</v>
      </c>
      <c r="IB62" s="25">
        <f t="shared" ca="1" si="370"/>
        <v>2270</v>
      </c>
      <c r="IC62" s="25">
        <f t="shared" ca="1" si="371"/>
        <v>2226</v>
      </c>
      <c r="ID62" s="25">
        <f t="shared" ca="1" si="372"/>
        <v>2123</v>
      </c>
      <c r="IE62" s="25">
        <f t="shared" ca="1" si="373"/>
        <v>2299</v>
      </c>
      <c r="IF62" s="25">
        <f t="shared" ca="1" si="374"/>
        <v>2380</v>
      </c>
      <c r="IG62" s="25">
        <f t="shared" ca="1" si="375"/>
        <v>2427</v>
      </c>
      <c r="IH62" s="25">
        <f t="shared" ca="1" si="376"/>
        <v>2436</v>
      </c>
      <c r="II62" s="25">
        <f t="shared" ca="1" si="377"/>
        <v>2781</v>
      </c>
      <c r="IJ62" s="25">
        <f t="shared" ca="1" si="378"/>
        <v>2959</v>
      </c>
      <c r="IK62" s="25">
        <f t="shared" ca="1" si="379"/>
        <v>3213</v>
      </c>
      <c r="IL62" s="25">
        <f t="shared" ca="1" si="380"/>
        <v>3751</v>
      </c>
      <c r="IM62" s="25">
        <f t="shared" ca="1" si="381"/>
        <v>3768</v>
      </c>
      <c r="IN62" s="25">
        <f t="shared" ca="1" si="382"/>
        <v>3792</v>
      </c>
      <c r="IO62" s="25">
        <f t="shared" ca="1" si="383"/>
        <v>2594</v>
      </c>
      <c r="IP62" s="25">
        <f t="shared" ca="1" si="384"/>
        <v>2418</v>
      </c>
      <c r="IQ62" s="25">
        <f t="shared" ca="1" si="385"/>
        <v>3121</v>
      </c>
      <c r="IR62" s="25">
        <f t="shared" ca="1" si="386"/>
        <v>3023</v>
      </c>
      <c r="IS62" s="25">
        <f t="shared" ca="1" si="387"/>
        <v>2919</v>
      </c>
      <c r="IT62" s="25">
        <f t="shared" ca="1" si="388"/>
        <v>2859</v>
      </c>
      <c r="IU62" s="25">
        <f t="shared" ca="1" si="389"/>
        <v>2456</v>
      </c>
      <c r="IV62" s="25">
        <f t="shared" ca="1" si="390"/>
        <v>2154</v>
      </c>
      <c r="IW62" s="25">
        <f t="shared" ca="1" si="391"/>
        <v>2022</v>
      </c>
      <c r="IX62" s="25">
        <f t="shared" ca="1" si="392"/>
        <v>1982</v>
      </c>
      <c r="IY62" s="25">
        <f t="shared" ca="1" si="393"/>
        <v>1817</v>
      </c>
      <c r="IZ62" s="25">
        <f t="shared" ca="1" si="394"/>
        <v>1850</v>
      </c>
      <c r="JA62" s="25">
        <f t="shared" ca="1" si="395"/>
        <v>1493</v>
      </c>
      <c r="JB62" s="25">
        <f t="shared" ca="1" si="396"/>
        <v>1374</v>
      </c>
      <c r="JC62" s="25">
        <f t="shared" ca="1" si="397"/>
        <v>1205</v>
      </c>
      <c r="JD62" s="25">
        <f t="shared" ca="1" si="398"/>
        <v>998</v>
      </c>
      <c r="JE62" s="25">
        <f t="shared" ca="1" si="399"/>
        <v>831</v>
      </c>
      <c r="JF62" s="25">
        <f t="shared" ca="1" si="400"/>
        <v>694</v>
      </c>
      <c r="JG62" s="25">
        <f t="shared" ca="1" si="401"/>
        <v>572</v>
      </c>
      <c r="JH62" s="25">
        <f t="shared" ca="1" si="402"/>
        <v>398</v>
      </c>
      <c r="JI62" s="25">
        <f t="shared" ca="1" si="403"/>
        <v>329</v>
      </c>
      <c r="JJ62" s="25">
        <f t="shared" ca="1" si="404"/>
        <v>301</v>
      </c>
      <c r="JK62" s="25">
        <f t="shared" ca="1" si="405"/>
        <v>192</v>
      </c>
      <c r="JL62" s="25">
        <f t="shared" ca="1" si="406"/>
        <v>136</v>
      </c>
      <c r="JM62" s="27">
        <f ca="1">SUM(INDIRECT("'各歳別人口③'!E"&amp;(103+131*ROW(A52))):INDIRECT("'各歳別人口③'!E"&amp;(133+131*ROW(A52))))</f>
        <v>221</v>
      </c>
    </row>
    <row r="63" spans="1:273" x14ac:dyDescent="0.4">
      <c r="A63" s="24" t="str">
        <f>"2022年"&amp;"12月"</f>
        <v>2022年12月</v>
      </c>
      <c r="B63" s="25">
        <f ca="1">SUM(INDIRECT("'各歳別人口③'!D"&amp;(3+131*ROW(A53))):INDIRECT("'各歳別人口③'!E"&amp;(133+131*ROW(A53))))</f>
        <v>388197</v>
      </c>
      <c r="D63" s="24" t="str">
        <f>"2022年"&amp;"12月"</f>
        <v>2022年12月</v>
      </c>
      <c r="E63" s="25">
        <f ca="1">SUM(INDIRECT("'各歳別人口③'!D"&amp;(3+131*ROW(A53))):INDIRECT("'各歳別人口③'!D"&amp;(133+131*ROW(A53))))</f>
        <v>193430</v>
      </c>
      <c r="F63" s="25">
        <f ca="1">SUM(INDIRECT("'各歳別人口③'!E"&amp;(3+131*ROW(A53))):INDIRECT("'各歳別人口③'!E"&amp;(133+131*ROW(A53))))</f>
        <v>194767</v>
      </c>
      <c r="H63" s="24" t="str">
        <f>"2022年"&amp;"12月"</f>
        <v>2022年12月</v>
      </c>
      <c r="I63" s="25">
        <f ca="1">SUM(INDIRECT("'各歳別人口③'!D"&amp;(3+131*ROW(A53))):INDIRECT("'各歳別人口③'!D"&amp;(17+131*ROW(A53))))</f>
        <v>20049</v>
      </c>
      <c r="J63" s="25">
        <f ca="1">SUM(INDIRECT("'各歳別人口③'!D"&amp;(18+131*ROW(A53))):INDIRECT("'各歳別人口③'!D"&amp;(67+131*ROW(A53))))</f>
        <v>117821</v>
      </c>
      <c r="K63" s="25">
        <f ca="1">SUM(INDIRECT("'各歳別人口③'!D"&amp;(68+131*ROW(A53))):INDIRECT("'各歳別人口③'!D"&amp;(133+131*ROW(A53))))</f>
        <v>55560</v>
      </c>
      <c r="M63" s="24" t="str">
        <f>"2022年"&amp;"12月"</f>
        <v>2022年12月</v>
      </c>
      <c r="N63" s="25">
        <f ca="1">SUM(INDIRECT("'各歳別人口③'!E"&amp;(3+131*ROW(A53))):INDIRECT("'各歳別人口③'!E"&amp;(17+131*ROW(A53))))</f>
        <v>19171</v>
      </c>
      <c r="O63" s="25">
        <f ca="1">SUM(INDIRECT("'各歳別人口③'!E"&amp;(18+131*ROW(A53))):INDIRECT("'各歳別人口③'!E"&amp;(67+131*ROW(A53))))</f>
        <v>105680</v>
      </c>
      <c r="P63" s="25">
        <f ca="1">SUM(INDIRECT("'各歳別人口③'!E"&amp;(68+131*ROW(A53))):INDIRECT("'各歳別人口③'!E"&amp;(133+131*ROW(A53))))</f>
        <v>69916</v>
      </c>
      <c r="R63" s="24" t="str">
        <f>"2022年"&amp;"12月"</f>
        <v>2022年12月</v>
      </c>
      <c r="S63" s="26">
        <f ca="1">IFERROR(SUM(INDIRECT("'各歳別人口③'!D"&amp;(68+131*ROW(A53))):INDIRECT("'各歳別人口③'!E"&amp;(133+131*ROW(A53))))/SUM(INDIRECT("'各歳別人口③'!D"&amp;(3+131*ROW(A53))):INDIRECT("'各歳別人口③'!E"&amp;(133+131*ROW(A53)))),"")</f>
        <v>0.32322763957475198</v>
      </c>
      <c r="U63" s="24" t="str">
        <f>"2022年"&amp;"12月"</f>
        <v>2022年12月</v>
      </c>
      <c r="V63" s="26">
        <f ca="1">IFERROR(SUM(INDIRECT("'各歳別人口③'!D"&amp;(78+131*ROW(A53))):INDIRECT("'各歳別人口③'!E"&amp;(133+131*ROW(A53))))/SUM(INDIRECT("'各歳別人口③'!D"&amp;(3+131*ROW(A53))):INDIRECT("'各歳別人口③'!E"&amp;(133+131*ROW(A53)))),"")</f>
        <v>0.18345324667630095</v>
      </c>
      <c r="X63" s="24" t="str">
        <f>"2022年"&amp;"12月"</f>
        <v>2022年12月</v>
      </c>
      <c r="Y63" s="26">
        <f ca="1">IFERROR(SUM(INDIRECT("'各歳別人口③'!D"&amp;(3+131*ROW(A53))):INDIRECT("'各歳別人口③'!E"&amp;(17+131*ROW(A53))))/SUM(INDIRECT("'各歳別人口③'!D"&amp;(3+131*ROW(A53))):INDIRECT("'各歳別人口③'!E"&amp;(133+131*ROW(A53)))),"")</f>
        <v>0.10103117746917158</v>
      </c>
      <c r="Z63" s="26">
        <f ca="1">IFERROR(SUM(INDIRECT("'各歳別人口③'!D"&amp;(18+131*ROW(A53))):INDIRECT("'各歳別人口③'!E"&amp;(67+131*ROW(A53))))/SUM(INDIRECT("'各歳別人口③'!D"&amp;(3+131*ROW(A53))):INDIRECT("'各歳別人口③'!E"&amp;(133+131*ROW(A53)))),"")</f>
        <v>0.57574118295607646</v>
      </c>
      <c r="AA63" s="26">
        <f ca="1">IFERROR(SUM(INDIRECT("'各歳別人口③'!D"&amp;(68+131*ROW(A53))):INDIRECT("'各歳別人口③'!E"&amp;(133+131*ROW(A53))))/SUM(INDIRECT("'各歳別人口③'!D"&amp;(3+131*ROW(A53))):INDIRECT("'各歳別人口③'!E"&amp;(133+131*ROW(A53)))),"")</f>
        <v>0.32322763957475198</v>
      </c>
      <c r="AC63" s="24" t="str">
        <f>"2022年"&amp;"12月"</f>
        <v>2022年12月</v>
      </c>
      <c r="AD63" s="25">
        <f ca="1">SUM(INDIRECT("'各歳別人口③'!D"&amp;(3+131*ROW(A53))):INDIRECT("'各歳別人口③'!D"&amp;(7+131*ROW(A53))))</f>
        <v>5372</v>
      </c>
      <c r="AE63" s="25">
        <f ca="1">SUM(INDIRECT("'各歳別人口③'!D"&amp;(8+131*ROW(A53))):INDIRECT("'各歳別人口③'!D"&amp;(12+131*ROW(A53))))</f>
        <v>6902</v>
      </c>
      <c r="AF63" s="25">
        <f ca="1">SUM(INDIRECT("'各歳別人口③'!D"&amp;(13+131*ROW(A53))):INDIRECT("'各歳別人口③'!D"&amp;(17+131*ROW(A53))))</f>
        <v>7775</v>
      </c>
      <c r="AG63" s="25">
        <f ca="1">SUM(INDIRECT("'各歳別人口③'!D"&amp;(18+131*ROW(A53))):INDIRECT("'各歳別人口③'!D"&amp;(22+131*ROW(A53))))</f>
        <v>10222</v>
      </c>
      <c r="AH63" s="25">
        <f ca="1">SUM(INDIRECT("'各歳別人口③'!D"&amp;(23+131*ROW(A53))):INDIRECT("'各歳別人口③'!D"&amp;(27+131*ROW(A53))))</f>
        <v>11512</v>
      </c>
      <c r="AI63" s="25">
        <f ca="1">SUM(INDIRECT("'各歳別人口③'!D"&amp;(28+131*ROW(A53))):INDIRECT("'各歳別人口③'!D"&amp;(32+131*ROW(A53))))</f>
        <v>9245</v>
      </c>
      <c r="AJ63" s="25">
        <f ca="1">SUM(INDIRECT("'各歳別人口③'!D"&amp;(33+131*ROW(A53))):INDIRECT("'各歳別人口③'!D"&amp;(37+131*ROW(A53))))</f>
        <v>8957</v>
      </c>
      <c r="AK63" s="25">
        <f ca="1">SUM(INDIRECT("'各歳別人口③'!D"&amp;(38+131*ROW(A53))):INDIRECT("'各歳別人口③'!D"&amp;(42+131*ROW(A53))))</f>
        <v>10067</v>
      </c>
      <c r="AL63" s="25">
        <f ca="1">SUM(INDIRECT("'各歳別人口③'!D"&amp;(43+131*ROW(A53))):INDIRECT("'各歳別人口③'!D"&amp;(47+131*ROW(A53))))</f>
        <v>11314</v>
      </c>
      <c r="AM63" s="25">
        <f ca="1">SUM(INDIRECT("'各歳別人口③'!D"&amp;(48+131*ROW(A53))):INDIRECT("'各歳別人口③'!D"&amp;(52+131*ROW(A53))))</f>
        <v>14924</v>
      </c>
      <c r="AN63" s="25">
        <f ca="1">SUM(INDIRECT("'各歳別人口③'!D"&amp;(53+131*ROW(A53))):INDIRECT("'各歳別人口③'!D"&amp;(57+131*ROW(A53))))</f>
        <v>16255</v>
      </c>
      <c r="AO63" s="25">
        <f ca="1">SUM(INDIRECT("'各歳別人口③'!D"&amp;(58+131*ROW(A53))):INDIRECT("'各歳別人口③'!D"&amp;(62+131*ROW(A53))))</f>
        <v>13423</v>
      </c>
      <c r="AP63" s="25">
        <f ca="1">SUM(INDIRECT("'各歳別人口③'!D"&amp;(63+131*ROW(A53))):INDIRECT("'各歳別人口③'!D"&amp;(67+131*ROW(A53))))</f>
        <v>11902</v>
      </c>
      <c r="AQ63" s="25">
        <f ca="1">SUM(INDIRECT("'各歳別人口③'!D"&amp;(68+131*ROW(A53))):INDIRECT("'各歳別人口③'!D"&amp;(72+131*ROW(A53))))</f>
        <v>11458</v>
      </c>
      <c r="AR63" s="25">
        <f ca="1">SUM(INDIRECT("'各歳別人口③'!D"&amp;(73+131*ROW(A53))):INDIRECT("'各歳別人口③'!D"&amp;(77+131*ROW(A53))))</f>
        <v>14770</v>
      </c>
      <c r="AS63" s="25">
        <f ca="1">SUM(INDIRECT("'各歳別人口③'!D"&amp;(78+131*ROW(A53))):INDIRECT("'各歳別人口③'!D"&amp;(82+131*ROW(A53))))</f>
        <v>12153</v>
      </c>
      <c r="AT63" s="25">
        <f ca="1">SUM(INDIRECT("'各歳別人口③'!D"&amp;(83+131*ROW(A53))):INDIRECT("'各歳別人口③'!D"&amp;(87+131*ROW(A53))))</f>
        <v>9588</v>
      </c>
      <c r="AU63" s="25">
        <f ca="1">SUM(INDIRECT("'各歳別人口③'!D"&amp;(88+131*ROW(A53))):INDIRECT("'各歳別人口③'!D"&amp;(133+131*ROW(A53))))</f>
        <v>7591</v>
      </c>
      <c r="AW63" s="24" t="str">
        <f>"2022年"&amp;"12月"</f>
        <v>2022年12月</v>
      </c>
      <c r="AX63" s="25">
        <f ca="1">SUM(INDIRECT("'各歳別人口③'!E"&amp;(3+131*ROW(A53))):INDIRECT("'各歳別人口③'!E"&amp;(7+131*ROW(A53))))</f>
        <v>5077</v>
      </c>
      <c r="AY63" s="25">
        <f ca="1">SUM(INDIRECT("'各歳別人口③'!E"&amp;(8+131*ROW(A53))):INDIRECT("'各歳別人口③'!E"&amp;(12+131*ROW(A53))))</f>
        <v>6621</v>
      </c>
      <c r="AZ63" s="25">
        <f ca="1">SUM(INDIRECT("'各歳別人口③'!E"&amp;(13+131*ROW(A53))):INDIRECT("'各歳別人口③'!E"&amp;(17+131*ROW(A53))))</f>
        <v>7473</v>
      </c>
      <c r="BA63" s="25">
        <f ca="1">SUM(INDIRECT("'各歳別人口③'!E"&amp;(18+131*ROW(A53))):INDIRECT("'各歳別人口③'!E"&amp;(22+131*ROW(A53))))</f>
        <v>8365</v>
      </c>
      <c r="BB63" s="25">
        <f ca="1">SUM(INDIRECT("'各歳別人口③'!E"&amp;(23+131*ROW(A53))):INDIRECT("'各歳別人口③'!E"&amp;(27+131*ROW(A53))))</f>
        <v>8936</v>
      </c>
      <c r="BC63" s="25">
        <f ca="1">SUM(INDIRECT("'各歳別人口③'!E"&amp;(28+131*ROW(A53))):INDIRECT("'各歳別人口③'!E"&amp;(32+131*ROW(A53))))</f>
        <v>7478</v>
      </c>
      <c r="BD63" s="25">
        <f ca="1">SUM(INDIRECT("'各歳別人口③'!E"&amp;(33+131*ROW(A53))):INDIRECT("'各歳別人口③'!E"&amp;(37+131*ROW(A53))))</f>
        <v>7751</v>
      </c>
      <c r="BE63" s="25">
        <f ca="1">SUM(INDIRECT("'各歳別人口③'!E"&amp;(38+131*ROW(A53))):INDIRECT("'各歳別人口③'!E"&amp;(42+131*ROW(A53))))</f>
        <v>9067</v>
      </c>
      <c r="BF63" s="25">
        <f ca="1">SUM(INDIRECT("'各歳別人口③'!E"&amp;(43+131*ROW(A53))):INDIRECT("'各歳別人口③'!E"&amp;(47+131*ROW(A53))))</f>
        <v>10709</v>
      </c>
      <c r="BG63" s="25">
        <f ca="1">SUM(INDIRECT("'各歳別人口③'!E"&amp;(48+131*ROW(A53))):INDIRECT("'各歳別人口③'!E"&amp;(52+131*ROW(A53))))</f>
        <v>14017</v>
      </c>
      <c r="BH63" s="25">
        <f ca="1">SUM(INDIRECT("'各歳別人口③'!E"&amp;(53+131*ROW(A53))):INDIRECT("'各歳別人口③'!E"&amp;(57+131*ROW(A53))))</f>
        <v>15137</v>
      </c>
      <c r="BI63" s="25">
        <f ca="1">SUM(INDIRECT("'各歳別人口③'!E"&amp;(58+131*ROW(A53))):INDIRECT("'各歳別人口③'!E"&amp;(62+131*ROW(A53))))</f>
        <v>12848</v>
      </c>
      <c r="BJ63" s="25">
        <f ca="1">SUM(INDIRECT("'各歳別人口③'!E"&amp;(63+131*ROW(A53))):INDIRECT("'各歳別人口③'!E"&amp;(67+131*ROW(A53))))</f>
        <v>11372</v>
      </c>
      <c r="BK63" s="25">
        <f ca="1">SUM(INDIRECT("'各歳別人口③'!E"&amp;(68+131*ROW(A53))):INDIRECT("'各歳別人口③'!E"&amp;(72+131*ROW(A53))))</f>
        <v>11639</v>
      </c>
      <c r="BL63" s="25">
        <f ca="1">SUM(INDIRECT("'各歳別人口③'!E"&amp;(73+131*ROW(A53))):INDIRECT("'各歳別人口③'!E"&amp;(77+131*ROW(A53))))</f>
        <v>16393</v>
      </c>
      <c r="BM63" s="25">
        <f ca="1">SUM(INDIRECT("'各歳別人口③'!E"&amp;(78+131*ROW(A53))):INDIRECT("'各歳別人口③'!E"&amp;(82+131*ROW(A53))))</f>
        <v>15014</v>
      </c>
      <c r="BN63" s="25">
        <f ca="1">SUM(INDIRECT("'各歳別人口③'!E"&amp;(83+131*ROW(A53))):INDIRECT("'各歳別人口③'!E"&amp;(87+131*ROW(A53))))</f>
        <v>12411</v>
      </c>
      <c r="BO63" s="25">
        <f ca="1">SUM(INDIRECT("'各歳別人口③'!E"&amp;(88+131*ROW(A53))):INDIRECT("'各歳別人口③'!E"&amp;(133+131*ROW(A53))))</f>
        <v>14459</v>
      </c>
      <c r="BQ63" s="24" t="str">
        <f>"2022年"&amp;"12月"</f>
        <v>2022年12月</v>
      </c>
      <c r="BR63" s="25">
        <f t="shared" ca="1" si="207"/>
        <v>901</v>
      </c>
      <c r="BS63" s="25">
        <f t="shared" ca="1" si="208"/>
        <v>971</v>
      </c>
      <c r="BT63" s="25">
        <f t="shared" ca="1" si="209"/>
        <v>1071</v>
      </c>
      <c r="BU63" s="25">
        <f t="shared" ca="1" si="210"/>
        <v>1212</v>
      </c>
      <c r="BV63" s="25">
        <f t="shared" ca="1" si="211"/>
        <v>1217</v>
      </c>
      <c r="BW63" s="25">
        <f t="shared" ca="1" si="212"/>
        <v>1288</v>
      </c>
      <c r="BX63" s="25">
        <f t="shared" ca="1" si="213"/>
        <v>1406</v>
      </c>
      <c r="BY63" s="25">
        <f t="shared" ca="1" si="214"/>
        <v>1385</v>
      </c>
      <c r="BZ63" s="25">
        <f t="shared" ca="1" si="215"/>
        <v>1398</v>
      </c>
      <c r="CA63" s="25">
        <f t="shared" ca="1" si="216"/>
        <v>1425</v>
      </c>
      <c r="CB63" s="25">
        <f t="shared" ca="1" si="217"/>
        <v>1492</v>
      </c>
      <c r="CC63" s="25">
        <f t="shared" ca="1" si="218"/>
        <v>1514</v>
      </c>
      <c r="CD63" s="25">
        <f t="shared" ca="1" si="219"/>
        <v>1623</v>
      </c>
      <c r="CE63" s="25">
        <f t="shared" ca="1" si="220"/>
        <v>1546</v>
      </c>
      <c r="CF63" s="25">
        <f t="shared" ca="1" si="221"/>
        <v>1600</v>
      </c>
      <c r="CG63" s="25">
        <f t="shared" ca="1" si="222"/>
        <v>1736</v>
      </c>
      <c r="CH63" s="25">
        <f t="shared" ca="1" si="223"/>
        <v>2036</v>
      </c>
      <c r="CI63" s="25">
        <f t="shared" ca="1" si="224"/>
        <v>2011</v>
      </c>
      <c r="CJ63" s="25">
        <f t="shared" ca="1" si="225"/>
        <v>2108</v>
      </c>
      <c r="CK63" s="25">
        <f t="shared" ca="1" si="226"/>
        <v>2331</v>
      </c>
      <c r="CL63" s="25">
        <f t="shared" ca="1" si="227"/>
        <v>2384</v>
      </c>
      <c r="CM63" s="25">
        <f t="shared" ca="1" si="228"/>
        <v>2524</v>
      </c>
      <c r="CN63" s="25">
        <f t="shared" ca="1" si="229"/>
        <v>2567</v>
      </c>
      <c r="CO63" s="25">
        <f t="shared" ca="1" si="230"/>
        <v>2111</v>
      </c>
      <c r="CP63" s="25">
        <f t="shared" ca="1" si="231"/>
        <v>1926</v>
      </c>
      <c r="CQ63" s="25">
        <f t="shared" ca="1" si="232"/>
        <v>1900</v>
      </c>
      <c r="CR63" s="25">
        <f t="shared" ca="1" si="233"/>
        <v>1898</v>
      </c>
      <c r="CS63" s="25">
        <f t="shared" ca="1" si="234"/>
        <v>1840</v>
      </c>
      <c r="CT63" s="25">
        <f t="shared" ca="1" si="235"/>
        <v>1833</v>
      </c>
      <c r="CU63" s="25">
        <f t="shared" ca="1" si="236"/>
        <v>1774</v>
      </c>
      <c r="CV63" s="25">
        <f t="shared" ca="1" si="237"/>
        <v>1704</v>
      </c>
      <c r="CW63" s="25">
        <f t="shared" ca="1" si="238"/>
        <v>1760</v>
      </c>
      <c r="CX63" s="25">
        <f t="shared" ca="1" si="239"/>
        <v>1797</v>
      </c>
      <c r="CY63" s="25">
        <f t="shared" ca="1" si="240"/>
        <v>1747</v>
      </c>
      <c r="CZ63" s="25">
        <f t="shared" ca="1" si="241"/>
        <v>1949</v>
      </c>
      <c r="DA63" s="25">
        <f t="shared" ca="1" si="242"/>
        <v>1915</v>
      </c>
      <c r="DB63" s="25">
        <f t="shared" ca="1" si="243"/>
        <v>1967</v>
      </c>
      <c r="DC63" s="25">
        <f t="shared" ca="1" si="244"/>
        <v>1993</v>
      </c>
      <c r="DD63" s="25">
        <f t="shared" ca="1" si="245"/>
        <v>2071</v>
      </c>
      <c r="DE63" s="25">
        <f t="shared" ca="1" si="246"/>
        <v>2121</v>
      </c>
      <c r="DF63" s="25">
        <f t="shared" ca="1" si="247"/>
        <v>2144</v>
      </c>
      <c r="DG63" s="25">
        <f t="shared" ca="1" si="248"/>
        <v>2128</v>
      </c>
      <c r="DH63" s="25">
        <f t="shared" ca="1" si="249"/>
        <v>2182</v>
      </c>
      <c r="DI63" s="25">
        <f t="shared" ca="1" si="250"/>
        <v>2365</v>
      </c>
      <c r="DJ63" s="25">
        <f t="shared" ca="1" si="251"/>
        <v>2495</v>
      </c>
      <c r="DK63" s="25">
        <f t="shared" ca="1" si="252"/>
        <v>2606</v>
      </c>
      <c r="DL63" s="25">
        <f t="shared" ca="1" si="253"/>
        <v>2854</v>
      </c>
      <c r="DM63" s="25">
        <f t="shared" ca="1" si="254"/>
        <v>2964</v>
      </c>
      <c r="DN63" s="25">
        <f t="shared" ca="1" si="255"/>
        <v>3133</v>
      </c>
      <c r="DO63" s="25">
        <f t="shared" ca="1" si="256"/>
        <v>3367</v>
      </c>
      <c r="DP63" s="25">
        <f t="shared" ca="1" si="257"/>
        <v>3460</v>
      </c>
      <c r="DQ63" s="25">
        <f t="shared" ca="1" si="258"/>
        <v>3349</v>
      </c>
      <c r="DR63" s="25">
        <f t="shared" ca="1" si="259"/>
        <v>3273</v>
      </c>
      <c r="DS63" s="25">
        <f t="shared" ca="1" si="260"/>
        <v>3131</v>
      </c>
      <c r="DT63" s="25">
        <f t="shared" ca="1" si="261"/>
        <v>3042</v>
      </c>
      <c r="DU63" s="25">
        <f t="shared" ca="1" si="262"/>
        <v>3150</v>
      </c>
      <c r="DV63" s="25">
        <f t="shared" ca="1" si="263"/>
        <v>2268</v>
      </c>
      <c r="DW63" s="25">
        <f t="shared" ca="1" si="264"/>
        <v>2847</v>
      </c>
      <c r="DX63" s="25">
        <f t="shared" ca="1" si="265"/>
        <v>2578</v>
      </c>
      <c r="DY63" s="25">
        <f t="shared" ca="1" si="266"/>
        <v>2580</v>
      </c>
      <c r="DZ63" s="25">
        <f t="shared" ca="1" si="267"/>
        <v>2447</v>
      </c>
      <c r="EA63" s="25">
        <f t="shared" ca="1" si="268"/>
        <v>2437</v>
      </c>
      <c r="EB63" s="25">
        <f t="shared" ca="1" si="269"/>
        <v>2298</v>
      </c>
      <c r="EC63" s="25">
        <f t="shared" ca="1" si="270"/>
        <v>2411</v>
      </c>
      <c r="ED63" s="25">
        <f t="shared" ca="1" si="271"/>
        <v>2309</v>
      </c>
      <c r="EE63" s="25">
        <f t="shared" ca="1" si="272"/>
        <v>2131</v>
      </c>
      <c r="EF63" s="25">
        <f t="shared" ca="1" si="273"/>
        <v>2298</v>
      </c>
      <c r="EG63" s="25">
        <f t="shared" ca="1" si="274"/>
        <v>2265</v>
      </c>
      <c r="EH63" s="25">
        <f t="shared" ca="1" si="275"/>
        <v>2326</v>
      </c>
      <c r="EI63" s="25">
        <f t="shared" ca="1" si="276"/>
        <v>2438</v>
      </c>
      <c r="EJ63" s="25">
        <f t="shared" ca="1" si="277"/>
        <v>2603</v>
      </c>
      <c r="EK63" s="25">
        <f t="shared" ca="1" si="278"/>
        <v>2710</v>
      </c>
      <c r="EL63" s="25">
        <f t="shared" ca="1" si="279"/>
        <v>2918</v>
      </c>
      <c r="EM63" s="25">
        <f t="shared" ca="1" si="280"/>
        <v>3372</v>
      </c>
      <c r="EN63" s="25">
        <f t="shared" ca="1" si="281"/>
        <v>3167</v>
      </c>
      <c r="EO63" s="25">
        <f t="shared" ca="1" si="282"/>
        <v>3252</v>
      </c>
      <c r="EP63" s="25">
        <f t="shared" ca="1" si="283"/>
        <v>2146</v>
      </c>
      <c r="EQ63" s="25">
        <f t="shared" ca="1" si="284"/>
        <v>1859</v>
      </c>
      <c r="ER63" s="25">
        <f t="shared" ca="1" si="285"/>
        <v>2418</v>
      </c>
      <c r="ES63" s="25">
        <f t="shared" ca="1" si="286"/>
        <v>2478</v>
      </c>
      <c r="ET63" s="25">
        <f t="shared" ca="1" si="287"/>
        <v>2383</v>
      </c>
      <c r="EU63" s="25">
        <f t="shared" ca="1" si="288"/>
        <v>2256</v>
      </c>
      <c r="EV63" s="25">
        <f t="shared" ca="1" si="289"/>
        <v>1863</v>
      </c>
      <c r="EW63" s="25">
        <f t="shared" ca="1" si="290"/>
        <v>1643</v>
      </c>
      <c r="EX63" s="25">
        <f t="shared" ca="1" si="291"/>
        <v>1443</v>
      </c>
      <c r="EY63" s="25">
        <f t="shared" ca="1" si="292"/>
        <v>1424</v>
      </c>
      <c r="EZ63" s="25">
        <f t="shared" ca="1" si="293"/>
        <v>1230</v>
      </c>
      <c r="FA63" s="25">
        <f t="shared" ca="1" si="294"/>
        <v>1159</v>
      </c>
      <c r="FB63" s="25">
        <f t="shared" ca="1" si="295"/>
        <v>858</v>
      </c>
      <c r="FC63" s="25">
        <f t="shared" ca="1" si="296"/>
        <v>744</v>
      </c>
      <c r="FD63" s="25">
        <f t="shared" ca="1" si="297"/>
        <v>584</v>
      </c>
      <c r="FE63" s="25">
        <f t="shared" ca="1" si="298"/>
        <v>441</v>
      </c>
      <c r="FF63" s="25">
        <f t="shared" ca="1" si="299"/>
        <v>329</v>
      </c>
      <c r="FG63" s="25">
        <f t="shared" ca="1" si="300"/>
        <v>241</v>
      </c>
      <c r="FH63" s="25">
        <f t="shared" ca="1" si="301"/>
        <v>211</v>
      </c>
      <c r="FI63" s="25">
        <f t="shared" ca="1" si="302"/>
        <v>139</v>
      </c>
      <c r="FJ63" s="25">
        <f t="shared" ca="1" si="303"/>
        <v>91</v>
      </c>
      <c r="FK63" s="25">
        <f t="shared" ca="1" si="304"/>
        <v>53</v>
      </c>
      <c r="FL63" s="25">
        <f t="shared" ca="1" si="305"/>
        <v>31</v>
      </c>
      <c r="FM63" s="25">
        <f t="shared" ca="1" si="306"/>
        <v>24</v>
      </c>
      <c r="FN63" s="27">
        <f ca="1">SUM(INDIRECT("'各歳別人口③'!D"&amp;(103+131*ROW(A53))):INDIRECT("'各歳別人口③'!D"&amp;(133+131*ROW(A53))))</f>
        <v>32</v>
      </c>
      <c r="FP63" s="24" t="str">
        <f>"2022年"&amp;"12月"</f>
        <v>2022年12月</v>
      </c>
      <c r="FQ63" s="25">
        <f t="shared" ca="1" si="307"/>
        <v>942</v>
      </c>
      <c r="FR63" s="25">
        <f t="shared" ca="1" si="308"/>
        <v>907</v>
      </c>
      <c r="FS63" s="25">
        <f t="shared" ca="1" si="309"/>
        <v>1042</v>
      </c>
      <c r="FT63" s="25">
        <f t="shared" ca="1" si="310"/>
        <v>1063</v>
      </c>
      <c r="FU63" s="25">
        <f t="shared" ca="1" si="311"/>
        <v>1123</v>
      </c>
      <c r="FV63" s="25">
        <f t="shared" ca="1" si="312"/>
        <v>1217</v>
      </c>
      <c r="FW63" s="25">
        <f t="shared" ca="1" si="313"/>
        <v>1244</v>
      </c>
      <c r="FX63" s="25">
        <f t="shared" ca="1" si="314"/>
        <v>1330</v>
      </c>
      <c r="FY63" s="25">
        <f t="shared" ca="1" si="315"/>
        <v>1372</v>
      </c>
      <c r="FZ63" s="25">
        <f t="shared" ca="1" si="316"/>
        <v>1458</v>
      </c>
      <c r="GA63" s="25">
        <f t="shared" ca="1" si="317"/>
        <v>1419</v>
      </c>
      <c r="GB63" s="25">
        <f t="shared" ca="1" si="318"/>
        <v>1520</v>
      </c>
      <c r="GC63" s="25">
        <f t="shared" ca="1" si="319"/>
        <v>1503</v>
      </c>
      <c r="GD63" s="25">
        <f t="shared" ca="1" si="320"/>
        <v>1506</v>
      </c>
      <c r="GE63" s="25">
        <f t="shared" ca="1" si="321"/>
        <v>1525</v>
      </c>
      <c r="GF63" s="25">
        <f t="shared" ca="1" si="322"/>
        <v>1625</v>
      </c>
      <c r="GG63" s="25">
        <f t="shared" ca="1" si="323"/>
        <v>1638</v>
      </c>
      <c r="GH63" s="25">
        <f t="shared" ca="1" si="324"/>
        <v>1557</v>
      </c>
      <c r="GI63" s="25">
        <f t="shared" ca="1" si="325"/>
        <v>1706</v>
      </c>
      <c r="GJ63" s="25">
        <f t="shared" ca="1" si="326"/>
        <v>1839</v>
      </c>
      <c r="GK63" s="25">
        <f t="shared" ca="1" si="327"/>
        <v>1803</v>
      </c>
      <c r="GL63" s="25">
        <f t="shared" ca="1" si="328"/>
        <v>1867</v>
      </c>
      <c r="GM63" s="25">
        <f t="shared" ca="1" si="329"/>
        <v>1911</v>
      </c>
      <c r="GN63" s="25">
        <f t="shared" ca="1" si="330"/>
        <v>1696</v>
      </c>
      <c r="GO63" s="25">
        <f t="shared" ca="1" si="331"/>
        <v>1659</v>
      </c>
      <c r="GP63" s="25">
        <f t="shared" ca="1" si="332"/>
        <v>1599</v>
      </c>
      <c r="GQ63" s="25">
        <f t="shared" ca="1" si="333"/>
        <v>1515</v>
      </c>
      <c r="GR63" s="25">
        <f t="shared" ca="1" si="334"/>
        <v>1461</v>
      </c>
      <c r="GS63" s="25">
        <f t="shared" ca="1" si="335"/>
        <v>1517</v>
      </c>
      <c r="GT63" s="25">
        <f t="shared" ca="1" si="336"/>
        <v>1386</v>
      </c>
      <c r="GU63" s="25">
        <f t="shared" ca="1" si="337"/>
        <v>1481</v>
      </c>
      <c r="GV63" s="25">
        <f t="shared" ca="1" si="338"/>
        <v>1483</v>
      </c>
      <c r="GW63" s="25">
        <f t="shared" ca="1" si="339"/>
        <v>1510</v>
      </c>
      <c r="GX63" s="25">
        <f t="shared" ca="1" si="340"/>
        <v>1615</v>
      </c>
      <c r="GY63" s="25">
        <f t="shared" ca="1" si="341"/>
        <v>1662</v>
      </c>
      <c r="GZ63" s="25">
        <f t="shared" ca="1" si="342"/>
        <v>1669</v>
      </c>
      <c r="HA63" s="25">
        <f t="shared" ca="1" si="343"/>
        <v>1673</v>
      </c>
      <c r="HB63" s="25">
        <f t="shared" ca="1" si="344"/>
        <v>1825</v>
      </c>
      <c r="HC63" s="25">
        <f t="shared" ca="1" si="345"/>
        <v>1900</v>
      </c>
      <c r="HD63" s="25">
        <f t="shared" ca="1" si="346"/>
        <v>2000</v>
      </c>
      <c r="HE63" s="25">
        <f t="shared" ca="1" si="347"/>
        <v>1958</v>
      </c>
      <c r="HF63" s="25">
        <f t="shared" ca="1" si="348"/>
        <v>2023</v>
      </c>
      <c r="HG63" s="25">
        <f t="shared" ca="1" si="349"/>
        <v>2147</v>
      </c>
      <c r="HH63" s="25">
        <f t="shared" ca="1" si="350"/>
        <v>2233</v>
      </c>
      <c r="HI63" s="25">
        <f t="shared" ca="1" si="351"/>
        <v>2348</v>
      </c>
      <c r="HJ63" s="25">
        <f t="shared" ca="1" si="352"/>
        <v>2444</v>
      </c>
      <c r="HK63" s="25">
        <f t="shared" ca="1" si="353"/>
        <v>2609</v>
      </c>
      <c r="HL63" s="25">
        <f t="shared" ca="1" si="354"/>
        <v>2798</v>
      </c>
      <c r="HM63" s="25">
        <f t="shared" ca="1" si="355"/>
        <v>3009</v>
      </c>
      <c r="HN63" s="25">
        <f t="shared" ca="1" si="356"/>
        <v>3157</v>
      </c>
      <c r="HO63" s="25">
        <f t="shared" ca="1" si="357"/>
        <v>3143</v>
      </c>
      <c r="HP63" s="25">
        <f t="shared" ca="1" si="358"/>
        <v>3153</v>
      </c>
      <c r="HQ63" s="25">
        <f t="shared" ca="1" si="359"/>
        <v>3074</v>
      </c>
      <c r="HR63" s="25">
        <f t="shared" ca="1" si="360"/>
        <v>2895</v>
      </c>
      <c r="HS63" s="25">
        <f t="shared" ca="1" si="361"/>
        <v>2872</v>
      </c>
      <c r="HT63" s="25">
        <f t="shared" ca="1" si="362"/>
        <v>2965</v>
      </c>
      <c r="HU63" s="25">
        <f t="shared" ca="1" si="363"/>
        <v>2159</v>
      </c>
      <c r="HV63" s="25">
        <f t="shared" ca="1" si="364"/>
        <v>2738</v>
      </c>
      <c r="HW63" s="25">
        <f t="shared" ca="1" si="365"/>
        <v>2529</v>
      </c>
      <c r="HX63" s="25">
        <f t="shared" ca="1" si="366"/>
        <v>2457</v>
      </c>
      <c r="HY63" s="25">
        <f t="shared" ca="1" si="367"/>
        <v>2322</v>
      </c>
      <c r="HZ63" s="25">
        <f t="shared" ca="1" si="368"/>
        <v>2283</v>
      </c>
      <c r="IA63" s="25">
        <f t="shared" ca="1" si="369"/>
        <v>2310</v>
      </c>
      <c r="IB63" s="25">
        <f t="shared" ca="1" si="370"/>
        <v>2209</v>
      </c>
      <c r="IC63" s="25">
        <f t="shared" ca="1" si="371"/>
        <v>2248</v>
      </c>
      <c r="ID63" s="25">
        <f t="shared" ca="1" si="372"/>
        <v>2149</v>
      </c>
      <c r="IE63" s="25">
        <f t="shared" ca="1" si="373"/>
        <v>2307</v>
      </c>
      <c r="IF63" s="25">
        <f t="shared" ca="1" si="374"/>
        <v>2342</v>
      </c>
      <c r="IG63" s="25">
        <f t="shared" ca="1" si="375"/>
        <v>2425</v>
      </c>
      <c r="IH63" s="25">
        <f t="shared" ca="1" si="376"/>
        <v>2416</v>
      </c>
      <c r="II63" s="25">
        <f t="shared" ca="1" si="377"/>
        <v>2764</v>
      </c>
      <c r="IJ63" s="25">
        <f t="shared" ca="1" si="378"/>
        <v>2971</v>
      </c>
      <c r="IK63" s="25">
        <f t="shared" ca="1" si="379"/>
        <v>3134</v>
      </c>
      <c r="IL63" s="25">
        <f t="shared" ca="1" si="380"/>
        <v>3806</v>
      </c>
      <c r="IM63" s="25">
        <f t="shared" ca="1" si="381"/>
        <v>3718</v>
      </c>
      <c r="IN63" s="25">
        <f t="shared" ca="1" si="382"/>
        <v>3835</v>
      </c>
      <c r="IO63" s="25">
        <f t="shared" ca="1" si="383"/>
        <v>2684</v>
      </c>
      <c r="IP63" s="25">
        <f t="shared" ca="1" si="384"/>
        <v>2388</v>
      </c>
      <c r="IQ63" s="25">
        <f t="shared" ca="1" si="385"/>
        <v>3046</v>
      </c>
      <c r="IR63" s="25">
        <f t="shared" ca="1" si="386"/>
        <v>3061</v>
      </c>
      <c r="IS63" s="25">
        <f t="shared" ca="1" si="387"/>
        <v>2899</v>
      </c>
      <c r="IT63" s="25">
        <f t="shared" ca="1" si="388"/>
        <v>2870</v>
      </c>
      <c r="IU63" s="25">
        <f t="shared" ca="1" si="389"/>
        <v>2489</v>
      </c>
      <c r="IV63" s="25">
        <f t="shared" ca="1" si="390"/>
        <v>2168</v>
      </c>
      <c r="IW63" s="25">
        <f t="shared" ca="1" si="391"/>
        <v>1985</v>
      </c>
      <c r="IX63" s="25">
        <f t="shared" ca="1" si="392"/>
        <v>2026</v>
      </c>
      <c r="IY63" s="25">
        <f t="shared" ca="1" si="393"/>
        <v>1807</v>
      </c>
      <c r="IZ63" s="25">
        <f t="shared" ca="1" si="394"/>
        <v>1845</v>
      </c>
      <c r="JA63" s="25">
        <f t="shared" ca="1" si="395"/>
        <v>1515</v>
      </c>
      <c r="JB63" s="25">
        <f t="shared" ca="1" si="396"/>
        <v>1383</v>
      </c>
      <c r="JC63" s="25">
        <f t="shared" ca="1" si="397"/>
        <v>1198</v>
      </c>
      <c r="JD63" s="25">
        <f t="shared" ca="1" si="398"/>
        <v>1009</v>
      </c>
      <c r="JE63" s="25">
        <f t="shared" ca="1" si="399"/>
        <v>836</v>
      </c>
      <c r="JF63" s="25">
        <f t="shared" ca="1" si="400"/>
        <v>691</v>
      </c>
      <c r="JG63" s="25">
        <f t="shared" ca="1" si="401"/>
        <v>552</v>
      </c>
      <c r="JH63" s="25">
        <f t="shared" ca="1" si="402"/>
        <v>416</v>
      </c>
      <c r="JI63" s="25">
        <f t="shared" ca="1" si="403"/>
        <v>319</v>
      </c>
      <c r="JJ63" s="25">
        <f t="shared" ca="1" si="404"/>
        <v>305</v>
      </c>
      <c r="JK63" s="25">
        <f t="shared" ca="1" si="405"/>
        <v>195</v>
      </c>
      <c r="JL63" s="25">
        <f t="shared" ca="1" si="406"/>
        <v>133</v>
      </c>
      <c r="JM63" s="27">
        <f ca="1">SUM(INDIRECT("'各歳別人口③'!E"&amp;(103+131*ROW(A53))):INDIRECT("'各歳別人口③'!E"&amp;(133+131*ROW(A53))))</f>
        <v>229</v>
      </c>
    </row>
    <row r="64" spans="1:273" x14ac:dyDescent="0.4">
      <c r="A64" s="24" t="str">
        <f>"2023年"&amp;"1月"</f>
        <v>2023年1月</v>
      </c>
      <c r="B64" s="25">
        <f ca="1">SUM(INDIRECT("'各歳別人口③'!D"&amp;(3+131*ROW(A54))):INDIRECT("'各歳別人口③'!E"&amp;(133+131*ROW(A54))))</f>
        <v>387603</v>
      </c>
      <c r="D64" s="24" t="str">
        <f>"2023年"&amp;"1月"</f>
        <v>2023年1月</v>
      </c>
      <c r="E64" s="25">
        <f ca="1">SUM(INDIRECT("'各歳別人口③'!D"&amp;(3+131*ROW(A54))):INDIRECT("'各歳別人口③'!D"&amp;(133+131*ROW(A54))))</f>
        <v>193117</v>
      </c>
      <c r="F64" s="25">
        <f ca="1">SUM(INDIRECT("'各歳別人口③'!E"&amp;(3+131*ROW(A54))):INDIRECT("'各歳別人口③'!E"&amp;(133+131*ROW(A54))))</f>
        <v>194486</v>
      </c>
      <c r="H64" s="24" t="str">
        <f>"2023年"&amp;"1月"</f>
        <v>2023年1月</v>
      </c>
      <c r="I64" s="25">
        <f ca="1">SUM(INDIRECT("'各歳別人口③'!D"&amp;(3+131*ROW(A54))):INDIRECT("'各歳別人口③'!D"&amp;(17+131*ROW(A54))))</f>
        <v>19998</v>
      </c>
      <c r="J64" s="25">
        <f ca="1">SUM(INDIRECT("'各歳別人口③'!D"&amp;(18+131*ROW(A54))):INDIRECT("'各歳別人口③'!D"&amp;(67+131*ROW(A54))))</f>
        <v>117624</v>
      </c>
      <c r="K64" s="25">
        <f ca="1">SUM(INDIRECT("'各歳別人口③'!D"&amp;(68+131*ROW(A54))):INDIRECT("'各歳別人口③'!D"&amp;(133+131*ROW(A54))))</f>
        <v>55495</v>
      </c>
      <c r="M64" s="24" t="str">
        <f>"2023年"&amp;"1月"</f>
        <v>2023年1月</v>
      </c>
      <c r="N64" s="25">
        <f ca="1">SUM(INDIRECT("'各歳別人口③'!E"&amp;(3+131*ROW(A54))):INDIRECT("'各歳別人口③'!E"&amp;(17+131*ROW(A54))))</f>
        <v>19123</v>
      </c>
      <c r="O64" s="25">
        <f ca="1">SUM(INDIRECT("'各歳別人口③'!E"&amp;(18+131*ROW(A54))):INDIRECT("'各歳別人口③'!E"&amp;(67+131*ROW(A54))))</f>
        <v>105563</v>
      </c>
      <c r="P64" s="25">
        <f ca="1">SUM(INDIRECT("'各歳別人口③'!E"&amp;(68+131*ROW(A54))):INDIRECT("'各歳別人口③'!E"&amp;(133+131*ROW(A54))))</f>
        <v>69800</v>
      </c>
      <c r="R64" s="24" t="str">
        <f>"2023年"&amp;"1月"</f>
        <v>2023年1月</v>
      </c>
      <c r="S64" s="26">
        <f ca="1">IFERROR(SUM(INDIRECT("'各歳別人口③'!D"&amp;(68+131*ROW(A54))):INDIRECT("'各歳別人口③'!E"&amp;(133+131*ROW(A54))))/SUM(INDIRECT("'各歳別人口③'!D"&amp;(3+131*ROW(A54))):INDIRECT("'各歳別人口③'!E"&amp;(133+131*ROW(A54)))),"")</f>
        <v>0.3232560119503719</v>
      </c>
      <c r="U64" s="24" t="str">
        <f>"2023年"&amp;"1月"</f>
        <v>2023年1月</v>
      </c>
      <c r="V64" s="26">
        <f ca="1">IFERROR(SUM(INDIRECT("'各歳別人口③'!D"&amp;(78+131*ROW(A54))):INDIRECT("'各歳別人口③'!E"&amp;(133+131*ROW(A54))))/SUM(INDIRECT("'各歳別人口③'!D"&amp;(3+131*ROW(A54))):INDIRECT("'各歳別人口③'!E"&amp;(133+131*ROW(A54)))),"")</f>
        <v>0.18447483636607559</v>
      </c>
      <c r="X64" s="24" t="str">
        <f>"2023年"&amp;"1月"</f>
        <v>2023年1月</v>
      </c>
      <c r="Y64" s="26">
        <f ca="1">IFERROR(SUM(INDIRECT("'各歳別人口③'!D"&amp;(3+131*ROW(A54))):INDIRECT("'各歳別人口③'!E"&amp;(17+131*ROW(A54))))/SUM(INDIRECT("'各歳別人口③'!D"&amp;(3+131*ROW(A54))):INDIRECT("'各歳別人口③'!E"&amp;(133+131*ROW(A54)))),"")</f>
        <v>0.10093059135249211</v>
      </c>
      <c r="Z64" s="26">
        <f ca="1">IFERROR(SUM(INDIRECT("'各歳別人口③'!D"&amp;(18+131*ROW(A54))):INDIRECT("'各歳別人口③'!E"&amp;(67+131*ROW(A54))))/SUM(INDIRECT("'各歳別人口③'!D"&amp;(3+131*ROW(A54))):INDIRECT("'各歳別人口③'!E"&amp;(133+131*ROW(A54)))),"")</f>
        <v>0.57581339669713594</v>
      </c>
      <c r="AA64" s="26">
        <f ca="1">IFERROR(SUM(INDIRECT("'各歳別人口③'!D"&amp;(68+131*ROW(A54))):INDIRECT("'各歳別人口③'!E"&amp;(133+131*ROW(A54))))/SUM(INDIRECT("'各歳別人口③'!D"&amp;(3+131*ROW(A54))):INDIRECT("'各歳別人口③'!E"&amp;(133+131*ROW(A54)))),"")</f>
        <v>0.3232560119503719</v>
      </c>
      <c r="AC64" s="24" t="str">
        <f>"2023年"&amp;"1月"</f>
        <v>2023年1月</v>
      </c>
      <c r="AD64" s="25">
        <f ca="1">SUM(INDIRECT("'各歳別人口③'!D"&amp;(3+131*ROW(A54))):INDIRECT("'各歳別人口③'!D"&amp;(7+131*ROW(A54))))</f>
        <v>5347</v>
      </c>
      <c r="AE64" s="25">
        <f ca="1">SUM(INDIRECT("'各歳別人口③'!D"&amp;(8+131*ROW(A54))):INDIRECT("'各歳別人口③'!D"&amp;(12+131*ROW(A54))))</f>
        <v>6874</v>
      </c>
      <c r="AF64" s="25">
        <f ca="1">SUM(INDIRECT("'各歳別人口③'!D"&amp;(13+131*ROW(A54))):INDIRECT("'各歳別人口③'!D"&amp;(17+131*ROW(A54))))</f>
        <v>7777</v>
      </c>
      <c r="AG64" s="25">
        <f ca="1">SUM(INDIRECT("'各歳別人口③'!D"&amp;(18+131*ROW(A54))):INDIRECT("'各歳別人口③'!D"&amp;(22+131*ROW(A54))))</f>
        <v>10172</v>
      </c>
      <c r="AH64" s="25">
        <f ca="1">SUM(INDIRECT("'各歳別人口③'!D"&amp;(23+131*ROW(A54))):INDIRECT("'各歳別人口③'!D"&amp;(27+131*ROW(A54))))</f>
        <v>11508</v>
      </c>
      <c r="AI64" s="25">
        <f ca="1">SUM(INDIRECT("'各歳別人口③'!D"&amp;(28+131*ROW(A54))):INDIRECT("'各歳別人口③'!D"&amp;(32+131*ROW(A54))))</f>
        <v>9202</v>
      </c>
      <c r="AJ64" s="25">
        <f ca="1">SUM(INDIRECT("'各歳別人口③'!D"&amp;(33+131*ROW(A54))):INDIRECT("'各歳別人口③'!D"&amp;(37+131*ROW(A54))))</f>
        <v>8975</v>
      </c>
      <c r="AK64" s="25">
        <f ca="1">SUM(INDIRECT("'各歳別人口③'!D"&amp;(38+131*ROW(A54))):INDIRECT("'各歳別人口③'!D"&amp;(42+131*ROW(A54))))</f>
        <v>10053</v>
      </c>
      <c r="AL64" s="25">
        <f ca="1">SUM(INDIRECT("'各歳別人口③'!D"&amp;(43+131*ROW(A54))):INDIRECT("'各歳別人口③'!D"&amp;(47+131*ROW(A54))))</f>
        <v>11268</v>
      </c>
      <c r="AM64" s="25">
        <f ca="1">SUM(INDIRECT("'各歳別人口③'!D"&amp;(48+131*ROW(A54))):INDIRECT("'各歳別人口③'!D"&amp;(52+131*ROW(A54))))</f>
        <v>14839</v>
      </c>
      <c r="AN64" s="25">
        <f ca="1">SUM(INDIRECT("'各歳別人口③'!D"&amp;(53+131*ROW(A54))):INDIRECT("'各歳別人口③'!D"&amp;(57+131*ROW(A54))))</f>
        <v>16276</v>
      </c>
      <c r="AO64" s="25">
        <f ca="1">SUM(INDIRECT("'各歳別人口③'!D"&amp;(58+131*ROW(A54))):INDIRECT("'各歳別人口③'!D"&amp;(62+131*ROW(A54))))</f>
        <v>13446</v>
      </c>
      <c r="AP64" s="25">
        <f ca="1">SUM(INDIRECT("'各歳別人口③'!D"&amp;(63+131*ROW(A54))):INDIRECT("'各歳別人口③'!D"&amp;(67+131*ROW(A54))))</f>
        <v>11885</v>
      </c>
      <c r="AQ64" s="25">
        <f ca="1">SUM(INDIRECT("'各歳別人口③'!D"&amp;(68+131*ROW(A54))):INDIRECT("'各歳別人口③'!D"&amp;(72+131*ROW(A54))))</f>
        <v>11407</v>
      </c>
      <c r="AR64" s="25">
        <f ca="1">SUM(INDIRECT("'各歳別人口③'!D"&amp;(73+131*ROW(A54))):INDIRECT("'各歳別人口③'!D"&amp;(77+131*ROW(A54))))</f>
        <v>14621</v>
      </c>
      <c r="AS64" s="25">
        <f ca="1">SUM(INDIRECT("'各歳別人口③'!D"&amp;(78+131*ROW(A54))):INDIRECT("'各歳別人口③'!D"&amp;(82+131*ROW(A54))))</f>
        <v>12209</v>
      </c>
      <c r="AT64" s="25">
        <f ca="1">SUM(INDIRECT("'各歳別人口③'!D"&amp;(83+131*ROW(A54))):INDIRECT("'各歳別人口③'!D"&amp;(87+131*ROW(A54))))</f>
        <v>9625</v>
      </c>
      <c r="AU64" s="25">
        <f ca="1">SUM(INDIRECT("'各歳別人口③'!D"&amp;(88+131*ROW(A54))):INDIRECT("'各歳別人口③'!D"&amp;(133+131*ROW(A54))))</f>
        <v>7633</v>
      </c>
      <c r="AW64" s="24" t="str">
        <f>"2023年"&amp;"1月"</f>
        <v>2023年1月</v>
      </c>
      <c r="AX64" s="25">
        <f ca="1">SUM(INDIRECT("'各歳別人口③'!E"&amp;(3+131*ROW(A54))):INDIRECT("'各歳別人口③'!E"&amp;(7+131*ROW(A54))))</f>
        <v>5055</v>
      </c>
      <c r="AY64" s="25">
        <f ca="1">SUM(INDIRECT("'各歳別人口③'!E"&amp;(8+131*ROW(A54))):INDIRECT("'各歳別人口③'!E"&amp;(12+131*ROW(A54))))</f>
        <v>6605</v>
      </c>
      <c r="AZ64" s="25">
        <f ca="1">SUM(INDIRECT("'各歳別人口③'!E"&amp;(13+131*ROW(A54))):INDIRECT("'各歳別人口③'!E"&amp;(17+131*ROW(A54))))</f>
        <v>7463</v>
      </c>
      <c r="BA64" s="25">
        <f ca="1">SUM(INDIRECT("'各歳別人口③'!E"&amp;(18+131*ROW(A54))):INDIRECT("'各歳別人口③'!E"&amp;(22+131*ROW(A54))))</f>
        <v>8311</v>
      </c>
      <c r="BB64" s="25">
        <f ca="1">SUM(INDIRECT("'各歳別人口③'!E"&amp;(23+131*ROW(A54))):INDIRECT("'各歳別人口③'!E"&amp;(27+131*ROW(A54))))</f>
        <v>8975</v>
      </c>
      <c r="BC64" s="25">
        <f ca="1">SUM(INDIRECT("'各歳別人口③'!E"&amp;(28+131*ROW(A54))):INDIRECT("'各歳別人口③'!E"&amp;(32+131*ROW(A54))))</f>
        <v>7486</v>
      </c>
      <c r="BD64" s="25">
        <f ca="1">SUM(INDIRECT("'各歳別人口③'!E"&amp;(33+131*ROW(A54))):INDIRECT("'各歳別人口③'!E"&amp;(37+131*ROW(A54))))</f>
        <v>7712</v>
      </c>
      <c r="BE64" s="25">
        <f ca="1">SUM(INDIRECT("'各歳別人口③'!E"&amp;(38+131*ROW(A54))):INDIRECT("'各歳別人口③'!E"&amp;(42+131*ROW(A54))))</f>
        <v>9058</v>
      </c>
      <c r="BF64" s="25">
        <f ca="1">SUM(INDIRECT("'各歳別人口③'!E"&amp;(43+131*ROW(A54))):INDIRECT("'各歳別人口③'!E"&amp;(47+131*ROW(A54))))</f>
        <v>10642</v>
      </c>
      <c r="BG64" s="25">
        <f ca="1">SUM(INDIRECT("'各歳別人口③'!E"&amp;(48+131*ROW(A54))):INDIRECT("'各歳別人口③'!E"&amp;(52+131*ROW(A54))))</f>
        <v>13967</v>
      </c>
      <c r="BH64" s="25">
        <f ca="1">SUM(INDIRECT("'各歳別人口③'!E"&amp;(53+131*ROW(A54))):INDIRECT("'各歳別人口③'!E"&amp;(57+131*ROW(A54))))</f>
        <v>15162</v>
      </c>
      <c r="BI64" s="25">
        <f ca="1">SUM(INDIRECT("'各歳別人口③'!E"&amp;(58+131*ROW(A54))):INDIRECT("'各歳別人口③'!E"&amp;(62+131*ROW(A54))))</f>
        <v>12859</v>
      </c>
      <c r="BJ64" s="25">
        <f ca="1">SUM(INDIRECT("'各歳別人口③'!E"&amp;(63+131*ROW(A54))):INDIRECT("'各歳別人口③'!E"&amp;(67+131*ROW(A54))))</f>
        <v>11391</v>
      </c>
      <c r="BK64" s="25">
        <f ca="1">SUM(INDIRECT("'各歳別人口③'!E"&amp;(68+131*ROW(A54))):INDIRECT("'各歳別人口③'!E"&amp;(72+131*ROW(A54))))</f>
        <v>11584</v>
      </c>
      <c r="BL64" s="25">
        <f ca="1">SUM(INDIRECT("'各歳別人口③'!E"&amp;(73+131*ROW(A54))):INDIRECT("'各歳別人口③'!E"&amp;(77+131*ROW(A54))))</f>
        <v>16180</v>
      </c>
      <c r="BM64" s="25">
        <f ca="1">SUM(INDIRECT("'各歳別人口③'!E"&amp;(78+131*ROW(A54))):INDIRECT("'各歳別人口③'!E"&amp;(82+131*ROW(A54))))</f>
        <v>15089</v>
      </c>
      <c r="BN64" s="25">
        <f ca="1">SUM(INDIRECT("'各歳別人口③'!E"&amp;(83+131*ROW(A54))):INDIRECT("'各歳別人口③'!E"&amp;(87+131*ROW(A54))))</f>
        <v>12445</v>
      </c>
      <c r="BO64" s="25">
        <f ca="1">SUM(INDIRECT("'各歳別人口③'!E"&amp;(88+131*ROW(A54))):INDIRECT("'各歳別人口③'!E"&amp;(133+131*ROW(A54))))</f>
        <v>14502</v>
      </c>
      <c r="BQ64" s="24" t="str">
        <f>"2023年"&amp;"1月"</f>
        <v>2023年1月</v>
      </c>
      <c r="BR64" s="25">
        <f t="shared" ca="1" si="207"/>
        <v>890</v>
      </c>
      <c r="BS64" s="25">
        <f t="shared" ca="1" si="208"/>
        <v>984</v>
      </c>
      <c r="BT64" s="25">
        <f t="shared" ca="1" si="209"/>
        <v>1041</v>
      </c>
      <c r="BU64" s="25">
        <f t="shared" ca="1" si="210"/>
        <v>1203</v>
      </c>
      <c r="BV64" s="25">
        <f t="shared" ca="1" si="211"/>
        <v>1229</v>
      </c>
      <c r="BW64" s="25">
        <f t="shared" ca="1" si="212"/>
        <v>1279</v>
      </c>
      <c r="BX64" s="25">
        <f t="shared" ca="1" si="213"/>
        <v>1382</v>
      </c>
      <c r="BY64" s="25">
        <f t="shared" ca="1" si="214"/>
        <v>1412</v>
      </c>
      <c r="BZ64" s="25">
        <f t="shared" ca="1" si="215"/>
        <v>1382</v>
      </c>
      <c r="CA64" s="25">
        <f t="shared" ca="1" si="216"/>
        <v>1419</v>
      </c>
      <c r="CB64" s="25">
        <f t="shared" ca="1" si="217"/>
        <v>1486</v>
      </c>
      <c r="CC64" s="25">
        <f t="shared" ca="1" si="218"/>
        <v>1517</v>
      </c>
      <c r="CD64" s="25">
        <f t="shared" ca="1" si="219"/>
        <v>1617</v>
      </c>
      <c r="CE64" s="25">
        <f t="shared" ca="1" si="220"/>
        <v>1522</v>
      </c>
      <c r="CF64" s="25">
        <f t="shared" ca="1" si="221"/>
        <v>1635</v>
      </c>
      <c r="CG64" s="25">
        <f t="shared" ca="1" si="222"/>
        <v>1684</v>
      </c>
      <c r="CH64" s="25">
        <f t="shared" ca="1" si="223"/>
        <v>2036</v>
      </c>
      <c r="CI64" s="25">
        <f t="shared" ca="1" si="224"/>
        <v>1994</v>
      </c>
      <c r="CJ64" s="25">
        <f t="shared" ca="1" si="225"/>
        <v>2114</v>
      </c>
      <c r="CK64" s="25">
        <f t="shared" ca="1" si="226"/>
        <v>2344</v>
      </c>
      <c r="CL64" s="25">
        <f t="shared" ca="1" si="227"/>
        <v>2366</v>
      </c>
      <c r="CM64" s="25">
        <f t="shared" ca="1" si="228"/>
        <v>2496</v>
      </c>
      <c r="CN64" s="25">
        <f t="shared" ca="1" si="229"/>
        <v>2560</v>
      </c>
      <c r="CO64" s="25">
        <f t="shared" ca="1" si="230"/>
        <v>2145</v>
      </c>
      <c r="CP64" s="25">
        <f t="shared" ca="1" si="231"/>
        <v>1941</v>
      </c>
      <c r="CQ64" s="25">
        <f t="shared" ca="1" si="232"/>
        <v>1880</v>
      </c>
      <c r="CR64" s="25">
        <f t="shared" ca="1" si="233"/>
        <v>1887</v>
      </c>
      <c r="CS64" s="25">
        <f t="shared" ca="1" si="234"/>
        <v>1842</v>
      </c>
      <c r="CT64" s="25">
        <f t="shared" ca="1" si="235"/>
        <v>1829</v>
      </c>
      <c r="CU64" s="25">
        <f t="shared" ca="1" si="236"/>
        <v>1764</v>
      </c>
      <c r="CV64" s="25">
        <f t="shared" ca="1" si="237"/>
        <v>1727</v>
      </c>
      <c r="CW64" s="25">
        <f t="shared" ca="1" si="238"/>
        <v>1737</v>
      </c>
      <c r="CX64" s="25">
        <f t="shared" ca="1" si="239"/>
        <v>1787</v>
      </c>
      <c r="CY64" s="25">
        <f t="shared" ca="1" si="240"/>
        <v>1769</v>
      </c>
      <c r="CZ64" s="25">
        <f t="shared" ca="1" si="241"/>
        <v>1955</v>
      </c>
      <c r="DA64" s="25">
        <f t="shared" ca="1" si="242"/>
        <v>1896</v>
      </c>
      <c r="DB64" s="25">
        <f t="shared" ca="1" si="243"/>
        <v>1969</v>
      </c>
      <c r="DC64" s="25">
        <f t="shared" ca="1" si="244"/>
        <v>1963</v>
      </c>
      <c r="DD64" s="25">
        <f t="shared" ca="1" si="245"/>
        <v>2107</v>
      </c>
      <c r="DE64" s="25">
        <f t="shared" ca="1" si="246"/>
        <v>2118</v>
      </c>
      <c r="DF64" s="25">
        <f t="shared" ca="1" si="247"/>
        <v>2111</v>
      </c>
      <c r="DG64" s="25">
        <f t="shared" ca="1" si="248"/>
        <v>2135</v>
      </c>
      <c r="DH64" s="25">
        <f t="shared" ca="1" si="249"/>
        <v>2198</v>
      </c>
      <c r="DI64" s="25">
        <f t="shared" ca="1" si="250"/>
        <v>2336</v>
      </c>
      <c r="DJ64" s="25">
        <f t="shared" ca="1" si="251"/>
        <v>2488</v>
      </c>
      <c r="DK64" s="25">
        <f t="shared" ca="1" si="252"/>
        <v>2622</v>
      </c>
      <c r="DL64" s="25">
        <f t="shared" ca="1" si="253"/>
        <v>2803</v>
      </c>
      <c r="DM64" s="25">
        <f t="shared" ca="1" si="254"/>
        <v>2951</v>
      </c>
      <c r="DN64" s="25">
        <f t="shared" ca="1" si="255"/>
        <v>3092</v>
      </c>
      <c r="DO64" s="25">
        <f t="shared" ca="1" si="256"/>
        <v>3371</v>
      </c>
      <c r="DP64" s="25">
        <f t="shared" ca="1" si="257"/>
        <v>3454</v>
      </c>
      <c r="DQ64" s="25">
        <f t="shared" ca="1" si="258"/>
        <v>3356</v>
      </c>
      <c r="DR64" s="25">
        <f t="shared" ca="1" si="259"/>
        <v>3244</v>
      </c>
      <c r="DS64" s="25">
        <f t="shared" ca="1" si="260"/>
        <v>3118</v>
      </c>
      <c r="DT64" s="25">
        <f t="shared" ca="1" si="261"/>
        <v>3104</v>
      </c>
      <c r="DU64" s="25">
        <f t="shared" ca="1" si="262"/>
        <v>3107</v>
      </c>
      <c r="DV64" s="25">
        <f t="shared" ca="1" si="263"/>
        <v>2368</v>
      </c>
      <c r="DW64" s="25">
        <f t="shared" ca="1" si="264"/>
        <v>2798</v>
      </c>
      <c r="DX64" s="25">
        <f t="shared" ca="1" si="265"/>
        <v>2589</v>
      </c>
      <c r="DY64" s="25">
        <f t="shared" ca="1" si="266"/>
        <v>2584</v>
      </c>
      <c r="DZ64" s="25">
        <f t="shared" ca="1" si="267"/>
        <v>2427</v>
      </c>
      <c r="EA64" s="25">
        <f t="shared" ca="1" si="268"/>
        <v>2461</v>
      </c>
      <c r="EB64" s="25">
        <f t="shared" ca="1" si="269"/>
        <v>2273</v>
      </c>
      <c r="EC64" s="25">
        <f t="shared" ca="1" si="270"/>
        <v>2428</v>
      </c>
      <c r="ED64" s="25">
        <f t="shared" ca="1" si="271"/>
        <v>2296</v>
      </c>
      <c r="EE64" s="25">
        <f t="shared" ca="1" si="272"/>
        <v>2145</v>
      </c>
      <c r="EF64" s="25">
        <f t="shared" ca="1" si="273"/>
        <v>2278</v>
      </c>
      <c r="EG64" s="25">
        <f t="shared" ca="1" si="274"/>
        <v>2261</v>
      </c>
      <c r="EH64" s="25">
        <f t="shared" ca="1" si="275"/>
        <v>2303</v>
      </c>
      <c r="EI64" s="25">
        <f t="shared" ca="1" si="276"/>
        <v>2420</v>
      </c>
      <c r="EJ64" s="25">
        <f t="shared" ca="1" si="277"/>
        <v>2581</v>
      </c>
      <c r="EK64" s="25">
        <f t="shared" ca="1" si="278"/>
        <v>2702</v>
      </c>
      <c r="EL64" s="25">
        <f t="shared" ca="1" si="279"/>
        <v>2885</v>
      </c>
      <c r="EM64" s="25">
        <f t="shared" ca="1" si="280"/>
        <v>3290</v>
      </c>
      <c r="EN64" s="25">
        <f t="shared" ca="1" si="281"/>
        <v>3163</v>
      </c>
      <c r="EO64" s="25">
        <f t="shared" ca="1" si="282"/>
        <v>3328</v>
      </c>
      <c r="EP64" s="25">
        <f t="shared" ca="1" si="283"/>
        <v>2266</v>
      </c>
      <c r="EQ64" s="25">
        <f t="shared" ca="1" si="284"/>
        <v>1795</v>
      </c>
      <c r="ER64" s="25">
        <f t="shared" ca="1" si="285"/>
        <v>2331</v>
      </c>
      <c r="ES64" s="25">
        <f t="shared" ca="1" si="286"/>
        <v>2489</v>
      </c>
      <c r="ET64" s="25">
        <f t="shared" ca="1" si="287"/>
        <v>2374</v>
      </c>
      <c r="EU64" s="25">
        <f t="shared" ca="1" si="288"/>
        <v>2273</v>
      </c>
      <c r="EV64" s="25">
        <f t="shared" ca="1" si="289"/>
        <v>1894</v>
      </c>
      <c r="EW64" s="25">
        <f t="shared" ca="1" si="290"/>
        <v>1657</v>
      </c>
      <c r="EX64" s="25">
        <f t="shared" ca="1" si="291"/>
        <v>1427</v>
      </c>
      <c r="EY64" s="25">
        <f t="shared" ca="1" si="292"/>
        <v>1425</v>
      </c>
      <c r="EZ64" s="25">
        <f t="shared" ca="1" si="293"/>
        <v>1235</v>
      </c>
      <c r="FA64" s="25">
        <f t="shared" ca="1" si="294"/>
        <v>1144</v>
      </c>
      <c r="FB64" s="25">
        <f t="shared" ca="1" si="295"/>
        <v>887</v>
      </c>
      <c r="FC64" s="25">
        <f t="shared" ca="1" si="296"/>
        <v>729</v>
      </c>
      <c r="FD64" s="25">
        <f t="shared" ca="1" si="297"/>
        <v>604</v>
      </c>
      <c r="FE64" s="25">
        <f t="shared" ca="1" si="298"/>
        <v>441</v>
      </c>
      <c r="FF64" s="25">
        <f t="shared" ca="1" si="299"/>
        <v>342</v>
      </c>
      <c r="FG64" s="25">
        <f t="shared" ca="1" si="300"/>
        <v>238</v>
      </c>
      <c r="FH64" s="25">
        <f t="shared" ca="1" si="301"/>
        <v>199</v>
      </c>
      <c r="FI64" s="25">
        <f t="shared" ca="1" si="302"/>
        <v>158</v>
      </c>
      <c r="FJ64" s="25">
        <f t="shared" ca="1" si="303"/>
        <v>81</v>
      </c>
      <c r="FK64" s="25">
        <f t="shared" ca="1" si="304"/>
        <v>62</v>
      </c>
      <c r="FL64" s="25">
        <f t="shared" ca="1" si="305"/>
        <v>34</v>
      </c>
      <c r="FM64" s="25">
        <f t="shared" ca="1" si="306"/>
        <v>24</v>
      </c>
      <c r="FN64" s="27">
        <f ca="1">SUM(INDIRECT("'各歳別人口③'!D"&amp;(103+131*ROW(A54))):INDIRECT("'各歳別人口③'!D"&amp;(133+131*ROW(A54))))</f>
        <v>30</v>
      </c>
      <c r="FP64" s="24" t="str">
        <f>"2023年"&amp;"1月"</f>
        <v>2023年1月</v>
      </c>
      <c r="FQ64" s="25">
        <f t="shared" ca="1" si="307"/>
        <v>934</v>
      </c>
      <c r="FR64" s="25">
        <f t="shared" ca="1" si="308"/>
        <v>909</v>
      </c>
      <c r="FS64" s="25">
        <f t="shared" ca="1" si="309"/>
        <v>1050</v>
      </c>
      <c r="FT64" s="25">
        <f t="shared" ca="1" si="310"/>
        <v>1066</v>
      </c>
      <c r="FU64" s="25">
        <f t="shared" ca="1" si="311"/>
        <v>1096</v>
      </c>
      <c r="FV64" s="25">
        <f t="shared" ca="1" si="312"/>
        <v>1218</v>
      </c>
      <c r="FW64" s="25">
        <f t="shared" ca="1" si="313"/>
        <v>1243</v>
      </c>
      <c r="FX64" s="25">
        <f t="shared" ca="1" si="314"/>
        <v>1318</v>
      </c>
      <c r="FY64" s="25">
        <f t="shared" ca="1" si="315"/>
        <v>1389</v>
      </c>
      <c r="FZ64" s="25">
        <f t="shared" ca="1" si="316"/>
        <v>1437</v>
      </c>
      <c r="GA64" s="25">
        <f t="shared" ca="1" si="317"/>
        <v>1413</v>
      </c>
      <c r="GB64" s="25">
        <f t="shared" ca="1" si="318"/>
        <v>1526</v>
      </c>
      <c r="GC64" s="25">
        <f t="shared" ca="1" si="319"/>
        <v>1510</v>
      </c>
      <c r="GD64" s="25">
        <f t="shared" ca="1" si="320"/>
        <v>1485</v>
      </c>
      <c r="GE64" s="25">
        <f t="shared" ca="1" si="321"/>
        <v>1529</v>
      </c>
      <c r="GF64" s="25">
        <f t="shared" ca="1" si="322"/>
        <v>1624</v>
      </c>
      <c r="GG64" s="25">
        <f t="shared" ca="1" si="323"/>
        <v>1636</v>
      </c>
      <c r="GH64" s="25">
        <f t="shared" ca="1" si="324"/>
        <v>1550</v>
      </c>
      <c r="GI64" s="25">
        <f t="shared" ca="1" si="325"/>
        <v>1700</v>
      </c>
      <c r="GJ64" s="25">
        <f t="shared" ca="1" si="326"/>
        <v>1801</v>
      </c>
      <c r="GK64" s="25">
        <f t="shared" ca="1" si="327"/>
        <v>1824</v>
      </c>
      <c r="GL64" s="25">
        <f t="shared" ca="1" si="328"/>
        <v>1856</v>
      </c>
      <c r="GM64" s="25">
        <f t="shared" ca="1" si="329"/>
        <v>1928</v>
      </c>
      <c r="GN64" s="25">
        <f t="shared" ca="1" si="330"/>
        <v>1696</v>
      </c>
      <c r="GO64" s="25">
        <f t="shared" ca="1" si="331"/>
        <v>1671</v>
      </c>
      <c r="GP64" s="25">
        <f t="shared" ca="1" si="332"/>
        <v>1576</v>
      </c>
      <c r="GQ64" s="25">
        <f t="shared" ca="1" si="333"/>
        <v>1549</v>
      </c>
      <c r="GR64" s="25">
        <f t="shared" ca="1" si="334"/>
        <v>1442</v>
      </c>
      <c r="GS64" s="25">
        <f t="shared" ca="1" si="335"/>
        <v>1502</v>
      </c>
      <c r="GT64" s="25">
        <f t="shared" ca="1" si="336"/>
        <v>1417</v>
      </c>
      <c r="GU64" s="25">
        <f t="shared" ca="1" si="337"/>
        <v>1456</v>
      </c>
      <c r="GV64" s="25">
        <f t="shared" ca="1" si="338"/>
        <v>1472</v>
      </c>
      <c r="GW64" s="25">
        <f t="shared" ca="1" si="339"/>
        <v>1516</v>
      </c>
      <c r="GX64" s="25">
        <f t="shared" ca="1" si="340"/>
        <v>1591</v>
      </c>
      <c r="GY64" s="25">
        <f t="shared" ca="1" si="341"/>
        <v>1677</v>
      </c>
      <c r="GZ64" s="25">
        <f t="shared" ca="1" si="342"/>
        <v>1689</v>
      </c>
      <c r="HA64" s="25">
        <f t="shared" ca="1" si="343"/>
        <v>1636</v>
      </c>
      <c r="HB64" s="25">
        <f t="shared" ca="1" si="344"/>
        <v>1804</v>
      </c>
      <c r="HC64" s="25">
        <f t="shared" ca="1" si="345"/>
        <v>1915</v>
      </c>
      <c r="HD64" s="25">
        <f t="shared" ca="1" si="346"/>
        <v>2014</v>
      </c>
      <c r="HE64" s="25">
        <f t="shared" ca="1" si="347"/>
        <v>1938</v>
      </c>
      <c r="HF64" s="25">
        <f t="shared" ca="1" si="348"/>
        <v>2021</v>
      </c>
      <c r="HG64" s="25">
        <f t="shared" ca="1" si="349"/>
        <v>2107</v>
      </c>
      <c r="HH64" s="25">
        <f t="shared" ca="1" si="350"/>
        <v>2238</v>
      </c>
      <c r="HI64" s="25">
        <f t="shared" ca="1" si="351"/>
        <v>2338</v>
      </c>
      <c r="HJ64" s="25">
        <f t="shared" ca="1" si="352"/>
        <v>2451</v>
      </c>
      <c r="HK64" s="25">
        <f t="shared" ca="1" si="353"/>
        <v>2592</v>
      </c>
      <c r="HL64" s="25">
        <f t="shared" ca="1" si="354"/>
        <v>2785</v>
      </c>
      <c r="HM64" s="25">
        <f t="shared" ca="1" si="355"/>
        <v>2999</v>
      </c>
      <c r="HN64" s="25">
        <f t="shared" ca="1" si="356"/>
        <v>3140</v>
      </c>
      <c r="HO64" s="25">
        <f t="shared" ca="1" si="357"/>
        <v>3130</v>
      </c>
      <c r="HP64" s="25">
        <f t="shared" ca="1" si="358"/>
        <v>3156</v>
      </c>
      <c r="HQ64" s="25">
        <f t="shared" ca="1" si="359"/>
        <v>3081</v>
      </c>
      <c r="HR64" s="25">
        <f t="shared" ca="1" si="360"/>
        <v>2919</v>
      </c>
      <c r="HS64" s="25">
        <f t="shared" ca="1" si="361"/>
        <v>2876</v>
      </c>
      <c r="HT64" s="25">
        <f t="shared" ca="1" si="362"/>
        <v>2914</v>
      </c>
      <c r="HU64" s="25">
        <f t="shared" ca="1" si="363"/>
        <v>2248</v>
      </c>
      <c r="HV64" s="25">
        <f t="shared" ca="1" si="364"/>
        <v>2691</v>
      </c>
      <c r="HW64" s="25">
        <f t="shared" ca="1" si="365"/>
        <v>2551</v>
      </c>
      <c r="HX64" s="25">
        <f t="shared" ca="1" si="366"/>
        <v>2455</v>
      </c>
      <c r="HY64" s="25">
        <f t="shared" ca="1" si="367"/>
        <v>2332</v>
      </c>
      <c r="HZ64" s="25">
        <f t="shared" ca="1" si="368"/>
        <v>2282</v>
      </c>
      <c r="IA64" s="25">
        <f t="shared" ca="1" si="369"/>
        <v>2317</v>
      </c>
      <c r="IB64" s="25">
        <f t="shared" ca="1" si="370"/>
        <v>2180</v>
      </c>
      <c r="IC64" s="25">
        <f t="shared" ca="1" si="371"/>
        <v>2280</v>
      </c>
      <c r="ID64" s="25">
        <f t="shared" ca="1" si="372"/>
        <v>2135</v>
      </c>
      <c r="IE64" s="25">
        <f t="shared" ca="1" si="373"/>
        <v>2297</v>
      </c>
      <c r="IF64" s="25">
        <f t="shared" ca="1" si="374"/>
        <v>2303</v>
      </c>
      <c r="IG64" s="25">
        <f t="shared" ca="1" si="375"/>
        <v>2416</v>
      </c>
      <c r="IH64" s="25">
        <f t="shared" ca="1" si="376"/>
        <v>2433</v>
      </c>
      <c r="II64" s="25">
        <f t="shared" ca="1" si="377"/>
        <v>2708</v>
      </c>
      <c r="IJ64" s="25">
        <f t="shared" ca="1" si="378"/>
        <v>2914</v>
      </c>
      <c r="IK64" s="25">
        <f t="shared" ca="1" si="379"/>
        <v>3098</v>
      </c>
      <c r="IL64" s="25">
        <f t="shared" ca="1" si="380"/>
        <v>3771</v>
      </c>
      <c r="IM64" s="25">
        <f t="shared" ca="1" si="381"/>
        <v>3689</v>
      </c>
      <c r="IN64" s="25">
        <f t="shared" ca="1" si="382"/>
        <v>3903</v>
      </c>
      <c r="IO64" s="25">
        <f t="shared" ca="1" si="383"/>
        <v>2805</v>
      </c>
      <c r="IP64" s="25">
        <f t="shared" ca="1" si="384"/>
        <v>2350</v>
      </c>
      <c r="IQ64" s="25">
        <f t="shared" ca="1" si="385"/>
        <v>2958</v>
      </c>
      <c r="IR64" s="25">
        <f t="shared" ca="1" si="386"/>
        <v>3073</v>
      </c>
      <c r="IS64" s="25">
        <f t="shared" ca="1" si="387"/>
        <v>2862</v>
      </c>
      <c r="IT64" s="25">
        <f t="shared" ca="1" si="388"/>
        <v>2937</v>
      </c>
      <c r="IU64" s="25">
        <f t="shared" ca="1" si="389"/>
        <v>2466</v>
      </c>
      <c r="IV64" s="25">
        <f t="shared" ca="1" si="390"/>
        <v>2183</v>
      </c>
      <c r="IW64" s="25">
        <f t="shared" ca="1" si="391"/>
        <v>1997</v>
      </c>
      <c r="IX64" s="25">
        <f t="shared" ca="1" si="392"/>
        <v>2050</v>
      </c>
      <c r="IY64" s="25">
        <f t="shared" ca="1" si="393"/>
        <v>1794</v>
      </c>
      <c r="IZ64" s="25">
        <f t="shared" ca="1" si="394"/>
        <v>1812</v>
      </c>
      <c r="JA64" s="25">
        <f t="shared" ca="1" si="395"/>
        <v>1560</v>
      </c>
      <c r="JB64" s="25">
        <f t="shared" ca="1" si="396"/>
        <v>1361</v>
      </c>
      <c r="JC64" s="25">
        <f t="shared" ca="1" si="397"/>
        <v>1222</v>
      </c>
      <c r="JD64" s="25">
        <f t="shared" ca="1" si="398"/>
        <v>1006</v>
      </c>
      <c r="JE64" s="25">
        <f t="shared" ca="1" si="399"/>
        <v>831</v>
      </c>
      <c r="JF64" s="25">
        <f t="shared" ca="1" si="400"/>
        <v>708</v>
      </c>
      <c r="JG64" s="25">
        <f t="shared" ca="1" si="401"/>
        <v>550</v>
      </c>
      <c r="JH64" s="25">
        <f t="shared" ca="1" si="402"/>
        <v>428</v>
      </c>
      <c r="JI64" s="25">
        <f t="shared" ca="1" si="403"/>
        <v>314</v>
      </c>
      <c r="JJ64" s="25">
        <f t="shared" ca="1" si="404"/>
        <v>301</v>
      </c>
      <c r="JK64" s="25">
        <f t="shared" ca="1" si="405"/>
        <v>199</v>
      </c>
      <c r="JL64" s="25">
        <f t="shared" ca="1" si="406"/>
        <v>127</v>
      </c>
      <c r="JM64" s="27">
        <f ca="1">SUM(INDIRECT("'各歳別人口③'!E"&amp;(103+131*ROW(A54))):INDIRECT("'各歳別人口③'!E"&amp;(133+131*ROW(A54))))</f>
        <v>239</v>
      </c>
    </row>
    <row r="65" spans="1:273" x14ac:dyDescent="0.4">
      <c r="A65" s="24" t="str">
        <f>"2023年"&amp;"2月"</f>
        <v>2023年2月</v>
      </c>
      <c r="B65" s="25">
        <f ca="1">SUM(INDIRECT("'各歳別人口③'!D"&amp;(3+131*ROW(A55))):INDIRECT("'各歳別人口③'!E"&amp;(133+131*ROW(A55))))</f>
        <v>387031</v>
      </c>
      <c r="D65" s="24" t="str">
        <f>"2023年"&amp;"2月"</f>
        <v>2023年2月</v>
      </c>
      <c r="E65" s="25">
        <f ca="1">SUM(INDIRECT("'各歳別人口③'!D"&amp;(3+131*ROW(A55))):INDIRECT("'各歳別人口③'!D"&amp;(133+131*ROW(A55))))</f>
        <v>192800</v>
      </c>
      <c r="F65" s="25">
        <f ca="1">SUM(INDIRECT("'各歳別人口③'!E"&amp;(3+131*ROW(A55))):INDIRECT("'各歳別人口③'!E"&amp;(133+131*ROW(A55))))</f>
        <v>194231</v>
      </c>
      <c r="H65" s="24" t="str">
        <f>"2023年"&amp;"2月"</f>
        <v>2023年2月</v>
      </c>
      <c r="I65" s="25">
        <f ca="1">SUM(INDIRECT("'各歳別人口③'!D"&amp;(3+131*ROW(A55))):INDIRECT("'各歳別人口③'!D"&amp;(17+131*ROW(A55))))</f>
        <v>19932</v>
      </c>
      <c r="J65" s="25">
        <f ca="1">SUM(INDIRECT("'各歳別人口③'!D"&amp;(18+131*ROW(A55))):INDIRECT("'各歳別人口③'!D"&amp;(67+131*ROW(A55))))</f>
        <v>117419</v>
      </c>
      <c r="K65" s="25">
        <f ca="1">SUM(INDIRECT("'各歳別人口③'!D"&amp;(68+131*ROW(A55))):INDIRECT("'各歳別人口③'!D"&amp;(133+131*ROW(A55))))</f>
        <v>55449</v>
      </c>
      <c r="M65" s="24" t="str">
        <f>"2023年"&amp;"2月"</f>
        <v>2023年2月</v>
      </c>
      <c r="N65" s="25">
        <f ca="1">SUM(INDIRECT("'各歳別人口③'!E"&amp;(3+131*ROW(A55))):INDIRECT("'各歳別人口③'!E"&amp;(17+131*ROW(A55))))</f>
        <v>19066</v>
      </c>
      <c r="O65" s="25">
        <f ca="1">SUM(INDIRECT("'各歳別人口③'!E"&amp;(18+131*ROW(A55))):INDIRECT("'各歳別人口③'!E"&amp;(67+131*ROW(A55))))</f>
        <v>105413</v>
      </c>
      <c r="P65" s="25">
        <f ca="1">SUM(INDIRECT("'各歳別人口③'!E"&amp;(68+131*ROW(A55))):INDIRECT("'各歳別人口③'!E"&amp;(133+131*ROW(A55))))</f>
        <v>69752</v>
      </c>
      <c r="R65" s="24" t="str">
        <f>"2023年"&amp;"2月"</f>
        <v>2023年2月</v>
      </c>
      <c r="S65" s="26">
        <f ca="1">IFERROR(SUM(INDIRECT("'各歳別人口③'!D"&amp;(68+131*ROW(A55))):INDIRECT("'各歳別人口③'!E"&amp;(133+131*ROW(A55))))/SUM(INDIRECT("'各歳別人口③'!D"&amp;(3+131*ROW(A55))):INDIRECT("'各歳別人口③'!E"&amp;(133+131*ROW(A55)))),"")</f>
        <v>0.32349088315923014</v>
      </c>
      <c r="U65" s="24" t="str">
        <f>"2023年"&amp;"2月"</f>
        <v>2023年2月</v>
      </c>
      <c r="V65" s="26">
        <f ca="1">IFERROR(SUM(INDIRECT("'各歳別人口③'!D"&amp;(78+131*ROW(A55))):INDIRECT("'各歳別人口③'!E"&amp;(133+131*ROW(A55))))/SUM(INDIRECT("'各歳別人口③'!D"&amp;(3+131*ROW(A55))):INDIRECT("'各歳別人口③'!E"&amp;(133+131*ROW(A55)))),"")</f>
        <v>0.18544767731783759</v>
      </c>
      <c r="X65" s="24" t="str">
        <f>"2023年"&amp;"2月"</f>
        <v>2023年2月</v>
      </c>
      <c r="Y65" s="26">
        <f ca="1">IFERROR(SUM(INDIRECT("'各歳別人口③'!D"&amp;(3+131*ROW(A55))):INDIRECT("'各歳別人口③'!E"&amp;(17+131*ROW(A55))))/SUM(INDIRECT("'各歳別人口③'!D"&amp;(3+131*ROW(A55))):INDIRECT("'各歳別人口③'!E"&amp;(133+131*ROW(A55)))),"")</f>
        <v>0.10076195446876349</v>
      </c>
      <c r="Z65" s="26">
        <f ca="1">IFERROR(SUM(INDIRECT("'各歳別人口③'!D"&amp;(18+131*ROW(A55))):INDIRECT("'各歳別人口③'!E"&amp;(67+131*ROW(A55))))/SUM(INDIRECT("'各歳別人口③'!D"&amp;(3+131*ROW(A55))):INDIRECT("'各歳別人口③'!E"&amp;(133+131*ROW(A55)))),"")</f>
        <v>0.5757471623720064</v>
      </c>
      <c r="AA65" s="26">
        <f ca="1">IFERROR(SUM(INDIRECT("'各歳別人口③'!D"&amp;(68+131*ROW(A55))):INDIRECT("'各歳別人口③'!E"&amp;(133+131*ROW(A55))))/SUM(INDIRECT("'各歳別人口③'!D"&amp;(3+131*ROW(A55))):INDIRECT("'各歳別人口③'!E"&amp;(133+131*ROW(A55)))),"")</f>
        <v>0.32349088315923014</v>
      </c>
      <c r="AC65" s="24" t="str">
        <f>"2023年"&amp;"2月"</f>
        <v>2023年2月</v>
      </c>
      <c r="AD65" s="25">
        <f ca="1">SUM(INDIRECT("'各歳別人口③'!D"&amp;(3+131*ROW(A55))):INDIRECT("'各歳別人口③'!D"&amp;(7+131*ROW(A55))))</f>
        <v>5304</v>
      </c>
      <c r="AE65" s="25">
        <f ca="1">SUM(INDIRECT("'各歳別人口③'!D"&amp;(8+131*ROW(A55))):INDIRECT("'各歳別人口③'!D"&amp;(12+131*ROW(A55))))</f>
        <v>6854</v>
      </c>
      <c r="AF65" s="25">
        <f ca="1">SUM(INDIRECT("'各歳別人口③'!D"&amp;(13+131*ROW(A55))):INDIRECT("'各歳別人口③'!D"&amp;(17+131*ROW(A55))))</f>
        <v>7774</v>
      </c>
      <c r="AG65" s="25">
        <f ca="1">SUM(INDIRECT("'各歳別人口③'!D"&amp;(18+131*ROW(A55))):INDIRECT("'各歳別人口③'!D"&amp;(22+131*ROW(A55))))</f>
        <v>10106</v>
      </c>
      <c r="AH65" s="25">
        <f ca="1">SUM(INDIRECT("'各歳別人口③'!D"&amp;(23+131*ROW(A55))):INDIRECT("'各歳別人口③'!D"&amp;(27+131*ROW(A55))))</f>
        <v>11481</v>
      </c>
      <c r="AI65" s="25">
        <f ca="1">SUM(INDIRECT("'各歳別人口③'!D"&amp;(28+131*ROW(A55))):INDIRECT("'各歳別人口③'!D"&amp;(32+131*ROW(A55))))</f>
        <v>9190</v>
      </c>
      <c r="AJ65" s="25">
        <f ca="1">SUM(INDIRECT("'各歳別人口③'!D"&amp;(33+131*ROW(A55))):INDIRECT("'各歳別人口③'!D"&amp;(37+131*ROW(A55))))</f>
        <v>8928</v>
      </c>
      <c r="AK65" s="25">
        <f ca="1">SUM(INDIRECT("'各歳別人口③'!D"&amp;(38+131*ROW(A55))):INDIRECT("'各歳別人口③'!D"&amp;(42+131*ROW(A55))))</f>
        <v>10027</v>
      </c>
      <c r="AL65" s="25">
        <f ca="1">SUM(INDIRECT("'各歳別人口③'!D"&amp;(43+131*ROW(A55))):INDIRECT("'各歳別人口③'!D"&amp;(47+131*ROW(A55))))</f>
        <v>11268</v>
      </c>
      <c r="AM65" s="25">
        <f ca="1">SUM(INDIRECT("'各歳別人口③'!D"&amp;(48+131*ROW(A55))):INDIRECT("'各歳別人口③'!D"&amp;(52+131*ROW(A55))))</f>
        <v>14760</v>
      </c>
      <c r="AN65" s="25">
        <f ca="1">SUM(INDIRECT("'各歳別人口③'!D"&amp;(53+131*ROW(A55))):INDIRECT("'各歳別人口③'!D"&amp;(57+131*ROW(A55))))</f>
        <v>16290</v>
      </c>
      <c r="AO65" s="25">
        <f ca="1">SUM(INDIRECT("'各歳別人口③'!D"&amp;(58+131*ROW(A55))):INDIRECT("'各歳別人口③'!D"&amp;(62+131*ROW(A55))))</f>
        <v>13434</v>
      </c>
      <c r="AP65" s="25">
        <f ca="1">SUM(INDIRECT("'各歳別人口③'!D"&amp;(63+131*ROW(A55))):INDIRECT("'各歳別人口③'!D"&amp;(67+131*ROW(A55))))</f>
        <v>11935</v>
      </c>
      <c r="AQ65" s="25">
        <f ca="1">SUM(INDIRECT("'各歳別人口③'!D"&amp;(68+131*ROW(A55))):INDIRECT("'各歳別人口③'!D"&amp;(72+131*ROW(A55))))</f>
        <v>11348</v>
      </c>
      <c r="AR65" s="25">
        <f ca="1">SUM(INDIRECT("'各歳別人口③'!D"&amp;(73+131*ROW(A55))):INDIRECT("'各歳別人口③'!D"&amp;(77+131*ROW(A55))))</f>
        <v>14512</v>
      </c>
      <c r="AS65" s="25">
        <f ca="1">SUM(INDIRECT("'各歳別人口③'!D"&amp;(78+131*ROW(A55))):INDIRECT("'各歳別人口③'!D"&amp;(82+131*ROW(A55))))</f>
        <v>12259</v>
      </c>
      <c r="AT65" s="25">
        <f ca="1">SUM(INDIRECT("'各歳別人口③'!D"&amp;(83+131*ROW(A55))):INDIRECT("'各歳別人口③'!D"&amp;(87+131*ROW(A55))))</f>
        <v>9680</v>
      </c>
      <c r="AU65" s="25">
        <f ca="1">SUM(INDIRECT("'各歳別人口③'!D"&amp;(88+131*ROW(A55))):INDIRECT("'各歳別人口③'!D"&amp;(133+131*ROW(A55))))</f>
        <v>7650</v>
      </c>
      <c r="AW65" s="24" t="str">
        <f>"2023年"&amp;"2月"</f>
        <v>2023年2月</v>
      </c>
      <c r="AX65" s="25">
        <f ca="1">SUM(INDIRECT("'各歳別人口③'!E"&amp;(3+131*ROW(A55))):INDIRECT("'各歳別人口③'!E"&amp;(7+131*ROW(A55))))</f>
        <v>5028</v>
      </c>
      <c r="AY65" s="25">
        <f ca="1">SUM(INDIRECT("'各歳別人口③'!E"&amp;(8+131*ROW(A55))):INDIRECT("'各歳別人口③'!E"&amp;(12+131*ROW(A55))))</f>
        <v>6586</v>
      </c>
      <c r="AZ65" s="25">
        <f ca="1">SUM(INDIRECT("'各歳別人口③'!E"&amp;(13+131*ROW(A55))):INDIRECT("'各歳別人口③'!E"&amp;(17+131*ROW(A55))))</f>
        <v>7452</v>
      </c>
      <c r="BA65" s="25">
        <f ca="1">SUM(INDIRECT("'各歳別人口③'!E"&amp;(18+131*ROW(A55))):INDIRECT("'各歳別人口③'!E"&amp;(22+131*ROW(A55))))</f>
        <v>8286</v>
      </c>
      <c r="BB65" s="25">
        <f ca="1">SUM(INDIRECT("'各歳別人口③'!E"&amp;(23+131*ROW(A55))):INDIRECT("'各歳別人口③'!E"&amp;(27+131*ROW(A55))))</f>
        <v>8937</v>
      </c>
      <c r="BC65" s="25">
        <f ca="1">SUM(INDIRECT("'各歳別人口③'!E"&amp;(28+131*ROW(A55))):INDIRECT("'各歳別人口③'!E"&amp;(32+131*ROW(A55))))</f>
        <v>7501</v>
      </c>
      <c r="BD65" s="25">
        <f ca="1">SUM(INDIRECT("'各歳別人口③'!E"&amp;(33+131*ROW(A55))):INDIRECT("'各歳別人口③'!E"&amp;(37+131*ROW(A55))))</f>
        <v>7672</v>
      </c>
      <c r="BE65" s="25">
        <f ca="1">SUM(INDIRECT("'各歳別人口③'!E"&amp;(38+131*ROW(A55))):INDIRECT("'各歳別人口③'!E"&amp;(42+131*ROW(A55))))</f>
        <v>9040</v>
      </c>
      <c r="BF65" s="25">
        <f ca="1">SUM(INDIRECT("'各歳別人口③'!E"&amp;(43+131*ROW(A55))):INDIRECT("'各歳別人口③'!E"&amp;(47+131*ROW(A55))))</f>
        <v>10603</v>
      </c>
      <c r="BG65" s="25">
        <f ca="1">SUM(INDIRECT("'各歳別人口③'!E"&amp;(48+131*ROW(A55))):INDIRECT("'各歳別人口③'!E"&amp;(52+131*ROW(A55))))</f>
        <v>13920</v>
      </c>
      <c r="BH65" s="25">
        <f ca="1">SUM(INDIRECT("'各歳別人口③'!E"&amp;(53+131*ROW(A55))):INDIRECT("'各歳別人口③'!E"&amp;(57+131*ROW(A55))))</f>
        <v>15150</v>
      </c>
      <c r="BI65" s="25">
        <f ca="1">SUM(INDIRECT("'各歳別人口③'!E"&amp;(58+131*ROW(A55))):INDIRECT("'各歳別人口③'!E"&amp;(62+131*ROW(A55))))</f>
        <v>12875</v>
      </c>
      <c r="BJ65" s="25">
        <f ca="1">SUM(INDIRECT("'各歳別人口③'!E"&amp;(63+131*ROW(A55))):INDIRECT("'各歳別人口③'!E"&amp;(67+131*ROW(A55))))</f>
        <v>11429</v>
      </c>
      <c r="BK65" s="25">
        <f ca="1">SUM(INDIRECT("'各歳別人口③'!E"&amp;(68+131*ROW(A55))):INDIRECT("'各歳別人口③'!E"&amp;(72+131*ROW(A55))))</f>
        <v>11524</v>
      </c>
      <c r="BL65" s="25">
        <f ca="1">SUM(INDIRECT("'各歳別人口③'!E"&amp;(73+131*ROW(A55))):INDIRECT("'各歳別人口③'!E"&amp;(77+131*ROW(A55))))</f>
        <v>16043</v>
      </c>
      <c r="BM65" s="25">
        <f ca="1">SUM(INDIRECT("'各歳別人口③'!E"&amp;(78+131*ROW(A55))):INDIRECT("'各歳別人口③'!E"&amp;(82+131*ROW(A55))))</f>
        <v>15165</v>
      </c>
      <c r="BN65" s="25">
        <f ca="1">SUM(INDIRECT("'各歳別人口③'!E"&amp;(83+131*ROW(A55))):INDIRECT("'各歳別人口③'!E"&amp;(87+131*ROW(A55))))</f>
        <v>12463</v>
      </c>
      <c r="BO65" s="25">
        <f ca="1">SUM(INDIRECT("'各歳別人口③'!E"&amp;(88+131*ROW(A55))):INDIRECT("'各歳別人口③'!E"&amp;(133+131*ROW(A55))))</f>
        <v>14557</v>
      </c>
      <c r="BQ65" s="24" t="str">
        <f>"2023年"&amp;"2月"</f>
        <v>2023年2月</v>
      </c>
      <c r="BR65" s="25">
        <f t="shared" ca="1" si="207"/>
        <v>880</v>
      </c>
      <c r="BS65" s="25">
        <f t="shared" ca="1" si="208"/>
        <v>990</v>
      </c>
      <c r="BT65" s="25">
        <f t="shared" ca="1" si="209"/>
        <v>1036</v>
      </c>
      <c r="BU65" s="25">
        <f t="shared" ca="1" si="210"/>
        <v>1185</v>
      </c>
      <c r="BV65" s="25">
        <f t="shared" ca="1" si="211"/>
        <v>1213</v>
      </c>
      <c r="BW65" s="25">
        <f t="shared" ca="1" si="212"/>
        <v>1277</v>
      </c>
      <c r="BX65" s="25">
        <f t="shared" ca="1" si="213"/>
        <v>1371</v>
      </c>
      <c r="BY65" s="25">
        <f t="shared" ca="1" si="214"/>
        <v>1410</v>
      </c>
      <c r="BZ65" s="25">
        <f t="shared" ca="1" si="215"/>
        <v>1393</v>
      </c>
      <c r="CA65" s="25">
        <f t="shared" ca="1" si="216"/>
        <v>1403</v>
      </c>
      <c r="CB65" s="25">
        <f t="shared" ca="1" si="217"/>
        <v>1488</v>
      </c>
      <c r="CC65" s="25">
        <f t="shared" ca="1" si="218"/>
        <v>1500</v>
      </c>
      <c r="CD65" s="25">
        <f t="shared" ca="1" si="219"/>
        <v>1618</v>
      </c>
      <c r="CE65" s="25">
        <f t="shared" ca="1" si="220"/>
        <v>1530</v>
      </c>
      <c r="CF65" s="25">
        <f t="shared" ca="1" si="221"/>
        <v>1638</v>
      </c>
      <c r="CG65" s="25">
        <f t="shared" ca="1" si="222"/>
        <v>1646</v>
      </c>
      <c r="CH65" s="25">
        <f t="shared" ca="1" si="223"/>
        <v>2046</v>
      </c>
      <c r="CI65" s="25">
        <f t="shared" ca="1" si="224"/>
        <v>1989</v>
      </c>
      <c r="CJ65" s="25">
        <f t="shared" ca="1" si="225"/>
        <v>2082</v>
      </c>
      <c r="CK65" s="25">
        <f t="shared" ca="1" si="226"/>
        <v>2343</v>
      </c>
      <c r="CL65" s="25">
        <f t="shared" ca="1" si="227"/>
        <v>2346</v>
      </c>
      <c r="CM65" s="25">
        <f t="shared" ca="1" si="228"/>
        <v>2518</v>
      </c>
      <c r="CN65" s="25">
        <f t="shared" ca="1" si="229"/>
        <v>2514</v>
      </c>
      <c r="CO65" s="25">
        <f t="shared" ca="1" si="230"/>
        <v>2147</v>
      </c>
      <c r="CP65" s="25">
        <f t="shared" ca="1" si="231"/>
        <v>1956</v>
      </c>
      <c r="CQ65" s="25">
        <f t="shared" ca="1" si="232"/>
        <v>1860</v>
      </c>
      <c r="CR65" s="25">
        <f t="shared" ca="1" si="233"/>
        <v>1891</v>
      </c>
      <c r="CS65" s="25">
        <f t="shared" ca="1" si="234"/>
        <v>1820</v>
      </c>
      <c r="CT65" s="25">
        <f t="shared" ca="1" si="235"/>
        <v>1854</v>
      </c>
      <c r="CU65" s="25">
        <f t="shared" ca="1" si="236"/>
        <v>1765</v>
      </c>
      <c r="CV65" s="25">
        <f t="shared" ca="1" si="237"/>
        <v>1710</v>
      </c>
      <c r="CW65" s="25">
        <f t="shared" ca="1" si="238"/>
        <v>1740</v>
      </c>
      <c r="CX65" s="25">
        <f t="shared" ca="1" si="239"/>
        <v>1771</v>
      </c>
      <c r="CY65" s="25">
        <f t="shared" ca="1" si="240"/>
        <v>1780</v>
      </c>
      <c r="CZ65" s="25">
        <f t="shared" ca="1" si="241"/>
        <v>1927</v>
      </c>
      <c r="DA65" s="25">
        <f t="shared" ca="1" si="242"/>
        <v>1912</v>
      </c>
      <c r="DB65" s="25">
        <f t="shared" ca="1" si="243"/>
        <v>1949</v>
      </c>
      <c r="DC65" s="25">
        <f t="shared" ca="1" si="244"/>
        <v>1977</v>
      </c>
      <c r="DD65" s="25">
        <f t="shared" ca="1" si="245"/>
        <v>2101</v>
      </c>
      <c r="DE65" s="25">
        <f t="shared" ca="1" si="246"/>
        <v>2088</v>
      </c>
      <c r="DF65" s="25">
        <f t="shared" ca="1" si="247"/>
        <v>2122</v>
      </c>
      <c r="DG65" s="25">
        <f t="shared" ca="1" si="248"/>
        <v>2120</v>
      </c>
      <c r="DH65" s="25">
        <f t="shared" ca="1" si="249"/>
        <v>2189</v>
      </c>
      <c r="DI65" s="25">
        <f t="shared" ca="1" si="250"/>
        <v>2348</v>
      </c>
      <c r="DJ65" s="25">
        <f t="shared" ca="1" si="251"/>
        <v>2489</v>
      </c>
      <c r="DK65" s="25">
        <f t="shared" ca="1" si="252"/>
        <v>2575</v>
      </c>
      <c r="DL65" s="25">
        <f t="shared" ca="1" si="253"/>
        <v>2794</v>
      </c>
      <c r="DM65" s="25">
        <f t="shared" ca="1" si="254"/>
        <v>2927</v>
      </c>
      <c r="DN65" s="25">
        <f t="shared" ca="1" si="255"/>
        <v>3103</v>
      </c>
      <c r="DO65" s="25">
        <f t="shared" ca="1" si="256"/>
        <v>3361</v>
      </c>
      <c r="DP65" s="25">
        <f t="shared" ca="1" si="257"/>
        <v>3412</v>
      </c>
      <c r="DQ65" s="25">
        <f t="shared" ca="1" si="258"/>
        <v>3384</v>
      </c>
      <c r="DR65" s="25">
        <f t="shared" ca="1" si="259"/>
        <v>3268</v>
      </c>
      <c r="DS65" s="25">
        <f t="shared" ca="1" si="260"/>
        <v>3143</v>
      </c>
      <c r="DT65" s="25">
        <f t="shared" ca="1" si="261"/>
        <v>3083</v>
      </c>
      <c r="DU65" s="25">
        <f t="shared" ca="1" si="262"/>
        <v>3106</v>
      </c>
      <c r="DV65" s="25">
        <f t="shared" ca="1" si="263"/>
        <v>2438</v>
      </c>
      <c r="DW65" s="25">
        <f t="shared" ca="1" si="264"/>
        <v>2733</v>
      </c>
      <c r="DX65" s="25">
        <f t="shared" ca="1" si="265"/>
        <v>2594</v>
      </c>
      <c r="DY65" s="25">
        <f t="shared" ca="1" si="266"/>
        <v>2563</v>
      </c>
      <c r="DZ65" s="25">
        <f t="shared" ca="1" si="267"/>
        <v>2454</v>
      </c>
      <c r="EA65" s="25">
        <f t="shared" ca="1" si="268"/>
        <v>2457</v>
      </c>
      <c r="EB65" s="25">
        <f t="shared" ca="1" si="269"/>
        <v>2286</v>
      </c>
      <c r="EC65" s="25">
        <f t="shared" ca="1" si="270"/>
        <v>2407</v>
      </c>
      <c r="ED65" s="25">
        <f t="shared" ca="1" si="271"/>
        <v>2331</v>
      </c>
      <c r="EE65" s="25">
        <f t="shared" ca="1" si="272"/>
        <v>2134</v>
      </c>
      <c r="EF65" s="25">
        <f t="shared" ca="1" si="273"/>
        <v>2271</v>
      </c>
      <c r="EG65" s="25">
        <f t="shared" ca="1" si="274"/>
        <v>2230</v>
      </c>
      <c r="EH65" s="25">
        <f t="shared" ca="1" si="275"/>
        <v>2317</v>
      </c>
      <c r="EI65" s="25">
        <f t="shared" ca="1" si="276"/>
        <v>2396</v>
      </c>
      <c r="EJ65" s="25">
        <f t="shared" ca="1" si="277"/>
        <v>2572</v>
      </c>
      <c r="EK65" s="25">
        <f t="shared" ca="1" si="278"/>
        <v>2702</v>
      </c>
      <c r="EL65" s="25">
        <f t="shared" ca="1" si="279"/>
        <v>2847</v>
      </c>
      <c r="EM65" s="25">
        <f t="shared" ca="1" si="280"/>
        <v>3272</v>
      </c>
      <c r="EN65" s="25">
        <f t="shared" ca="1" si="281"/>
        <v>3119</v>
      </c>
      <c r="EO65" s="25">
        <f t="shared" ca="1" si="282"/>
        <v>3379</v>
      </c>
      <c r="EP65" s="25">
        <f t="shared" ca="1" si="283"/>
        <v>2384</v>
      </c>
      <c r="EQ65" s="25">
        <f t="shared" ca="1" si="284"/>
        <v>1752</v>
      </c>
      <c r="ER65" s="25">
        <f t="shared" ca="1" si="285"/>
        <v>2235</v>
      </c>
      <c r="ES65" s="25">
        <f t="shared" ca="1" si="286"/>
        <v>2509</v>
      </c>
      <c r="ET65" s="25">
        <f t="shared" ca="1" si="287"/>
        <v>2400</v>
      </c>
      <c r="EU65" s="25">
        <f t="shared" ca="1" si="288"/>
        <v>2265</v>
      </c>
      <c r="EV65" s="25">
        <f t="shared" ca="1" si="289"/>
        <v>1896</v>
      </c>
      <c r="EW65" s="25">
        <f t="shared" ca="1" si="290"/>
        <v>1678</v>
      </c>
      <c r="EX65" s="25">
        <f t="shared" ca="1" si="291"/>
        <v>1441</v>
      </c>
      <c r="EY65" s="25">
        <f t="shared" ca="1" si="292"/>
        <v>1427</v>
      </c>
      <c r="EZ65" s="25">
        <f t="shared" ca="1" si="293"/>
        <v>1223</v>
      </c>
      <c r="FA65" s="25">
        <f t="shared" ca="1" si="294"/>
        <v>1132</v>
      </c>
      <c r="FB65" s="25">
        <f t="shared" ca="1" si="295"/>
        <v>921</v>
      </c>
      <c r="FC65" s="25">
        <f t="shared" ca="1" si="296"/>
        <v>725</v>
      </c>
      <c r="FD65" s="25">
        <f t="shared" ca="1" si="297"/>
        <v>609</v>
      </c>
      <c r="FE65" s="25">
        <f t="shared" ca="1" si="298"/>
        <v>443</v>
      </c>
      <c r="FF65" s="25">
        <f t="shared" ca="1" si="299"/>
        <v>347</v>
      </c>
      <c r="FG65" s="25">
        <f t="shared" ca="1" si="300"/>
        <v>240</v>
      </c>
      <c r="FH65" s="25">
        <f t="shared" ca="1" si="301"/>
        <v>191</v>
      </c>
      <c r="FI65" s="25">
        <f t="shared" ca="1" si="302"/>
        <v>160</v>
      </c>
      <c r="FJ65" s="25">
        <f t="shared" ca="1" si="303"/>
        <v>82</v>
      </c>
      <c r="FK65" s="25">
        <f t="shared" ca="1" si="304"/>
        <v>64</v>
      </c>
      <c r="FL65" s="25">
        <f t="shared" ca="1" si="305"/>
        <v>31</v>
      </c>
      <c r="FM65" s="25">
        <f t="shared" ca="1" si="306"/>
        <v>25</v>
      </c>
      <c r="FN65" s="27">
        <f ca="1">SUM(INDIRECT("'各歳別人口③'!D"&amp;(103+131*ROW(A55))):INDIRECT("'各歳別人口③'!D"&amp;(133+131*ROW(A55))))</f>
        <v>30</v>
      </c>
      <c r="FP65" s="24" t="str">
        <f>"2023年"&amp;"2月"</f>
        <v>2023年2月</v>
      </c>
      <c r="FQ65" s="25">
        <f t="shared" ca="1" si="307"/>
        <v>914</v>
      </c>
      <c r="FR65" s="25">
        <f t="shared" ca="1" si="308"/>
        <v>926</v>
      </c>
      <c r="FS65" s="25">
        <f t="shared" ca="1" si="309"/>
        <v>1031</v>
      </c>
      <c r="FT65" s="25">
        <f t="shared" ca="1" si="310"/>
        <v>1066</v>
      </c>
      <c r="FU65" s="25">
        <f t="shared" ca="1" si="311"/>
        <v>1091</v>
      </c>
      <c r="FV65" s="25">
        <f t="shared" ca="1" si="312"/>
        <v>1217</v>
      </c>
      <c r="FW65" s="25">
        <f t="shared" ca="1" si="313"/>
        <v>1242</v>
      </c>
      <c r="FX65" s="25">
        <f t="shared" ca="1" si="314"/>
        <v>1297</v>
      </c>
      <c r="FY65" s="25">
        <f t="shared" ca="1" si="315"/>
        <v>1391</v>
      </c>
      <c r="FZ65" s="25">
        <f t="shared" ca="1" si="316"/>
        <v>1439</v>
      </c>
      <c r="GA65" s="25">
        <f t="shared" ca="1" si="317"/>
        <v>1409</v>
      </c>
      <c r="GB65" s="25">
        <f t="shared" ca="1" si="318"/>
        <v>1525</v>
      </c>
      <c r="GC65" s="25">
        <f t="shared" ca="1" si="319"/>
        <v>1517</v>
      </c>
      <c r="GD65" s="25">
        <f t="shared" ca="1" si="320"/>
        <v>1488</v>
      </c>
      <c r="GE65" s="25">
        <f t="shared" ca="1" si="321"/>
        <v>1513</v>
      </c>
      <c r="GF65" s="25">
        <f t="shared" ca="1" si="322"/>
        <v>1641</v>
      </c>
      <c r="GG65" s="25">
        <f t="shared" ca="1" si="323"/>
        <v>1621</v>
      </c>
      <c r="GH65" s="25">
        <f t="shared" ca="1" si="324"/>
        <v>1549</v>
      </c>
      <c r="GI65" s="25">
        <f t="shared" ca="1" si="325"/>
        <v>1679</v>
      </c>
      <c r="GJ65" s="25">
        <f t="shared" ca="1" si="326"/>
        <v>1796</v>
      </c>
      <c r="GK65" s="25">
        <f t="shared" ca="1" si="327"/>
        <v>1837</v>
      </c>
      <c r="GL65" s="25">
        <f t="shared" ca="1" si="328"/>
        <v>1839</v>
      </c>
      <c r="GM65" s="25">
        <f t="shared" ca="1" si="329"/>
        <v>1893</v>
      </c>
      <c r="GN65" s="25">
        <f t="shared" ca="1" si="330"/>
        <v>1739</v>
      </c>
      <c r="GO65" s="25">
        <f t="shared" ca="1" si="331"/>
        <v>1629</v>
      </c>
      <c r="GP65" s="25">
        <f t="shared" ca="1" si="332"/>
        <v>1590</v>
      </c>
      <c r="GQ65" s="25">
        <f t="shared" ca="1" si="333"/>
        <v>1529</v>
      </c>
      <c r="GR65" s="25">
        <f t="shared" ca="1" si="334"/>
        <v>1446</v>
      </c>
      <c r="GS65" s="25">
        <f t="shared" ca="1" si="335"/>
        <v>1498</v>
      </c>
      <c r="GT65" s="25">
        <f t="shared" ca="1" si="336"/>
        <v>1438</v>
      </c>
      <c r="GU65" s="25">
        <f t="shared" ca="1" si="337"/>
        <v>1425</v>
      </c>
      <c r="GV65" s="25">
        <f t="shared" ca="1" si="338"/>
        <v>1485</v>
      </c>
      <c r="GW65" s="25">
        <f t="shared" ca="1" si="339"/>
        <v>1522</v>
      </c>
      <c r="GX65" s="25">
        <f t="shared" ca="1" si="340"/>
        <v>1570</v>
      </c>
      <c r="GY65" s="25">
        <f t="shared" ca="1" si="341"/>
        <v>1670</v>
      </c>
      <c r="GZ65" s="25">
        <f t="shared" ca="1" si="342"/>
        <v>1690</v>
      </c>
      <c r="HA65" s="25">
        <f t="shared" ca="1" si="343"/>
        <v>1647</v>
      </c>
      <c r="HB65" s="25">
        <f t="shared" ca="1" si="344"/>
        <v>1784</v>
      </c>
      <c r="HC65" s="25">
        <f t="shared" ca="1" si="345"/>
        <v>1912</v>
      </c>
      <c r="HD65" s="25">
        <f t="shared" ca="1" si="346"/>
        <v>2007</v>
      </c>
      <c r="HE65" s="25">
        <f t="shared" ca="1" si="347"/>
        <v>1953</v>
      </c>
      <c r="HF65" s="25">
        <f t="shared" ca="1" si="348"/>
        <v>1997</v>
      </c>
      <c r="HG65" s="25">
        <f t="shared" ca="1" si="349"/>
        <v>2078</v>
      </c>
      <c r="HH65" s="25">
        <f t="shared" ca="1" si="350"/>
        <v>2245</v>
      </c>
      <c r="HI65" s="25">
        <f t="shared" ca="1" si="351"/>
        <v>2330</v>
      </c>
      <c r="HJ65" s="25">
        <f t="shared" ca="1" si="352"/>
        <v>2433</v>
      </c>
      <c r="HK65" s="25">
        <f t="shared" ca="1" si="353"/>
        <v>2569</v>
      </c>
      <c r="HL65" s="25">
        <f t="shared" ca="1" si="354"/>
        <v>2781</v>
      </c>
      <c r="HM65" s="25">
        <f t="shared" ca="1" si="355"/>
        <v>2986</v>
      </c>
      <c r="HN65" s="25">
        <f t="shared" ca="1" si="356"/>
        <v>3151</v>
      </c>
      <c r="HO65" s="25">
        <f t="shared" ca="1" si="357"/>
        <v>3105</v>
      </c>
      <c r="HP65" s="25">
        <f t="shared" ca="1" si="358"/>
        <v>3191</v>
      </c>
      <c r="HQ65" s="25">
        <f t="shared" ca="1" si="359"/>
        <v>3041</v>
      </c>
      <c r="HR65" s="25">
        <f t="shared" ca="1" si="360"/>
        <v>2925</v>
      </c>
      <c r="HS65" s="25">
        <f t="shared" ca="1" si="361"/>
        <v>2888</v>
      </c>
      <c r="HT65" s="25">
        <f t="shared" ca="1" si="362"/>
        <v>2881</v>
      </c>
      <c r="HU65" s="25">
        <f t="shared" ca="1" si="363"/>
        <v>2354</v>
      </c>
      <c r="HV65" s="25">
        <f t="shared" ca="1" si="364"/>
        <v>2617</v>
      </c>
      <c r="HW65" s="25">
        <f t="shared" ca="1" si="365"/>
        <v>2603</v>
      </c>
      <c r="HX65" s="25">
        <f t="shared" ca="1" si="366"/>
        <v>2420</v>
      </c>
      <c r="HY65" s="25">
        <f t="shared" ca="1" si="367"/>
        <v>2318</v>
      </c>
      <c r="HZ65" s="25">
        <f t="shared" ca="1" si="368"/>
        <v>2351</v>
      </c>
      <c r="IA65" s="25">
        <f t="shared" ca="1" si="369"/>
        <v>2296</v>
      </c>
      <c r="IB65" s="25">
        <f t="shared" ca="1" si="370"/>
        <v>2190</v>
      </c>
      <c r="IC65" s="25">
        <f t="shared" ca="1" si="371"/>
        <v>2274</v>
      </c>
      <c r="ID65" s="25">
        <f t="shared" ca="1" si="372"/>
        <v>2153</v>
      </c>
      <c r="IE65" s="25">
        <f t="shared" ca="1" si="373"/>
        <v>2256</v>
      </c>
      <c r="IF65" s="25">
        <f t="shared" ca="1" si="374"/>
        <v>2269</v>
      </c>
      <c r="IG65" s="25">
        <f t="shared" ca="1" si="375"/>
        <v>2416</v>
      </c>
      <c r="IH65" s="25">
        <f t="shared" ca="1" si="376"/>
        <v>2430</v>
      </c>
      <c r="II65" s="25">
        <f t="shared" ca="1" si="377"/>
        <v>2681</v>
      </c>
      <c r="IJ65" s="25">
        <f t="shared" ca="1" si="378"/>
        <v>2899</v>
      </c>
      <c r="IK65" s="25">
        <f t="shared" ca="1" si="379"/>
        <v>3065</v>
      </c>
      <c r="IL65" s="25">
        <f t="shared" ca="1" si="380"/>
        <v>3749</v>
      </c>
      <c r="IM65" s="25">
        <f t="shared" ca="1" si="381"/>
        <v>3649</v>
      </c>
      <c r="IN65" s="25">
        <f t="shared" ca="1" si="382"/>
        <v>3945</v>
      </c>
      <c r="IO65" s="25">
        <f t="shared" ca="1" si="383"/>
        <v>2935</v>
      </c>
      <c r="IP65" s="25">
        <f t="shared" ca="1" si="384"/>
        <v>2304</v>
      </c>
      <c r="IQ65" s="25">
        <f t="shared" ca="1" si="385"/>
        <v>2869</v>
      </c>
      <c r="IR65" s="25">
        <f t="shared" ca="1" si="386"/>
        <v>3112</v>
      </c>
      <c r="IS65" s="25">
        <f t="shared" ca="1" si="387"/>
        <v>2872</v>
      </c>
      <c r="IT65" s="25">
        <f t="shared" ca="1" si="388"/>
        <v>2906</v>
      </c>
      <c r="IU65" s="25">
        <f t="shared" ca="1" si="389"/>
        <v>2521</v>
      </c>
      <c r="IV65" s="25">
        <f t="shared" ca="1" si="390"/>
        <v>2197</v>
      </c>
      <c r="IW65" s="25">
        <f t="shared" ca="1" si="391"/>
        <v>1967</v>
      </c>
      <c r="IX65" s="25">
        <f t="shared" ca="1" si="392"/>
        <v>2060</v>
      </c>
      <c r="IY65" s="25">
        <f t="shared" ca="1" si="393"/>
        <v>1800</v>
      </c>
      <c r="IZ65" s="25">
        <f t="shared" ca="1" si="394"/>
        <v>1793</v>
      </c>
      <c r="JA65" s="25">
        <f t="shared" ca="1" si="395"/>
        <v>1568</v>
      </c>
      <c r="JB65" s="25">
        <f t="shared" ca="1" si="396"/>
        <v>1376</v>
      </c>
      <c r="JC65" s="25">
        <f t="shared" ca="1" si="397"/>
        <v>1225</v>
      </c>
      <c r="JD65" s="25">
        <f t="shared" ca="1" si="398"/>
        <v>999</v>
      </c>
      <c r="JE65" s="25">
        <f t="shared" ca="1" si="399"/>
        <v>844</v>
      </c>
      <c r="JF65" s="25">
        <f t="shared" ca="1" si="400"/>
        <v>725</v>
      </c>
      <c r="JG65" s="25">
        <f t="shared" ca="1" si="401"/>
        <v>550</v>
      </c>
      <c r="JH65" s="25">
        <f t="shared" ca="1" si="402"/>
        <v>426</v>
      </c>
      <c r="JI65" s="25">
        <f t="shared" ca="1" si="403"/>
        <v>332</v>
      </c>
      <c r="JJ65" s="25">
        <f t="shared" ca="1" si="404"/>
        <v>286</v>
      </c>
      <c r="JK65" s="25">
        <f t="shared" ca="1" si="405"/>
        <v>199</v>
      </c>
      <c r="JL65" s="25">
        <f t="shared" ca="1" si="406"/>
        <v>132</v>
      </c>
      <c r="JM65" s="27">
        <f ca="1">SUM(INDIRECT("'各歳別人口③'!E"&amp;(103+131*ROW(A55))):INDIRECT("'各歳別人口③'!E"&amp;(133+131*ROW(A55))))</f>
        <v>242</v>
      </c>
    </row>
    <row r="66" spans="1:273" x14ac:dyDescent="0.4">
      <c r="A66" s="24" t="str">
        <f>"2023年"&amp;"3月"</f>
        <v>2023年3月</v>
      </c>
      <c r="B66" s="25">
        <f ca="1">SUM(INDIRECT("'各歳別人口③'!D"&amp;(3+131*ROW(A56))):INDIRECT("'各歳別人口③'!E"&amp;(133+131*ROW(A56))))</f>
        <v>385485</v>
      </c>
      <c r="D66" s="24" t="str">
        <f>"2023年"&amp;"3月"</f>
        <v>2023年3月</v>
      </c>
      <c r="E66" s="25">
        <f ca="1">SUM(INDIRECT("'各歳別人口③'!D"&amp;(3+131*ROW(A56))):INDIRECT("'各歳別人口③'!D"&amp;(133+131*ROW(A56))))</f>
        <v>191658</v>
      </c>
      <c r="F66" s="25">
        <f ca="1">SUM(INDIRECT("'各歳別人口③'!E"&amp;(3+131*ROW(A56))):INDIRECT("'各歳別人口③'!E"&amp;(133+131*ROW(A56))))</f>
        <v>193827</v>
      </c>
      <c r="H66" s="24" t="str">
        <f>"2023年"&amp;"3月"</f>
        <v>2023年3月</v>
      </c>
      <c r="I66" s="25">
        <f ca="1">SUM(INDIRECT("'各歳別人口③'!D"&amp;(3+131*ROW(A56))):INDIRECT("'各歳別人口③'!D"&amp;(17+131*ROW(A56))))</f>
        <v>19869</v>
      </c>
      <c r="J66" s="25">
        <f ca="1">SUM(INDIRECT("'各歳別人口③'!D"&amp;(18+131*ROW(A56))):INDIRECT("'各歳別人口③'!D"&amp;(67+131*ROW(A56))))</f>
        <v>116310</v>
      </c>
      <c r="K66" s="25">
        <f ca="1">SUM(INDIRECT("'各歳別人口③'!D"&amp;(68+131*ROW(A56))):INDIRECT("'各歳別人口③'!D"&amp;(133+131*ROW(A56))))</f>
        <v>55479</v>
      </c>
      <c r="M66" s="24" t="str">
        <f>"2023年"&amp;"3月"</f>
        <v>2023年3月</v>
      </c>
      <c r="N66" s="25">
        <f ca="1">SUM(INDIRECT("'各歳別人口③'!E"&amp;(3+131*ROW(A56))):INDIRECT("'各歳別人口③'!E"&amp;(17+131*ROW(A56))))</f>
        <v>18976</v>
      </c>
      <c r="O66" s="25">
        <f ca="1">SUM(INDIRECT("'各歳別人口③'!E"&amp;(18+131*ROW(A56))):INDIRECT("'各歳別人口③'!E"&amp;(67+131*ROW(A56))))</f>
        <v>105103</v>
      </c>
      <c r="P66" s="25">
        <f ca="1">SUM(INDIRECT("'各歳別人口③'!E"&amp;(68+131*ROW(A56))):INDIRECT("'各歳別人口③'!E"&amp;(133+131*ROW(A56))))</f>
        <v>69748</v>
      </c>
      <c r="R66" s="24" t="str">
        <f>"2023年"&amp;"3月"</f>
        <v>2023年3月</v>
      </c>
      <c r="S66" s="26">
        <f ca="1">IFERROR(SUM(INDIRECT("'各歳別人口③'!D"&amp;(68+131*ROW(A56))):INDIRECT("'各歳別人口③'!E"&amp;(133+131*ROW(A56))))/SUM(INDIRECT("'各歳別人口③'!D"&amp;(3+131*ROW(A56))):INDIRECT("'各歳別人口③'!E"&amp;(133+131*ROW(A56)))),"")</f>
        <v>0.3248557012594524</v>
      </c>
      <c r="U66" s="24" t="str">
        <f>"2023年"&amp;"3月"</f>
        <v>2023年3月</v>
      </c>
      <c r="V66" s="26">
        <f ca="1">IFERROR(SUM(INDIRECT("'各歳別人口③'!D"&amp;(78+131*ROW(A56))):INDIRECT("'各歳別人口③'!E"&amp;(133+131*ROW(A56))))/SUM(INDIRECT("'各歳別人口③'!D"&amp;(3+131*ROW(A56))):INDIRECT("'各歳別人口③'!E"&amp;(133+131*ROW(A56)))),"")</f>
        <v>0.18691259063257973</v>
      </c>
      <c r="X66" s="24" t="str">
        <f>"2023年"&amp;"3月"</f>
        <v>2023年3月</v>
      </c>
      <c r="Y66" s="26">
        <f ca="1">IFERROR(SUM(INDIRECT("'各歳別人口③'!D"&amp;(3+131*ROW(A56))):INDIRECT("'各歳別人口③'!E"&amp;(17+131*ROW(A56))))/SUM(INDIRECT("'各歳別人口③'!D"&amp;(3+131*ROW(A56))):INDIRECT("'各歳別人口③'!E"&amp;(133+131*ROW(A56)))),"")</f>
        <v>0.10076916092714373</v>
      </c>
      <c r="Z66" s="26">
        <f ca="1">IFERROR(SUM(INDIRECT("'各歳別人口③'!D"&amp;(18+131*ROW(A56))):INDIRECT("'各歳別人口③'!E"&amp;(67+131*ROW(A56))))/SUM(INDIRECT("'各歳別人口③'!D"&amp;(3+131*ROW(A56))):INDIRECT("'各歳別人口③'!E"&amp;(133+131*ROW(A56)))),"")</f>
        <v>0.57437513781340388</v>
      </c>
      <c r="AA66" s="26">
        <f ca="1">IFERROR(SUM(INDIRECT("'各歳別人口③'!D"&amp;(68+131*ROW(A56))):INDIRECT("'各歳別人口③'!E"&amp;(133+131*ROW(A56))))/SUM(INDIRECT("'各歳別人口③'!D"&amp;(3+131*ROW(A56))):INDIRECT("'各歳別人口③'!E"&amp;(133+131*ROW(A56)))),"")</f>
        <v>0.3248557012594524</v>
      </c>
      <c r="AC66" s="24" t="str">
        <f>"2023年"&amp;"3月"</f>
        <v>2023年3月</v>
      </c>
      <c r="AD66" s="25">
        <f ca="1">SUM(INDIRECT("'各歳別人口③'!D"&amp;(3+131*ROW(A56))):INDIRECT("'各歳別人口③'!D"&amp;(7+131*ROW(A56))))</f>
        <v>5285</v>
      </c>
      <c r="AE66" s="25">
        <f ca="1">SUM(INDIRECT("'各歳別人口③'!D"&amp;(8+131*ROW(A56))):INDIRECT("'各歳別人口③'!D"&amp;(12+131*ROW(A56))))</f>
        <v>6833</v>
      </c>
      <c r="AF66" s="25">
        <f ca="1">SUM(INDIRECT("'各歳別人口③'!D"&amp;(13+131*ROW(A56))):INDIRECT("'各歳別人口③'!D"&amp;(17+131*ROW(A56))))</f>
        <v>7751</v>
      </c>
      <c r="AG66" s="25">
        <f ca="1">SUM(INDIRECT("'各歳別人口③'!D"&amp;(18+131*ROW(A56))):INDIRECT("'各歳別人口③'!D"&amp;(22+131*ROW(A56))))</f>
        <v>9786</v>
      </c>
      <c r="AH66" s="25">
        <f ca="1">SUM(INDIRECT("'各歳別人口③'!D"&amp;(23+131*ROW(A56))):INDIRECT("'各歳別人口③'!D"&amp;(27+131*ROW(A56))))</f>
        <v>10927</v>
      </c>
      <c r="AI66" s="25">
        <f ca="1">SUM(INDIRECT("'各歳別人口③'!D"&amp;(28+131*ROW(A56))):INDIRECT("'各歳別人口③'!D"&amp;(32+131*ROW(A56))))</f>
        <v>9147</v>
      </c>
      <c r="AJ66" s="25">
        <f ca="1">SUM(INDIRECT("'各歳別人口③'!D"&amp;(33+131*ROW(A56))):INDIRECT("'各歳別人口③'!D"&amp;(37+131*ROW(A56))))</f>
        <v>8917</v>
      </c>
      <c r="AK66" s="25">
        <f ca="1">SUM(INDIRECT("'各歳別人口③'!D"&amp;(38+131*ROW(A56))):INDIRECT("'各歳別人口③'!D"&amp;(42+131*ROW(A56))))</f>
        <v>9943</v>
      </c>
      <c r="AL66" s="25">
        <f ca="1">SUM(INDIRECT("'各歳別人口③'!D"&amp;(43+131*ROW(A56))):INDIRECT("'各歳別人口③'!D"&amp;(47+131*ROW(A56))))</f>
        <v>11270</v>
      </c>
      <c r="AM66" s="25">
        <f ca="1">SUM(INDIRECT("'各歳別人口③'!D"&amp;(48+131*ROW(A56))):INDIRECT("'各歳別人口③'!D"&amp;(52+131*ROW(A56))))</f>
        <v>14652</v>
      </c>
      <c r="AN66" s="25">
        <f ca="1">SUM(INDIRECT("'各歳別人口③'!D"&amp;(53+131*ROW(A56))):INDIRECT("'各歳別人口③'!D"&amp;(57+131*ROW(A56))))</f>
        <v>16300</v>
      </c>
      <c r="AO66" s="25">
        <f ca="1">SUM(INDIRECT("'各歳別人口③'!D"&amp;(58+131*ROW(A56))):INDIRECT("'各歳別人口③'!D"&amp;(62+131*ROW(A56))))</f>
        <v>13442</v>
      </c>
      <c r="AP66" s="25">
        <f ca="1">SUM(INDIRECT("'各歳別人口③'!D"&amp;(63+131*ROW(A56))):INDIRECT("'各歳別人口③'!D"&amp;(67+131*ROW(A56))))</f>
        <v>11926</v>
      </c>
      <c r="AQ66" s="25">
        <f ca="1">SUM(INDIRECT("'各歳別人口③'!D"&amp;(68+131*ROW(A56))):INDIRECT("'各歳別人口③'!D"&amp;(72+131*ROW(A56))))</f>
        <v>11349</v>
      </c>
      <c r="AR66" s="25">
        <f ca="1">SUM(INDIRECT("'各歳別人口③'!D"&amp;(73+131*ROW(A56))):INDIRECT("'各歳別人口③'!D"&amp;(77+131*ROW(A56))))</f>
        <v>14428</v>
      </c>
      <c r="AS66" s="25">
        <f ca="1">SUM(INDIRECT("'各歳別人口③'!D"&amp;(78+131*ROW(A56))):INDIRECT("'各歳別人口③'!D"&amp;(82+131*ROW(A56))))</f>
        <v>12299</v>
      </c>
      <c r="AT66" s="25">
        <f ca="1">SUM(INDIRECT("'各歳別人口③'!D"&amp;(83+131*ROW(A56))):INDIRECT("'各歳別人口③'!D"&amp;(87+131*ROW(A56))))</f>
        <v>9674</v>
      </c>
      <c r="AU66" s="25">
        <f ca="1">SUM(INDIRECT("'各歳別人口③'!D"&amp;(88+131*ROW(A56))):INDIRECT("'各歳別人口③'!D"&amp;(133+131*ROW(A56))))</f>
        <v>7729</v>
      </c>
      <c r="AW66" s="24" t="str">
        <f>"2023年"&amp;"3月"</f>
        <v>2023年3月</v>
      </c>
      <c r="AX66" s="25">
        <f ca="1">SUM(INDIRECT("'各歳別人口③'!E"&amp;(3+131*ROW(A56))):INDIRECT("'各歳別人口③'!E"&amp;(7+131*ROW(A56))))</f>
        <v>4979</v>
      </c>
      <c r="AY66" s="25">
        <f ca="1">SUM(INDIRECT("'各歳別人口③'!E"&amp;(8+131*ROW(A56))):INDIRECT("'各歳別人口③'!E"&amp;(12+131*ROW(A56))))</f>
        <v>6556</v>
      </c>
      <c r="AZ66" s="25">
        <f ca="1">SUM(INDIRECT("'各歳別人口③'!E"&amp;(13+131*ROW(A56))):INDIRECT("'各歳別人口③'!E"&amp;(17+131*ROW(A56))))</f>
        <v>7441</v>
      </c>
      <c r="BA66" s="25">
        <f ca="1">SUM(INDIRECT("'各歳別人口③'!E"&amp;(18+131*ROW(A56))):INDIRECT("'各歳別人口③'!E"&amp;(22+131*ROW(A56))))</f>
        <v>8273</v>
      </c>
      <c r="BB66" s="25">
        <f ca="1">SUM(INDIRECT("'各歳別人口③'!E"&amp;(23+131*ROW(A56))):INDIRECT("'各歳別人口③'!E"&amp;(27+131*ROW(A56))))</f>
        <v>8787</v>
      </c>
      <c r="BC66" s="25">
        <f ca="1">SUM(INDIRECT("'各歳別人口③'!E"&amp;(28+131*ROW(A56))):INDIRECT("'各歳別人口③'!E"&amp;(32+131*ROW(A56))))</f>
        <v>7462</v>
      </c>
      <c r="BD66" s="25">
        <f ca="1">SUM(INDIRECT("'各歳別人口③'!E"&amp;(33+131*ROW(A56))):INDIRECT("'各歳別人口③'!E"&amp;(37+131*ROW(A56))))</f>
        <v>7663</v>
      </c>
      <c r="BE66" s="25">
        <f ca="1">SUM(INDIRECT("'各歳別人口③'!E"&amp;(38+131*ROW(A56))):INDIRECT("'各歳別人口③'!E"&amp;(42+131*ROW(A56))))</f>
        <v>8999</v>
      </c>
      <c r="BF66" s="25">
        <f ca="1">SUM(INDIRECT("'各歳別人口③'!E"&amp;(43+131*ROW(A56))):INDIRECT("'各歳別人口③'!E"&amp;(47+131*ROW(A56))))</f>
        <v>10566</v>
      </c>
      <c r="BG66" s="25">
        <f ca="1">SUM(INDIRECT("'各歳別人口③'!E"&amp;(48+131*ROW(A56))):INDIRECT("'各歳別人口③'!E"&amp;(52+131*ROW(A56))))</f>
        <v>13844</v>
      </c>
      <c r="BH66" s="25">
        <f ca="1">SUM(INDIRECT("'各歳別人口③'!E"&amp;(53+131*ROW(A56))):INDIRECT("'各歳別人口③'!E"&amp;(57+131*ROW(A56))))</f>
        <v>15156</v>
      </c>
      <c r="BI66" s="25">
        <f ca="1">SUM(INDIRECT("'各歳別人口③'!E"&amp;(58+131*ROW(A56))):INDIRECT("'各歳別人口③'!E"&amp;(62+131*ROW(A56))))</f>
        <v>12902</v>
      </c>
      <c r="BJ66" s="25">
        <f ca="1">SUM(INDIRECT("'各歳別人口③'!E"&amp;(63+131*ROW(A56))):INDIRECT("'各歳別人口③'!E"&amp;(67+131*ROW(A56))))</f>
        <v>11451</v>
      </c>
      <c r="BK66" s="25">
        <f ca="1">SUM(INDIRECT("'各歳別人口③'!E"&amp;(68+131*ROW(A56))):INDIRECT("'各歳別人口③'!E"&amp;(72+131*ROW(A56))))</f>
        <v>11489</v>
      </c>
      <c r="BL66" s="25">
        <f ca="1">SUM(INDIRECT("'各歳別人口③'!E"&amp;(73+131*ROW(A56))):INDIRECT("'各歳別人口③'!E"&amp;(77+131*ROW(A56))))</f>
        <v>15909</v>
      </c>
      <c r="BM66" s="25">
        <f ca="1">SUM(INDIRECT("'各歳別人口③'!E"&amp;(78+131*ROW(A56))):INDIRECT("'各歳別人口③'!E"&amp;(82+131*ROW(A56))))</f>
        <v>15207</v>
      </c>
      <c r="BN66" s="25">
        <f ca="1">SUM(INDIRECT("'各歳別人口③'!E"&amp;(83+131*ROW(A56))):INDIRECT("'各歳別人口③'!E"&amp;(87+131*ROW(A56))))</f>
        <v>12516</v>
      </c>
      <c r="BO66" s="25">
        <f ca="1">SUM(INDIRECT("'各歳別人口③'!E"&amp;(88+131*ROW(A56))):INDIRECT("'各歳別人口③'!E"&amp;(133+131*ROW(A56))))</f>
        <v>14627</v>
      </c>
      <c r="BQ66" s="24" t="str">
        <f>"2023年"&amp;"3月"</f>
        <v>2023年3月</v>
      </c>
      <c r="BR66" s="25">
        <f t="shared" ca="1" si="207"/>
        <v>889</v>
      </c>
      <c r="BS66" s="25">
        <f t="shared" ca="1" si="208"/>
        <v>982</v>
      </c>
      <c r="BT66" s="25">
        <f t="shared" ca="1" si="209"/>
        <v>1028</v>
      </c>
      <c r="BU66" s="25">
        <f t="shared" ca="1" si="210"/>
        <v>1187</v>
      </c>
      <c r="BV66" s="25">
        <f t="shared" ca="1" si="211"/>
        <v>1199</v>
      </c>
      <c r="BW66" s="25">
        <f t="shared" ca="1" si="212"/>
        <v>1290</v>
      </c>
      <c r="BX66" s="25">
        <f t="shared" ca="1" si="213"/>
        <v>1320</v>
      </c>
      <c r="BY66" s="25">
        <f t="shared" ca="1" si="214"/>
        <v>1427</v>
      </c>
      <c r="BZ66" s="25">
        <f t="shared" ca="1" si="215"/>
        <v>1393</v>
      </c>
      <c r="CA66" s="25">
        <f t="shared" ca="1" si="216"/>
        <v>1403</v>
      </c>
      <c r="CB66" s="25">
        <f t="shared" ca="1" si="217"/>
        <v>1486</v>
      </c>
      <c r="CC66" s="25">
        <f t="shared" ca="1" si="218"/>
        <v>1483</v>
      </c>
      <c r="CD66" s="25">
        <f t="shared" ca="1" si="219"/>
        <v>1606</v>
      </c>
      <c r="CE66" s="25">
        <f t="shared" ca="1" si="220"/>
        <v>1551</v>
      </c>
      <c r="CF66" s="25">
        <f t="shared" ca="1" si="221"/>
        <v>1625</v>
      </c>
      <c r="CG66" s="25">
        <f t="shared" ca="1" si="222"/>
        <v>1636</v>
      </c>
      <c r="CH66" s="25">
        <f t="shared" ca="1" si="223"/>
        <v>2028</v>
      </c>
      <c r="CI66" s="25">
        <f t="shared" ca="1" si="224"/>
        <v>1990</v>
      </c>
      <c r="CJ66" s="25">
        <f t="shared" ca="1" si="225"/>
        <v>1839</v>
      </c>
      <c r="CK66" s="25">
        <f t="shared" ca="1" si="226"/>
        <v>2293</v>
      </c>
      <c r="CL66" s="25">
        <f t="shared" ca="1" si="227"/>
        <v>2311</v>
      </c>
      <c r="CM66" s="25">
        <f t="shared" ca="1" si="228"/>
        <v>2506</v>
      </c>
      <c r="CN66" s="25">
        <f t="shared" ca="1" si="229"/>
        <v>2161</v>
      </c>
      <c r="CO66" s="25">
        <f t="shared" ca="1" si="230"/>
        <v>2028</v>
      </c>
      <c r="CP66" s="25">
        <f t="shared" ca="1" si="231"/>
        <v>1921</v>
      </c>
      <c r="CQ66" s="25">
        <f t="shared" ca="1" si="232"/>
        <v>1860</v>
      </c>
      <c r="CR66" s="25">
        <f t="shared" ca="1" si="233"/>
        <v>1902</v>
      </c>
      <c r="CS66" s="25">
        <f t="shared" ca="1" si="234"/>
        <v>1820</v>
      </c>
      <c r="CT66" s="25">
        <f t="shared" ca="1" si="235"/>
        <v>1829</v>
      </c>
      <c r="CU66" s="25">
        <f t="shared" ca="1" si="236"/>
        <v>1736</v>
      </c>
      <c r="CV66" s="25">
        <f t="shared" ca="1" si="237"/>
        <v>1732</v>
      </c>
      <c r="CW66" s="25">
        <f t="shared" ca="1" si="238"/>
        <v>1729</v>
      </c>
      <c r="CX66" s="25">
        <f t="shared" ca="1" si="239"/>
        <v>1766</v>
      </c>
      <c r="CY66" s="25">
        <f t="shared" ca="1" si="240"/>
        <v>1765</v>
      </c>
      <c r="CZ66" s="25">
        <f t="shared" ca="1" si="241"/>
        <v>1925</v>
      </c>
      <c r="DA66" s="25">
        <f t="shared" ca="1" si="242"/>
        <v>1915</v>
      </c>
      <c r="DB66" s="25">
        <f t="shared" ca="1" si="243"/>
        <v>1938</v>
      </c>
      <c r="DC66" s="25">
        <f t="shared" ca="1" si="244"/>
        <v>1980</v>
      </c>
      <c r="DD66" s="25">
        <f t="shared" ca="1" si="245"/>
        <v>2084</v>
      </c>
      <c r="DE66" s="25">
        <f t="shared" ca="1" si="246"/>
        <v>2026</v>
      </c>
      <c r="DF66" s="25">
        <f t="shared" ca="1" si="247"/>
        <v>2154</v>
      </c>
      <c r="DG66" s="25">
        <f t="shared" ca="1" si="248"/>
        <v>2097</v>
      </c>
      <c r="DH66" s="25">
        <f t="shared" ca="1" si="249"/>
        <v>2193</v>
      </c>
      <c r="DI66" s="25">
        <f t="shared" ca="1" si="250"/>
        <v>2325</v>
      </c>
      <c r="DJ66" s="25">
        <f t="shared" ca="1" si="251"/>
        <v>2501</v>
      </c>
      <c r="DK66" s="25">
        <f t="shared" ca="1" si="252"/>
        <v>2539</v>
      </c>
      <c r="DL66" s="25">
        <f t="shared" ca="1" si="253"/>
        <v>2733</v>
      </c>
      <c r="DM66" s="25">
        <f t="shared" ca="1" si="254"/>
        <v>2938</v>
      </c>
      <c r="DN66" s="25">
        <f t="shared" ca="1" si="255"/>
        <v>3070</v>
      </c>
      <c r="DO66" s="25">
        <f t="shared" ca="1" si="256"/>
        <v>3372</v>
      </c>
      <c r="DP66" s="25">
        <f t="shared" ca="1" si="257"/>
        <v>3391</v>
      </c>
      <c r="DQ66" s="25">
        <f t="shared" ca="1" si="258"/>
        <v>3392</v>
      </c>
      <c r="DR66" s="25">
        <f t="shared" ca="1" si="259"/>
        <v>3277</v>
      </c>
      <c r="DS66" s="25">
        <f t="shared" ca="1" si="260"/>
        <v>3113</v>
      </c>
      <c r="DT66" s="25">
        <f t="shared" ca="1" si="261"/>
        <v>3127</v>
      </c>
      <c r="DU66" s="25">
        <f t="shared" ca="1" si="262"/>
        <v>3067</v>
      </c>
      <c r="DV66" s="25">
        <f t="shared" ca="1" si="263"/>
        <v>2525</v>
      </c>
      <c r="DW66" s="25">
        <f t="shared" ca="1" si="264"/>
        <v>2647</v>
      </c>
      <c r="DX66" s="25">
        <f t="shared" ca="1" si="265"/>
        <v>2627</v>
      </c>
      <c r="DY66" s="25">
        <f t="shared" ca="1" si="266"/>
        <v>2576</v>
      </c>
      <c r="DZ66" s="25">
        <f t="shared" ca="1" si="267"/>
        <v>2484</v>
      </c>
      <c r="EA66" s="25">
        <f t="shared" ca="1" si="268"/>
        <v>2429</v>
      </c>
      <c r="EB66" s="25">
        <f t="shared" ca="1" si="269"/>
        <v>2272</v>
      </c>
      <c r="EC66" s="25">
        <f t="shared" ca="1" si="270"/>
        <v>2425</v>
      </c>
      <c r="ED66" s="25">
        <f t="shared" ca="1" si="271"/>
        <v>2316</v>
      </c>
      <c r="EE66" s="25">
        <f t="shared" ca="1" si="272"/>
        <v>2173</v>
      </c>
      <c r="EF66" s="25">
        <f t="shared" ca="1" si="273"/>
        <v>2260</v>
      </c>
      <c r="EG66" s="25">
        <f t="shared" ca="1" si="274"/>
        <v>2236</v>
      </c>
      <c r="EH66" s="25">
        <f t="shared" ca="1" si="275"/>
        <v>2299</v>
      </c>
      <c r="EI66" s="25">
        <f t="shared" ca="1" si="276"/>
        <v>2381</v>
      </c>
      <c r="EJ66" s="25">
        <f t="shared" ca="1" si="277"/>
        <v>2540</v>
      </c>
      <c r="EK66" s="25">
        <f t="shared" ca="1" si="278"/>
        <v>2676</v>
      </c>
      <c r="EL66" s="25">
        <f t="shared" ca="1" si="279"/>
        <v>2845</v>
      </c>
      <c r="EM66" s="25">
        <f t="shared" ca="1" si="280"/>
        <v>3243</v>
      </c>
      <c r="EN66" s="25">
        <f t="shared" ca="1" si="281"/>
        <v>3124</v>
      </c>
      <c r="EO66" s="25">
        <f t="shared" ca="1" si="282"/>
        <v>3342</v>
      </c>
      <c r="EP66" s="25">
        <f t="shared" ca="1" si="283"/>
        <v>2546</v>
      </c>
      <c r="EQ66" s="25">
        <f t="shared" ca="1" si="284"/>
        <v>1713</v>
      </c>
      <c r="ER66" s="25">
        <f t="shared" ca="1" si="285"/>
        <v>2165</v>
      </c>
      <c r="ES66" s="25">
        <f t="shared" ca="1" si="286"/>
        <v>2533</v>
      </c>
      <c r="ET66" s="25">
        <f t="shared" ca="1" si="287"/>
        <v>2375</v>
      </c>
      <c r="EU66" s="25">
        <f t="shared" ca="1" si="288"/>
        <v>2263</v>
      </c>
      <c r="EV66" s="25">
        <f t="shared" ca="1" si="289"/>
        <v>1908</v>
      </c>
      <c r="EW66" s="25">
        <f t="shared" ca="1" si="290"/>
        <v>1694</v>
      </c>
      <c r="EX66" s="25">
        <f t="shared" ca="1" si="291"/>
        <v>1434</v>
      </c>
      <c r="EY66" s="25">
        <f t="shared" ca="1" si="292"/>
        <v>1438</v>
      </c>
      <c r="EZ66" s="25">
        <f t="shared" ca="1" si="293"/>
        <v>1227</v>
      </c>
      <c r="FA66" s="25">
        <f t="shared" ca="1" si="294"/>
        <v>1117</v>
      </c>
      <c r="FB66" s="25">
        <f t="shared" ca="1" si="295"/>
        <v>982</v>
      </c>
      <c r="FC66" s="25">
        <f t="shared" ca="1" si="296"/>
        <v>700</v>
      </c>
      <c r="FD66" s="25">
        <f t="shared" ca="1" si="297"/>
        <v>608</v>
      </c>
      <c r="FE66" s="25">
        <f t="shared" ca="1" si="298"/>
        <v>449</v>
      </c>
      <c r="FF66" s="25">
        <f t="shared" ca="1" si="299"/>
        <v>367</v>
      </c>
      <c r="FG66" s="25">
        <f t="shared" ca="1" si="300"/>
        <v>237</v>
      </c>
      <c r="FH66" s="25">
        <f t="shared" ca="1" si="301"/>
        <v>205</v>
      </c>
      <c r="FI66" s="25">
        <f t="shared" ca="1" si="302"/>
        <v>153</v>
      </c>
      <c r="FJ66" s="25">
        <f t="shared" ca="1" si="303"/>
        <v>88</v>
      </c>
      <c r="FK66" s="25">
        <f t="shared" ca="1" si="304"/>
        <v>71</v>
      </c>
      <c r="FL66" s="25">
        <f t="shared" ca="1" si="305"/>
        <v>25</v>
      </c>
      <c r="FM66" s="25">
        <f t="shared" ca="1" si="306"/>
        <v>30</v>
      </c>
      <c r="FN66" s="27">
        <f ca="1">SUM(INDIRECT("'各歳別人口③'!D"&amp;(103+131*ROW(A56))):INDIRECT("'各歳別人口③'!D"&amp;(133+131*ROW(A56))))</f>
        <v>32</v>
      </c>
      <c r="FP66" s="24" t="str">
        <f>"2023年"&amp;"3月"</f>
        <v>2023年3月</v>
      </c>
      <c r="FQ66" s="25">
        <f t="shared" ca="1" si="307"/>
        <v>885</v>
      </c>
      <c r="FR66" s="25">
        <f t="shared" ca="1" si="308"/>
        <v>953</v>
      </c>
      <c r="FS66" s="25">
        <f t="shared" ca="1" si="309"/>
        <v>1013</v>
      </c>
      <c r="FT66" s="25">
        <f t="shared" ca="1" si="310"/>
        <v>1069</v>
      </c>
      <c r="FU66" s="25">
        <f t="shared" ca="1" si="311"/>
        <v>1059</v>
      </c>
      <c r="FV66" s="25">
        <f t="shared" ca="1" si="312"/>
        <v>1232</v>
      </c>
      <c r="FW66" s="25">
        <f t="shared" ca="1" si="313"/>
        <v>1226</v>
      </c>
      <c r="FX66" s="25">
        <f t="shared" ca="1" si="314"/>
        <v>1270</v>
      </c>
      <c r="FY66" s="25">
        <f t="shared" ca="1" si="315"/>
        <v>1420</v>
      </c>
      <c r="FZ66" s="25">
        <f t="shared" ca="1" si="316"/>
        <v>1408</v>
      </c>
      <c r="GA66" s="25">
        <f t="shared" ca="1" si="317"/>
        <v>1389</v>
      </c>
      <c r="GB66" s="25">
        <f t="shared" ca="1" si="318"/>
        <v>1520</v>
      </c>
      <c r="GC66" s="25">
        <f t="shared" ca="1" si="319"/>
        <v>1528</v>
      </c>
      <c r="GD66" s="25">
        <f t="shared" ca="1" si="320"/>
        <v>1474</v>
      </c>
      <c r="GE66" s="25">
        <f t="shared" ca="1" si="321"/>
        <v>1530</v>
      </c>
      <c r="GF66" s="25">
        <f t="shared" ca="1" si="322"/>
        <v>1640</v>
      </c>
      <c r="GG66" s="25">
        <f t="shared" ca="1" si="323"/>
        <v>1607</v>
      </c>
      <c r="GH66" s="25">
        <f t="shared" ca="1" si="324"/>
        <v>1552</v>
      </c>
      <c r="GI66" s="25">
        <f t="shared" ca="1" si="325"/>
        <v>1665</v>
      </c>
      <c r="GJ66" s="25">
        <f t="shared" ca="1" si="326"/>
        <v>1809</v>
      </c>
      <c r="GK66" s="25">
        <f t="shared" ca="1" si="327"/>
        <v>1798</v>
      </c>
      <c r="GL66" s="25">
        <f t="shared" ca="1" si="328"/>
        <v>1841</v>
      </c>
      <c r="GM66" s="25">
        <f t="shared" ca="1" si="329"/>
        <v>1809</v>
      </c>
      <c r="GN66" s="25">
        <f t="shared" ca="1" si="330"/>
        <v>1736</v>
      </c>
      <c r="GO66" s="25">
        <f t="shared" ca="1" si="331"/>
        <v>1603</v>
      </c>
      <c r="GP66" s="25">
        <f t="shared" ca="1" si="332"/>
        <v>1596</v>
      </c>
      <c r="GQ66" s="25">
        <f t="shared" ca="1" si="333"/>
        <v>1518</v>
      </c>
      <c r="GR66" s="25">
        <f t="shared" ca="1" si="334"/>
        <v>1425</v>
      </c>
      <c r="GS66" s="25">
        <f t="shared" ca="1" si="335"/>
        <v>1517</v>
      </c>
      <c r="GT66" s="25">
        <f t="shared" ca="1" si="336"/>
        <v>1406</v>
      </c>
      <c r="GU66" s="25">
        <f t="shared" ca="1" si="337"/>
        <v>1437</v>
      </c>
      <c r="GV66" s="25">
        <f t="shared" ca="1" si="338"/>
        <v>1473</v>
      </c>
      <c r="GW66" s="25">
        <f t="shared" ca="1" si="339"/>
        <v>1520</v>
      </c>
      <c r="GX66" s="25">
        <f t="shared" ca="1" si="340"/>
        <v>1573</v>
      </c>
      <c r="GY66" s="25">
        <f t="shared" ca="1" si="341"/>
        <v>1660</v>
      </c>
      <c r="GZ66" s="25">
        <f t="shared" ca="1" si="342"/>
        <v>1686</v>
      </c>
      <c r="HA66" s="25">
        <f t="shared" ca="1" si="343"/>
        <v>1647</v>
      </c>
      <c r="HB66" s="25">
        <f t="shared" ca="1" si="344"/>
        <v>1753</v>
      </c>
      <c r="HC66" s="25">
        <f t="shared" ca="1" si="345"/>
        <v>1900</v>
      </c>
      <c r="HD66" s="25">
        <f t="shared" ca="1" si="346"/>
        <v>2013</v>
      </c>
      <c r="HE66" s="25">
        <f t="shared" ca="1" si="347"/>
        <v>1940</v>
      </c>
      <c r="HF66" s="25">
        <f t="shared" ca="1" si="348"/>
        <v>2007</v>
      </c>
      <c r="HG66" s="25">
        <f t="shared" ca="1" si="349"/>
        <v>2077</v>
      </c>
      <c r="HH66" s="25">
        <f t="shared" ca="1" si="350"/>
        <v>2242</v>
      </c>
      <c r="HI66" s="25">
        <f t="shared" ca="1" si="351"/>
        <v>2300</v>
      </c>
      <c r="HJ66" s="25">
        <f t="shared" ca="1" si="352"/>
        <v>2461</v>
      </c>
      <c r="HK66" s="25">
        <f t="shared" ca="1" si="353"/>
        <v>2516</v>
      </c>
      <c r="HL66" s="25">
        <f t="shared" ca="1" si="354"/>
        <v>2755</v>
      </c>
      <c r="HM66" s="25">
        <f t="shared" ca="1" si="355"/>
        <v>2990</v>
      </c>
      <c r="HN66" s="25">
        <f t="shared" ca="1" si="356"/>
        <v>3122</v>
      </c>
      <c r="HO66" s="25">
        <f t="shared" ca="1" si="357"/>
        <v>3098</v>
      </c>
      <c r="HP66" s="25">
        <f t="shared" ca="1" si="358"/>
        <v>3198</v>
      </c>
      <c r="HQ66" s="25">
        <f t="shared" ca="1" si="359"/>
        <v>3067</v>
      </c>
      <c r="HR66" s="25">
        <f t="shared" ca="1" si="360"/>
        <v>2899</v>
      </c>
      <c r="HS66" s="25">
        <f t="shared" ca="1" si="361"/>
        <v>2894</v>
      </c>
      <c r="HT66" s="25">
        <f t="shared" ca="1" si="362"/>
        <v>2876</v>
      </c>
      <c r="HU66" s="25">
        <f t="shared" ca="1" si="363"/>
        <v>2433</v>
      </c>
      <c r="HV66" s="25">
        <f t="shared" ca="1" si="364"/>
        <v>2529</v>
      </c>
      <c r="HW66" s="25">
        <f t="shared" ca="1" si="365"/>
        <v>2662</v>
      </c>
      <c r="HX66" s="25">
        <f t="shared" ca="1" si="366"/>
        <v>2402</v>
      </c>
      <c r="HY66" s="25">
        <f t="shared" ca="1" si="367"/>
        <v>2328</v>
      </c>
      <c r="HZ66" s="25">
        <f t="shared" ca="1" si="368"/>
        <v>2360</v>
      </c>
      <c r="IA66" s="25">
        <f t="shared" ca="1" si="369"/>
        <v>2273</v>
      </c>
      <c r="IB66" s="25">
        <f t="shared" ca="1" si="370"/>
        <v>2215</v>
      </c>
      <c r="IC66" s="25">
        <f t="shared" ca="1" si="371"/>
        <v>2275</v>
      </c>
      <c r="ID66" s="25">
        <f t="shared" ca="1" si="372"/>
        <v>2139</v>
      </c>
      <c r="IE66" s="25">
        <f t="shared" ca="1" si="373"/>
        <v>2255</v>
      </c>
      <c r="IF66" s="25">
        <f t="shared" ca="1" si="374"/>
        <v>2266</v>
      </c>
      <c r="IG66" s="25">
        <f t="shared" ca="1" si="375"/>
        <v>2379</v>
      </c>
      <c r="IH66" s="25">
        <f t="shared" ca="1" si="376"/>
        <v>2450</v>
      </c>
      <c r="II66" s="25">
        <f t="shared" ca="1" si="377"/>
        <v>2660</v>
      </c>
      <c r="IJ66" s="25">
        <f t="shared" ca="1" si="378"/>
        <v>2867</v>
      </c>
      <c r="IK66" s="25">
        <f t="shared" ca="1" si="379"/>
        <v>3067</v>
      </c>
      <c r="IL66" s="25">
        <f t="shared" ca="1" si="380"/>
        <v>3665</v>
      </c>
      <c r="IM66" s="25">
        <f t="shared" ca="1" si="381"/>
        <v>3650</v>
      </c>
      <c r="IN66" s="25">
        <f t="shared" ca="1" si="382"/>
        <v>3961</v>
      </c>
      <c r="IO66" s="25">
        <f t="shared" ca="1" si="383"/>
        <v>3072</v>
      </c>
      <c r="IP66" s="25">
        <f t="shared" ca="1" si="384"/>
        <v>2224</v>
      </c>
      <c r="IQ66" s="25">
        <f t="shared" ca="1" si="385"/>
        <v>2807</v>
      </c>
      <c r="IR66" s="25">
        <f t="shared" ca="1" si="386"/>
        <v>3143</v>
      </c>
      <c r="IS66" s="25">
        <f t="shared" ca="1" si="387"/>
        <v>2886</v>
      </c>
      <c r="IT66" s="25">
        <f t="shared" ca="1" si="388"/>
        <v>2858</v>
      </c>
      <c r="IU66" s="25">
        <f t="shared" ca="1" si="389"/>
        <v>2565</v>
      </c>
      <c r="IV66" s="25">
        <f t="shared" ca="1" si="390"/>
        <v>2244</v>
      </c>
      <c r="IW66" s="25">
        <f t="shared" ca="1" si="391"/>
        <v>1963</v>
      </c>
      <c r="IX66" s="25">
        <f t="shared" ca="1" si="392"/>
        <v>2052</v>
      </c>
      <c r="IY66" s="25">
        <f t="shared" ca="1" si="393"/>
        <v>1819</v>
      </c>
      <c r="IZ66" s="25">
        <f t="shared" ca="1" si="394"/>
        <v>1770</v>
      </c>
      <c r="JA66" s="25">
        <f t="shared" ca="1" si="395"/>
        <v>1591</v>
      </c>
      <c r="JB66" s="25">
        <f t="shared" ca="1" si="396"/>
        <v>1357</v>
      </c>
      <c r="JC66" s="25">
        <f t="shared" ca="1" si="397"/>
        <v>1238</v>
      </c>
      <c r="JD66" s="25">
        <f t="shared" ca="1" si="398"/>
        <v>1027</v>
      </c>
      <c r="JE66" s="25">
        <f t="shared" ca="1" si="399"/>
        <v>830</v>
      </c>
      <c r="JF66" s="25">
        <f t="shared" ca="1" si="400"/>
        <v>733</v>
      </c>
      <c r="JG66" s="25">
        <f t="shared" ca="1" si="401"/>
        <v>587</v>
      </c>
      <c r="JH66" s="25">
        <f t="shared" ca="1" si="402"/>
        <v>418</v>
      </c>
      <c r="JI66" s="25">
        <f t="shared" ca="1" si="403"/>
        <v>337</v>
      </c>
      <c r="JJ66" s="25">
        <f t="shared" ca="1" si="404"/>
        <v>283</v>
      </c>
      <c r="JK66" s="25">
        <f t="shared" ca="1" si="405"/>
        <v>203</v>
      </c>
      <c r="JL66" s="25">
        <f t="shared" ca="1" si="406"/>
        <v>135</v>
      </c>
      <c r="JM66" s="27">
        <f ca="1">SUM(INDIRECT("'各歳別人口③'!E"&amp;(103+131*ROW(A56))):INDIRECT("'各歳別人口③'!E"&amp;(133+131*ROW(A56))))</f>
        <v>247</v>
      </c>
    </row>
    <row r="67" spans="1:273" x14ac:dyDescent="0.4">
      <c r="A67" s="24" t="str">
        <f>"2023年"&amp;"4月"</f>
        <v>2023年4月</v>
      </c>
      <c r="B67" s="25">
        <f ca="1">SUM(INDIRECT("'各歳別人口③'!D"&amp;(3+131*ROW(A57))):INDIRECT("'各歳別人口③'!E"&amp;(133+131*ROW(A57))))</f>
        <v>387648</v>
      </c>
      <c r="D67" s="24" t="str">
        <f>"2023年"&amp;"4月"</f>
        <v>2023年4月</v>
      </c>
      <c r="E67" s="25">
        <f ca="1">SUM(INDIRECT("'各歳別人口③'!D"&amp;(3+131*ROW(A57))):INDIRECT("'各歳別人口③'!D"&amp;(133+131*ROW(A57))))</f>
        <v>193624</v>
      </c>
      <c r="F67" s="25">
        <f ca="1">SUM(INDIRECT("'各歳別人口③'!E"&amp;(3+131*ROW(A57))):INDIRECT("'各歳別人口③'!E"&amp;(133+131*ROW(A57))))</f>
        <v>194024</v>
      </c>
      <c r="H67" s="24" t="str">
        <f>"2023年"&amp;"4月"</f>
        <v>2023年4月</v>
      </c>
      <c r="I67" s="25">
        <f ca="1">SUM(INDIRECT("'各歳別人口③'!D"&amp;(3+131*ROW(A57))):INDIRECT("'各歳別人口③'!D"&amp;(17+131*ROW(A57))))</f>
        <v>19746</v>
      </c>
      <c r="J67" s="25">
        <f ca="1">SUM(INDIRECT("'各歳別人口③'!D"&amp;(18+131*ROW(A57))):INDIRECT("'各歳別人口③'!D"&amp;(67+131*ROW(A57))))</f>
        <v>118400</v>
      </c>
      <c r="K67" s="25">
        <f ca="1">SUM(INDIRECT("'各歳別人口③'!D"&amp;(68+131*ROW(A57))):INDIRECT("'各歳別人口③'!D"&amp;(133+131*ROW(A57))))</f>
        <v>55478</v>
      </c>
      <c r="M67" s="24" t="str">
        <f>"2023年"&amp;"4月"</f>
        <v>2023年4月</v>
      </c>
      <c r="N67" s="25">
        <f ca="1">SUM(INDIRECT("'各歳別人口③'!E"&amp;(3+131*ROW(A57))):INDIRECT("'各歳別人口③'!E"&amp;(17+131*ROW(A57))))</f>
        <v>18916</v>
      </c>
      <c r="O67" s="25">
        <f ca="1">SUM(INDIRECT("'各歳別人口③'!E"&amp;(18+131*ROW(A57))):INDIRECT("'各歳別人口③'!E"&amp;(67+131*ROW(A57))))</f>
        <v>105364</v>
      </c>
      <c r="P67" s="25">
        <f ca="1">SUM(INDIRECT("'各歳別人口③'!E"&amp;(68+131*ROW(A57))):INDIRECT("'各歳別人口③'!E"&amp;(133+131*ROW(A57))))</f>
        <v>69744</v>
      </c>
      <c r="R67" s="24" t="str">
        <f>"2023年"&amp;"4月"</f>
        <v>2023年4月</v>
      </c>
      <c r="S67" s="26">
        <f ca="1">IFERROR(SUM(INDIRECT("'各歳別人口③'!D"&amp;(68+131*ROW(A57))):INDIRECT("'各歳別人口③'!E"&amp;(133+131*ROW(A57))))/SUM(INDIRECT("'各歳別人口③'!D"&amp;(3+131*ROW(A57))):INDIRECT("'各歳別人口③'!E"&amp;(133+131*ROW(A57)))),"")</f>
        <v>0.3230301717021628</v>
      </c>
      <c r="U67" s="24" t="str">
        <f>"2023年"&amp;"4月"</f>
        <v>2023年4月</v>
      </c>
      <c r="V67" s="26">
        <f ca="1">IFERROR(SUM(INDIRECT("'各歳別人口③'!D"&amp;(78+131*ROW(A57))):INDIRECT("'各歳別人口③'!E"&amp;(133+131*ROW(A57))))/SUM(INDIRECT("'各歳別人口③'!D"&amp;(3+131*ROW(A57))):INDIRECT("'各歳別人口③'!E"&amp;(133+131*ROW(A57)))),"")</f>
        <v>0.18652488855869243</v>
      </c>
      <c r="X67" s="24" t="str">
        <f>"2023年"&amp;"4月"</f>
        <v>2023年4月</v>
      </c>
      <c r="Y67" s="26">
        <f ca="1">IFERROR(SUM(INDIRECT("'各歳別人口③'!D"&amp;(3+131*ROW(A57))):INDIRECT("'各歳別人口③'!E"&amp;(17+131*ROW(A57))))/SUM(INDIRECT("'各歳別人口③'!D"&amp;(3+131*ROW(A57))):INDIRECT("'各歳別人口③'!E"&amp;(133+131*ROW(A57)))),"")</f>
        <v>9.9734810962522708E-2</v>
      </c>
      <c r="Z67" s="26">
        <f ca="1">IFERROR(SUM(INDIRECT("'各歳別人口③'!D"&amp;(18+131*ROW(A57))):INDIRECT("'各歳別人口③'!E"&amp;(67+131*ROW(A57))))/SUM(INDIRECT("'各歳別人口③'!D"&amp;(3+131*ROW(A57))):INDIRECT("'各歳別人口③'!E"&amp;(133+131*ROW(A57)))),"")</f>
        <v>0.57723501733531446</v>
      </c>
      <c r="AA67" s="26">
        <f ca="1">IFERROR(SUM(INDIRECT("'各歳別人口③'!D"&amp;(68+131*ROW(A57))):INDIRECT("'各歳別人口③'!E"&amp;(133+131*ROW(A57))))/SUM(INDIRECT("'各歳別人口③'!D"&amp;(3+131*ROW(A57))):INDIRECT("'各歳別人口③'!E"&amp;(133+131*ROW(A57)))),"")</f>
        <v>0.3230301717021628</v>
      </c>
      <c r="AC67" s="24" t="str">
        <f>"2023年"&amp;"4月"</f>
        <v>2023年4月</v>
      </c>
      <c r="AD67" s="25">
        <f ca="1">SUM(INDIRECT("'各歳別人口③'!D"&amp;(3+131*ROW(A57))):INDIRECT("'各歳別人口③'!D"&amp;(7+131*ROW(A57))))</f>
        <v>5257</v>
      </c>
      <c r="AE67" s="25">
        <f ca="1">SUM(INDIRECT("'各歳別人口③'!D"&amp;(8+131*ROW(A57))):INDIRECT("'各歳別人口③'!D"&amp;(12+131*ROW(A57))))</f>
        <v>6814</v>
      </c>
      <c r="AF67" s="25">
        <f ca="1">SUM(INDIRECT("'各歳別人口③'!D"&amp;(13+131*ROW(A57))):INDIRECT("'各歳別人口③'!D"&amp;(17+131*ROW(A57))))</f>
        <v>7675</v>
      </c>
      <c r="AG67" s="25">
        <f ca="1">SUM(INDIRECT("'各歳別人口③'!D"&amp;(18+131*ROW(A57))):INDIRECT("'各歳別人口③'!D"&amp;(22+131*ROW(A57))))</f>
        <v>11285</v>
      </c>
      <c r="AH67" s="25">
        <f ca="1">SUM(INDIRECT("'各歳別人口③'!D"&amp;(23+131*ROW(A57))):INDIRECT("'各歳別人口③'!D"&amp;(27+131*ROW(A57))))</f>
        <v>11417</v>
      </c>
      <c r="AI67" s="25">
        <f ca="1">SUM(INDIRECT("'各歳別人口③'!D"&amp;(28+131*ROW(A57))):INDIRECT("'各歳別人口③'!D"&amp;(32+131*ROW(A57))))</f>
        <v>9257</v>
      </c>
      <c r="AJ67" s="25">
        <f ca="1">SUM(INDIRECT("'各歳別人口③'!D"&amp;(33+131*ROW(A57))):INDIRECT("'各歳別人口③'!D"&amp;(37+131*ROW(A57))))</f>
        <v>8897</v>
      </c>
      <c r="AK67" s="25">
        <f ca="1">SUM(INDIRECT("'各歳別人口③'!D"&amp;(38+131*ROW(A57))):INDIRECT("'各歳別人口③'!D"&amp;(42+131*ROW(A57))))</f>
        <v>9923</v>
      </c>
      <c r="AL67" s="25">
        <f ca="1">SUM(INDIRECT("'各歳別人口③'!D"&amp;(43+131*ROW(A57))):INDIRECT("'各歳別人口③'!D"&amp;(47+131*ROW(A57))))</f>
        <v>11242</v>
      </c>
      <c r="AM67" s="25">
        <f ca="1">SUM(INDIRECT("'各歳別人口③'!D"&amp;(48+131*ROW(A57))):INDIRECT("'各歳別人口③'!D"&amp;(52+131*ROW(A57))))</f>
        <v>14591</v>
      </c>
      <c r="AN67" s="25">
        <f ca="1">SUM(INDIRECT("'各歳別人口③'!D"&amp;(53+131*ROW(A57))):INDIRECT("'各歳別人口③'!D"&amp;(57+131*ROW(A57))))</f>
        <v>16365</v>
      </c>
      <c r="AO67" s="25">
        <f ca="1">SUM(INDIRECT("'各歳別人口③'!D"&amp;(58+131*ROW(A57))):INDIRECT("'各歳別人口③'!D"&amp;(62+131*ROW(A57))))</f>
        <v>13444</v>
      </c>
      <c r="AP67" s="25">
        <f ca="1">SUM(INDIRECT("'各歳別人口③'!D"&amp;(63+131*ROW(A57))):INDIRECT("'各歳別人口③'!D"&amp;(67+131*ROW(A57))))</f>
        <v>11979</v>
      </c>
      <c r="AQ67" s="25">
        <f ca="1">SUM(INDIRECT("'各歳別人口③'!D"&amp;(68+131*ROW(A57))):INDIRECT("'各歳別人口③'!D"&amp;(72+131*ROW(A57))))</f>
        <v>11324</v>
      </c>
      <c r="AR67" s="25">
        <f ca="1">SUM(INDIRECT("'各歳別人口③'!D"&amp;(73+131*ROW(A57))):INDIRECT("'各歳別人口③'!D"&amp;(77+131*ROW(A57))))</f>
        <v>14331</v>
      </c>
      <c r="AS67" s="25">
        <f ca="1">SUM(INDIRECT("'各歳別人口③'!D"&amp;(78+131*ROW(A57))):INDIRECT("'各歳別人口③'!D"&amp;(82+131*ROW(A57))))</f>
        <v>12344</v>
      </c>
      <c r="AT67" s="25">
        <f ca="1">SUM(INDIRECT("'各歳別人口③'!D"&amp;(83+131*ROW(A57))):INDIRECT("'各歳別人口③'!D"&amp;(87+131*ROW(A57))))</f>
        <v>9725</v>
      </c>
      <c r="AU67" s="25">
        <f ca="1">SUM(INDIRECT("'各歳別人口③'!D"&amp;(88+131*ROW(A57))):INDIRECT("'各歳別人口③'!D"&amp;(133+131*ROW(A57))))</f>
        <v>7754</v>
      </c>
      <c r="AW67" s="24" t="str">
        <f>"2023年"&amp;"4月"</f>
        <v>2023年4月</v>
      </c>
      <c r="AX67" s="25">
        <f ca="1">SUM(INDIRECT("'各歳別人口③'!E"&amp;(3+131*ROW(A57))):INDIRECT("'各歳別人口③'!E"&amp;(7+131*ROW(A57))))</f>
        <v>4936</v>
      </c>
      <c r="AY67" s="25">
        <f ca="1">SUM(INDIRECT("'各歳別人口③'!E"&amp;(8+131*ROW(A57))):INDIRECT("'各歳別人口③'!E"&amp;(12+131*ROW(A57))))</f>
        <v>6531</v>
      </c>
      <c r="AZ67" s="25">
        <f ca="1">SUM(INDIRECT("'各歳別人口③'!E"&amp;(13+131*ROW(A57))):INDIRECT("'各歳別人口③'!E"&amp;(17+131*ROW(A57))))</f>
        <v>7449</v>
      </c>
      <c r="BA67" s="25">
        <f ca="1">SUM(INDIRECT("'各歳別人口③'!E"&amp;(18+131*ROW(A57))):INDIRECT("'各歳別人口③'!E"&amp;(22+131*ROW(A57))))</f>
        <v>8475</v>
      </c>
      <c r="BB67" s="25">
        <f ca="1">SUM(INDIRECT("'各歳別人口③'!E"&amp;(23+131*ROW(A57))):INDIRECT("'各歳別人口③'!E"&amp;(27+131*ROW(A57))))</f>
        <v>8904</v>
      </c>
      <c r="BC67" s="25">
        <f ca="1">SUM(INDIRECT("'各歳別人口③'!E"&amp;(28+131*ROW(A57))):INDIRECT("'各歳別人口③'!E"&amp;(32+131*ROW(A57))))</f>
        <v>7479</v>
      </c>
      <c r="BD67" s="25">
        <f ca="1">SUM(INDIRECT("'各歳別人口③'!E"&amp;(33+131*ROW(A57))):INDIRECT("'各歳別人口③'!E"&amp;(37+131*ROW(A57))))</f>
        <v>7615</v>
      </c>
      <c r="BE67" s="25">
        <f ca="1">SUM(INDIRECT("'各歳別人口③'!E"&amp;(38+131*ROW(A57))):INDIRECT("'各歳別人口③'!E"&amp;(42+131*ROW(A57))))</f>
        <v>8949</v>
      </c>
      <c r="BF67" s="25">
        <f ca="1">SUM(INDIRECT("'各歳別人口③'!E"&amp;(43+131*ROW(A57))):INDIRECT("'各歳別人口③'!E"&amp;(47+131*ROW(A57))))</f>
        <v>10600</v>
      </c>
      <c r="BG67" s="25">
        <f ca="1">SUM(INDIRECT("'各歳別人口③'!E"&amp;(48+131*ROW(A57))):INDIRECT("'各歳別人口③'!E"&amp;(52+131*ROW(A57))))</f>
        <v>13756</v>
      </c>
      <c r="BH67" s="25">
        <f ca="1">SUM(INDIRECT("'各歳別人口③'!E"&amp;(53+131*ROW(A57))):INDIRECT("'各歳別人口③'!E"&amp;(57+131*ROW(A57))))</f>
        <v>15164</v>
      </c>
      <c r="BI67" s="25">
        <f ca="1">SUM(INDIRECT("'各歳別人口③'!E"&amp;(58+131*ROW(A57))):INDIRECT("'各歳別人口③'!E"&amp;(62+131*ROW(A57))))</f>
        <v>12935</v>
      </c>
      <c r="BJ67" s="25">
        <f ca="1">SUM(INDIRECT("'各歳別人口③'!E"&amp;(63+131*ROW(A57))):INDIRECT("'各歳別人口③'!E"&amp;(67+131*ROW(A57))))</f>
        <v>11487</v>
      </c>
      <c r="BK67" s="25">
        <f ca="1">SUM(INDIRECT("'各歳別人口③'!E"&amp;(68+131*ROW(A57))):INDIRECT("'各歳別人口③'!E"&amp;(72+131*ROW(A57))))</f>
        <v>11471</v>
      </c>
      <c r="BL67" s="25">
        <f ca="1">SUM(INDIRECT("'各歳別人口③'!E"&amp;(73+131*ROW(A57))):INDIRECT("'各歳別人口③'!E"&amp;(77+131*ROW(A57))))</f>
        <v>15790</v>
      </c>
      <c r="BM67" s="25">
        <f ca="1">SUM(INDIRECT("'各歳別人口③'!E"&amp;(78+131*ROW(A57))):INDIRECT("'各歳別人口③'!E"&amp;(82+131*ROW(A57))))</f>
        <v>15264</v>
      </c>
      <c r="BN67" s="25">
        <f ca="1">SUM(INDIRECT("'各歳別人口③'!E"&amp;(83+131*ROW(A57))):INDIRECT("'各歳別人口③'!E"&amp;(87+131*ROW(A57))))</f>
        <v>12565</v>
      </c>
      <c r="BO67" s="25">
        <f ca="1">SUM(INDIRECT("'各歳別人口③'!E"&amp;(88+131*ROW(A57))):INDIRECT("'各歳別人口③'!E"&amp;(133+131*ROW(A57))))</f>
        <v>14654</v>
      </c>
      <c r="BQ67" s="24" t="str">
        <f>"2023年"&amp;"4月"</f>
        <v>2023年4月</v>
      </c>
      <c r="BR67" s="25">
        <f t="shared" ca="1" si="207"/>
        <v>879</v>
      </c>
      <c r="BS67" s="25">
        <f t="shared" ca="1" si="208"/>
        <v>975</v>
      </c>
      <c r="BT67" s="25">
        <f t="shared" ca="1" si="209"/>
        <v>1006</v>
      </c>
      <c r="BU67" s="25">
        <f t="shared" ca="1" si="210"/>
        <v>1195</v>
      </c>
      <c r="BV67" s="25">
        <f t="shared" ca="1" si="211"/>
        <v>1202</v>
      </c>
      <c r="BW67" s="25">
        <f t="shared" ca="1" si="212"/>
        <v>1273</v>
      </c>
      <c r="BX67" s="25">
        <f t="shared" ca="1" si="213"/>
        <v>1336</v>
      </c>
      <c r="BY67" s="25">
        <f t="shared" ca="1" si="214"/>
        <v>1401</v>
      </c>
      <c r="BZ67" s="25">
        <f t="shared" ca="1" si="215"/>
        <v>1414</v>
      </c>
      <c r="CA67" s="25">
        <f t="shared" ca="1" si="216"/>
        <v>1390</v>
      </c>
      <c r="CB67" s="25">
        <f t="shared" ca="1" si="217"/>
        <v>1472</v>
      </c>
      <c r="CC67" s="25">
        <f t="shared" ca="1" si="218"/>
        <v>1465</v>
      </c>
      <c r="CD67" s="25">
        <f t="shared" ca="1" si="219"/>
        <v>1613</v>
      </c>
      <c r="CE67" s="25">
        <f t="shared" ca="1" si="220"/>
        <v>1566</v>
      </c>
      <c r="CF67" s="25">
        <f t="shared" ca="1" si="221"/>
        <v>1559</v>
      </c>
      <c r="CG67" s="25">
        <f t="shared" ca="1" si="222"/>
        <v>1981</v>
      </c>
      <c r="CH67" s="25">
        <f t="shared" ca="1" si="223"/>
        <v>2030</v>
      </c>
      <c r="CI67" s="25">
        <f t="shared" ca="1" si="224"/>
        <v>2015</v>
      </c>
      <c r="CJ67" s="25">
        <f t="shared" ca="1" si="225"/>
        <v>2764</v>
      </c>
      <c r="CK67" s="25">
        <f t="shared" ca="1" si="226"/>
        <v>2495</v>
      </c>
      <c r="CL67" s="25">
        <f t="shared" ca="1" si="227"/>
        <v>2471</v>
      </c>
      <c r="CM67" s="25">
        <f t="shared" ca="1" si="228"/>
        <v>2565</v>
      </c>
      <c r="CN67" s="25">
        <f t="shared" ca="1" si="229"/>
        <v>2317</v>
      </c>
      <c r="CO67" s="25">
        <f t="shared" ca="1" si="230"/>
        <v>2104</v>
      </c>
      <c r="CP67" s="25">
        <f t="shared" ca="1" si="231"/>
        <v>1960</v>
      </c>
      <c r="CQ67" s="25">
        <f t="shared" ca="1" si="232"/>
        <v>1891</v>
      </c>
      <c r="CR67" s="25">
        <f t="shared" ca="1" si="233"/>
        <v>1925</v>
      </c>
      <c r="CS67" s="25">
        <f t="shared" ca="1" si="234"/>
        <v>1839</v>
      </c>
      <c r="CT67" s="25">
        <f t="shared" ca="1" si="235"/>
        <v>1837</v>
      </c>
      <c r="CU67" s="25">
        <f t="shared" ca="1" si="236"/>
        <v>1765</v>
      </c>
      <c r="CV67" s="25">
        <f t="shared" ca="1" si="237"/>
        <v>1717</v>
      </c>
      <c r="CW67" s="25">
        <f t="shared" ca="1" si="238"/>
        <v>1731</v>
      </c>
      <c r="CX67" s="25">
        <f t="shared" ca="1" si="239"/>
        <v>1761</v>
      </c>
      <c r="CY67" s="25">
        <f t="shared" ca="1" si="240"/>
        <v>1774</v>
      </c>
      <c r="CZ67" s="25">
        <f t="shared" ca="1" si="241"/>
        <v>1914</v>
      </c>
      <c r="DA67" s="25">
        <f t="shared" ca="1" si="242"/>
        <v>1923</v>
      </c>
      <c r="DB67" s="25">
        <f t="shared" ca="1" si="243"/>
        <v>1953</v>
      </c>
      <c r="DC67" s="25">
        <f t="shared" ca="1" si="244"/>
        <v>1954</v>
      </c>
      <c r="DD67" s="25">
        <f t="shared" ca="1" si="245"/>
        <v>2067</v>
      </c>
      <c r="DE67" s="25">
        <f t="shared" ca="1" si="246"/>
        <v>2026</v>
      </c>
      <c r="DF67" s="25">
        <f t="shared" ca="1" si="247"/>
        <v>2135</v>
      </c>
      <c r="DG67" s="25">
        <f t="shared" ca="1" si="248"/>
        <v>2108</v>
      </c>
      <c r="DH67" s="25">
        <f t="shared" ca="1" si="249"/>
        <v>2218</v>
      </c>
      <c r="DI67" s="25">
        <f t="shared" ca="1" si="250"/>
        <v>2302</v>
      </c>
      <c r="DJ67" s="25">
        <f t="shared" ca="1" si="251"/>
        <v>2479</v>
      </c>
      <c r="DK67" s="25">
        <f t="shared" ca="1" si="252"/>
        <v>2516</v>
      </c>
      <c r="DL67" s="25">
        <f t="shared" ca="1" si="253"/>
        <v>2720</v>
      </c>
      <c r="DM67" s="25">
        <f t="shared" ca="1" si="254"/>
        <v>2937</v>
      </c>
      <c r="DN67" s="25">
        <f t="shared" ca="1" si="255"/>
        <v>3069</v>
      </c>
      <c r="DO67" s="25">
        <f t="shared" ca="1" si="256"/>
        <v>3349</v>
      </c>
      <c r="DP67" s="25">
        <f t="shared" ca="1" si="257"/>
        <v>3401</v>
      </c>
      <c r="DQ67" s="25">
        <f t="shared" ca="1" si="258"/>
        <v>3416</v>
      </c>
      <c r="DR67" s="25">
        <f t="shared" ca="1" si="259"/>
        <v>3229</v>
      </c>
      <c r="DS67" s="25">
        <f t="shared" ca="1" si="260"/>
        <v>3136</v>
      </c>
      <c r="DT67" s="25">
        <f t="shared" ca="1" si="261"/>
        <v>3183</v>
      </c>
      <c r="DU67" s="25">
        <f t="shared" ca="1" si="262"/>
        <v>3028</v>
      </c>
      <c r="DV67" s="25">
        <f t="shared" ca="1" si="263"/>
        <v>2631</v>
      </c>
      <c r="DW67" s="25">
        <f t="shared" ca="1" si="264"/>
        <v>2587</v>
      </c>
      <c r="DX67" s="25">
        <f t="shared" ca="1" si="265"/>
        <v>2625</v>
      </c>
      <c r="DY67" s="25">
        <f t="shared" ca="1" si="266"/>
        <v>2573</v>
      </c>
      <c r="DZ67" s="25">
        <f t="shared" ca="1" si="267"/>
        <v>2514</v>
      </c>
      <c r="EA67" s="25">
        <f t="shared" ca="1" si="268"/>
        <v>2454</v>
      </c>
      <c r="EB67" s="25">
        <f t="shared" ca="1" si="269"/>
        <v>2245</v>
      </c>
      <c r="EC67" s="25">
        <f t="shared" ca="1" si="270"/>
        <v>2402</v>
      </c>
      <c r="ED67" s="25">
        <f t="shared" ca="1" si="271"/>
        <v>2364</v>
      </c>
      <c r="EE67" s="25">
        <f t="shared" ca="1" si="272"/>
        <v>2178</v>
      </c>
      <c r="EF67" s="25">
        <f t="shared" ca="1" si="273"/>
        <v>2246</v>
      </c>
      <c r="EG67" s="25">
        <f t="shared" ca="1" si="274"/>
        <v>2226</v>
      </c>
      <c r="EH67" s="25">
        <f t="shared" ca="1" si="275"/>
        <v>2297</v>
      </c>
      <c r="EI67" s="25">
        <f t="shared" ca="1" si="276"/>
        <v>2377</v>
      </c>
      <c r="EJ67" s="25">
        <f t="shared" ca="1" si="277"/>
        <v>2518</v>
      </c>
      <c r="EK67" s="25">
        <f t="shared" ca="1" si="278"/>
        <v>2632</v>
      </c>
      <c r="EL67" s="25">
        <f t="shared" ca="1" si="279"/>
        <v>2853</v>
      </c>
      <c r="EM67" s="25">
        <f t="shared" ca="1" si="280"/>
        <v>3204</v>
      </c>
      <c r="EN67" s="25">
        <f t="shared" ca="1" si="281"/>
        <v>3124</v>
      </c>
      <c r="EO67" s="25">
        <f t="shared" ca="1" si="282"/>
        <v>3364</v>
      </c>
      <c r="EP67" s="25">
        <f t="shared" ca="1" si="283"/>
        <v>2662</v>
      </c>
      <c r="EQ67" s="25">
        <f t="shared" ca="1" si="284"/>
        <v>1678</v>
      </c>
      <c r="ER67" s="25">
        <f t="shared" ca="1" si="285"/>
        <v>2099</v>
      </c>
      <c r="ES67" s="25">
        <f t="shared" ca="1" si="286"/>
        <v>2541</v>
      </c>
      <c r="ET67" s="25">
        <f t="shared" ca="1" si="287"/>
        <v>2365</v>
      </c>
      <c r="EU67" s="25">
        <f t="shared" ca="1" si="288"/>
        <v>2293</v>
      </c>
      <c r="EV67" s="25">
        <f t="shared" ca="1" si="289"/>
        <v>1938</v>
      </c>
      <c r="EW67" s="25">
        <f t="shared" ca="1" si="290"/>
        <v>1707</v>
      </c>
      <c r="EX67" s="25">
        <f t="shared" ca="1" si="291"/>
        <v>1422</v>
      </c>
      <c r="EY67" s="25">
        <f t="shared" ca="1" si="292"/>
        <v>1422</v>
      </c>
      <c r="EZ67" s="25">
        <f t="shared" ca="1" si="293"/>
        <v>1240</v>
      </c>
      <c r="FA67" s="25">
        <f t="shared" ca="1" si="294"/>
        <v>1128</v>
      </c>
      <c r="FB67" s="25">
        <f t="shared" ca="1" si="295"/>
        <v>974</v>
      </c>
      <c r="FC67" s="25">
        <f t="shared" ca="1" si="296"/>
        <v>703</v>
      </c>
      <c r="FD67" s="25">
        <f t="shared" ca="1" si="297"/>
        <v>612</v>
      </c>
      <c r="FE67" s="25">
        <f t="shared" ca="1" si="298"/>
        <v>469</v>
      </c>
      <c r="FF67" s="25">
        <f t="shared" ca="1" si="299"/>
        <v>361</v>
      </c>
      <c r="FG67" s="25">
        <f t="shared" ca="1" si="300"/>
        <v>233</v>
      </c>
      <c r="FH67" s="25">
        <f t="shared" ca="1" si="301"/>
        <v>206</v>
      </c>
      <c r="FI67" s="25">
        <f t="shared" ca="1" si="302"/>
        <v>155</v>
      </c>
      <c r="FJ67" s="25">
        <f t="shared" ca="1" si="303"/>
        <v>92</v>
      </c>
      <c r="FK67" s="25">
        <f t="shared" ca="1" si="304"/>
        <v>68</v>
      </c>
      <c r="FL67" s="25">
        <f t="shared" ca="1" si="305"/>
        <v>30</v>
      </c>
      <c r="FM67" s="25">
        <f t="shared" ca="1" si="306"/>
        <v>29</v>
      </c>
      <c r="FN67" s="27">
        <f ca="1">SUM(INDIRECT("'各歳別人口③'!D"&amp;(103+131*ROW(A57))):INDIRECT("'各歳別人口③'!D"&amp;(133+131*ROW(A57))))</f>
        <v>32</v>
      </c>
      <c r="FP67" s="24" t="str">
        <f>"2023年"&amp;"4月"</f>
        <v>2023年4月</v>
      </c>
      <c r="FQ67" s="25">
        <f t="shared" ca="1" si="307"/>
        <v>870</v>
      </c>
      <c r="FR67" s="25">
        <f t="shared" ca="1" si="308"/>
        <v>951</v>
      </c>
      <c r="FS67" s="25">
        <f t="shared" ca="1" si="309"/>
        <v>985</v>
      </c>
      <c r="FT67" s="25">
        <f t="shared" ca="1" si="310"/>
        <v>1075</v>
      </c>
      <c r="FU67" s="25">
        <f t="shared" ca="1" si="311"/>
        <v>1055</v>
      </c>
      <c r="FV67" s="25">
        <f t="shared" ca="1" si="312"/>
        <v>1237</v>
      </c>
      <c r="FW67" s="25">
        <f t="shared" ca="1" si="313"/>
        <v>1217</v>
      </c>
      <c r="FX67" s="25">
        <f t="shared" ca="1" si="314"/>
        <v>1289</v>
      </c>
      <c r="FY67" s="25">
        <f t="shared" ca="1" si="315"/>
        <v>1417</v>
      </c>
      <c r="FZ67" s="25">
        <f t="shared" ca="1" si="316"/>
        <v>1371</v>
      </c>
      <c r="GA67" s="25">
        <f t="shared" ca="1" si="317"/>
        <v>1408</v>
      </c>
      <c r="GB67" s="25">
        <f t="shared" ca="1" si="318"/>
        <v>1520</v>
      </c>
      <c r="GC67" s="25">
        <f t="shared" ca="1" si="319"/>
        <v>1512</v>
      </c>
      <c r="GD67" s="25">
        <f t="shared" ca="1" si="320"/>
        <v>1490</v>
      </c>
      <c r="GE67" s="25">
        <f t="shared" ca="1" si="321"/>
        <v>1519</v>
      </c>
      <c r="GF67" s="25">
        <f t="shared" ca="1" si="322"/>
        <v>1603</v>
      </c>
      <c r="GG67" s="25">
        <f t="shared" ca="1" si="323"/>
        <v>1639</v>
      </c>
      <c r="GH67" s="25">
        <f t="shared" ca="1" si="324"/>
        <v>1550</v>
      </c>
      <c r="GI67" s="25">
        <f t="shared" ca="1" si="325"/>
        <v>1838</v>
      </c>
      <c r="GJ67" s="25">
        <f t="shared" ca="1" si="326"/>
        <v>1845</v>
      </c>
      <c r="GK67" s="25">
        <f t="shared" ca="1" si="327"/>
        <v>1840</v>
      </c>
      <c r="GL67" s="25">
        <f t="shared" ca="1" si="328"/>
        <v>1848</v>
      </c>
      <c r="GM67" s="25">
        <f t="shared" ca="1" si="329"/>
        <v>1820</v>
      </c>
      <c r="GN67" s="25">
        <f t="shared" ca="1" si="330"/>
        <v>1740</v>
      </c>
      <c r="GO67" s="25">
        <f t="shared" ca="1" si="331"/>
        <v>1656</v>
      </c>
      <c r="GP67" s="25">
        <f t="shared" ca="1" si="332"/>
        <v>1546</v>
      </c>
      <c r="GQ67" s="25">
        <f t="shared" ca="1" si="333"/>
        <v>1542</v>
      </c>
      <c r="GR67" s="25">
        <f t="shared" ca="1" si="334"/>
        <v>1439</v>
      </c>
      <c r="GS67" s="25">
        <f t="shared" ca="1" si="335"/>
        <v>1544</v>
      </c>
      <c r="GT67" s="25">
        <f t="shared" ca="1" si="336"/>
        <v>1408</v>
      </c>
      <c r="GU67" s="25">
        <f t="shared" ca="1" si="337"/>
        <v>1419</v>
      </c>
      <c r="GV67" s="25">
        <f t="shared" ca="1" si="338"/>
        <v>1469</v>
      </c>
      <c r="GW67" s="25">
        <f t="shared" ca="1" si="339"/>
        <v>1522</v>
      </c>
      <c r="GX67" s="25">
        <f t="shared" ca="1" si="340"/>
        <v>1555</v>
      </c>
      <c r="GY67" s="25">
        <f t="shared" ca="1" si="341"/>
        <v>1650</v>
      </c>
      <c r="GZ67" s="25">
        <f t="shared" ca="1" si="342"/>
        <v>1681</v>
      </c>
      <c r="HA67" s="25">
        <f t="shared" ca="1" si="343"/>
        <v>1662</v>
      </c>
      <c r="HB67" s="25">
        <f t="shared" ca="1" si="344"/>
        <v>1733</v>
      </c>
      <c r="HC67" s="25">
        <f t="shared" ca="1" si="345"/>
        <v>1927</v>
      </c>
      <c r="HD67" s="25">
        <f t="shared" ca="1" si="346"/>
        <v>1946</v>
      </c>
      <c r="HE67" s="25">
        <f t="shared" ca="1" si="347"/>
        <v>1981</v>
      </c>
      <c r="HF67" s="25">
        <f t="shared" ca="1" si="348"/>
        <v>2001</v>
      </c>
      <c r="HG67" s="25">
        <f t="shared" ca="1" si="349"/>
        <v>2092</v>
      </c>
      <c r="HH67" s="25">
        <f t="shared" ca="1" si="350"/>
        <v>2219</v>
      </c>
      <c r="HI67" s="25">
        <f t="shared" ca="1" si="351"/>
        <v>2307</v>
      </c>
      <c r="HJ67" s="25">
        <f t="shared" ca="1" si="352"/>
        <v>2410</v>
      </c>
      <c r="HK67" s="25">
        <f t="shared" ca="1" si="353"/>
        <v>2543</v>
      </c>
      <c r="HL67" s="25">
        <f t="shared" ca="1" si="354"/>
        <v>2695</v>
      </c>
      <c r="HM67" s="25">
        <f t="shared" ca="1" si="355"/>
        <v>3003</v>
      </c>
      <c r="HN67" s="25">
        <f t="shared" ca="1" si="356"/>
        <v>3105</v>
      </c>
      <c r="HO67" s="25">
        <f t="shared" ca="1" si="357"/>
        <v>3105</v>
      </c>
      <c r="HP67" s="25">
        <f t="shared" ca="1" si="358"/>
        <v>3178</v>
      </c>
      <c r="HQ67" s="25">
        <f t="shared" ca="1" si="359"/>
        <v>3103</v>
      </c>
      <c r="HR67" s="25">
        <f t="shared" ca="1" si="360"/>
        <v>2891</v>
      </c>
      <c r="HS67" s="25">
        <f t="shared" ca="1" si="361"/>
        <v>2887</v>
      </c>
      <c r="HT67" s="25">
        <f t="shared" ca="1" si="362"/>
        <v>2882</v>
      </c>
      <c r="HU67" s="25">
        <f t="shared" ca="1" si="363"/>
        <v>2510</v>
      </c>
      <c r="HV67" s="25">
        <f t="shared" ca="1" si="364"/>
        <v>2507</v>
      </c>
      <c r="HW67" s="25">
        <f t="shared" ca="1" si="365"/>
        <v>2642</v>
      </c>
      <c r="HX67" s="25">
        <f t="shared" ca="1" si="366"/>
        <v>2394</v>
      </c>
      <c r="HY67" s="25">
        <f t="shared" ca="1" si="367"/>
        <v>2358</v>
      </c>
      <c r="HZ67" s="25">
        <f t="shared" ca="1" si="368"/>
        <v>2371</v>
      </c>
      <c r="IA67" s="25">
        <f t="shared" ca="1" si="369"/>
        <v>2243</v>
      </c>
      <c r="IB67" s="25">
        <f t="shared" ca="1" si="370"/>
        <v>2233</v>
      </c>
      <c r="IC67" s="25">
        <f t="shared" ca="1" si="371"/>
        <v>2282</v>
      </c>
      <c r="ID67" s="25">
        <f t="shared" ca="1" si="372"/>
        <v>2166</v>
      </c>
      <c r="IE67" s="25">
        <f t="shared" ca="1" si="373"/>
        <v>2209</v>
      </c>
      <c r="IF67" s="25">
        <f t="shared" ca="1" si="374"/>
        <v>2269</v>
      </c>
      <c r="IG67" s="25">
        <f t="shared" ca="1" si="375"/>
        <v>2394</v>
      </c>
      <c r="IH67" s="25">
        <f t="shared" ca="1" si="376"/>
        <v>2433</v>
      </c>
      <c r="II67" s="25">
        <f t="shared" ca="1" si="377"/>
        <v>2626</v>
      </c>
      <c r="IJ67" s="25">
        <f t="shared" ca="1" si="378"/>
        <v>2862</v>
      </c>
      <c r="IK67" s="25">
        <f t="shared" ca="1" si="379"/>
        <v>3043</v>
      </c>
      <c r="IL67" s="25">
        <f t="shared" ca="1" si="380"/>
        <v>3634</v>
      </c>
      <c r="IM67" s="25">
        <f t="shared" ca="1" si="381"/>
        <v>3625</v>
      </c>
      <c r="IN67" s="25">
        <f t="shared" ca="1" si="382"/>
        <v>3966</v>
      </c>
      <c r="IO67" s="25">
        <f t="shared" ca="1" si="383"/>
        <v>3228</v>
      </c>
      <c r="IP67" s="25">
        <f t="shared" ca="1" si="384"/>
        <v>2160</v>
      </c>
      <c r="IQ67" s="25">
        <f t="shared" ca="1" si="385"/>
        <v>2756</v>
      </c>
      <c r="IR67" s="25">
        <f t="shared" ca="1" si="386"/>
        <v>3154</v>
      </c>
      <c r="IS67" s="25">
        <f t="shared" ca="1" si="387"/>
        <v>2887</v>
      </c>
      <c r="IT67" s="25">
        <f t="shared" ca="1" si="388"/>
        <v>2852</v>
      </c>
      <c r="IU67" s="25">
        <f t="shared" ca="1" si="389"/>
        <v>2587</v>
      </c>
      <c r="IV67" s="25">
        <f t="shared" ca="1" si="390"/>
        <v>2281</v>
      </c>
      <c r="IW67" s="25">
        <f t="shared" ca="1" si="391"/>
        <v>1958</v>
      </c>
      <c r="IX67" s="25">
        <f t="shared" ca="1" si="392"/>
        <v>2051</v>
      </c>
      <c r="IY67" s="25">
        <f t="shared" ca="1" si="393"/>
        <v>1805</v>
      </c>
      <c r="IZ67" s="25">
        <f t="shared" ca="1" si="394"/>
        <v>1796</v>
      </c>
      <c r="JA67" s="25">
        <f t="shared" ca="1" si="395"/>
        <v>1591</v>
      </c>
      <c r="JB67" s="25">
        <f t="shared" ca="1" si="396"/>
        <v>1351</v>
      </c>
      <c r="JC67" s="25">
        <f t="shared" ca="1" si="397"/>
        <v>1238</v>
      </c>
      <c r="JD67" s="25">
        <f t="shared" ca="1" si="398"/>
        <v>1039</v>
      </c>
      <c r="JE67" s="25">
        <f t="shared" ca="1" si="399"/>
        <v>842</v>
      </c>
      <c r="JF67" s="25">
        <f t="shared" ca="1" si="400"/>
        <v>729</v>
      </c>
      <c r="JG67" s="25">
        <f t="shared" ca="1" si="401"/>
        <v>594</v>
      </c>
      <c r="JH67" s="25">
        <f t="shared" ca="1" si="402"/>
        <v>418</v>
      </c>
      <c r="JI67" s="25">
        <f t="shared" ca="1" si="403"/>
        <v>330</v>
      </c>
      <c r="JJ67" s="25">
        <f t="shared" ca="1" si="404"/>
        <v>284</v>
      </c>
      <c r="JK67" s="25">
        <f t="shared" ca="1" si="405"/>
        <v>207</v>
      </c>
      <c r="JL67" s="25">
        <f t="shared" ca="1" si="406"/>
        <v>135</v>
      </c>
      <c r="JM67" s="27">
        <f ca="1">SUM(INDIRECT("'各歳別人口③'!E"&amp;(103+131*ROW(A57))):INDIRECT("'各歳別人口③'!E"&amp;(133+131*ROW(A57))))</f>
        <v>244</v>
      </c>
    </row>
    <row r="68" spans="1:273" x14ac:dyDescent="0.4">
      <c r="A68" s="24" t="str">
        <f>"2023年"&amp;"5月"</f>
        <v>2023年5月</v>
      </c>
      <c r="B68" s="25">
        <f ca="1">SUM(INDIRECT("'各歳別人口③'!D"&amp;(3+131*ROW(A58))):INDIRECT("'各歳別人口③'!E"&amp;(133+131*ROW(A58))))</f>
        <v>387206</v>
      </c>
      <c r="D68" s="24" t="str">
        <f>"2023年"&amp;"5月"</f>
        <v>2023年5月</v>
      </c>
      <c r="E68" s="25">
        <f ca="1">SUM(INDIRECT("'各歳別人口③'!D"&amp;(3+131*ROW(A58))):INDIRECT("'各歳別人口③'!D"&amp;(133+131*ROW(A58))))</f>
        <v>193310</v>
      </c>
      <c r="F68" s="25">
        <f ca="1">SUM(INDIRECT("'各歳別人口③'!E"&amp;(3+131*ROW(A58))):INDIRECT("'各歳別人口③'!E"&amp;(133+131*ROW(A58))))</f>
        <v>193896</v>
      </c>
      <c r="H68" s="24" t="str">
        <f>"2023年"&amp;"5月"</f>
        <v>2023年5月</v>
      </c>
      <c r="I68" s="25">
        <f ca="1">SUM(INDIRECT("'各歳別人口③'!D"&amp;(3+131*ROW(A58))):INDIRECT("'各歳別人口③'!D"&amp;(17+131*ROW(A58))))</f>
        <v>19708</v>
      </c>
      <c r="J68" s="25">
        <f ca="1">SUM(INDIRECT("'各歳別人口③'!D"&amp;(18+131*ROW(A58))):INDIRECT("'各歳別人口③'!D"&amp;(67+131*ROW(A58))))</f>
        <v>118181</v>
      </c>
      <c r="K68" s="25">
        <f ca="1">SUM(INDIRECT("'各歳別人口③'!D"&amp;(68+131*ROW(A58))):INDIRECT("'各歳別人口③'!D"&amp;(133+131*ROW(A58))))</f>
        <v>55421</v>
      </c>
      <c r="M68" s="24" t="str">
        <f>"2023年"&amp;"5月"</f>
        <v>2023年5月</v>
      </c>
      <c r="N68" s="25">
        <f ca="1">SUM(INDIRECT("'各歳別人口③'!E"&amp;(3+131*ROW(A58))):INDIRECT("'各歳別人口③'!E"&amp;(17+131*ROW(A58))))</f>
        <v>18877</v>
      </c>
      <c r="O68" s="25">
        <f ca="1">SUM(INDIRECT("'各歳別人口③'!E"&amp;(18+131*ROW(A58))):INDIRECT("'各歳別人口③'!E"&amp;(67+131*ROW(A58))))</f>
        <v>105280</v>
      </c>
      <c r="P68" s="25">
        <f ca="1">SUM(INDIRECT("'各歳別人口③'!E"&amp;(68+131*ROW(A58))):INDIRECT("'各歳別人口③'!E"&amp;(133+131*ROW(A58))))</f>
        <v>69739</v>
      </c>
      <c r="R68" s="24" t="str">
        <f>"2023年"&amp;"5月"</f>
        <v>2023年5月</v>
      </c>
      <c r="S68" s="26">
        <f ca="1">IFERROR(SUM(INDIRECT("'各歳別人口③'!D"&amp;(68+131*ROW(A58))):INDIRECT("'各歳別人口③'!E"&amp;(133+131*ROW(A58))))/SUM(INDIRECT("'各歳別人口③'!D"&amp;(3+131*ROW(A58))):INDIRECT("'各歳別人口③'!E"&amp;(133+131*ROW(A58)))),"")</f>
        <v>0.32323879278730183</v>
      </c>
      <c r="U68" s="24" t="str">
        <f>"2023年"&amp;"5月"</f>
        <v>2023年5月</v>
      </c>
      <c r="V68" s="26">
        <f ca="1">IFERROR(SUM(INDIRECT("'各歳別人口③'!D"&amp;(78+131*ROW(A58))):INDIRECT("'各歳別人口③'!E"&amp;(133+131*ROW(A58))))/SUM(INDIRECT("'各歳別人口③'!D"&amp;(3+131*ROW(A58))):INDIRECT("'各歳別人口③'!E"&amp;(133+131*ROW(A58)))),"")</f>
        <v>0.18700639969421962</v>
      </c>
      <c r="X68" s="24" t="str">
        <f>"2023年"&amp;"5月"</f>
        <v>2023年5月</v>
      </c>
      <c r="Y68" s="26">
        <f ca="1">IFERROR(SUM(INDIRECT("'各歳別人口③'!D"&amp;(3+131*ROW(A58))):INDIRECT("'各歳別人口③'!E"&amp;(17+131*ROW(A58))))/SUM(INDIRECT("'各歳別人口③'!D"&amp;(3+131*ROW(A58))):INDIRECT("'各歳別人口③'!E"&amp;(133+131*ROW(A58)))),"")</f>
        <v>9.9649798815101012E-2</v>
      </c>
      <c r="Z68" s="26">
        <f ca="1">IFERROR(SUM(INDIRECT("'各歳別人口③'!D"&amp;(18+131*ROW(A58))):INDIRECT("'各歳別人口③'!E"&amp;(67+131*ROW(A58))))/SUM(INDIRECT("'各歳別人口③'!D"&amp;(3+131*ROW(A58))):INDIRECT("'各歳別人口③'!E"&amp;(133+131*ROW(A58)))),"")</f>
        <v>0.57711140839759711</v>
      </c>
      <c r="AA68" s="26">
        <f ca="1">IFERROR(SUM(INDIRECT("'各歳別人口③'!D"&amp;(68+131*ROW(A58))):INDIRECT("'各歳別人口③'!E"&amp;(133+131*ROW(A58))))/SUM(INDIRECT("'各歳別人口③'!D"&amp;(3+131*ROW(A58))):INDIRECT("'各歳別人口③'!E"&amp;(133+131*ROW(A58)))),"")</f>
        <v>0.32323879278730183</v>
      </c>
      <c r="AC68" s="24" t="str">
        <f>"2023年"&amp;"5月"</f>
        <v>2023年5月</v>
      </c>
      <c r="AD68" s="25">
        <f ca="1">SUM(INDIRECT("'各歳別人口③'!D"&amp;(3+131*ROW(A58))):INDIRECT("'各歳別人口③'!D"&amp;(7+131*ROW(A58))))</f>
        <v>5234</v>
      </c>
      <c r="AE68" s="25">
        <f ca="1">SUM(INDIRECT("'各歳別人口③'!D"&amp;(8+131*ROW(A58))):INDIRECT("'各歳別人口③'!D"&amp;(12+131*ROW(A58))))</f>
        <v>6798</v>
      </c>
      <c r="AF68" s="25">
        <f ca="1">SUM(INDIRECT("'各歳別人口③'!D"&amp;(13+131*ROW(A58))):INDIRECT("'各歳別人口③'!D"&amp;(17+131*ROW(A58))))</f>
        <v>7676</v>
      </c>
      <c r="AG68" s="25">
        <f ca="1">SUM(INDIRECT("'各歳別人口③'!D"&amp;(18+131*ROW(A58))):INDIRECT("'各歳別人口③'!D"&amp;(22+131*ROW(A58))))</f>
        <v>11179</v>
      </c>
      <c r="AH68" s="25">
        <f ca="1">SUM(INDIRECT("'各歳別人口③'!D"&amp;(23+131*ROW(A58))):INDIRECT("'各歳別人口③'!D"&amp;(27+131*ROW(A58))))</f>
        <v>11437</v>
      </c>
      <c r="AI68" s="25">
        <f ca="1">SUM(INDIRECT("'各歳別人口③'!D"&amp;(28+131*ROW(A58))):INDIRECT("'各歳別人口③'!D"&amp;(32+131*ROW(A58))))</f>
        <v>9207</v>
      </c>
      <c r="AJ68" s="25">
        <f ca="1">SUM(INDIRECT("'各歳別人口③'!D"&amp;(33+131*ROW(A58))):INDIRECT("'各歳別人口③'!D"&amp;(37+131*ROW(A58))))</f>
        <v>8810</v>
      </c>
      <c r="AK68" s="25">
        <f ca="1">SUM(INDIRECT("'各歳別人口③'!D"&amp;(38+131*ROW(A58))):INDIRECT("'各歳別人口③'!D"&amp;(42+131*ROW(A58))))</f>
        <v>9920</v>
      </c>
      <c r="AL68" s="25">
        <f ca="1">SUM(INDIRECT("'各歳別人口③'!D"&amp;(43+131*ROW(A58))):INDIRECT("'各歳別人口③'!D"&amp;(47+131*ROW(A58))))</f>
        <v>11217</v>
      </c>
      <c r="AM68" s="25">
        <f ca="1">SUM(INDIRECT("'各歳別人口③'!D"&amp;(48+131*ROW(A58))):INDIRECT("'各歳別人口③'!D"&amp;(52+131*ROW(A58))))</f>
        <v>14546</v>
      </c>
      <c r="AN68" s="25">
        <f ca="1">SUM(INDIRECT("'各歳別人口③'!D"&amp;(53+131*ROW(A58))):INDIRECT("'各歳別人口③'!D"&amp;(57+131*ROW(A58))))</f>
        <v>16382</v>
      </c>
      <c r="AO68" s="25">
        <f ca="1">SUM(INDIRECT("'各歳別人口③'!D"&amp;(58+131*ROW(A58))):INDIRECT("'各歳別人口③'!D"&amp;(62+131*ROW(A58))))</f>
        <v>13491</v>
      </c>
      <c r="AP68" s="25">
        <f ca="1">SUM(INDIRECT("'各歳別人口③'!D"&amp;(63+131*ROW(A58))):INDIRECT("'各歳別人口③'!D"&amp;(67+131*ROW(A58))))</f>
        <v>11992</v>
      </c>
      <c r="AQ68" s="25">
        <f ca="1">SUM(INDIRECT("'各歳別人口③'!D"&amp;(68+131*ROW(A58))):INDIRECT("'各歳別人口③'!D"&amp;(72+131*ROW(A58))))</f>
        <v>11285</v>
      </c>
      <c r="AR68" s="25">
        <f ca="1">SUM(INDIRECT("'各歳別人口③'!D"&amp;(73+131*ROW(A58))):INDIRECT("'各歳別人口③'!D"&amp;(77+131*ROW(A58))))</f>
        <v>14294</v>
      </c>
      <c r="AS68" s="25">
        <f ca="1">SUM(INDIRECT("'各歳別人口③'!D"&amp;(78+131*ROW(A58))):INDIRECT("'各歳別人口③'!D"&amp;(82+131*ROW(A58))))</f>
        <v>12343</v>
      </c>
      <c r="AT68" s="25">
        <f ca="1">SUM(INDIRECT("'各歳別人口③'!D"&amp;(83+131*ROW(A58))):INDIRECT("'各歳別人口③'!D"&amp;(87+131*ROW(A58))))</f>
        <v>9745</v>
      </c>
      <c r="AU68" s="25">
        <f ca="1">SUM(INDIRECT("'各歳別人口③'!D"&amp;(88+131*ROW(A58))):INDIRECT("'各歳別人口③'!D"&amp;(133+131*ROW(A58))))</f>
        <v>7754</v>
      </c>
      <c r="AW68" s="24" t="str">
        <f>"2023年"&amp;"5月"</f>
        <v>2023年5月</v>
      </c>
      <c r="AX68" s="25">
        <f ca="1">SUM(INDIRECT("'各歳別人口③'!E"&amp;(3+131*ROW(A58))):INDIRECT("'各歳別人口③'!E"&amp;(7+131*ROW(A58))))</f>
        <v>4931</v>
      </c>
      <c r="AY68" s="25">
        <f ca="1">SUM(INDIRECT("'各歳別人口③'!E"&amp;(8+131*ROW(A58))):INDIRECT("'各歳別人口③'!E"&amp;(12+131*ROW(A58))))</f>
        <v>6514</v>
      </c>
      <c r="AZ68" s="25">
        <f ca="1">SUM(INDIRECT("'各歳別人口③'!E"&amp;(13+131*ROW(A58))):INDIRECT("'各歳別人口③'!E"&amp;(17+131*ROW(A58))))</f>
        <v>7432</v>
      </c>
      <c r="BA68" s="25">
        <f ca="1">SUM(INDIRECT("'各歳別人口③'!E"&amp;(18+131*ROW(A58))):INDIRECT("'各歳別人口③'!E"&amp;(22+131*ROW(A58))))</f>
        <v>8423</v>
      </c>
      <c r="BB68" s="25">
        <f ca="1">SUM(INDIRECT("'各歳別人口③'!E"&amp;(23+131*ROW(A58))):INDIRECT("'各歳別人口③'!E"&amp;(27+131*ROW(A58))))</f>
        <v>8923</v>
      </c>
      <c r="BC68" s="25">
        <f ca="1">SUM(INDIRECT("'各歳別人口③'!E"&amp;(28+131*ROW(A58))):INDIRECT("'各歳別人口③'!E"&amp;(32+131*ROW(A58))))</f>
        <v>7516</v>
      </c>
      <c r="BD68" s="25">
        <f ca="1">SUM(INDIRECT("'各歳別人口③'!E"&amp;(33+131*ROW(A58))):INDIRECT("'各歳別人口③'!E"&amp;(37+131*ROW(A58))))</f>
        <v>7550</v>
      </c>
      <c r="BE68" s="25">
        <f ca="1">SUM(INDIRECT("'各歳別人口③'!E"&amp;(38+131*ROW(A58))):INDIRECT("'各歳別人口③'!E"&amp;(42+131*ROW(A58))))</f>
        <v>8918</v>
      </c>
      <c r="BF68" s="25">
        <f ca="1">SUM(INDIRECT("'各歳別人口③'!E"&amp;(43+131*ROW(A58))):INDIRECT("'各歳別人口③'!E"&amp;(47+131*ROW(A58))))</f>
        <v>10571</v>
      </c>
      <c r="BG68" s="25">
        <f ca="1">SUM(INDIRECT("'各歳別人口③'!E"&amp;(48+131*ROW(A58))):INDIRECT("'各歳別人口③'!E"&amp;(52+131*ROW(A58))))</f>
        <v>13680</v>
      </c>
      <c r="BH68" s="25">
        <f ca="1">SUM(INDIRECT("'各歳別人口③'!E"&amp;(53+131*ROW(A58))):INDIRECT("'各歳別人口③'!E"&amp;(57+131*ROW(A58))))</f>
        <v>15193</v>
      </c>
      <c r="BI68" s="25">
        <f ca="1">SUM(INDIRECT("'各歳別人口③'!E"&amp;(58+131*ROW(A58))):INDIRECT("'各歳別人口③'!E"&amp;(62+131*ROW(A58))))</f>
        <v>13014</v>
      </c>
      <c r="BJ68" s="25">
        <f ca="1">SUM(INDIRECT("'各歳別人口③'!E"&amp;(63+131*ROW(A58))):INDIRECT("'各歳別人口③'!E"&amp;(67+131*ROW(A58))))</f>
        <v>11492</v>
      </c>
      <c r="BK68" s="25">
        <f ca="1">SUM(INDIRECT("'各歳別人口③'!E"&amp;(68+131*ROW(A58))):INDIRECT("'各歳別人口③'!E"&amp;(72+131*ROW(A58))))</f>
        <v>11456</v>
      </c>
      <c r="BL68" s="25">
        <f ca="1">SUM(INDIRECT("'各歳別人口③'!E"&amp;(73+131*ROW(A58))):INDIRECT("'各歳別人口③'!E"&amp;(77+131*ROW(A58))))</f>
        <v>15715</v>
      </c>
      <c r="BM68" s="25">
        <f ca="1">SUM(INDIRECT("'各歳別人口③'!E"&amp;(78+131*ROW(A58))):INDIRECT("'各歳別人口③'!E"&amp;(82+131*ROW(A58))))</f>
        <v>15314</v>
      </c>
      <c r="BN68" s="25">
        <f ca="1">SUM(INDIRECT("'各歳別人口③'!E"&amp;(83+131*ROW(A58))):INDIRECT("'各歳別人口③'!E"&amp;(87+131*ROW(A58))))</f>
        <v>12588</v>
      </c>
      <c r="BO68" s="25">
        <f ca="1">SUM(INDIRECT("'各歳別人口③'!E"&amp;(88+131*ROW(A58))):INDIRECT("'各歳別人口③'!E"&amp;(133+131*ROW(A58))))</f>
        <v>14666</v>
      </c>
      <c r="BQ68" s="24" t="str">
        <f>"2023年"&amp;"5月"</f>
        <v>2023年5月</v>
      </c>
      <c r="BR68" s="25">
        <f t="shared" ca="1" si="207"/>
        <v>868</v>
      </c>
      <c r="BS68" s="25">
        <f t="shared" ca="1" si="208"/>
        <v>985</v>
      </c>
      <c r="BT68" s="25">
        <f t="shared" ca="1" si="209"/>
        <v>989</v>
      </c>
      <c r="BU68" s="25">
        <f t="shared" ca="1" si="210"/>
        <v>1179</v>
      </c>
      <c r="BV68" s="25">
        <f t="shared" ca="1" si="211"/>
        <v>1213</v>
      </c>
      <c r="BW68" s="25">
        <f t="shared" ca="1" si="212"/>
        <v>1255</v>
      </c>
      <c r="BX68" s="25">
        <f t="shared" ca="1" si="213"/>
        <v>1333</v>
      </c>
      <c r="BY68" s="25">
        <f t="shared" ca="1" si="214"/>
        <v>1424</v>
      </c>
      <c r="BZ68" s="25">
        <f t="shared" ca="1" si="215"/>
        <v>1404</v>
      </c>
      <c r="CA68" s="25">
        <f t="shared" ca="1" si="216"/>
        <v>1382</v>
      </c>
      <c r="CB68" s="25">
        <f t="shared" ca="1" si="217"/>
        <v>1474</v>
      </c>
      <c r="CC68" s="25">
        <f t="shared" ca="1" si="218"/>
        <v>1450</v>
      </c>
      <c r="CD68" s="25">
        <f t="shared" ca="1" si="219"/>
        <v>1603</v>
      </c>
      <c r="CE68" s="25">
        <f t="shared" ca="1" si="220"/>
        <v>1577</v>
      </c>
      <c r="CF68" s="25">
        <f t="shared" ca="1" si="221"/>
        <v>1572</v>
      </c>
      <c r="CG68" s="25">
        <f t="shared" ca="1" si="222"/>
        <v>1946</v>
      </c>
      <c r="CH68" s="25">
        <f t="shared" ca="1" si="223"/>
        <v>2020</v>
      </c>
      <c r="CI68" s="25">
        <f t="shared" ca="1" si="224"/>
        <v>2001</v>
      </c>
      <c r="CJ68" s="25">
        <f t="shared" ca="1" si="225"/>
        <v>2693</v>
      </c>
      <c r="CK68" s="25">
        <f t="shared" ca="1" si="226"/>
        <v>2519</v>
      </c>
      <c r="CL68" s="25">
        <f t="shared" ca="1" si="227"/>
        <v>2447</v>
      </c>
      <c r="CM68" s="25">
        <f t="shared" ca="1" si="228"/>
        <v>2550</v>
      </c>
      <c r="CN68" s="25">
        <f t="shared" ca="1" si="229"/>
        <v>2356</v>
      </c>
      <c r="CO68" s="25">
        <f t="shared" ca="1" si="230"/>
        <v>2107</v>
      </c>
      <c r="CP68" s="25">
        <f t="shared" ca="1" si="231"/>
        <v>1977</v>
      </c>
      <c r="CQ68" s="25">
        <f t="shared" ca="1" si="232"/>
        <v>1889</v>
      </c>
      <c r="CR68" s="25">
        <f t="shared" ca="1" si="233"/>
        <v>1897</v>
      </c>
      <c r="CS68" s="25">
        <f t="shared" ca="1" si="234"/>
        <v>1831</v>
      </c>
      <c r="CT68" s="25">
        <f t="shared" ca="1" si="235"/>
        <v>1820</v>
      </c>
      <c r="CU68" s="25">
        <f t="shared" ca="1" si="236"/>
        <v>1770</v>
      </c>
      <c r="CV68" s="25">
        <f t="shared" ca="1" si="237"/>
        <v>1730</v>
      </c>
      <c r="CW68" s="25">
        <f t="shared" ca="1" si="238"/>
        <v>1697</v>
      </c>
      <c r="CX68" s="25">
        <f t="shared" ca="1" si="239"/>
        <v>1773</v>
      </c>
      <c r="CY68" s="25">
        <f t="shared" ca="1" si="240"/>
        <v>1757</v>
      </c>
      <c r="CZ68" s="25">
        <f t="shared" ca="1" si="241"/>
        <v>1853</v>
      </c>
      <c r="DA68" s="25">
        <f t="shared" ca="1" si="242"/>
        <v>1951</v>
      </c>
      <c r="DB68" s="25">
        <f t="shared" ca="1" si="243"/>
        <v>1939</v>
      </c>
      <c r="DC68" s="25">
        <f t="shared" ca="1" si="244"/>
        <v>1967</v>
      </c>
      <c r="DD68" s="25">
        <f t="shared" ca="1" si="245"/>
        <v>2044</v>
      </c>
      <c r="DE68" s="25">
        <f t="shared" ca="1" si="246"/>
        <v>2019</v>
      </c>
      <c r="DF68" s="25">
        <f t="shared" ca="1" si="247"/>
        <v>2167</v>
      </c>
      <c r="DG68" s="25">
        <f t="shared" ca="1" si="248"/>
        <v>2096</v>
      </c>
      <c r="DH68" s="25">
        <f t="shared" ca="1" si="249"/>
        <v>2214</v>
      </c>
      <c r="DI68" s="25">
        <f t="shared" ca="1" si="250"/>
        <v>2294</v>
      </c>
      <c r="DJ68" s="25">
        <f t="shared" ca="1" si="251"/>
        <v>2446</v>
      </c>
      <c r="DK68" s="25">
        <f t="shared" ca="1" si="252"/>
        <v>2504</v>
      </c>
      <c r="DL68" s="25">
        <f t="shared" ca="1" si="253"/>
        <v>2727</v>
      </c>
      <c r="DM68" s="25">
        <f t="shared" ca="1" si="254"/>
        <v>2917</v>
      </c>
      <c r="DN68" s="25">
        <f t="shared" ca="1" si="255"/>
        <v>3066</v>
      </c>
      <c r="DO68" s="25">
        <f t="shared" ca="1" si="256"/>
        <v>3332</v>
      </c>
      <c r="DP68" s="25">
        <f t="shared" ca="1" si="257"/>
        <v>3368</v>
      </c>
      <c r="DQ68" s="25">
        <f t="shared" ca="1" si="258"/>
        <v>3429</v>
      </c>
      <c r="DR68" s="25">
        <f t="shared" ca="1" si="259"/>
        <v>3242</v>
      </c>
      <c r="DS68" s="25">
        <f t="shared" ca="1" si="260"/>
        <v>3119</v>
      </c>
      <c r="DT68" s="25">
        <f t="shared" ca="1" si="261"/>
        <v>3224</v>
      </c>
      <c r="DU68" s="25">
        <f t="shared" ca="1" si="262"/>
        <v>3010</v>
      </c>
      <c r="DV68" s="25">
        <f t="shared" ca="1" si="263"/>
        <v>2742</v>
      </c>
      <c r="DW68" s="25">
        <f t="shared" ca="1" si="264"/>
        <v>2510</v>
      </c>
      <c r="DX68" s="25">
        <f t="shared" ca="1" si="265"/>
        <v>2653</v>
      </c>
      <c r="DY68" s="25">
        <f t="shared" ca="1" si="266"/>
        <v>2576</v>
      </c>
      <c r="DZ68" s="25">
        <f t="shared" ca="1" si="267"/>
        <v>2517</v>
      </c>
      <c r="EA68" s="25">
        <f t="shared" ca="1" si="268"/>
        <v>2430</v>
      </c>
      <c r="EB68" s="25">
        <f t="shared" ca="1" si="269"/>
        <v>2270</v>
      </c>
      <c r="EC68" s="25">
        <f t="shared" ca="1" si="270"/>
        <v>2408</v>
      </c>
      <c r="ED68" s="25">
        <f t="shared" ca="1" si="271"/>
        <v>2367</v>
      </c>
      <c r="EE68" s="25">
        <f t="shared" ca="1" si="272"/>
        <v>2199</v>
      </c>
      <c r="EF68" s="25">
        <f t="shared" ca="1" si="273"/>
        <v>2186</v>
      </c>
      <c r="EG68" s="25">
        <f t="shared" ca="1" si="274"/>
        <v>2259</v>
      </c>
      <c r="EH68" s="25">
        <f t="shared" ca="1" si="275"/>
        <v>2300</v>
      </c>
      <c r="EI68" s="25">
        <f t="shared" ca="1" si="276"/>
        <v>2341</v>
      </c>
      <c r="EJ68" s="25">
        <f t="shared" ca="1" si="277"/>
        <v>2503</v>
      </c>
      <c r="EK68" s="25">
        <f t="shared" ca="1" si="278"/>
        <v>2632</v>
      </c>
      <c r="EL68" s="25">
        <f t="shared" ca="1" si="279"/>
        <v>2844</v>
      </c>
      <c r="EM68" s="25">
        <f t="shared" ca="1" si="280"/>
        <v>3124</v>
      </c>
      <c r="EN68" s="25">
        <f t="shared" ca="1" si="281"/>
        <v>3191</v>
      </c>
      <c r="EO68" s="25">
        <f t="shared" ca="1" si="282"/>
        <v>3302</v>
      </c>
      <c r="EP68" s="25">
        <f t="shared" ca="1" si="283"/>
        <v>2771</v>
      </c>
      <c r="EQ68" s="25">
        <f t="shared" ca="1" si="284"/>
        <v>1680</v>
      </c>
      <c r="ER68" s="25">
        <f t="shared" ca="1" si="285"/>
        <v>2056</v>
      </c>
      <c r="ES68" s="25">
        <f t="shared" ca="1" si="286"/>
        <v>2534</v>
      </c>
      <c r="ET68" s="25">
        <f t="shared" ca="1" si="287"/>
        <v>2357</v>
      </c>
      <c r="EU68" s="25">
        <f t="shared" ca="1" si="288"/>
        <v>2280</v>
      </c>
      <c r="EV68" s="25">
        <f t="shared" ca="1" si="289"/>
        <v>1974</v>
      </c>
      <c r="EW68" s="25">
        <f t="shared" ca="1" si="290"/>
        <v>1703</v>
      </c>
      <c r="EX68" s="25">
        <f t="shared" ca="1" si="291"/>
        <v>1431</v>
      </c>
      <c r="EY68" s="25">
        <f t="shared" ca="1" si="292"/>
        <v>1418</v>
      </c>
      <c r="EZ68" s="25">
        <f t="shared" ca="1" si="293"/>
        <v>1227</v>
      </c>
      <c r="FA68" s="25">
        <f t="shared" ca="1" si="294"/>
        <v>1139</v>
      </c>
      <c r="FB68" s="25">
        <f t="shared" ca="1" si="295"/>
        <v>973</v>
      </c>
      <c r="FC68" s="25">
        <f t="shared" ca="1" si="296"/>
        <v>697</v>
      </c>
      <c r="FD68" s="25">
        <f t="shared" ca="1" si="297"/>
        <v>636</v>
      </c>
      <c r="FE68" s="25">
        <f t="shared" ca="1" si="298"/>
        <v>466</v>
      </c>
      <c r="FF68" s="25">
        <f t="shared" ca="1" si="299"/>
        <v>365</v>
      </c>
      <c r="FG68" s="25">
        <f t="shared" ca="1" si="300"/>
        <v>234</v>
      </c>
      <c r="FH68" s="25">
        <f t="shared" ca="1" si="301"/>
        <v>189</v>
      </c>
      <c r="FI68" s="25">
        <f t="shared" ca="1" si="302"/>
        <v>168</v>
      </c>
      <c r="FJ68" s="25">
        <f t="shared" ca="1" si="303"/>
        <v>86</v>
      </c>
      <c r="FK68" s="25">
        <f t="shared" ca="1" si="304"/>
        <v>62</v>
      </c>
      <c r="FL68" s="25">
        <f t="shared" ca="1" si="305"/>
        <v>38</v>
      </c>
      <c r="FM68" s="25">
        <f t="shared" ca="1" si="306"/>
        <v>26</v>
      </c>
      <c r="FN68" s="27">
        <f ca="1">SUM(INDIRECT("'各歳別人口③'!D"&amp;(103+131*ROW(A58))):INDIRECT("'各歳別人口③'!D"&amp;(133+131*ROW(A58))))</f>
        <v>30</v>
      </c>
      <c r="FP68" s="24" t="str">
        <f>"2023年"&amp;"5月"</f>
        <v>2023年5月</v>
      </c>
      <c r="FQ68" s="25">
        <f t="shared" ca="1" si="307"/>
        <v>859</v>
      </c>
      <c r="FR68" s="25">
        <f t="shared" ca="1" si="308"/>
        <v>953</v>
      </c>
      <c r="FS68" s="25">
        <f t="shared" ca="1" si="309"/>
        <v>990</v>
      </c>
      <c r="FT68" s="25">
        <f t="shared" ca="1" si="310"/>
        <v>1067</v>
      </c>
      <c r="FU68" s="25">
        <f t="shared" ca="1" si="311"/>
        <v>1062</v>
      </c>
      <c r="FV68" s="25">
        <f t="shared" ca="1" si="312"/>
        <v>1235</v>
      </c>
      <c r="FW68" s="25">
        <f t="shared" ca="1" si="313"/>
        <v>1213</v>
      </c>
      <c r="FX68" s="25">
        <f t="shared" ca="1" si="314"/>
        <v>1273</v>
      </c>
      <c r="FY68" s="25">
        <f t="shared" ca="1" si="315"/>
        <v>1411</v>
      </c>
      <c r="FZ68" s="25">
        <f t="shared" ca="1" si="316"/>
        <v>1382</v>
      </c>
      <c r="GA68" s="25">
        <f t="shared" ca="1" si="317"/>
        <v>1397</v>
      </c>
      <c r="GB68" s="25">
        <f t="shared" ca="1" si="318"/>
        <v>1525</v>
      </c>
      <c r="GC68" s="25">
        <f t="shared" ca="1" si="319"/>
        <v>1500</v>
      </c>
      <c r="GD68" s="25">
        <f t="shared" ca="1" si="320"/>
        <v>1479</v>
      </c>
      <c r="GE68" s="25">
        <f t="shared" ca="1" si="321"/>
        <v>1531</v>
      </c>
      <c r="GF68" s="25">
        <f t="shared" ca="1" si="322"/>
        <v>1587</v>
      </c>
      <c r="GG68" s="25">
        <f t="shared" ca="1" si="323"/>
        <v>1658</v>
      </c>
      <c r="GH68" s="25">
        <f t="shared" ca="1" si="324"/>
        <v>1518</v>
      </c>
      <c r="GI68" s="25">
        <f t="shared" ca="1" si="325"/>
        <v>1829</v>
      </c>
      <c r="GJ68" s="25">
        <f t="shared" ca="1" si="326"/>
        <v>1831</v>
      </c>
      <c r="GK68" s="25">
        <f t="shared" ca="1" si="327"/>
        <v>1856</v>
      </c>
      <c r="GL68" s="25">
        <f t="shared" ca="1" si="328"/>
        <v>1831</v>
      </c>
      <c r="GM68" s="25">
        <f t="shared" ca="1" si="329"/>
        <v>1798</v>
      </c>
      <c r="GN68" s="25">
        <f t="shared" ca="1" si="330"/>
        <v>1756</v>
      </c>
      <c r="GO68" s="25">
        <f t="shared" ca="1" si="331"/>
        <v>1682</v>
      </c>
      <c r="GP68" s="25">
        <f t="shared" ca="1" si="332"/>
        <v>1541</v>
      </c>
      <c r="GQ68" s="25">
        <f t="shared" ca="1" si="333"/>
        <v>1543</v>
      </c>
      <c r="GR68" s="25">
        <f t="shared" ca="1" si="334"/>
        <v>1455</v>
      </c>
      <c r="GS68" s="25">
        <f t="shared" ca="1" si="335"/>
        <v>1540</v>
      </c>
      <c r="GT68" s="25">
        <f t="shared" ca="1" si="336"/>
        <v>1437</v>
      </c>
      <c r="GU68" s="25">
        <f t="shared" ca="1" si="337"/>
        <v>1389</v>
      </c>
      <c r="GV68" s="25">
        <f t="shared" ca="1" si="338"/>
        <v>1422</v>
      </c>
      <c r="GW68" s="25">
        <f t="shared" ca="1" si="339"/>
        <v>1545</v>
      </c>
      <c r="GX68" s="25">
        <f t="shared" ca="1" si="340"/>
        <v>1561</v>
      </c>
      <c r="GY68" s="25">
        <f t="shared" ca="1" si="341"/>
        <v>1633</v>
      </c>
      <c r="GZ68" s="25">
        <f t="shared" ca="1" si="342"/>
        <v>1666</v>
      </c>
      <c r="HA68" s="25">
        <f t="shared" ca="1" si="343"/>
        <v>1696</v>
      </c>
      <c r="HB68" s="25">
        <f t="shared" ca="1" si="344"/>
        <v>1696</v>
      </c>
      <c r="HC68" s="25">
        <f t="shared" ca="1" si="345"/>
        <v>1928</v>
      </c>
      <c r="HD68" s="25">
        <f t="shared" ca="1" si="346"/>
        <v>1932</v>
      </c>
      <c r="HE68" s="25">
        <f t="shared" ca="1" si="347"/>
        <v>1989</v>
      </c>
      <c r="HF68" s="25">
        <f t="shared" ca="1" si="348"/>
        <v>2009</v>
      </c>
      <c r="HG68" s="25">
        <f t="shared" ca="1" si="349"/>
        <v>2081</v>
      </c>
      <c r="HH68" s="25">
        <f t="shared" ca="1" si="350"/>
        <v>2199</v>
      </c>
      <c r="HI68" s="25">
        <f t="shared" ca="1" si="351"/>
        <v>2293</v>
      </c>
      <c r="HJ68" s="25">
        <f t="shared" ca="1" si="352"/>
        <v>2362</v>
      </c>
      <c r="HK68" s="25">
        <f t="shared" ca="1" si="353"/>
        <v>2591</v>
      </c>
      <c r="HL68" s="25">
        <f t="shared" ca="1" si="354"/>
        <v>2632</v>
      </c>
      <c r="HM68" s="25">
        <f t="shared" ca="1" si="355"/>
        <v>3014</v>
      </c>
      <c r="HN68" s="25">
        <f t="shared" ca="1" si="356"/>
        <v>3081</v>
      </c>
      <c r="HO68" s="25">
        <f t="shared" ca="1" si="357"/>
        <v>3131</v>
      </c>
      <c r="HP68" s="25">
        <f t="shared" ca="1" si="358"/>
        <v>3182</v>
      </c>
      <c r="HQ68" s="25">
        <f t="shared" ca="1" si="359"/>
        <v>3091</v>
      </c>
      <c r="HR68" s="25">
        <f t="shared" ca="1" si="360"/>
        <v>2912</v>
      </c>
      <c r="HS68" s="25">
        <f t="shared" ca="1" si="361"/>
        <v>2877</v>
      </c>
      <c r="HT68" s="25">
        <f t="shared" ca="1" si="362"/>
        <v>2883</v>
      </c>
      <c r="HU68" s="25">
        <f t="shared" ca="1" si="363"/>
        <v>2591</v>
      </c>
      <c r="HV68" s="25">
        <f t="shared" ca="1" si="364"/>
        <v>2425</v>
      </c>
      <c r="HW68" s="25">
        <f t="shared" ca="1" si="365"/>
        <v>2684</v>
      </c>
      <c r="HX68" s="25">
        <f t="shared" ca="1" si="366"/>
        <v>2431</v>
      </c>
      <c r="HY68" s="25">
        <f t="shared" ca="1" si="367"/>
        <v>2332</v>
      </c>
      <c r="HZ68" s="25">
        <f t="shared" ca="1" si="368"/>
        <v>2372</v>
      </c>
      <c r="IA68" s="25">
        <f t="shared" ca="1" si="369"/>
        <v>2268</v>
      </c>
      <c r="IB68" s="25">
        <f t="shared" ca="1" si="370"/>
        <v>2226</v>
      </c>
      <c r="IC68" s="25">
        <f t="shared" ca="1" si="371"/>
        <v>2294</v>
      </c>
      <c r="ID68" s="25">
        <f t="shared" ca="1" si="372"/>
        <v>2160</v>
      </c>
      <c r="IE68" s="25">
        <f t="shared" ca="1" si="373"/>
        <v>2190</v>
      </c>
      <c r="IF68" s="25">
        <f t="shared" ca="1" si="374"/>
        <v>2283</v>
      </c>
      <c r="IG68" s="25">
        <f t="shared" ca="1" si="375"/>
        <v>2409</v>
      </c>
      <c r="IH68" s="25">
        <f t="shared" ca="1" si="376"/>
        <v>2414</v>
      </c>
      <c r="II68" s="25">
        <f t="shared" ca="1" si="377"/>
        <v>2582</v>
      </c>
      <c r="IJ68" s="25">
        <f t="shared" ca="1" si="378"/>
        <v>2854</v>
      </c>
      <c r="IK68" s="25">
        <f t="shared" ca="1" si="379"/>
        <v>3033</v>
      </c>
      <c r="IL68" s="25">
        <f t="shared" ca="1" si="380"/>
        <v>3581</v>
      </c>
      <c r="IM68" s="25">
        <f t="shared" ca="1" si="381"/>
        <v>3665</v>
      </c>
      <c r="IN68" s="25">
        <f t="shared" ca="1" si="382"/>
        <v>3923</v>
      </c>
      <c r="IO68" s="25">
        <f t="shared" ca="1" si="383"/>
        <v>3364</v>
      </c>
      <c r="IP68" s="25">
        <f t="shared" ca="1" si="384"/>
        <v>2143</v>
      </c>
      <c r="IQ68" s="25">
        <f t="shared" ca="1" si="385"/>
        <v>2692</v>
      </c>
      <c r="IR68" s="25">
        <f t="shared" ca="1" si="386"/>
        <v>3192</v>
      </c>
      <c r="IS68" s="25">
        <f t="shared" ca="1" si="387"/>
        <v>2858</v>
      </c>
      <c r="IT68" s="25">
        <f t="shared" ca="1" si="388"/>
        <v>2863</v>
      </c>
      <c r="IU68" s="25">
        <f t="shared" ca="1" si="389"/>
        <v>2602</v>
      </c>
      <c r="IV68" s="25">
        <f t="shared" ca="1" si="390"/>
        <v>2311</v>
      </c>
      <c r="IW68" s="25">
        <f t="shared" ca="1" si="391"/>
        <v>1954</v>
      </c>
      <c r="IX68" s="25">
        <f t="shared" ca="1" si="392"/>
        <v>2062</v>
      </c>
      <c r="IY68" s="25">
        <f t="shared" ca="1" si="393"/>
        <v>1788</v>
      </c>
      <c r="IZ68" s="25">
        <f t="shared" ca="1" si="394"/>
        <v>1812</v>
      </c>
      <c r="JA68" s="25">
        <f t="shared" ca="1" si="395"/>
        <v>1589</v>
      </c>
      <c r="JB68" s="25">
        <f t="shared" ca="1" si="396"/>
        <v>1344</v>
      </c>
      <c r="JC68" s="25">
        <f t="shared" ca="1" si="397"/>
        <v>1244</v>
      </c>
      <c r="JD68" s="25">
        <f t="shared" ca="1" si="398"/>
        <v>1048</v>
      </c>
      <c r="JE68" s="25">
        <f t="shared" ca="1" si="399"/>
        <v>845</v>
      </c>
      <c r="JF68" s="25">
        <f t="shared" ca="1" si="400"/>
        <v>745</v>
      </c>
      <c r="JG68" s="25">
        <f t="shared" ca="1" si="401"/>
        <v>578</v>
      </c>
      <c r="JH68" s="25">
        <f t="shared" ca="1" si="402"/>
        <v>420</v>
      </c>
      <c r="JI68" s="25">
        <f t="shared" ca="1" si="403"/>
        <v>325</v>
      </c>
      <c r="JJ68" s="25">
        <f t="shared" ca="1" si="404"/>
        <v>284</v>
      </c>
      <c r="JK68" s="25">
        <f t="shared" ca="1" si="405"/>
        <v>205</v>
      </c>
      <c r="JL68" s="25">
        <f t="shared" ca="1" si="406"/>
        <v>135</v>
      </c>
      <c r="JM68" s="27">
        <f ca="1">SUM(INDIRECT("'各歳別人口③'!E"&amp;(103+131*ROW(A58))):INDIRECT("'各歳別人口③'!E"&amp;(133+131*ROW(A58))))</f>
        <v>242</v>
      </c>
    </row>
    <row r="69" spans="1:273" x14ac:dyDescent="0.4">
      <c r="A69" s="24" t="str">
        <f>"2023年"&amp;"6月"</f>
        <v>2023年6月</v>
      </c>
      <c r="B69" s="25">
        <f ca="1">SUM(INDIRECT("'各歳別人口③'!D"&amp;(3+131*ROW(A59))):INDIRECT("'各歳別人口③'!E"&amp;(133+131*ROW(A59))))</f>
        <v>386133</v>
      </c>
      <c r="D69" s="24" t="str">
        <f>"2023年"&amp;"6月"</f>
        <v>2023年6月</v>
      </c>
      <c r="E69" s="25">
        <f ca="1">SUM(INDIRECT("'各歳別人口③'!D"&amp;(3+131*ROW(A59))):INDIRECT("'各歳別人口③'!D"&amp;(133+131*ROW(A59))))</f>
        <v>192348</v>
      </c>
      <c r="F69" s="25">
        <f ca="1">SUM(INDIRECT("'各歳別人口③'!E"&amp;(3+131*ROW(A59))):INDIRECT("'各歳別人口③'!E"&amp;(133+131*ROW(A59))))</f>
        <v>193785</v>
      </c>
      <c r="H69" s="24" t="str">
        <f>"2023年"&amp;"6月"</f>
        <v>2023年6月</v>
      </c>
      <c r="I69" s="25">
        <f ca="1">SUM(INDIRECT("'各歳別人口③'!D"&amp;(3+131*ROW(A59))):INDIRECT("'各歳別人口③'!D"&amp;(17+131*ROW(A59))))</f>
        <v>19678</v>
      </c>
      <c r="J69" s="25">
        <f ca="1">SUM(INDIRECT("'各歳別人口③'!D"&amp;(18+131*ROW(A59))):INDIRECT("'各歳別人口③'!D"&amp;(67+131*ROW(A59))))</f>
        <v>117261</v>
      </c>
      <c r="K69" s="25">
        <f ca="1">SUM(INDIRECT("'各歳別人口③'!D"&amp;(68+131*ROW(A59))):INDIRECT("'各歳別人口③'!D"&amp;(133+131*ROW(A59))))</f>
        <v>55409</v>
      </c>
      <c r="M69" s="24" t="str">
        <f>"2023年"&amp;"6月"</f>
        <v>2023年6月</v>
      </c>
      <c r="N69" s="25">
        <f ca="1">SUM(INDIRECT("'各歳別人口③'!E"&amp;(3+131*ROW(A59))):INDIRECT("'各歳別人口③'!E"&amp;(17+131*ROW(A59))))</f>
        <v>18863</v>
      </c>
      <c r="O69" s="25">
        <f ca="1">SUM(INDIRECT("'各歳別人口③'!E"&amp;(18+131*ROW(A59))):INDIRECT("'各歳別人口③'!E"&amp;(67+131*ROW(A59))))</f>
        <v>105209</v>
      </c>
      <c r="P69" s="25">
        <f ca="1">SUM(INDIRECT("'各歳別人口③'!E"&amp;(68+131*ROW(A59))):INDIRECT("'各歳別人口③'!E"&amp;(133+131*ROW(A59))))</f>
        <v>69713</v>
      </c>
      <c r="R69" s="24" t="str">
        <f>"2023年"&amp;"6月"</f>
        <v>2023年6月</v>
      </c>
      <c r="S69" s="26">
        <f ca="1">IFERROR(SUM(INDIRECT("'各歳別人口③'!D"&amp;(68+131*ROW(A59))):INDIRECT("'各歳別人口③'!E"&amp;(133+131*ROW(A59))))/SUM(INDIRECT("'各歳別人口③'!D"&amp;(3+131*ROW(A59))):INDIRECT("'各歳別人口③'!E"&amp;(133+131*ROW(A59)))),"")</f>
        <v>0.32403860845874349</v>
      </c>
      <c r="U69" s="24" t="str">
        <f>"2023年"&amp;"6月"</f>
        <v>2023年6月</v>
      </c>
      <c r="V69" s="26">
        <f ca="1">IFERROR(SUM(INDIRECT("'各歳別人口③'!D"&amp;(78+131*ROW(A59))):INDIRECT("'各歳別人口③'!E"&amp;(133+131*ROW(A59))))/SUM(INDIRECT("'各歳別人口③'!D"&amp;(3+131*ROW(A59))):INDIRECT("'各歳別人口③'!E"&amp;(133+131*ROW(A59)))),"")</f>
        <v>0.18797927139094561</v>
      </c>
      <c r="X69" s="24" t="str">
        <f>"2023年"&amp;"6月"</f>
        <v>2023年6月</v>
      </c>
      <c r="Y69" s="26">
        <f ca="1">IFERROR(SUM(INDIRECT("'各歳別人口③'!D"&amp;(3+131*ROW(A59))):INDIRECT("'各歳別人口③'!E"&amp;(17+131*ROW(A59))))/SUM(INDIRECT("'各歳別人口③'!D"&amp;(3+131*ROW(A59))):INDIRECT("'各歳別人口③'!E"&amp;(133+131*ROW(A59)))),"")</f>
        <v>9.9812758816262795E-2</v>
      </c>
      <c r="Z69" s="26">
        <f ca="1">IFERROR(SUM(INDIRECT("'各歳別人口③'!D"&amp;(18+131*ROW(A59))):INDIRECT("'各歳別人口③'!E"&amp;(67+131*ROW(A59))))/SUM(INDIRECT("'各歳別人口③'!D"&amp;(3+131*ROW(A59))):INDIRECT("'各歳別人口③'!E"&amp;(133+131*ROW(A59)))),"")</f>
        <v>0.57614863272499373</v>
      </c>
      <c r="AA69" s="26">
        <f ca="1">IFERROR(SUM(INDIRECT("'各歳別人口③'!D"&amp;(68+131*ROW(A59))):INDIRECT("'各歳別人口③'!E"&amp;(133+131*ROW(A59))))/SUM(INDIRECT("'各歳別人口③'!D"&amp;(3+131*ROW(A59))):INDIRECT("'各歳別人口③'!E"&amp;(133+131*ROW(A59)))),"")</f>
        <v>0.32403860845874349</v>
      </c>
      <c r="AC69" s="24" t="str">
        <f>"2023年"&amp;"6月"</f>
        <v>2023年6月</v>
      </c>
      <c r="AD69" s="25">
        <f ca="1">SUM(INDIRECT("'各歳別人口③'!D"&amp;(3+131*ROW(A59))):INDIRECT("'各歳別人口③'!D"&amp;(7+131*ROW(A59))))</f>
        <v>5205</v>
      </c>
      <c r="AE69" s="25">
        <f ca="1">SUM(INDIRECT("'各歳別人口③'!D"&amp;(8+131*ROW(A59))):INDIRECT("'各歳別人口③'!D"&amp;(12+131*ROW(A59))))</f>
        <v>6781</v>
      </c>
      <c r="AF69" s="25">
        <f ca="1">SUM(INDIRECT("'各歳別人口③'!D"&amp;(13+131*ROW(A59))):INDIRECT("'各歳別人口③'!D"&amp;(17+131*ROW(A59))))</f>
        <v>7692</v>
      </c>
      <c r="AG69" s="25">
        <f ca="1">SUM(INDIRECT("'各歳別人口③'!D"&amp;(18+131*ROW(A59))):INDIRECT("'各歳別人口③'!D"&amp;(22+131*ROW(A59))))</f>
        <v>10585</v>
      </c>
      <c r="AH69" s="25">
        <f ca="1">SUM(INDIRECT("'各歳別人口③'!D"&amp;(23+131*ROW(A59))):INDIRECT("'各歳別人口③'!D"&amp;(27+131*ROW(A59))))</f>
        <v>11192</v>
      </c>
      <c r="AI69" s="25">
        <f ca="1">SUM(INDIRECT("'各歳別人口③'!D"&amp;(28+131*ROW(A59))):INDIRECT("'各歳別人口③'!D"&amp;(32+131*ROW(A59))))</f>
        <v>9214</v>
      </c>
      <c r="AJ69" s="25">
        <f ca="1">SUM(INDIRECT("'各歳別人口③'!D"&amp;(33+131*ROW(A59))):INDIRECT("'各歳別人口③'!D"&amp;(37+131*ROW(A59))))</f>
        <v>8793</v>
      </c>
      <c r="AK69" s="25">
        <f ca="1">SUM(INDIRECT("'各歳別人口③'!D"&amp;(38+131*ROW(A59))):INDIRECT("'各歳別人口③'!D"&amp;(42+131*ROW(A59))))</f>
        <v>9895</v>
      </c>
      <c r="AL69" s="25">
        <f ca="1">SUM(INDIRECT("'各歳別人口③'!D"&amp;(43+131*ROW(A59))):INDIRECT("'各歳別人口③'!D"&amp;(47+131*ROW(A59))))</f>
        <v>11166</v>
      </c>
      <c r="AM69" s="25">
        <f ca="1">SUM(INDIRECT("'各歳別人口③'!D"&amp;(48+131*ROW(A59))):INDIRECT("'各歳別人口③'!D"&amp;(52+131*ROW(A59))))</f>
        <v>14447</v>
      </c>
      <c r="AN69" s="25">
        <f ca="1">SUM(INDIRECT("'各歳別人口③'!D"&amp;(53+131*ROW(A59))):INDIRECT("'各歳別人口③'!D"&amp;(57+131*ROW(A59))))</f>
        <v>16432</v>
      </c>
      <c r="AO69" s="25">
        <f ca="1">SUM(INDIRECT("'各歳別人口③'!D"&amp;(58+131*ROW(A59))):INDIRECT("'各歳別人口③'!D"&amp;(62+131*ROW(A59))))</f>
        <v>13523</v>
      </c>
      <c r="AP69" s="25">
        <f ca="1">SUM(INDIRECT("'各歳別人口③'!D"&amp;(63+131*ROW(A59))):INDIRECT("'各歳別人口③'!D"&amp;(67+131*ROW(A59))))</f>
        <v>12014</v>
      </c>
      <c r="AQ69" s="25">
        <f ca="1">SUM(INDIRECT("'各歳別人口③'!D"&amp;(68+131*ROW(A59))):INDIRECT("'各歳別人口③'!D"&amp;(72+131*ROW(A59))))</f>
        <v>11293</v>
      </c>
      <c r="AR69" s="25">
        <f ca="1">SUM(INDIRECT("'各歳別人口③'!D"&amp;(73+131*ROW(A59))):INDIRECT("'各歳別人口③'!D"&amp;(77+131*ROW(A59))))</f>
        <v>14211</v>
      </c>
      <c r="AS69" s="25">
        <f ca="1">SUM(INDIRECT("'各歳別人口③'!D"&amp;(78+131*ROW(A59))):INDIRECT("'各歳別人口③'!D"&amp;(82+131*ROW(A59))))</f>
        <v>12374</v>
      </c>
      <c r="AT69" s="25">
        <f ca="1">SUM(INDIRECT("'各歳別人口③'!D"&amp;(83+131*ROW(A59))):INDIRECT("'各歳別人口③'!D"&amp;(87+131*ROW(A59))))</f>
        <v>9771</v>
      </c>
      <c r="AU69" s="25">
        <f ca="1">SUM(INDIRECT("'各歳別人口③'!D"&amp;(88+131*ROW(A59))):INDIRECT("'各歳別人口③'!D"&amp;(133+131*ROW(A59))))</f>
        <v>7760</v>
      </c>
      <c r="AW69" s="24" t="str">
        <f>"2023年"&amp;"6月"</f>
        <v>2023年6月</v>
      </c>
      <c r="AX69" s="25">
        <f ca="1">SUM(INDIRECT("'各歳別人口③'!E"&amp;(3+131*ROW(A59))):INDIRECT("'各歳別人口③'!E"&amp;(7+131*ROW(A59))))</f>
        <v>4930</v>
      </c>
      <c r="AY69" s="25">
        <f ca="1">SUM(INDIRECT("'各歳別人口③'!E"&amp;(8+131*ROW(A59))):INDIRECT("'各歳別人口③'!E"&amp;(12+131*ROW(A59))))</f>
        <v>6478</v>
      </c>
      <c r="AZ69" s="25">
        <f ca="1">SUM(INDIRECT("'各歳別人口③'!E"&amp;(13+131*ROW(A59))):INDIRECT("'各歳別人口③'!E"&amp;(17+131*ROW(A59))))</f>
        <v>7455</v>
      </c>
      <c r="BA69" s="25">
        <f ca="1">SUM(INDIRECT("'各歳別人口③'!E"&amp;(18+131*ROW(A59))):INDIRECT("'各歳別人口③'!E"&amp;(22+131*ROW(A59))))</f>
        <v>8380</v>
      </c>
      <c r="BB69" s="25">
        <f ca="1">SUM(INDIRECT("'各歳別人口③'!E"&amp;(23+131*ROW(A59))):INDIRECT("'各歳別人口③'!E"&amp;(27+131*ROW(A59))))</f>
        <v>8913</v>
      </c>
      <c r="BC69" s="25">
        <f ca="1">SUM(INDIRECT("'各歳別人口③'!E"&amp;(28+131*ROW(A59))):INDIRECT("'各歳別人口③'!E"&amp;(32+131*ROW(A59))))</f>
        <v>7532</v>
      </c>
      <c r="BD69" s="25">
        <f ca="1">SUM(INDIRECT("'各歳別人口③'!E"&amp;(33+131*ROW(A59))):INDIRECT("'各歳別人口③'!E"&amp;(37+131*ROW(A59))))</f>
        <v>7523</v>
      </c>
      <c r="BE69" s="25">
        <f ca="1">SUM(INDIRECT("'各歳別人口③'!E"&amp;(38+131*ROW(A59))):INDIRECT("'各歳別人口③'!E"&amp;(42+131*ROW(A59))))</f>
        <v>8885</v>
      </c>
      <c r="BF69" s="25">
        <f ca="1">SUM(INDIRECT("'各歳別人口③'!E"&amp;(43+131*ROW(A59))):INDIRECT("'各歳別人口③'!E"&amp;(47+131*ROW(A59))))</f>
        <v>10542</v>
      </c>
      <c r="BG69" s="25">
        <f ca="1">SUM(INDIRECT("'各歳別人口③'!E"&amp;(48+131*ROW(A59))):INDIRECT("'各歳別人口③'!E"&amp;(52+131*ROW(A59))))</f>
        <v>13605</v>
      </c>
      <c r="BH69" s="25">
        <f ca="1">SUM(INDIRECT("'各歳別人口③'!E"&amp;(53+131*ROW(A59))):INDIRECT("'各歳別人口③'!E"&amp;(57+131*ROW(A59))))</f>
        <v>15276</v>
      </c>
      <c r="BI69" s="25">
        <f ca="1">SUM(INDIRECT("'各歳別人口③'!E"&amp;(58+131*ROW(A59))):INDIRECT("'各歳別人口③'!E"&amp;(62+131*ROW(A59))))</f>
        <v>13066</v>
      </c>
      <c r="BJ69" s="25">
        <f ca="1">SUM(INDIRECT("'各歳別人口③'!E"&amp;(63+131*ROW(A59))):INDIRECT("'各歳別人口③'!E"&amp;(67+131*ROW(A59))))</f>
        <v>11487</v>
      </c>
      <c r="BK69" s="25">
        <f ca="1">SUM(INDIRECT("'各歳別人口③'!E"&amp;(68+131*ROW(A59))):INDIRECT("'各歳別人口③'!E"&amp;(72+131*ROW(A59))))</f>
        <v>11429</v>
      </c>
      <c r="BL69" s="25">
        <f ca="1">SUM(INDIRECT("'各歳別人口③'!E"&amp;(73+131*ROW(A59))):INDIRECT("'各歳別人口③'!E"&amp;(77+131*ROW(A59))))</f>
        <v>15604</v>
      </c>
      <c r="BM69" s="25">
        <f ca="1">SUM(INDIRECT("'各歳別人口③'!E"&amp;(78+131*ROW(A59))):INDIRECT("'各歳別人口③'!E"&amp;(82+131*ROW(A59))))</f>
        <v>15353</v>
      </c>
      <c r="BN69" s="25">
        <f ca="1">SUM(INDIRECT("'各歳別人口③'!E"&amp;(83+131*ROW(A59))):INDIRECT("'各歳別人口③'!E"&amp;(87+131*ROW(A59))))</f>
        <v>12659</v>
      </c>
      <c r="BO69" s="25">
        <f ca="1">SUM(INDIRECT("'各歳別人口③'!E"&amp;(88+131*ROW(A59))):INDIRECT("'各歳別人口③'!E"&amp;(133+131*ROW(A59))))</f>
        <v>14668</v>
      </c>
      <c r="BQ69" s="24" t="str">
        <f>"2023年"&amp;"6月"</f>
        <v>2023年6月</v>
      </c>
      <c r="BR69" s="25">
        <f t="shared" ca="1" si="207"/>
        <v>855</v>
      </c>
      <c r="BS69" s="25">
        <f t="shared" ca="1" si="208"/>
        <v>985</v>
      </c>
      <c r="BT69" s="25">
        <f t="shared" ca="1" si="209"/>
        <v>988</v>
      </c>
      <c r="BU69" s="25">
        <f t="shared" ca="1" si="210"/>
        <v>1160</v>
      </c>
      <c r="BV69" s="25">
        <f t="shared" ca="1" si="211"/>
        <v>1217</v>
      </c>
      <c r="BW69" s="25">
        <f t="shared" ca="1" si="212"/>
        <v>1267</v>
      </c>
      <c r="BX69" s="25">
        <f t="shared" ca="1" si="213"/>
        <v>1316</v>
      </c>
      <c r="BY69" s="25">
        <f t="shared" ca="1" si="214"/>
        <v>1423</v>
      </c>
      <c r="BZ69" s="25">
        <f t="shared" ca="1" si="215"/>
        <v>1390</v>
      </c>
      <c r="CA69" s="25">
        <f t="shared" ca="1" si="216"/>
        <v>1385</v>
      </c>
      <c r="CB69" s="25">
        <f t="shared" ca="1" si="217"/>
        <v>1473</v>
      </c>
      <c r="CC69" s="25">
        <f t="shared" ca="1" si="218"/>
        <v>1453</v>
      </c>
      <c r="CD69" s="25">
        <f t="shared" ca="1" si="219"/>
        <v>1586</v>
      </c>
      <c r="CE69" s="25">
        <f t="shared" ca="1" si="220"/>
        <v>1590</v>
      </c>
      <c r="CF69" s="25">
        <f t="shared" ca="1" si="221"/>
        <v>1590</v>
      </c>
      <c r="CG69" s="25">
        <f t="shared" ca="1" si="222"/>
        <v>1887</v>
      </c>
      <c r="CH69" s="25">
        <f t="shared" ca="1" si="223"/>
        <v>2013</v>
      </c>
      <c r="CI69" s="25">
        <f t="shared" ca="1" si="224"/>
        <v>2000</v>
      </c>
      <c r="CJ69" s="25">
        <f t="shared" ca="1" si="225"/>
        <v>2304</v>
      </c>
      <c r="CK69" s="25">
        <f t="shared" ca="1" si="226"/>
        <v>2381</v>
      </c>
      <c r="CL69" s="25">
        <f t="shared" ca="1" si="227"/>
        <v>2379</v>
      </c>
      <c r="CM69" s="25">
        <f t="shared" ca="1" si="228"/>
        <v>2496</v>
      </c>
      <c r="CN69" s="25">
        <f t="shared" ca="1" si="229"/>
        <v>2298</v>
      </c>
      <c r="CO69" s="25">
        <f t="shared" ca="1" si="230"/>
        <v>2082</v>
      </c>
      <c r="CP69" s="25">
        <f t="shared" ca="1" si="231"/>
        <v>1937</v>
      </c>
      <c r="CQ69" s="25">
        <f t="shared" ca="1" si="232"/>
        <v>1900</v>
      </c>
      <c r="CR69" s="25">
        <f t="shared" ca="1" si="233"/>
        <v>1901</v>
      </c>
      <c r="CS69" s="25">
        <f t="shared" ca="1" si="234"/>
        <v>1830</v>
      </c>
      <c r="CT69" s="25">
        <f t="shared" ca="1" si="235"/>
        <v>1816</v>
      </c>
      <c r="CU69" s="25">
        <f t="shared" ca="1" si="236"/>
        <v>1767</v>
      </c>
      <c r="CV69" s="25">
        <f t="shared" ca="1" si="237"/>
        <v>1719</v>
      </c>
      <c r="CW69" s="25">
        <f t="shared" ca="1" si="238"/>
        <v>1714</v>
      </c>
      <c r="CX69" s="25">
        <f t="shared" ca="1" si="239"/>
        <v>1757</v>
      </c>
      <c r="CY69" s="25">
        <f t="shared" ca="1" si="240"/>
        <v>1767</v>
      </c>
      <c r="CZ69" s="25">
        <f t="shared" ca="1" si="241"/>
        <v>1836</v>
      </c>
      <c r="DA69" s="25">
        <f t="shared" ca="1" si="242"/>
        <v>1937</v>
      </c>
      <c r="DB69" s="25">
        <f t="shared" ca="1" si="243"/>
        <v>1917</v>
      </c>
      <c r="DC69" s="25">
        <f t="shared" ca="1" si="244"/>
        <v>1979</v>
      </c>
      <c r="DD69" s="25">
        <f t="shared" ca="1" si="245"/>
        <v>2053</v>
      </c>
      <c r="DE69" s="25">
        <f t="shared" ca="1" si="246"/>
        <v>2009</v>
      </c>
      <c r="DF69" s="25">
        <f t="shared" ca="1" si="247"/>
        <v>2137</v>
      </c>
      <c r="DG69" s="25">
        <f t="shared" ca="1" si="248"/>
        <v>2122</v>
      </c>
      <c r="DH69" s="25">
        <f t="shared" ca="1" si="249"/>
        <v>2186</v>
      </c>
      <c r="DI69" s="25">
        <f t="shared" ca="1" si="250"/>
        <v>2273</v>
      </c>
      <c r="DJ69" s="25">
        <f t="shared" ca="1" si="251"/>
        <v>2448</v>
      </c>
      <c r="DK69" s="25">
        <f t="shared" ca="1" si="252"/>
        <v>2474</v>
      </c>
      <c r="DL69" s="25">
        <f t="shared" ca="1" si="253"/>
        <v>2722</v>
      </c>
      <c r="DM69" s="25">
        <f t="shared" ca="1" si="254"/>
        <v>2948</v>
      </c>
      <c r="DN69" s="25">
        <f t="shared" ca="1" si="255"/>
        <v>3012</v>
      </c>
      <c r="DO69" s="25">
        <f t="shared" ca="1" si="256"/>
        <v>3291</v>
      </c>
      <c r="DP69" s="25">
        <f t="shared" ca="1" si="257"/>
        <v>3366</v>
      </c>
      <c r="DQ69" s="25">
        <f t="shared" ca="1" si="258"/>
        <v>3443</v>
      </c>
      <c r="DR69" s="25">
        <f t="shared" ca="1" si="259"/>
        <v>3250</v>
      </c>
      <c r="DS69" s="25">
        <f t="shared" ca="1" si="260"/>
        <v>3145</v>
      </c>
      <c r="DT69" s="25">
        <f t="shared" ca="1" si="261"/>
        <v>3228</v>
      </c>
      <c r="DU69" s="25">
        <f t="shared" ca="1" si="262"/>
        <v>3040</v>
      </c>
      <c r="DV69" s="25">
        <f t="shared" ca="1" si="263"/>
        <v>2770</v>
      </c>
      <c r="DW69" s="25">
        <f t="shared" ca="1" si="264"/>
        <v>2470</v>
      </c>
      <c r="DX69" s="25">
        <f t="shared" ca="1" si="265"/>
        <v>2684</v>
      </c>
      <c r="DY69" s="25">
        <f t="shared" ca="1" si="266"/>
        <v>2559</v>
      </c>
      <c r="DZ69" s="25">
        <f t="shared" ca="1" si="267"/>
        <v>2538</v>
      </c>
      <c r="EA69" s="25">
        <f t="shared" ca="1" si="268"/>
        <v>2451</v>
      </c>
      <c r="EB69" s="25">
        <f t="shared" ca="1" si="269"/>
        <v>2270</v>
      </c>
      <c r="EC69" s="25">
        <f t="shared" ca="1" si="270"/>
        <v>2393</v>
      </c>
      <c r="ED69" s="25">
        <f t="shared" ca="1" si="271"/>
        <v>2362</v>
      </c>
      <c r="EE69" s="25">
        <f t="shared" ca="1" si="272"/>
        <v>2241</v>
      </c>
      <c r="EF69" s="25">
        <f t="shared" ca="1" si="273"/>
        <v>2163</v>
      </c>
      <c r="EG69" s="25">
        <f t="shared" ca="1" si="274"/>
        <v>2250</v>
      </c>
      <c r="EH69" s="25">
        <f t="shared" ca="1" si="275"/>
        <v>2298</v>
      </c>
      <c r="EI69" s="25">
        <f t="shared" ca="1" si="276"/>
        <v>2341</v>
      </c>
      <c r="EJ69" s="25">
        <f t="shared" ca="1" si="277"/>
        <v>2471</v>
      </c>
      <c r="EK69" s="25">
        <f t="shared" ca="1" si="278"/>
        <v>2622</v>
      </c>
      <c r="EL69" s="25">
        <f t="shared" ca="1" si="279"/>
        <v>2814</v>
      </c>
      <c r="EM69" s="25">
        <f t="shared" ca="1" si="280"/>
        <v>3096</v>
      </c>
      <c r="EN69" s="25">
        <f t="shared" ca="1" si="281"/>
        <v>3208</v>
      </c>
      <c r="EO69" s="25">
        <f t="shared" ca="1" si="282"/>
        <v>3247</v>
      </c>
      <c r="EP69" s="25">
        <f t="shared" ca="1" si="283"/>
        <v>2873</v>
      </c>
      <c r="EQ69" s="25">
        <f t="shared" ca="1" si="284"/>
        <v>1707</v>
      </c>
      <c r="ER69" s="25">
        <f t="shared" ca="1" si="285"/>
        <v>2018</v>
      </c>
      <c r="ES69" s="25">
        <f t="shared" ca="1" si="286"/>
        <v>2529</v>
      </c>
      <c r="ET69" s="25">
        <f t="shared" ca="1" si="287"/>
        <v>2349</v>
      </c>
      <c r="EU69" s="25">
        <f t="shared" ca="1" si="288"/>
        <v>2263</v>
      </c>
      <c r="EV69" s="25">
        <f t="shared" ca="1" si="289"/>
        <v>2018</v>
      </c>
      <c r="EW69" s="25">
        <f t="shared" ca="1" si="290"/>
        <v>1709</v>
      </c>
      <c r="EX69" s="25">
        <f t="shared" ca="1" si="291"/>
        <v>1432</v>
      </c>
      <c r="EY69" s="25">
        <f t="shared" ca="1" si="292"/>
        <v>1395</v>
      </c>
      <c r="EZ69" s="25">
        <f t="shared" ca="1" si="293"/>
        <v>1263</v>
      </c>
      <c r="FA69" s="25">
        <f t="shared" ca="1" si="294"/>
        <v>1126</v>
      </c>
      <c r="FB69" s="25">
        <f t="shared" ca="1" si="295"/>
        <v>990</v>
      </c>
      <c r="FC69" s="25">
        <f t="shared" ca="1" si="296"/>
        <v>689</v>
      </c>
      <c r="FD69" s="25">
        <f t="shared" ca="1" si="297"/>
        <v>633</v>
      </c>
      <c r="FE69" s="25">
        <f t="shared" ca="1" si="298"/>
        <v>472</v>
      </c>
      <c r="FF69" s="25">
        <f t="shared" ca="1" si="299"/>
        <v>364</v>
      </c>
      <c r="FG69" s="25">
        <f t="shared" ca="1" si="300"/>
        <v>232</v>
      </c>
      <c r="FH69" s="25">
        <f t="shared" ca="1" si="301"/>
        <v>193</v>
      </c>
      <c r="FI69" s="25">
        <f t="shared" ca="1" si="302"/>
        <v>166</v>
      </c>
      <c r="FJ69" s="25">
        <f t="shared" ca="1" si="303"/>
        <v>84</v>
      </c>
      <c r="FK69" s="25">
        <f t="shared" ca="1" si="304"/>
        <v>59</v>
      </c>
      <c r="FL69" s="25">
        <f t="shared" ca="1" si="305"/>
        <v>39</v>
      </c>
      <c r="FM69" s="25">
        <f t="shared" ca="1" si="306"/>
        <v>25</v>
      </c>
      <c r="FN69" s="27">
        <f ca="1">SUM(INDIRECT("'各歳別人口③'!D"&amp;(103+131*ROW(A59))):INDIRECT("'各歳別人口③'!D"&amp;(133+131*ROW(A59))))</f>
        <v>30</v>
      </c>
      <c r="FP69" s="24" t="str">
        <f>"2023年"&amp;"6月"</f>
        <v>2023年6月</v>
      </c>
      <c r="FQ69" s="25">
        <f t="shared" ca="1" si="307"/>
        <v>870</v>
      </c>
      <c r="FR69" s="25">
        <f t="shared" ca="1" si="308"/>
        <v>958</v>
      </c>
      <c r="FS69" s="25">
        <f t="shared" ca="1" si="309"/>
        <v>979</v>
      </c>
      <c r="FT69" s="25">
        <f t="shared" ca="1" si="310"/>
        <v>1072</v>
      </c>
      <c r="FU69" s="25">
        <f t="shared" ca="1" si="311"/>
        <v>1051</v>
      </c>
      <c r="FV69" s="25">
        <f t="shared" ca="1" si="312"/>
        <v>1238</v>
      </c>
      <c r="FW69" s="25">
        <f t="shared" ca="1" si="313"/>
        <v>1201</v>
      </c>
      <c r="FX69" s="25">
        <f t="shared" ca="1" si="314"/>
        <v>1274</v>
      </c>
      <c r="FY69" s="25">
        <f t="shared" ca="1" si="315"/>
        <v>1418</v>
      </c>
      <c r="FZ69" s="25">
        <f t="shared" ca="1" si="316"/>
        <v>1347</v>
      </c>
      <c r="GA69" s="25">
        <f t="shared" ca="1" si="317"/>
        <v>1425</v>
      </c>
      <c r="GB69" s="25">
        <f t="shared" ca="1" si="318"/>
        <v>1472</v>
      </c>
      <c r="GC69" s="25">
        <f t="shared" ca="1" si="319"/>
        <v>1534</v>
      </c>
      <c r="GD69" s="25">
        <f t="shared" ca="1" si="320"/>
        <v>1500</v>
      </c>
      <c r="GE69" s="25">
        <f t="shared" ca="1" si="321"/>
        <v>1524</v>
      </c>
      <c r="GF69" s="25">
        <f t="shared" ca="1" si="322"/>
        <v>1574</v>
      </c>
      <c r="GG69" s="25">
        <f t="shared" ca="1" si="323"/>
        <v>1634</v>
      </c>
      <c r="GH69" s="25">
        <f t="shared" ca="1" si="324"/>
        <v>1555</v>
      </c>
      <c r="GI69" s="25">
        <f t="shared" ca="1" si="325"/>
        <v>1797</v>
      </c>
      <c r="GJ69" s="25">
        <f t="shared" ca="1" si="326"/>
        <v>1820</v>
      </c>
      <c r="GK69" s="25">
        <f t="shared" ca="1" si="327"/>
        <v>1867</v>
      </c>
      <c r="GL69" s="25">
        <f t="shared" ca="1" si="328"/>
        <v>1831</v>
      </c>
      <c r="GM69" s="25">
        <f t="shared" ca="1" si="329"/>
        <v>1772</v>
      </c>
      <c r="GN69" s="25">
        <f t="shared" ca="1" si="330"/>
        <v>1765</v>
      </c>
      <c r="GO69" s="25">
        <f t="shared" ca="1" si="331"/>
        <v>1678</v>
      </c>
      <c r="GP69" s="25">
        <f t="shared" ca="1" si="332"/>
        <v>1557</v>
      </c>
      <c r="GQ69" s="25">
        <f t="shared" ca="1" si="333"/>
        <v>1549</v>
      </c>
      <c r="GR69" s="25">
        <f t="shared" ca="1" si="334"/>
        <v>1453</v>
      </c>
      <c r="GS69" s="25">
        <f t="shared" ca="1" si="335"/>
        <v>1527</v>
      </c>
      <c r="GT69" s="25">
        <f t="shared" ca="1" si="336"/>
        <v>1446</v>
      </c>
      <c r="GU69" s="25">
        <f t="shared" ca="1" si="337"/>
        <v>1374</v>
      </c>
      <c r="GV69" s="25">
        <f t="shared" ca="1" si="338"/>
        <v>1446</v>
      </c>
      <c r="GW69" s="25">
        <f t="shared" ca="1" si="339"/>
        <v>1521</v>
      </c>
      <c r="GX69" s="25">
        <f t="shared" ca="1" si="340"/>
        <v>1572</v>
      </c>
      <c r="GY69" s="25">
        <f t="shared" ca="1" si="341"/>
        <v>1610</v>
      </c>
      <c r="GZ69" s="25">
        <f t="shared" ca="1" si="342"/>
        <v>1667</v>
      </c>
      <c r="HA69" s="25">
        <f t="shared" ca="1" si="343"/>
        <v>1712</v>
      </c>
      <c r="HB69" s="25">
        <f t="shared" ca="1" si="344"/>
        <v>1679</v>
      </c>
      <c r="HC69" s="25">
        <f t="shared" ca="1" si="345"/>
        <v>1927</v>
      </c>
      <c r="HD69" s="25">
        <f t="shared" ca="1" si="346"/>
        <v>1900</v>
      </c>
      <c r="HE69" s="25">
        <f t="shared" ca="1" si="347"/>
        <v>1988</v>
      </c>
      <c r="HF69" s="25">
        <f t="shared" ca="1" si="348"/>
        <v>2034</v>
      </c>
      <c r="HG69" s="25">
        <f t="shared" ca="1" si="349"/>
        <v>2067</v>
      </c>
      <c r="HH69" s="25">
        <f t="shared" ca="1" si="350"/>
        <v>2202</v>
      </c>
      <c r="HI69" s="25">
        <f t="shared" ca="1" si="351"/>
        <v>2251</v>
      </c>
      <c r="HJ69" s="25">
        <f t="shared" ca="1" si="352"/>
        <v>2366</v>
      </c>
      <c r="HK69" s="25">
        <f t="shared" ca="1" si="353"/>
        <v>2572</v>
      </c>
      <c r="HL69" s="25">
        <f t="shared" ca="1" si="354"/>
        <v>2664</v>
      </c>
      <c r="HM69" s="25">
        <f t="shared" ca="1" si="355"/>
        <v>2969</v>
      </c>
      <c r="HN69" s="25">
        <f t="shared" ca="1" si="356"/>
        <v>3034</v>
      </c>
      <c r="HO69" s="25">
        <f t="shared" ca="1" si="357"/>
        <v>3140</v>
      </c>
      <c r="HP69" s="25">
        <f t="shared" ca="1" si="358"/>
        <v>3178</v>
      </c>
      <c r="HQ69" s="25">
        <f t="shared" ca="1" si="359"/>
        <v>3143</v>
      </c>
      <c r="HR69" s="25">
        <f t="shared" ca="1" si="360"/>
        <v>2912</v>
      </c>
      <c r="HS69" s="25">
        <f t="shared" ca="1" si="361"/>
        <v>2903</v>
      </c>
      <c r="HT69" s="25">
        <f t="shared" ca="1" si="362"/>
        <v>2888</v>
      </c>
      <c r="HU69" s="25">
        <f t="shared" ca="1" si="363"/>
        <v>2638</v>
      </c>
      <c r="HV69" s="25">
        <f t="shared" ca="1" si="364"/>
        <v>2389</v>
      </c>
      <c r="HW69" s="25">
        <f t="shared" ca="1" si="365"/>
        <v>2667</v>
      </c>
      <c r="HX69" s="25">
        <f t="shared" ca="1" si="366"/>
        <v>2484</v>
      </c>
      <c r="HY69" s="25">
        <f t="shared" ca="1" si="367"/>
        <v>2322</v>
      </c>
      <c r="HZ69" s="25">
        <f t="shared" ca="1" si="368"/>
        <v>2386</v>
      </c>
      <c r="IA69" s="25">
        <f t="shared" ca="1" si="369"/>
        <v>2260</v>
      </c>
      <c r="IB69" s="25">
        <f t="shared" ca="1" si="370"/>
        <v>2230</v>
      </c>
      <c r="IC69" s="25">
        <f t="shared" ca="1" si="371"/>
        <v>2289</v>
      </c>
      <c r="ID69" s="25">
        <f t="shared" ca="1" si="372"/>
        <v>2164</v>
      </c>
      <c r="IE69" s="25">
        <f t="shared" ca="1" si="373"/>
        <v>2159</v>
      </c>
      <c r="IF69" s="25">
        <f t="shared" ca="1" si="374"/>
        <v>2299</v>
      </c>
      <c r="IG69" s="25">
        <f t="shared" ca="1" si="375"/>
        <v>2403</v>
      </c>
      <c r="IH69" s="25">
        <f t="shared" ca="1" si="376"/>
        <v>2404</v>
      </c>
      <c r="II69" s="25">
        <f t="shared" ca="1" si="377"/>
        <v>2556</v>
      </c>
      <c r="IJ69" s="25">
        <f t="shared" ca="1" si="378"/>
        <v>2852</v>
      </c>
      <c r="IK69" s="25">
        <f t="shared" ca="1" si="379"/>
        <v>3023</v>
      </c>
      <c r="IL69" s="25">
        <f t="shared" ca="1" si="380"/>
        <v>3494</v>
      </c>
      <c r="IM69" s="25">
        <f t="shared" ca="1" si="381"/>
        <v>3679</v>
      </c>
      <c r="IN69" s="25">
        <f t="shared" ca="1" si="382"/>
        <v>3913</v>
      </c>
      <c r="IO69" s="25">
        <f t="shared" ca="1" si="383"/>
        <v>3455</v>
      </c>
      <c r="IP69" s="25">
        <f t="shared" ca="1" si="384"/>
        <v>2158</v>
      </c>
      <c r="IQ69" s="25">
        <f t="shared" ca="1" si="385"/>
        <v>2630</v>
      </c>
      <c r="IR69" s="25">
        <f t="shared" ca="1" si="386"/>
        <v>3197</v>
      </c>
      <c r="IS69" s="25">
        <f t="shared" ca="1" si="387"/>
        <v>2852</v>
      </c>
      <c r="IT69" s="25">
        <f t="shared" ca="1" si="388"/>
        <v>2887</v>
      </c>
      <c r="IU69" s="25">
        <f t="shared" ca="1" si="389"/>
        <v>2626</v>
      </c>
      <c r="IV69" s="25">
        <f t="shared" ca="1" si="390"/>
        <v>2333</v>
      </c>
      <c r="IW69" s="25">
        <f t="shared" ca="1" si="391"/>
        <v>1961</v>
      </c>
      <c r="IX69" s="25">
        <f t="shared" ca="1" si="392"/>
        <v>2052</v>
      </c>
      <c r="IY69" s="25">
        <f t="shared" ca="1" si="393"/>
        <v>1793</v>
      </c>
      <c r="IZ69" s="25">
        <f t="shared" ca="1" si="394"/>
        <v>1783</v>
      </c>
      <c r="JA69" s="25">
        <f t="shared" ca="1" si="395"/>
        <v>1612</v>
      </c>
      <c r="JB69" s="25">
        <f t="shared" ca="1" si="396"/>
        <v>1352</v>
      </c>
      <c r="JC69" s="25">
        <f t="shared" ca="1" si="397"/>
        <v>1243</v>
      </c>
      <c r="JD69" s="25">
        <f t="shared" ca="1" si="398"/>
        <v>1054</v>
      </c>
      <c r="JE69" s="25">
        <f t="shared" ca="1" si="399"/>
        <v>851</v>
      </c>
      <c r="JF69" s="25">
        <f t="shared" ca="1" si="400"/>
        <v>730</v>
      </c>
      <c r="JG69" s="25">
        <f t="shared" ca="1" si="401"/>
        <v>586</v>
      </c>
      <c r="JH69" s="25">
        <f t="shared" ca="1" si="402"/>
        <v>420</v>
      </c>
      <c r="JI69" s="25">
        <f t="shared" ca="1" si="403"/>
        <v>331</v>
      </c>
      <c r="JJ69" s="25">
        <f t="shared" ca="1" si="404"/>
        <v>278</v>
      </c>
      <c r="JK69" s="25">
        <f t="shared" ca="1" si="405"/>
        <v>214</v>
      </c>
      <c r="JL69" s="25">
        <f t="shared" ca="1" si="406"/>
        <v>129</v>
      </c>
      <c r="JM69" s="27">
        <f ca="1">SUM(INDIRECT("'各歳別人口③'!E"&amp;(103+131*ROW(A59))):INDIRECT("'各歳別人口③'!E"&amp;(133+131*ROW(A59))))</f>
        <v>240</v>
      </c>
    </row>
    <row r="70" spans="1:273" x14ac:dyDescent="0.4">
      <c r="A70" s="24" t="str">
        <f>"2023年"&amp;"7月"</f>
        <v>2023年7月</v>
      </c>
      <c r="B70" s="25">
        <f ca="1">SUM(INDIRECT("'各歳別人口③'!D"&amp;(3+131*ROW(A60))):INDIRECT("'各歳別人口③'!E"&amp;(133+131*ROW(A60))))</f>
        <v>385710</v>
      </c>
      <c r="D70" s="24" t="str">
        <f>"2023年"&amp;"7月"</f>
        <v>2023年7月</v>
      </c>
      <c r="E70" s="25">
        <f ca="1">SUM(INDIRECT("'各歳別人口③'!D"&amp;(3+131*ROW(A60))):INDIRECT("'各歳別人口③'!D"&amp;(133+131*ROW(A60))))</f>
        <v>192106</v>
      </c>
      <c r="F70" s="25">
        <f ca="1">SUM(INDIRECT("'各歳別人口③'!E"&amp;(3+131*ROW(A60))):INDIRECT("'各歳別人口③'!E"&amp;(133+131*ROW(A60))))</f>
        <v>193604</v>
      </c>
      <c r="H70" s="24" t="str">
        <f>"2023年"&amp;"7月"</f>
        <v>2023年7月</v>
      </c>
      <c r="I70" s="25">
        <f ca="1">SUM(INDIRECT("'各歳別人口③'!D"&amp;(3+131*ROW(A60))):INDIRECT("'各歳別人口③'!D"&amp;(17+131*ROW(A60))))</f>
        <v>19617</v>
      </c>
      <c r="J70" s="25">
        <f ca="1">SUM(INDIRECT("'各歳別人口③'!D"&amp;(18+131*ROW(A60))):INDIRECT("'各歳別人口③'!D"&amp;(67+131*ROW(A60))))</f>
        <v>117105</v>
      </c>
      <c r="K70" s="25">
        <f ca="1">SUM(INDIRECT("'各歳別人口③'!D"&amp;(68+131*ROW(A60))):INDIRECT("'各歳別人口③'!D"&amp;(133+131*ROW(A60))))</f>
        <v>55384</v>
      </c>
      <c r="M70" s="24" t="str">
        <f>"2023年"&amp;"7月"</f>
        <v>2023年7月</v>
      </c>
      <c r="N70" s="25">
        <f ca="1">SUM(INDIRECT("'各歳別人口③'!E"&amp;(3+131*ROW(A60))):INDIRECT("'各歳別人口③'!E"&amp;(17+131*ROW(A60))))</f>
        <v>18755</v>
      </c>
      <c r="O70" s="25">
        <f ca="1">SUM(INDIRECT("'各歳別人口③'!E"&amp;(18+131*ROW(A60))):INDIRECT("'各歳別人口③'!E"&amp;(67+131*ROW(A60))))</f>
        <v>105157</v>
      </c>
      <c r="P70" s="25">
        <f ca="1">SUM(INDIRECT("'各歳別人口③'!E"&amp;(68+131*ROW(A60))):INDIRECT("'各歳別人口③'!E"&amp;(133+131*ROW(A60))))</f>
        <v>69692</v>
      </c>
      <c r="R70" s="24" t="str">
        <f>"2023年"&amp;"7月"</f>
        <v>2023年7月</v>
      </c>
      <c r="S70" s="26">
        <f ca="1">IFERROR(SUM(INDIRECT("'各歳別人口③'!D"&amp;(68+131*ROW(A60))):INDIRECT("'各歳別人口③'!E"&amp;(133+131*ROW(A60))))/SUM(INDIRECT("'各歳別人口③'!D"&amp;(3+131*ROW(A60))):INDIRECT("'各歳別人口③'!E"&amp;(133+131*ROW(A60)))),"")</f>
        <v>0.32427471416349068</v>
      </c>
      <c r="U70" s="24" t="str">
        <f>"2023年"&amp;"7月"</f>
        <v>2023年7月</v>
      </c>
      <c r="V70" s="26">
        <f ca="1">IFERROR(SUM(INDIRECT("'各歳別人口③'!D"&amp;(78+131*ROW(A60))):INDIRECT("'各歳別人口③'!E"&amp;(133+131*ROW(A60))))/SUM(INDIRECT("'各歳別人口③'!D"&amp;(3+131*ROW(A60))):INDIRECT("'各歳別人口③'!E"&amp;(133+131*ROW(A60)))),"")</f>
        <v>0.18870135594099194</v>
      </c>
      <c r="X70" s="24" t="str">
        <f>"2023年"&amp;"7月"</f>
        <v>2023年7月</v>
      </c>
      <c r="Y70" s="26">
        <f ca="1">IFERROR(SUM(INDIRECT("'各歳別人口③'!D"&amp;(3+131*ROW(A60))):INDIRECT("'各歳別人口③'!E"&amp;(17+131*ROW(A60))))/SUM(INDIRECT("'各歳別人口③'!D"&amp;(3+131*ROW(A60))):INDIRECT("'各歳別人口③'!E"&amp;(133+131*ROW(A60)))),"")</f>
        <v>9.9484068341500087E-2</v>
      </c>
      <c r="Z70" s="26">
        <f ca="1">IFERROR(SUM(INDIRECT("'各歳別人口③'!D"&amp;(18+131*ROW(A60))):INDIRECT("'各歳別人口③'!E"&amp;(67+131*ROW(A60))))/SUM(INDIRECT("'各歳別人口③'!D"&amp;(3+131*ROW(A60))):INDIRECT("'各歳別人口③'!E"&amp;(133+131*ROW(A60)))),"")</f>
        <v>0.57624121749500923</v>
      </c>
      <c r="AA70" s="26">
        <f ca="1">IFERROR(SUM(INDIRECT("'各歳別人口③'!D"&amp;(68+131*ROW(A60))):INDIRECT("'各歳別人口③'!E"&amp;(133+131*ROW(A60))))/SUM(INDIRECT("'各歳別人口③'!D"&amp;(3+131*ROW(A60))):INDIRECT("'各歳別人口③'!E"&amp;(133+131*ROW(A60)))),"")</f>
        <v>0.32427471416349068</v>
      </c>
      <c r="AC70" s="24" t="str">
        <f>"2023年"&amp;"7月"</f>
        <v>2023年7月</v>
      </c>
      <c r="AD70" s="25">
        <f ca="1">SUM(INDIRECT("'各歳別人口③'!D"&amp;(3+131*ROW(A60))):INDIRECT("'各歳別人口③'!D"&amp;(7+131*ROW(A60))))</f>
        <v>5184</v>
      </c>
      <c r="AE70" s="25">
        <f ca="1">SUM(INDIRECT("'各歳別人口③'!D"&amp;(8+131*ROW(A60))):INDIRECT("'各歳別人口③'!D"&amp;(12+131*ROW(A60))))</f>
        <v>6753</v>
      </c>
      <c r="AF70" s="25">
        <f ca="1">SUM(INDIRECT("'各歳別人口③'!D"&amp;(13+131*ROW(A60))):INDIRECT("'各歳別人口③'!D"&amp;(17+131*ROW(A60))))</f>
        <v>7680</v>
      </c>
      <c r="AG70" s="25">
        <f ca="1">SUM(INDIRECT("'各歳別人口③'!D"&amp;(18+131*ROW(A60))):INDIRECT("'各歳別人口③'!D"&amp;(22+131*ROW(A60))))</f>
        <v>10501</v>
      </c>
      <c r="AH70" s="25">
        <f ca="1">SUM(INDIRECT("'各歳別人口③'!D"&amp;(23+131*ROW(A60))):INDIRECT("'各歳別人口③'!D"&amp;(27+131*ROW(A60))))</f>
        <v>11243</v>
      </c>
      <c r="AI70" s="25">
        <f ca="1">SUM(INDIRECT("'各歳別人口③'!D"&amp;(28+131*ROW(A60))):INDIRECT("'各歳別人口③'!D"&amp;(32+131*ROW(A60))))</f>
        <v>9189</v>
      </c>
      <c r="AJ70" s="25">
        <f ca="1">SUM(INDIRECT("'各歳別人口③'!D"&amp;(33+131*ROW(A60))):INDIRECT("'各歳別人口③'!D"&amp;(37+131*ROW(A60))))</f>
        <v>8802</v>
      </c>
      <c r="AK70" s="25">
        <f ca="1">SUM(INDIRECT("'各歳別人口③'!D"&amp;(38+131*ROW(A60))):INDIRECT("'各歳別人口③'!D"&amp;(42+131*ROW(A60))))</f>
        <v>9851</v>
      </c>
      <c r="AL70" s="25">
        <f ca="1">SUM(INDIRECT("'各歳別人口③'!D"&amp;(43+131*ROW(A60))):INDIRECT("'各歳別人口③'!D"&amp;(47+131*ROW(A60))))</f>
        <v>11111</v>
      </c>
      <c r="AM70" s="25">
        <f ca="1">SUM(INDIRECT("'各歳別人口③'!D"&amp;(48+131*ROW(A60))):INDIRECT("'各歳別人口③'!D"&amp;(52+131*ROW(A60))))</f>
        <v>14359</v>
      </c>
      <c r="AN70" s="25">
        <f ca="1">SUM(INDIRECT("'各歳別人口③'!D"&amp;(53+131*ROW(A60))):INDIRECT("'各歳別人口③'!D"&amp;(57+131*ROW(A60))))</f>
        <v>16431</v>
      </c>
      <c r="AO70" s="25">
        <f ca="1">SUM(INDIRECT("'各歳別人口③'!D"&amp;(58+131*ROW(A60))):INDIRECT("'各歳別人口③'!D"&amp;(62+131*ROW(A60))))</f>
        <v>13570</v>
      </c>
      <c r="AP70" s="25">
        <f ca="1">SUM(INDIRECT("'各歳別人口③'!D"&amp;(63+131*ROW(A60))):INDIRECT("'各歳別人口③'!D"&amp;(67+131*ROW(A60))))</f>
        <v>12048</v>
      </c>
      <c r="AQ70" s="25">
        <f ca="1">SUM(INDIRECT("'各歳別人口③'!D"&amp;(68+131*ROW(A60))):INDIRECT("'各歳別人口③'!D"&amp;(72+131*ROW(A60))))</f>
        <v>11295</v>
      </c>
      <c r="AR70" s="25">
        <f ca="1">SUM(INDIRECT("'各歳別人口③'!D"&amp;(73+131*ROW(A60))):INDIRECT("'各歳別人口③'!D"&amp;(77+131*ROW(A60))))</f>
        <v>14121</v>
      </c>
      <c r="AS70" s="25">
        <f ca="1">SUM(INDIRECT("'各歳別人口③'!D"&amp;(78+131*ROW(A60))):INDIRECT("'各歳別人口③'!D"&amp;(82+131*ROW(A60))))</f>
        <v>12383</v>
      </c>
      <c r="AT70" s="25">
        <f ca="1">SUM(INDIRECT("'各歳別人口③'!D"&amp;(83+131*ROW(A60))):INDIRECT("'各歳別人口③'!D"&amp;(87+131*ROW(A60))))</f>
        <v>9841</v>
      </c>
      <c r="AU70" s="25">
        <f ca="1">SUM(INDIRECT("'各歳別人口③'!D"&amp;(88+131*ROW(A60))):INDIRECT("'各歳別人口③'!D"&amp;(133+131*ROW(A60))))</f>
        <v>7744</v>
      </c>
      <c r="AW70" s="24" t="str">
        <f>"2023年"&amp;"7月"</f>
        <v>2023年7月</v>
      </c>
      <c r="AX70" s="25">
        <f ca="1">SUM(INDIRECT("'各歳別人口③'!E"&amp;(3+131*ROW(A60))):INDIRECT("'各歳別人口③'!E"&amp;(7+131*ROW(A60))))</f>
        <v>4893</v>
      </c>
      <c r="AY70" s="25">
        <f ca="1">SUM(INDIRECT("'各歳別人口③'!E"&amp;(8+131*ROW(A60))):INDIRECT("'各歳別人口③'!E"&amp;(12+131*ROW(A60))))</f>
        <v>6462</v>
      </c>
      <c r="AZ70" s="25">
        <f ca="1">SUM(INDIRECT("'各歳別人口③'!E"&amp;(13+131*ROW(A60))):INDIRECT("'各歳別人口③'!E"&amp;(17+131*ROW(A60))))</f>
        <v>7400</v>
      </c>
      <c r="BA70" s="25">
        <f ca="1">SUM(INDIRECT("'各歳別人口③'!E"&amp;(18+131*ROW(A60))):INDIRECT("'各歳別人口③'!E"&amp;(22+131*ROW(A60))))</f>
        <v>8375</v>
      </c>
      <c r="BB70" s="25">
        <f ca="1">SUM(INDIRECT("'各歳別人口③'!E"&amp;(23+131*ROW(A60))):INDIRECT("'各歳別人口③'!E"&amp;(27+131*ROW(A60))))</f>
        <v>8916</v>
      </c>
      <c r="BC70" s="25">
        <f ca="1">SUM(INDIRECT("'各歳別人口③'!E"&amp;(28+131*ROW(A60))):INDIRECT("'各歳別人口③'!E"&amp;(32+131*ROW(A60))))</f>
        <v>7552</v>
      </c>
      <c r="BD70" s="25">
        <f ca="1">SUM(INDIRECT("'各歳別人口③'!E"&amp;(33+131*ROW(A60))):INDIRECT("'各歳別人口③'!E"&amp;(37+131*ROW(A60))))</f>
        <v>7485</v>
      </c>
      <c r="BE70" s="25">
        <f ca="1">SUM(INDIRECT("'各歳別人口③'!E"&amp;(38+131*ROW(A60))):INDIRECT("'各歳別人口③'!E"&amp;(42+131*ROW(A60))))</f>
        <v>8837</v>
      </c>
      <c r="BF70" s="25">
        <f ca="1">SUM(INDIRECT("'各歳別人口③'!E"&amp;(43+131*ROW(A60))):INDIRECT("'各歳別人口③'!E"&amp;(47+131*ROW(A60))))</f>
        <v>10516</v>
      </c>
      <c r="BG70" s="25">
        <f ca="1">SUM(INDIRECT("'各歳別人口③'!E"&amp;(48+131*ROW(A60))):INDIRECT("'各歳別人口③'!E"&amp;(52+131*ROW(A60))))</f>
        <v>13544</v>
      </c>
      <c r="BH70" s="25">
        <f ca="1">SUM(INDIRECT("'各歳別人口③'!E"&amp;(53+131*ROW(A60))):INDIRECT("'各歳別人口③'!E"&amp;(57+131*ROW(A60))))</f>
        <v>15289</v>
      </c>
      <c r="BI70" s="25">
        <f ca="1">SUM(INDIRECT("'各歳別人口③'!E"&amp;(58+131*ROW(A60))):INDIRECT("'各歳別人口③'!E"&amp;(62+131*ROW(A60))))</f>
        <v>13123</v>
      </c>
      <c r="BJ70" s="25">
        <f ca="1">SUM(INDIRECT("'各歳別人口③'!E"&amp;(63+131*ROW(A60))):INDIRECT("'各歳別人口③'!E"&amp;(67+131*ROW(A60))))</f>
        <v>11520</v>
      </c>
      <c r="BK70" s="25">
        <f ca="1">SUM(INDIRECT("'各歳別人口③'!E"&amp;(68+131*ROW(A60))):INDIRECT("'各歳別人口③'!E"&amp;(72+131*ROW(A60))))</f>
        <v>11398</v>
      </c>
      <c r="BL70" s="25">
        <f ca="1">SUM(INDIRECT("'各歳別人口③'!E"&amp;(73+131*ROW(A60))):INDIRECT("'各歳別人口③'!E"&amp;(77+131*ROW(A60))))</f>
        <v>15478</v>
      </c>
      <c r="BM70" s="25">
        <f ca="1">SUM(INDIRECT("'各歳別人口③'!E"&amp;(78+131*ROW(A60))):INDIRECT("'各歳別人口③'!E"&amp;(82+131*ROW(A60))))</f>
        <v>15435</v>
      </c>
      <c r="BN70" s="25">
        <f ca="1">SUM(INDIRECT("'各歳別人口③'!E"&amp;(83+131*ROW(A60))):INDIRECT("'各歳別人口③'!E"&amp;(87+131*ROW(A60))))</f>
        <v>12706</v>
      </c>
      <c r="BO70" s="25">
        <f ca="1">SUM(INDIRECT("'各歳別人口③'!E"&amp;(88+131*ROW(A60))):INDIRECT("'各歳別人口③'!E"&amp;(133+131*ROW(A60))))</f>
        <v>14675</v>
      </c>
      <c r="BQ70" s="24" t="str">
        <f>"2023年"&amp;"7月"</f>
        <v>2023年7月</v>
      </c>
      <c r="BR70" s="25">
        <f t="shared" ca="1" si="207"/>
        <v>864</v>
      </c>
      <c r="BS70" s="25">
        <f t="shared" ca="1" si="208"/>
        <v>970</v>
      </c>
      <c r="BT70" s="25">
        <f t="shared" ca="1" si="209"/>
        <v>991</v>
      </c>
      <c r="BU70" s="25">
        <f t="shared" ca="1" si="210"/>
        <v>1139</v>
      </c>
      <c r="BV70" s="25">
        <f t="shared" ca="1" si="211"/>
        <v>1220</v>
      </c>
      <c r="BW70" s="25">
        <f t="shared" ca="1" si="212"/>
        <v>1267</v>
      </c>
      <c r="BX70" s="25">
        <f t="shared" ca="1" si="213"/>
        <v>1282</v>
      </c>
      <c r="BY70" s="25">
        <f t="shared" ca="1" si="214"/>
        <v>1443</v>
      </c>
      <c r="BZ70" s="25">
        <f t="shared" ca="1" si="215"/>
        <v>1376</v>
      </c>
      <c r="CA70" s="25">
        <f t="shared" ca="1" si="216"/>
        <v>1385</v>
      </c>
      <c r="CB70" s="25">
        <f t="shared" ca="1" si="217"/>
        <v>1470</v>
      </c>
      <c r="CC70" s="25">
        <f t="shared" ca="1" si="218"/>
        <v>1461</v>
      </c>
      <c r="CD70" s="25">
        <f t="shared" ca="1" si="219"/>
        <v>1597</v>
      </c>
      <c r="CE70" s="25">
        <f t="shared" ca="1" si="220"/>
        <v>1573</v>
      </c>
      <c r="CF70" s="25">
        <f t="shared" ca="1" si="221"/>
        <v>1579</v>
      </c>
      <c r="CG70" s="25">
        <f t="shared" ca="1" si="222"/>
        <v>1852</v>
      </c>
      <c r="CH70" s="25">
        <f t="shared" ca="1" si="223"/>
        <v>1991</v>
      </c>
      <c r="CI70" s="25">
        <f t="shared" ca="1" si="224"/>
        <v>2028</v>
      </c>
      <c r="CJ70" s="25">
        <f t="shared" ca="1" si="225"/>
        <v>2273</v>
      </c>
      <c r="CK70" s="25">
        <f t="shared" ca="1" si="226"/>
        <v>2357</v>
      </c>
      <c r="CL70" s="25">
        <f t="shared" ca="1" si="227"/>
        <v>2372</v>
      </c>
      <c r="CM70" s="25">
        <f t="shared" ca="1" si="228"/>
        <v>2510</v>
      </c>
      <c r="CN70" s="25">
        <f t="shared" ca="1" si="229"/>
        <v>2302</v>
      </c>
      <c r="CO70" s="25">
        <f t="shared" ca="1" si="230"/>
        <v>2091</v>
      </c>
      <c r="CP70" s="25">
        <f t="shared" ca="1" si="231"/>
        <v>1968</v>
      </c>
      <c r="CQ70" s="25">
        <f t="shared" ca="1" si="232"/>
        <v>1899</v>
      </c>
      <c r="CR70" s="25">
        <f t="shared" ca="1" si="233"/>
        <v>1872</v>
      </c>
      <c r="CS70" s="25">
        <f t="shared" ca="1" si="234"/>
        <v>1833</v>
      </c>
      <c r="CT70" s="25">
        <f t="shared" ca="1" si="235"/>
        <v>1843</v>
      </c>
      <c r="CU70" s="25">
        <f t="shared" ca="1" si="236"/>
        <v>1742</v>
      </c>
      <c r="CV70" s="25">
        <f t="shared" ca="1" si="237"/>
        <v>1740</v>
      </c>
      <c r="CW70" s="25">
        <f t="shared" ca="1" si="238"/>
        <v>1722</v>
      </c>
      <c r="CX70" s="25">
        <f t="shared" ca="1" si="239"/>
        <v>1748</v>
      </c>
      <c r="CY70" s="25">
        <f t="shared" ca="1" si="240"/>
        <v>1760</v>
      </c>
      <c r="CZ70" s="25">
        <f t="shared" ca="1" si="241"/>
        <v>1832</v>
      </c>
      <c r="DA70" s="25">
        <f t="shared" ca="1" si="242"/>
        <v>1911</v>
      </c>
      <c r="DB70" s="25">
        <f t="shared" ca="1" si="243"/>
        <v>1937</v>
      </c>
      <c r="DC70" s="25">
        <f t="shared" ca="1" si="244"/>
        <v>1955</v>
      </c>
      <c r="DD70" s="25">
        <f t="shared" ca="1" si="245"/>
        <v>2000</v>
      </c>
      <c r="DE70" s="25">
        <f t="shared" ca="1" si="246"/>
        <v>2048</v>
      </c>
      <c r="DF70" s="25">
        <f t="shared" ca="1" si="247"/>
        <v>2133</v>
      </c>
      <c r="DG70" s="25">
        <f t="shared" ca="1" si="248"/>
        <v>2137</v>
      </c>
      <c r="DH70" s="25">
        <f t="shared" ca="1" si="249"/>
        <v>2164</v>
      </c>
      <c r="DI70" s="25">
        <f t="shared" ca="1" si="250"/>
        <v>2250</v>
      </c>
      <c r="DJ70" s="25">
        <f t="shared" ca="1" si="251"/>
        <v>2427</v>
      </c>
      <c r="DK70" s="25">
        <f t="shared" ca="1" si="252"/>
        <v>2507</v>
      </c>
      <c r="DL70" s="25">
        <f t="shared" ca="1" si="253"/>
        <v>2665</v>
      </c>
      <c r="DM70" s="25">
        <f t="shared" ca="1" si="254"/>
        <v>2918</v>
      </c>
      <c r="DN70" s="25">
        <f t="shared" ca="1" si="255"/>
        <v>3029</v>
      </c>
      <c r="DO70" s="25">
        <f t="shared" ca="1" si="256"/>
        <v>3240</v>
      </c>
      <c r="DP70" s="25">
        <f t="shared" ca="1" si="257"/>
        <v>3381</v>
      </c>
      <c r="DQ70" s="25">
        <f t="shared" ca="1" si="258"/>
        <v>3427</v>
      </c>
      <c r="DR70" s="25">
        <f t="shared" ca="1" si="259"/>
        <v>3269</v>
      </c>
      <c r="DS70" s="25">
        <f t="shared" ca="1" si="260"/>
        <v>3165</v>
      </c>
      <c r="DT70" s="25">
        <f t="shared" ca="1" si="261"/>
        <v>3189</v>
      </c>
      <c r="DU70" s="25">
        <f t="shared" ca="1" si="262"/>
        <v>3062</v>
      </c>
      <c r="DV70" s="25">
        <f t="shared" ca="1" si="263"/>
        <v>2837</v>
      </c>
      <c r="DW70" s="25">
        <f t="shared" ca="1" si="264"/>
        <v>2447</v>
      </c>
      <c r="DX70" s="25">
        <f t="shared" ca="1" si="265"/>
        <v>2707</v>
      </c>
      <c r="DY70" s="25">
        <f t="shared" ca="1" si="266"/>
        <v>2517</v>
      </c>
      <c r="DZ70" s="25">
        <f t="shared" ca="1" si="267"/>
        <v>2571</v>
      </c>
      <c r="EA70" s="25">
        <f t="shared" ca="1" si="268"/>
        <v>2425</v>
      </c>
      <c r="EB70" s="25">
        <f t="shared" ca="1" si="269"/>
        <v>2321</v>
      </c>
      <c r="EC70" s="25">
        <f t="shared" ca="1" si="270"/>
        <v>2364</v>
      </c>
      <c r="ED70" s="25">
        <f t="shared" ca="1" si="271"/>
        <v>2367</v>
      </c>
      <c r="EE70" s="25">
        <f t="shared" ca="1" si="272"/>
        <v>2238</v>
      </c>
      <c r="EF70" s="25">
        <f t="shared" ca="1" si="273"/>
        <v>2189</v>
      </c>
      <c r="EG70" s="25">
        <f t="shared" ca="1" si="274"/>
        <v>2229</v>
      </c>
      <c r="EH70" s="25">
        <f t="shared" ca="1" si="275"/>
        <v>2325</v>
      </c>
      <c r="EI70" s="25">
        <f t="shared" ca="1" si="276"/>
        <v>2314</v>
      </c>
      <c r="EJ70" s="25">
        <f t="shared" ca="1" si="277"/>
        <v>2439</v>
      </c>
      <c r="EK70" s="25">
        <f t="shared" ca="1" si="278"/>
        <v>2600</v>
      </c>
      <c r="EL70" s="25">
        <f t="shared" ca="1" si="279"/>
        <v>2781</v>
      </c>
      <c r="EM70" s="25">
        <f t="shared" ca="1" si="280"/>
        <v>3055</v>
      </c>
      <c r="EN70" s="25">
        <f t="shared" ca="1" si="281"/>
        <v>3246</v>
      </c>
      <c r="EO70" s="25">
        <f t="shared" ca="1" si="282"/>
        <v>3200</v>
      </c>
      <c r="EP70" s="25">
        <f t="shared" ca="1" si="283"/>
        <v>2962</v>
      </c>
      <c r="EQ70" s="25">
        <f t="shared" ca="1" si="284"/>
        <v>1749</v>
      </c>
      <c r="ER70" s="25">
        <f t="shared" ca="1" si="285"/>
        <v>1975</v>
      </c>
      <c r="ES70" s="25">
        <f t="shared" ca="1" si="286"/>
        <v>2497</v>
      </c>
      <c r="ET70" s="25">
        <f t="shared" ca="1" si="287"/>
        <v>2333</v>
      </c>
      <c r="EU70" s="25">
        <f t="shared" ca="1" si="288"/>
        <v>2288</v>
      </c>
      <c r="EV70" s="25">
        <f t="shared" ca="1" si="289"/>
        <v>2070</v>
      </c>
      <c r="EW70" s="25">
        <f t="shared" ca="1" si="290"/>
        <v>1717</v>
      </c>
      <c r="EX70" s="25">
        <f t="shared" ca="1" si="291"/>
        <v>1433</v>
      </c>
      <c r="EY70" s="25">
        <f t="shared" ca="1" si="292"/>
        <v>1375</v>
      </c>
      <c r="EZ70" s="25">
        <f t="shared" ca="1" si="293"/>
        <v>1262</v>
      </c>
      <c r="FA70" s="25">
        <f t="shared" ca="1" si="294"/>
        <v>1123</v>
      </c>
      <c r="FB70" s="25">
        <f t="shared" ca="1" si="295"/>
        <v>993</v>
      </c>
      <c r="FC70" s="25">
        <f t="shared" ca="1" si="296"/>
        <v>698</v>
      </c>
      <c r="FD70" s="25">
        <f t="shared" ca="1" si="297"/>
        <v>626</v>
      </c>
      <c r="FE70" s="25">
        <f t="shared" ca="1" si="298"/>
        <v>470</v>
      </c>
      <c r="FF70" s="25">
        <f t="shared" ca="1" si="299"/>
        <v>371</v>
      </c>
      <c r="FG70" s="25">
        <f t="shared" ca="1" si="300"/>
        <v>235</v>
      </c>
      <c r="FH70" s="25">
        <f t="shared" ca="1" si="301"/>
        <v>190</v>
      </c>
      <c r="FI70" s="25">
        <f t="shared" ca="1" si="302"/>
        <v>166</v>
      </c>
      <c r="FJ70" s="25">
        <f t="shared" ca="1" si="303"/>
        <v>84</v>
      </c>
      <c r="FK70" s="25">
        <f t="shared" ca="1" si="304"/>
        <v>63</v>
      </c>
      <c r="FL70" s="25">
        <f t="shared" ca="1" si="305"/>
        <v>36</v>
      </c>
      <c r="FM70" s="25">
        <f t="shared" ca="1" si="306"/>
        <v>25</v>
      </c>
      <c r="FN70" s="27">
        <f ca="1">SUM(INDIRECT("'各歳別人口③'!D"&amp;(103+131*ROW(A60))):INDIRECT("'各歳別人口③'!D"&amp;(133+131*ROW(A60))))</f>
        <v>27</v>
      </c>
      <c r="FP70" s="24" t="str">
        <f>"2023年"&amp;"7月"</f>
        <v>2023年7月</v>
      </c>
      <c r="FQ70" s="25">
        <f t="shared" ca="1" si="307"/>
        <v>856</v>
      </c>
      <c r="FR70" s="25">
        <f t="shared" ca="1" si="308"/>
        <v>949</v>
      </c>
      <c r="FS70" s="25">
        <f t="shared" ca="1" si="309"/>
        <v>968</v>
      </c>
      <c r="FT70" s="25">
        <f t="shared" ca="1" si="310"/>
        <v>1077</v>
      </c>
      <c r="FU70" s="25">
        <f t="shared" ca="1" si="311"/>
        <v>1043</v>
      </c>
      <c r="FV70" s="25">
        <f t="shared" ca="1" si="312"/>
        <v>1218</v>
      </c>
      <c r="FW70" s="25">
        <f t="shared" ca="1" si="313"/>
        <v>1194</v>
      </c>
      <c r="FX70" s="25">
        <f t="shared" ca="1" si="314"/>
        <v>1286</v>
      </c>
      <c r="FY70" s="25">
        <f t="shared" ca="1" si="315"/>
        <v>1394</v>
      </c>
      <c r="FZ70" s="25">
        <f t="shared" ca="1" si="316"/>
        <v>1370</v>
      </c>
      <c r="GA70" s="25">
        <f t="shared" ca="1" si="317"/>
        <v>1407</v>
      </c>
      <c r="GB70" s="25">
        <f t="shared" ca="1" si="318"/>
        <v>1458</v>
      </c>
      <c r="GC70" s="25">
        <f t="shared" ca="1" si="319"/>
        <v>1530</v>
      </c>
      <c r="GD70" s="25">
        <f t="shared" ca="1" si="320"/>
        <v>1494</v>
      </c>
      <c r="GE70" s="25">
        <f t="shared" ca="1" si="321"/>
        <v>1511</v>
      </c>
      <c r="GF70" s="25">
        <f t="shared" ca="1" si="322"/>
        <v>1582</v>
      </c>
      <c r="GG70" s="25">
        <f t="shared" ca="1" si="323"/>
        <v>1621</v>
      </c>
      <c r="GH70" s="25">
        <f t="shared" ca="1" si="324"/>
        <v>1595</v>
      </c>
      <c r="GI70" s="25">
        <f t="shared" ca="1" si="325"/>
        <v>1768</v>
      </c>
      <c r="GJ70" s="25">
        <f t="shared" ca="1" si="326"/>
        <v>1809</v>
      </c>
      <c r="GK70" s="25">
        <f t="shared" ca="1" si="327"/>
        <v>1875</v>
      </c>
      <c r="GL70" s="25">
        <f t="shared" ca="1" si="328"/>
        <v>1816</v>
      </c>
      <c r="GM70" s="25">
        <f t="shared" ca="1" si="329"/>
        <v>1759</v>
      </c>
      <c r="GN70" s="25">
        <f t="shared" ca="1" si="330"/>
        <v>1794</v>
      </c>
      <c r="GO70" s="25">
        <f t="shared" ca="1" si="331"/>
        <v>1672</v>
      </c>
      <c r="GP70" s="25">
        <f t="shared" ca="1" si="332"/>
        <v>1566</v>
      </c>
      <c r="GQ70" s="25">
        <f t="shared" ca="1" si="333"/>
        <v>1533</v>
      </c>
      <c r="GR70" s="25">
        <f t="shared" ca="1" si="334"/>
        <v>1454</v>
      </c>
      <c r="GS70" s="25">
        <f t="shared" ca="1" si="335"/>
        <v>1523</v>
      </c>
      <c r="GT70" s="25">
        <f t="shared" ca="1" si="336"/>
        <v>1476</v>
      </c>
      <c r="GU70" s="25">
        <f t="shared" ca="1" si="337"/>
        <v>1372</v>
      </c>
      <c r="GV70" s="25">
        <f t="shared" ca="1" si="338"/>
        <v>1452</v>
      </c>
      <c r="GW70" s="25">
        <f t="shared" ca="1" si="339"/>
        <v>1491</v>
      </c>
      <c r="GX70" s="25">
        <f t="shared" ca="1" si="340"/>
        <v>1575</v>
      </c>
      <c r="GY70" s="25">
        <f t="shared" ca="1" si="341"/>
        <v>1595</v>
      </c>
      <c r="GZ70" s="25">
        <f t="shared" ca="1" si="342"/>
        <v>1678</v>
      </c>
      <c r="HA70" s="25">
        <f t="shared" ca="1" si="343"/>
        <v>1706</v>
      </c>
      <c r="HB70" s="25">
        <f t="shared" ca="1" si="344"/>
        <v>1677</v>
      </c>
      <c r="HC70" s="25">
        <f t="shared" ca="1" si="345"/>
        <v>1897</v>
      </c>
      <c r="HD70" s="25">
        <f t="shared" ca="1" si="346"/>
        <v>1879</v>
      </c>
      <c r="HE70" s="25">
        <f t="shared" ca="1" si="347"/>
        <v>2010</v>
      </c>
      <c r="HF70" s="25">
        <f t="shared" ca="1" si="348"/>
        <v>2027</v>
      </c>
      <c r="HG70" s="25">
        <f t="shared" ca="1" si="349"/>
        <v>2040</v>
      </c>
      <c r="HH70" s="25">
        <f t="shared" ca="1" si="350"/>
        <v>2214</v>
      </c>
      <c r="HI70" s="25">
        <f t="shared" ca="1" si="351"/>
        <v>2225</v>
      </c>
      <c r="HJ70" s="25">
        <f t="shared" ca="1" si="352"/>
        <v>2351</v>
      </c>
      <c r="HK70" s="25">
        <f t="shared" ca="1" si="353"/>
        <v>2577</v>
      </c>
      <c r="HL70" s="25">
        <f t="shared" ca="1" si="354"/>
        <v>2656</v>
      </c>
      <c r="HM70" s="25">
        <f t="shared" ca="1" si="355"/>
        <v>2923</v>
      </c>
      <c r="HN70" s="25">
        <f t="shared" ca="1" si="356"/>
        <v>3037</v>
      </c>
      <c r="HO70" s="25">
        <f t="shared" ca="1" si="357"/>
        <v>3127</v>
      </c>
      <c r="HP70" s="25">
        <f t="shared" ca="1" si="358"/>
        <v>3186</v>
      </c>
      <c r="HQ70" s="25">
        <f t="shared" ca="1" si="359"/>
        <v>3136</v>
      </c>
      <c r="HR70" s="25">
        <f t="shared" ca="1" si="360"/>
        <v>2966</v>
      </c>
      <c r="HS70" s="25">
        <f t="shared" ca="1" si="361"/>
        <v>2874</v>
      </c>
      <c r="HT70" s="25">
        <f t="shared" ca="1" si="362"/>
        <v>2893</v>
      </c>
      <c r="HU70" s="25">
        <f t="shared" ca="1" si="363"/>
        <v>2732</v>
      </c>
      <c r="HV70" s="25">
        <f t="shared" ca="1" si="364"/>
        <v>2323</v>
      </c>
      <c r="HW70" s="25">
        <f t="shared" ca="1" si="365"/>
        <v>2685</v>
      </c>
      <c r="HX70" s="25">
        <f t="shared" ca="1" si="366"/>
        <v>2490</v>
      </c>
      <c r="HY70" s="25">
        <f t="shared" ca="1" si="367"/>
        <v>2341</v>
      </c>
      <c r="HZ70" s="25">
        <f t="shared" ca="1" si="368"/>
        <v>2373</v>
      </c>
      <c r="IA70" s="25">
        <f t="shared" ca="1" si="369"/>
        <v>2287</v>
      </c>
      <c r="IB70" s="25">
        <f t="shared" ca="1" si="370"/>
        <v>2229</v>
      </c>
      <c r="IC70" s="25">
        <f t="shared" ca="1" si="371"/>
        <v>2290</v>
      </c>
      <c r="ID70" s="25">
        <f t="shared" ca="1" si="372"/>
        <v>2166</v>
      </c>
      <c r="IE70" s="25">
        <f t="shared" ca="1" si="373"/>
        <v>2170</v>
      </c>
      <c r="IF70" s="25">
        <f t="shared" ca="1" si="374"/>
        <v>2278</v>
      </c>
      <c r="IG70" s="25">
        <f t="shared" ca="1" si="375"/>
        <v>2403</v>
      </c>
      <c r="IH70" s="25">
        <f t="shared" ca="1" si="376"/>
        <v>2381</v>
      </c>
      <c r="II70" s="25">
        <f t="shared" ca="1" si="377"/>
        <v>2547</v>
      </c>
      <c r="IJ70" s="25">
        <f t="shared" ca="1" si="378"/>
        <v>2814</v>
      </c>
      <c r="IK70" s="25">
        <f t="shared" ca="1" si="379"/>
        <v>3033</v>
      </c>
      <c r="IL70" s="25">
        <f t="shared" ca="1" si="380"/>
        <v>3439</v>
      </c>
      <c r="IM70" s="25">
        <f t="shared" ca="1" si="381"/>
        <v>3645</v>
      </c>
      <c r="IN70" s="25">
        <f t="shared" ca="1" si="382"/>
        <v>3869</v>
      </c>
      <c r="IO70" s="25">
        <f t="shared" ca="1" si="383"/>
        <v>3592</v>
      </c>
      <c r="IP70" s="25">
        <f t="shared" ca="1" si="384"/>
        <v>2202</v>
      </c>
      <c r="IQ70" s="25">
        <f t="shared" ca="1" si="385"/>
        <v>2603</v>
      </c>
      <c r="IR70" s="25">
        <f t="shared" ca="1" si="386"/>
        <v>3169</v>
      </c>
      <c r="IS70" s="25">
        <f t="shared" ca="1" si="387"/>
        <v>2867</v>
      </c>
      <c r="IT70" s="25">
        <f t="shared" ca="1" si="388"/>
        <v>2865</v>
      </c>
      <c r="IU70" s="25">
        <f t="shared" ca="1" si="389"/>
        <v>2668</v>
      </c>
      <c r="IV70" s="25">
        <f t="shared" ca="1" si="390"/>
        <v>2344</v>
      </c>
      <c r="IW70" s="25">
        <f t="shared" ca="1" si="391"/>
        <v>1962</v>
      </c>
      <c r="IX70" s="25">
        <f t="shared" ca="1" si="392"/>
        <v>2048</v>
      </c>
      <c r="IY70" s="25">
        <f t="shared" ca="1" si="393"/>
        <v>1778</v>
      </c>
      <c r="IZ70" s="25">
        <f t="shared" ca="1" si="394"/>
        <v>1785</v>
      </c>
      <c r="JA70" s="25">
        <f t="shared" ca="1" si="395"/>
        <v>1632</v>
      </c>
      <c r="JB70" s="25">
        <f t="shared" ca="1" si="396"/>
        <v>1356</v>
      </c>
      <c r="JC70" s="25">
        <f t="shared" ca="1" si="397"/>
        <v>1237</v>
      </c>
      <c r="JD70" s="25">
        <f t="shared" ca="1" si="398"/>
        <v>1060</v>
      </c>
      <c r="JE70" s="25">
        <f t="shared" ca="1" si="399"/>
        <v>846</v>
      </c>
      <c r="JF70" s="25">
        <f t="shared" ca="1" si="400"/>
        <v>739</v>
      </c>
      <c r="JG70" s="25">
        <f t="shared" ca="1" si="401"/>
        <v>577</v>
      </c>
      <c r="JH70" s="25">
        <f t="shared" ca="1" si="402"/>
        <v>427</v>
      </c>
      <c r="JI70" s="25">
        <f t="shared" ca="1" si="403"/>
        <v>332</v>
      </c>
      <c r="JJ70" s="25">
        <f t="shared" ca="1" si="404"/>
        <v>274</v>
      </c>
      <c r="JK70" s="25">
        <f t="shared" ca="1" si="405"/>
        <v>218</v>
      </c>
      <c r="JL70" s="25">
        <f t="shared" ca="1" si="406"/>
        <v>127</v>
      </c>
      <c r="JM70" s="27">
        <f ca="1">SUM(INDIRECT("'各歳別人口③'!E"&amp;(103+131*ROW(A60))):INDIRECT("'各歳別人口③'!E"&amp;(133+131*ROW(A60))))</f>
        <v>239</v>
      </c>
    </row>
    <row r="71" spans="1:273" x14ac:dyDescent="0.4">
      <c r="A71" s="24" t="str">
        <f>"2023年"&amp;"8月"</f>
        <v>2023年8月</v>
      </c>
      <c r="B71" s="25">
        <f ca="1">SUM(INDIRECT("'各歳別人口③'!D"&amp;(3+131*ROW(A61))):INDIRECT("'各歳別人口③'!E"&amp;(133+131*ROW(A61))))</f>
        <v>385051</v>
      </c>
      <c r="D71" s="24" t="str">
        <f>"2023年"&amp;"8月"</f>
        <v>2023年8月</v>
      </c>
      <c r="E71" s="25">
        <f ca="1">SUM(INDIRECT("'各歳別人口③'!D"&amp;(3+131*ROW(A61))):INDIRECT("'各歳別人口③'!D"&amp;(133+131*ROW(A61))))</f>
        <v>191744</v>
      </c>
      <c r="F71" s="25">
        <f ca="1">SUM(INDIRECT("'各歳別人口③'!E"&amp;(3+131*ROW(A61))):INDIRECT("'各歳別人口③'!E"&amp;(133+131*ROW(A61))))</f>
        <v>193307</v>
      </c>
      <c r="H71" s="24" t="str">
        <f>"2023年"&amp;"8月"</f>
        <v>2023年8月</v>
      </c>
      <c r="I71" s="25">
        <f ca="1">SUM(INDIRECT("'各歳別人口③'!D"&amp;(3+131*ROW(A61))):INDIRECT("'各歳別人口③'!D"&amp;(17+131*ROW(A61))))</f>
        <v>19597</v>
      </c>
      <c r="J71" s="25">
        <f ca="1">SUM(INDIRECT("'各歳別人口③'!D"&amp;(18+131*ROW(A61))):INDIRECT("'各歳別人口③'!D"&amp;(67+131*ROW(A61))))</f>
        <v>116818</v>
      </c>
      <c r="K71" s="25">
        <f ca="1">SUM(INDIRECT("'各歳別人口③'!D"&amp;(68+131*ROW(A61))):INDIRECT("'各歳別人口③'!D"&amp;(133+131*ROW(A61))))</f>
        <v>55329</v>
      </c>
      <c r="M71" s="24" t="str">
        <f>"2023年"&amp;"8月"</f>
        <v>2023年8月</v>
      </c>
      <c r="N71" s="25">
        <f ca="1">SUM(INDIRECT("'各歳別人口③'!E"&amp;(3+131*ROW(A61))):INDIRECT("'各歳別人口③'!E"&amp;(17+131*ROW(A61))))</f>
        <v>18720</v>
      </c>
      <c r="O71" s="25">
        <f ca="1">SUM(INDIRECT("'各歳別人口③'!E"&amp;(18+131*ROW(A61))):INDIRECT("'各歳別人口③'!E"&amp;(67+131*ROW(A61))))</f>
        <v>104939</v>
      </c>
      <c r="P71" s="25">
        <f ca="1">SUM(INDIRECT("'各歳別人口③'!E"&amp;(68+131*ROW(A61))):INDIRECT("'各歳別人口③'!E"&amp;(133+131*ROW(A61))))</f>
        <v>69648</v>
      </c>
      <c r="R71" s="24" t="str">
        <f>"2023年"&amp;"8月"</f>
        <v>2023年8月</v>
      </c>
      <c r="S71" s="26">
        <f ca="1">IFERROR(SUM(INDIRECT("'各歳別人口③'!D"&amp;(68+131*ROW(A61))):INDIRECT("'各歳別人口③'!E"&amp;(133+131*ROW(A61))))/SUM(INDIRECT("'各歳別人口③'!D"&amp;(3+131*ROW(A61))):INDIRECT("'各歳別人口③'!E"&amp;(133+131*ROW(A61)))),"")</f>
        <v>0.32457258908560166</v>
      </c>
      <c r="U71" s="24" t="str">
        <f>"2023年"&amp;"8月"</f>
        <v>2023年8月</v>
      </c>
      <c r="V71" s="26">
        <f ca="1">IFERROR(SUM(INDIRECT("'各歳別人口③'!D"&amp;(78+131*ROW(A61))):INDIRECT("'各歳別人口③'!E"&amp;(133+131*ROW(A61))))/SUM(INDIRECT("'各歳別人口③'!D"&amp;(3+131*ROW(A61))):INDIRECT("'各歳別人口③'!E"&amp;(133+131*ROW(A61)))),"")</f>
        <v>0.18929180809814805</v>
      </c>
      <c r="X71" s="24" t="str">
        <f>"2023年"&amp;"8月"</f>
        <v>2023年8月</v>
      </c>
      <c r="Y71" s="26">
        <f ca="1">IFERROR(SUM(INDIRECT("'各歳別人口③'!D"&amp;(3+131*ROW(A61))):INDIRECT("'各歳別人口③'!E"&amp;(17+131*ROW(A61))))/SUM(INDIRECT("'各歳別人口③'!D"&amp;(3+131*ROW(A61))):INDIRECT("'各歳別人口③'!E"&amp;(133+131*ROW(A61)))),"")</f>
        <v>9.9511493282708002E-2</v>
      </c>
      <c r="Z71" s="26">
        <f ca="1">IFERROR(SUM(INDIRECT("'各歳別人口③'!D"&amp;(18+131*ROW(A61))):INDIRECT("'各歳別人口③'!E"&amp;(67+131*ROW(A61))))/SUM(INDIRECT("'各歳別人口③'!D"&amp;(3+131*ROW(A61))):INDIRECT("'各歳別人口③'!E"&amp;(133+131*ROW(A61)))),"")</f>
        <v>0.57591591763169037</v>
      </c>
      <c r="AA71" s="26">
        <f ca="1">IFERROR(SUM(INDIRECT("'各歳別人口③'!D"&amp;(68+131*ROW(A61))):INDIRECT("'各歳別人口③'!E"&amp;(133+131*ROW(A61))))/SUM(INDIRECT("'各歳別人口③'!D"&amp;(3+131*ROW(A61))):INDIRECT("'各歳別人口③'!E"&amp;(133+131*ROW(A61)))),"")</f>
        <v>0.32457258908560166</v>
      </c>
      <c r="AC71" s="24" t="str">
        <f>"2023年"&amp;"8月"</f>
        <v>2023年8月</v>
      </c>
      <c r="AD71" s="25">
        <f ca="1">SUM(INDIRECT("'各歳別人口③'!D"&amp;(3+131*ROW(A61))):INDIRECT("'各歳別人口③'!D"&amp;(7+131*ROW(A61))))</f>
        <v>5169</v>
      </c>
      <c r="AE71" s="25">
        <f ca="1">SUM(INDIRECT("'各歳別人口③'!D"&amp;(8+131*ROW(A61))):INDIRECT("'各歳別人口③'!D"&amp;(12+131*ROW(A61))))</f>
        <v>6740</v>
      </c>
      <c r="AF71" s="25">
        <f ca="1">SUM(INDIRECT("'各歳別人口③'!D"&amp;(13+131*ROW(A61))):INDIRECT("'各歳別人口③'!D"&amp;(17+131*ROW(A61))))</f>
        <v>7688</v>
      </c>
      <c r="AG71" s="25">
        <f ca="1">SUM(INDIRECT("'各歳別人口③'!D"&amp;(18+131*ROW(A61))):INDIRECT("'各歳別人口③'!D"&amp;(22+131*ROW(A61))))</f>
        <v>10252</v>
      </c>
      <c r="AH71" s="25">
        <f ca="1">SUM(INDIRECT("'各歳別人口③'!D"&amp;(23+131*ROW(A61))):INDIRECT("'各歳別人口③'!D"&amp;(27+131*ROW(A61))))</f>
        <v>11201</v>
      </c>
      <c r="AI71" s="25">
        <f ca="1">SUM(INDIRECT("'各歳別人口③'!D"&amp;(28+131*ROW(A61))):INDIRECT("'各歳別人口③'!D"&amp;(32+131*ROW(A61))))</f>
        <v>9186</v>
      </c>
      <c r="AJ71" s="25">
        <f ca="1">SUM(INDIRECT("'各歳別人口③'!D"&amp;(33+131*ROW(A61))):INDIRECT("'各歳別人口③'!D"&amp;(37+131*ROW(A61))))</f>
        <v>8768</v>
      </c>
      <c r="AK71" s="25">
        <f ca="1">SUM(INDIRECT("'各歳別人口③'!D"&amp;(38+131*ROW(A61))):INDIRECT("'各歳別人口③'!D"&amp;(42+131*ROW(A61))))</f>
        <v>9874</v>
      </c>
      <c r="AL71" s="25">
        <f ca="1">SUM(INDIRECT("'各歳別人口③'!D"&amp;(43+131*ROW(A61))):INDIRECT("'各歳別人口③'!D"&amp;(47+131*ROW(A61))))</f>
        <v>11130</v>
      </c>
      <c r="AM71" s="25">
        <f ca="1">SUM(INDIRECT("'各歳別人口③'!D"&amp;(48+131*ROW(A61))):INDIRECT("'各歳別人口③'!D"&amp;(52+131*ROW(A61))))</f>
        <v>14263</v>
      </c>
      <c r="AN71" s="25">
        <f ca="1">SUM(INDIRECT("'各歳別人口③'!D"&amp;(53+131*ROW(A61))):INDIRECT("'各歳別人口③'!D"&amp;(57+131*ROW(A61))))</f>
        <v>16461</v>
      </c>
      <c r="AO71" s="25">
        <f ca="1">SUM(INDIRECT("'各歳別人口③'!D"&amp;(58+131*ROW(A61))):INDIRECT("'各歳別人口③'!D"&amp;(62+131*ROW(A61))))</f>
        <v>13585</v>
      </c>
      <c r="AP71" s="25">
        <f ca="1">SUM(INDIRECT("'各歳別人口③'!D"&amp;(63+131*ROW(A61))):INDIRECT("'各歳別人口③'!D"&amp;(67+131*ROW(A61))))</f>
        <v>12098</v>
      </c>
      <c r="AQ71" s="25">
        <f ca="1">SUM(INDIRECT("'各歳別人口③'!D"&amp;(68+131*ROW(A61))):INDIRECT("'各歳別人口③'!D"&amp;(72+131*ROW(A61))))</f>
        <v>11246</v>
      </c>
      <c r="AR71" s="25">
        <f ca="1">SUM(INDIRECT("'各歳別人口③'!D"&amp;(73+131*ROW(A61))):INDIRECT("'各歳別人口③'!D"&amp;(77+131*ROW(A61))))</f>
        <v>14075</v>
      </c>
      <c r="AS71" s="25">
        <f ca="1">SUM(INDIRECT("'各歳別人口③'!D"&amp;(78+131*ROW(A61))):INDIRECT("'各歳別人口③'!D"&amp;(82+131*ROW(A61))))</f>
        <v>12388</v>
      </c>
      <c r="AT71" s="25">
        <f ca="1">SUM(INDIRECT("'各歳別人口③'!D"&amp;(83+131*ROW(A61))):INDIRECT("'各歳別人口③'!D"&amp;(87+131*ROW(A61))))</f>
        <v>9882</v>
      </c>
      <c r="AU71" s="25">
        <f ca="1">SUM(INDIRECT("'各歳別人口③'!D"&amp;(88+131*ROW(A61))):INDIRECT("'各歳別人口③'!D"&amp;(133+131*ROW(A61))))</f>
        <v>7738</v>
      </c>
      <c r="AW71" s="24" t="str">
        <f>"2023年"&amp;"8月"</f>
        <v>2023年8月</v>
      </c>
      <c r="AX71" s="25">
        <f ca="1">SUM(INDIRECT("'各歳別人口③'!E"&amp;(3+131*ROW(A61))):INDIRECT("'各歳別人口③'!E"&amp;(7+131*ROW(A61))))</f>
        <v>4889</v>
      </c>
      <c r="AY71" s="25">
        <f ca="1">SUM(INDIRECT("'各歳別人口③'!E"&amp;(8+131*ROW(A61))):INDIRECT("'各歳別人口③'!E"&amp;(12+131*ROW(A61))))</f>
        <v>6437</v>
      </c>
      <c r="AZ71" s="25">
        <f ca="1">SUM(INDIRECT("'各歳別人口③'!E"&amp;(13+131*ROW(A61))):INDIRECT("'各歳別人口③'!E"&amp;(17+131*ROW(A61))))</f>
        <v>7394</v>
      </c>
      <c r="BA71" s="25">
        <f ca="1">SUM(INDIRECT("'各歳別人口③'!E"&amp;(18+131*ROW(A61))):INDIRECT("'各歳別人口③'!E"&amp;(22+131*ROW(A61))))</f>
        <v>8269</v>
      </c>
      <c r="BB71" s="25">
        <f ca="1">SUM(INDIRECT("'各歳別人口③'!E"&amp;(23+131*ROW(A61))):INDIRECT("'各歳別人口③'!E"&amp;(27+131*ROW(A61))))</f>
        <v>8845</v>
      </c>
      <c r="BC71" s="25">
        <f ca="1">SUM(INDIRECT("'各歳別人口③'!E"&amp;(28+131*ROW(A61))):INDIRECT("'各歳別人口③'!E"&amp;(32+131*ROW(A61))))</f>
        <v>7561</v>
      </c>
      <c r="BD71" s="25">
        <f ca="1">SUM(INDIRECT("'各歳別人口③'!E"&amp;(33+131*ROW(A61))):INDIRECT("'各歳別人口③'!E"&amp;(37+131*ROW(A61))))</f>
        <v>7479</v>
      </c>
      <c r="BE71" s="25">
        <f ca="1">SUM(INDIRECT("'各歳別人口③'!E"&amp;(38+131*ROW(A61))):INDIRECT("'各歳別人口③'!E"&amp;(42+131*ROW(A61))))</f>
        <v>8815</v>
      </c>
      <c r="BF71" s="25">
        <f ca="1">SUM(INDIRECT("'各歳別人口③'!E"&amp;(43+131*ROW(A61))):INDIRECT("'各歳別人口③'!E"&amp;(47+131*ROW(A61))))</f>
        <v>10494</v>
      </c>
      <c r="BG71" s="25">
        <f ca="1">SUM(INDIRECT("'各歳別人口③'!E"&amp;(48+131*ROW(A61))):INDIRECT("'各歳別人口③'!E"&amp;(52+131*ROW(A61))))</f>
        <v>13478</v>
      </c>
      <c r="BH71" s="25">
        <f ca="1">SUM(INDIRECT("'各歳別人口③'!E"&amp;(53+131*ROW(A61))):INDIRECT("'各歳別人口③'!E"&amp;(57+131*ROW(A61))))</f>
        <v>15313</v>
      </c>
      <c r="BI71" s="25">
        <f ca="1">SUM(INDIRECT("'各歳別人口③'!E"&amp;(58+131*ROW(A61))):INDIRECT("'各歳別人口③'!E"&amp;(62+131*ROW(A61))))</f>
        <v>13138</v>
      </c>
      <c r="BJ71" s="25">
        <f ca="1">SUM(INDIRECT("'各歳別人口③'!E"&amp;(63+131*ROW(A61))):INDIRECT("'各歳別人口③'!E"&amp;(67+131*ROW(A61))))</f>
        <v>11547</v>
      </c>
      <c r="BK71" s="25">
        <f ca="1">SUM(INDIRECT("'各歳別人口③'!E"&amp;(68+131*ROW(A61))):INDIRECT("'各歳別人口③'!E"&amp;(72+131*ROW(A61))))</f>
        <v>11388</v>
      </c>
      <c r="BL71" s="25">
        <f ca="1">SUM(INDIRECT("'各歳別人口③'!E"&amp;(73+131*ROW(A61))):INDIRECT("'各歳別人口③'!E"&amp;(77+131*ROW(A61))))</f>
        <v>15381</v>
      </c>
      <c r="BM71" s="25">
        <f ca="1">SUM(INDIRECT("'各歳別人口③'!E"&amp;(78+131*ROW(A61))):INDIRECT("'各歳別人口③'!E"&amp;(82+131*ROW(A61))))</f>
        <v>15411</v>
      </c>
      <c r="BN71" s="25">
        <f ca="1">SUM(INDIRECT("'各歳別人口③'!E"&amp;(83+131*ROW(A61))):INDIRECT("'各歳別人口③'!E"&amp;(87+131*ROW(A61))))</f>
        <v>12799</v>
      </c>
      <c r="BO71" s="25">
        <f ca="1">SUM(INDIRECT("'各歳別人口③'!E"&amp;(88+131*ROW(A61))):INDIRECT("'各歳別人口③'!E"&amp;(133+131*ROW(A61))))</f>
        <v>14669</v>
      </c>
      <c r="BQ71" s="24" t="str">
        <f>"2023年"&amp;"8月"</f>
        <v>2023年8月</v>
      </c>
      <c r="BR71" s="25">
        <f t="shared" ca="1" si="207"/>
        <v>856</v>
      </c>
      <c r="BS71" s="25">
        <f t="shared" ca="1" si="208"/>
        <v>973</v>
      </c>
      <c r="BT71" s="25">
        <f t="shared" ca="1" si="209"/>
        <v>999</v>
      </c>
      <c r="BU71" s="25">
        <f t="shared" ca="1" si="210"/>
        <v>1127</v>
      </c>
      <c r="BV71" s="25">
        <f t="shared" ca="1" si="211"/>
        <v>1214</v>
      </c>
      <c r="BW71" s="25">
        <f t="shared" ca="1" si="212"/>
        <v>1260</v>
      </c>
      <c r="BX71" s="25">
        <f t="shared" ca="1" si="213"/>
        <v>1268</v>
      </c>
      <c r="BY71" s="25">
        <f t="shared" ca="1" si="214"/>
        <v>1454</v>
      </c>
      <c r="BZ71" s="25">
        <f t="shared" ca="1" si="215"/>
        <v>1365</v>
      </c>
      <c r="CA71" s="25">
        <f t="shared" ca="1" si="216"/>
        <v>1393</v>
      </c>
      <c r="CB71" s="25">
        <f t="shared" ca="1" si="217"/>
        <v>1476</v>
      </c>
      <c r="CC71" s="25">
        <f t="shared" ca="1" si="218"/>
        <v>1455</v>
      </c>
      <c r="CD71" s="25">
        <f t="shared" ca="1" si="219"/>
        <v>1563</v>
      </c>
      <c r="CE71" s="25">
        <f t="shared" ca="1" si="220"/>
        <v>1592</v>
      </c>
      <c r="CF71" s="25">
        <f t="shared" ca="1" si="221"/>
        <v>1602</v>
      </c>
      <c r="CG71" s="25">
        <f t="shared" ca="1" si="222"/>
        <v>1803</v>
      </c>
      <c r="CH71" s="25">
        <f t="shared" ca="1" si="223"/>
        <v>1980</v>
      </c>
      <c r="CI71" s="25">
        <f t="shared" ca="1" si="224"/>
        <v>2020</v>
      </c>
      <c r="CJ71" s="25">
        <f t="shared" ca="1" si="225"/>
        <v>2173</v>
      </c>
      <c r="CK71" s="25">
        <f t="shared" ca="1" si="226"/>
        <v>2276</v>
      </c>
      <c r="CL71" s="25">
        <f t="shared" ca="1" si="227"/>
        <v>2362</v>
      </c>
      <c r="CM71" s="25">
        <f t="shared" ca="1" si="228"/>
        <v>2494</v>
      </c>
      <c r="CN71" s="25">
        <f t="shared" ca="1" si="229"/>
        <v>2295</v>
      </c>
      <c r="CO71" s="25">
        <f t="shared" ca="1" si="230"/>
        <v>2058</v>
      </c>
      <c r="CP71" s="25">
        <f t="shared" ca="1" si="231"/>
        <v>1992</v>
      </c>
      <c r="CQ71" s="25">
        <f t="shared" ca="1" si="232"/>
        <v>1900</v>
      </c>
      <c r="CR71" s="25">
        <f t="shared" ca="1" si="233"/>
        <v>1851</v>
      </c>
      <c r="CS71" s="25">
        <f t="shared" ca="1" si="234"/>
        <v>1835</v>
      </c>
      <c r="CT71" s="25">
        <f t="shared" ca="1" si="235"/>
        <v>1850</v>
      </c>
      <c r="CU71" s="25">
        <f t="shared" ca="1" si="236"/>
        <v>1750</v>
      </c>
      <c r="CV71" s="25">
        <f t="shared" ca="1" si="237"/>
        <v>1760</v>
      </c>
      <c r="CW71" s="25">
        <f t="shared" ca="1" si="238"/>
        <v>1694</v>
      </c>
      <c r="CX71" s="25">
        <f t="shared" ca="1" si="239"/>
        <v>1739</v>
      </c>
      <c r="CY71" s="25">
        <f t="shared" ca="1" si="240"/>
        <v>1765</v>
      </c>
      <c r="CZ71" s="25">
        <f t="shared" ca="1" si="241"/>
        <v>1810</v>
      </c>
      <c r="DA71" s="25">
        <f t="shared" ca="1" si="242"/>
        <v>1931</v>
      </c>
      <c r="DB71" s="25">
        <f t="shared" ca="1" si="243"/>
        <v>1949</v>
      </c>
      <c r="DC71" s="25">
        <f t="shared" ca="1" si="244"/>
        <v>1951</v>
      </c>
      <c r="DD71" s="25">
        <f t="shared" ca="1" si="245"/>
        <v>2014</v>
      </c>
      <c r="DE71" s="25">
        <f t="shared" ca="1" si="246"/>
        <v>2029</v>
      </c>
      <c r="DF71" s="25">
        <f t="shared" ca="1" si="247"/>
        <v>2136</v>
      </c>
      <c r="DG71" s="25">
        <f t="shared" ca="1" si="248"/>
        <v>2128</v>
      </c>
      <c r="DH71" s="25">
        <f t="shared" ca="1" si="249"/>
        <v>2184</v>
      </c>
      <c r="DI71" s="25">
        <f t="shared" ca="1" si="250"/>
        <v>2253</v>
      </c>
      <c r="DJ71" s="25">
        <f t="shared" ca="1" si="251"/>
        <v>2429</v>
      </c>
      <c r="DK71" s="25">
        <f t="shared" ca="1" si="252"/>
        <v>2484</v>
      </c>
      <c r="DL71" s="25">
        <f t="shared" ca="1" si="253"/>
        <v>2655</v>
      </c>
      <c r="DM71" s="25">
        <f t="shared" ca="1" si="254"/>
        <v>2891</v>
      </c>
      <c r="DN71" s="25">
        <f t="shared" ca="1" si="255"/>
        <v>2999</v>
      </c>
      <c r="DO71" s="25">
        <f t="shared" ca="1" si="256"/>
        <v>3234</v>
      </c>
      <c r="DP71" s="25">
        <f t="shared" ca="1" si="257"/>
        <v>3359</v>
      </c>
      <c r="DQ71" s="25">
        <f t="shared" ca="1" si="258"/>
        <v>3417</v>
      </c>
      <c r="DR71" s="25">
        <f t="shared" ca="1" si="259"/>
        <v>3322</v>
      </c>
      <c r="DS71" s="25">
        <f t="shared" ca="1" si="260"/>
        <v>3164</v>
      </c>
      <c r="DT71" s="25">
        <f t="shared" ca="1" si="261"/>
        <v>3199</v>
      </c>
      <c r="DU71" s="25">
        <f t="shared" ca="1" si="262"/>
        <v>3019</v>
      </c>
      <c r="DV71" s="25">
        <f t="shared" ca="1" si="263"/>
        <v>2935</v>
      </c>
      <c r="DW71" s="25">
        <f t="shared" ca="1" si="264"/>
        <v>2377</v>
      </c>
      <c r="DX71" s="25">
        <f t="shared" ca="1" si="265"/>
        <v>2728</v>
      </c>
      <c r="DY71" s="25">
        <f t="shared" ca="1" si="266"/>
        <v>2526</v>
      </c>
      <c r="DZ71" s="25">
        <f t="shared" ca="1" si="267"/>
        <v>2581</v>
      </c>
      <c r="EA71" s="25">
        <f t="shared" ca="1" si="268"/>
        <v>2432</v>
      </c>
      <c r="EB71" s="25">
        <f t="shared" ca="1" si="269"/>
        <v>2352</v>
      </c>
      <c r="EC71" s="25">
        <f t="shared" ca="1" si="270"/>
        <v>2329</v>
      </c>
      <c r="ED71" s="25">
        <f t="shared" ca="1" si="271"/>
        <v>2404</v>
      </c>
      <c r="EE71" s="25">
        <f t="shared" ca="1" si="272"/>
        <v>2233</v>
      </c>
      <c r="EF71" s="25">
        <f t="shared" ca="1" si="273"/>
        <v>2181</v>
      </c>
      <c r="EG71" s="25">
        <f t="shared" ca="1" si="274"/>
        <v>2205</v>
      </c>
      <c r="EH71" s="25">
        <f t="shared" ca="1" si="275"/>
        <v>2307</v>
      </c>
      <c r="EI71" s="25">
        <f t="shared" ca="1" si="276"/>
        <v>2320</v>
      </c>
      <c r="EJ71" s="25">
        <f t="shared" ca="1" si="277"/>
        <v>2449</v>
      </c>
      <c r="EK71" s="25">
        <f t="shared" ca="1" si="278"/>
        <v>2595</v>
      </c>
      <c r="EL71" s="25">
        <f t="shared" ca="1" si="279"/>
        <v>2754</v>
      </c>
      <c r="EM71" s="25">
        <f t="shared" ca="1" si="280"/>
        <v>3002</v>
      </c>
      <c r="EN71" s="25">
        <f t="shared" ca="1" si="281"/>
        <v>3275</v>
      </c>
      <c r="EO71" s="25">
        <f t="shared" ca="1" si="282"/>
        <v>3126</v>
      </c>
      <c r="EP71" s="25">
        <f t="shared" ca="1" si="283"/>
        <v>3054</v>
      </c>
      <c r="EQ71" s="25">
        <f t="shared" ca="1" si="284"/>
        <v>1755</v>
      </c>
      <c r="ER71" s="25">
        <f t="shared" ca="1" si="285"/>
        <v>1966</v>
      </c>
      <c r="ES71" s="25">
        <f t="shared" ca="1" si="286"/>
        <v>2487</v>
      </c>
      <c r="ET71" s="25">
        <f t="shared" ca="1" si="287"/>
        <v>2316</v>
      </c>
      <c r="EU71" s="25">
        <f t="shared" ca="1" si="288"/>
        <v>2291</v>
      </c>
      <c r="EV71" s="25">
        <f t="shared" ca="1" si="289"/>
        <v>2112</v>
      </c>
      <c r="EW71" s="25">
        <f t="shared" ca="1" si="290"/>
        <v>1714</v>
      </c>
      <c r="EX71" s="25">
        <f t="shared" ca="1" si="291"/>
        <v>1449</v>
      </c>
      <c r="EY71" s="25">
        <f t="shared" ca="1" si="292"/>
        <v>1354</v>
      </c>
      <c r="EZ71" s="25">
        <f t="shared" ca="1" si="293"/>
        <v>1250</v>
      </c>
      <c r="FA71" s="25">
        <f t="shared" ca="1" si="294"/>
        <v>1135</v>
      </c>
      <c r="FB71" s="25">
        <f t="shared" ca="1" si="295"/>
        <v>987</v>
      </c>
      <c r="FC71" s="25">
        <f t="shared" ca="1" si="296"/>
        <v>718</v>
      </c>
      <c r="FD71" s="25">
        <f t="shared" ca="1" si="297"/>
        <v>620</v>
      </c>
      <c r="FE71" s="25">
        <f t="shared" ca="1" si="298"/>
        <v>476</v>
      </c>
      <c r="FF71" s="25">
        <f t="shared" ca="1" si="299"/>
        <v>368</v>
      </c>
      <c r="FG71" s="25">
        <f t="shared" ca="1" si="300"/>
        <v>236</v>
      </c>
      <c r="FH71" s="25">
        <f t="shared" ca="1" si="301"/>
        <v>193</v>
      </c>
      <c r="FI71" s="25">
        <f t="shared" ca="1" si="302"/>
        <v>157</v>
      </c>
      <c r="FJ71" s="25">
        <f t="shared" ca="1" si="303"/>
        <v>93</v>
      </c>
      <c r="FK71" s="25">
        <f t="shared" ca="1" si="304"/>
        <v>66</v>
      </c>
      <c r="FL71" s="25">
        <f t="shared" ca="1" si="305"/>
        <v>34</v>
      </c>
      <c r="FM71" s="25">
        <f t="shared" ca="1" si="306"/>
        <v>23</v>
      </c>
      <c r="FN71" s="27">
        <f ca="1">SUM(INDIRECT("'各歳別人口③'!D"&amp;(103+131*ROW(A61))):INDIRECT("'各歳別人口③'!D"&amp;(133+131*ROW(A61))))</f>
        <v>28</v>
      </c>
      <c r="FP71" s="24" t="str">
        <f>"2023年"&amp;"8月"</f>
        <v>2023年8月</v>
      </c>
      <c r="FQ71" s="25">
        <f t="shared" ca="1" si="307"/>
        <v>857</v>
      </c>
      <c r="FR71" s="25">
        <f t="shared" ca="1" si="308"/>
        <v>952</v>
      </c>
      <c r="FS71" s="25">
        <f t="shared" ca="1" si="309"/>
        <v>957</v>
      </c>
      <c r="FT71" s="25">
        <f t="shared" ca="1" si="310"/>
        <v>1070</v>
      </c>
      <c r="FU71" s="25">
        <f t="shared" ca="1" si="311"/>
        <v>1053</v>
      </c>
      <c r="FV71" s="25">
        <f t="shared" ca="1" si="312"/>
        <v>1189</v>
      </c>
      <c r="FW71" s="25">
        <f t="shared" ca="1" si="313"/>
        <v>1213</v>
      </c>
      <c r="FX71" s="25">
        <f t="shared" ca="1" si="314"/>
        <v>1283</v>
      </c>
      <c r="FY71" s="25">
        <f t="shared" ca="1" si="315"/>
        <v>1373</v>
      </c>
      <c r="FZ71" s="25">
        <f t="shared" ca="1" si="316"/>
        <v>1379</v>
      </c>
      <c r="GA71" s="25">
        <f t="shared" ca="1" si="317"/>
        <v>1404</v>
      </c>
      <c r="GB71" s="25">
        <f t="shared" ca="1" si="318"/>
        <v>1453</v>
      </c>
      <c r="GC71" s="25">
        <f t="shared" ca="1" si="319"/>
        <v>1537</v>
      </c>
      <c r="GD71" s="25">
        <f t="shared" ca="1" si="320"/>
        <v>1507</v>
      </c>
      <c r="GE71" s="25">
        <f t="shared" ca="1" si="321"/>
        <v>1493</v>
      </c>
      <c r="GF71" s="25">
        <f t="shared" ca="1" si="322"/>
        <v>1563</v>
      </c>
      <c r="GG71" s="25">
        <f t="shared" ca="1" si="323"/>
        <v>1638</v>
      </c>
      <c r="GH71" s="25">
        <f t="shared" ca="1" si="324"/>
        <v>1602</v>
      </c>
      <c r="GI71" s="25">
        <f t="shared" ca="1" si="325"/>
        <v>1728</v>
      </c>
      <c r="GJ71" s="25">
        <f t="shared" ca="1" si="326"/>
        <v>1738</v>
      </c>
      <c r="GK71" s="25">
        <f t="shared" ca="1" si="327"/>
        <v>1884</v>
      </c>
      <c r="GL71" s="25">
        <f t="shared" ca="1" si="328"/>
        <v>1809</v>
      </c>
      <c r="GM71" s="25">
        <f t="shared" ca="1" si="329"/>
        <v>1721</v>
      </c>
      <c r="GN71" s="25">
        <f t="shared" ca="1" si="330"/>
        <v>1768</v>
      </c>
      <c r="GO71" s="25">
        <f t="shared" ca="1" si="331"/>
        <v>1663</v>
      </c>
      <c r="GP71" s="25">
        <f t="shared" ca="1" si="332"/>
        <v>1565</v>
      </c>
      <c r="GQ71" s="25">
        <f t="shared" ca="1" si="333"/>
        <v>1531</v>
      </c>
      <c r="GR71" s="25">
        <f t="shared" ca="1" si="334"/>
        <v>1482</v>
      </c>
      <c r="GS71" s="25">
        <f t="shared" ca="1" si="335"/>
        <v>1493</v>
      </c>
      <c r="GT71" s="25">
        <f t="shared" ca="1" si="336"/>
        <v>1490</v>
      </c>
      <c r="GU71" s="25">
        <f t="shared" ca="1" si="337"/>
        <v>1387</v>
      </c>
      <c r="GV71" s="25">
        <f t="shared" ca="1" si="338"/>
        <v>1442</v>
      </c>
      <c r="GW71" s="25">
        <f t="shared" ca="1" si="339"/>
        <v>1478</v>
      </c>
      <c r="GX71" s="25">
        <f t="shared" ca="1" si="340"/>
        <v>1570</v>
      </c>
      <c r="GY71" s="25">
        <f t="shared" ca="1" si="341"/>
        <v>1602</v>
      </c>
      <c r="GZ71" s="25">
        <f t="shared" ca="1" si="342"/>
        <v>1670</v>
      </c>
      <c r="HA71" s="25">
        <f t="shared" ca="1" si="343"/>
        <v>1730</v>
      </c>
      <c r="HB71" s="25">
        <f t="shared" ca="1" si="344"/>
        <v>1668</v>
      </c>
      <c r="HC71" s="25">
        <f t="shared" ca="1" si="345"/>
        <v>1879</v>
      </c>
      <c r="HD71" s="25">
        <f t="shared" ca="1" si="346"/>
        <v>1868</v>
      </c>
      <c r="HE71" s="25">
        <f t="shared" ca="1" si="347"/>
        <v>1999</v>
      </c>
      <c r="HF71" s="25">
        <f t="shared" ca="1" si="348"/>
        <v>2019</v>
      </c>
      <c r="HG71" s="25">
        <f t="shared" ca="1" si="349"/>
        <v>2047</v>
      </c>
      <c r="HH71" s="25">
        <f t="shared" ca="1" si="350"/>
        <v>2194</v>
      </c>
      <c r="HI71" s="25">
        <f t="shared" ca="1" si="351"/>
        <v>2235</v>
      </c>
      <c r="HJ71" s="25">
        <f t="shared" ca="1" si="352"/>
        <v>2358</v>
      </c>
      <c r="HK71" s="25">
        <f t="shared" ca="1" si="353"/>
        <v>2552</v>
      </c>
      <c r="HL71" s="25">
        <f t="shared" ca="1" si="354"/>
        <v>2660</v>
      </c>
      <c r="HM71" s="25">
        <f t="shared" ca="1" si="355"/>
        <v>2887</v>
      </c>
      <c r="HN71" s="25">
        <f t="shared" ca="1" si="356"/>
        <v>3021</v>
      </c>
      <c r="HO71" s="25">
        <f t="shared" ca="1" si="357"/>
        <v>3125</v>
      </c>
      <c r="HP71" s="25">
        <f t="shared" ca="1" si="358"/>
        <v>3143</v>
      </c>
      <c r="HQ71" s="25">
        <f t="shared" ca="1" si="359"/>
        <v>3183</v>
      </c>
      <c r="HR71" s="25">
        <f t="shared" ca="1" si="360"/>
        <v>2968</v>
      </c>
      <c r="HS71" s="25">
        <f t="shared" ca="1" si="361"/>
        <v>2894</v>
      </c>
      <c r="HT71" s="25">
        <f t="shared" ca="1" si="362"/>
        <v>2893</v>
      </c>
      <c r="HU71" s="25">
        <f t="shared" ca="1" si="363"/>
        <v>2793</v>
      </c>
      <c r="HV71" s="25">
        <f t="shared" ca="1" si="364"/>
        <v>2291</v>
      </c>
      <c r="HW71" s="25">
        <f t="shared" ca="1" si="365"/>
        <v>2682</v>
      </c>
      <c r="HX71" s="25">
        <f t="shared" ca="1" si="366"/>
        <v>2479</v>
      </c>
      <c r="HY71" s="25">
        <f t="shared" ca="1" si="367"/>
        <v>2389</v>
      </c>
      <c r="HZ71" s="25">
        <f t="shared" ca="1" si="368"/>
        <v>2355</v>
      </c>
      <c r="IA71" s="25">
        <f t="shared" ca="1" si="369"/>
        <v>2280</v>
      </c>
      <c r="IB71" s="25">
        <f t="shared" ca="1" si="370"/>
        <v>2245</v>
      </c>
      <c r="IC71" s="25">
        <f t="shared" ca="1" si="371"/>
        <v>2278</v>
      </c>
      <c r="ID71" s="25">
        <f t="shared" ca="1" si="372"/>
        <v>2170</v>
      </c>
      <c r="IE71" s="25">
        <f t="shared" ca="1" si="373"/>
        <v>2171</v>
      </c>
      <c r="IF71" s="25">
        <f t="shared" ca="1" si="374"/>
        <v>2288</v>
      </c>
      <c r="IG71" s="25">
        <f t="shared" ca="1" si="375"/>
        <v>2397</v>
      </c>
      <c r="IH71" s="25">
        <f t="shared" ca="1" si="376"/>
        <v>2362</v>
      </c>
      <c r="II71" s="25">
        <f t="shared" ca="1" si="377"/>
        <v>2504</v>
      </c>
      <c r="IJ71" s="25">
        <f t="shared" ca="1" si="378"/>
        <v>2808</v>
      </c>
      <c r="IK71" s="25">
        <f t="shared" ca="1" si="379"/>
        <v>3015</v>
      </c>
      <c r="IL71" s="25">
        <f t="shared" ca="1" si="380"/>
        <v>3371</v>
      </c>
      <c r="IM71" s="25">
        <f t="shared" ca="1" si="381"/>
        <v>3683</v>
      </c>
      <c r="IN71" s="25">
        <f t="shared" ca="1" si="382"/>
        <v>3808</v>
      </c>
      <c r="IO71" s="25">
        <f t="shared" ca="1" si="383"/>
        <v>3663</v>
      </c>
      <c r="IP71" s="25">
        <f t="shared" ca="1" si="384"/>
        <v>2255</v>
      </c>
      <c r="IQ71" s="25">
        <f t="shared" ca="1" si="385"/>
        <v>2528</v>
      </c>
      <c r="IR71" s="25">
        <f t="shared" ca="1" si="386"/>
        <v>3157</v>
      </c>
      <c r="IS71" s="25">
        <f t="shared" ca="1" si="387"/>
        <v>2869</v>
      </c>
      <c r="IT71" s="25">
        <f t="shared" ca="1" si="388"/>
        <v>2902</v>
      </c>
      <c r="IU71" s="25">
        <f t="shared" ca="1" si="389"/>
        <v>2697</v>
      </c>
      <c r="IV71" s="25">
        <f t="shared" ca="1" si="390"/>
        <v>2347</v>
      </c>
      <c r="IW71" s="25">
        <f t="shared" ca="1" si="391"/>
        <v>1984</v>
      </c>
      <c r="IX71" s="25">
        <f t="shared" ca="1" si="392"/>
        <v>2037</v>
      </c>
      <c r="IY71" s="25">
        <f t="shared" ca="1" si="393"/>
        <v>1792</v>
      </c>
      <c r="IZ71" s="25">
        <f t="shared" ca="1" si="394"/>
        <v>1763</v>
      </c>
      <c r="JA71" s="25">
        <f t="shared" ca="1" si="395"/>
        <v>1631</v>
      </c>
      <c r="JB71" s="25">
        <f t="shared" ca="1" si="396"/>
        <v>1390</v>
      </c>
      <c r="JC71" s="25">
        <f t="shared" ca="1" si="397"/>
        <v>1226</v>
      </c>
      <c r="JD71" s="25">
        <f t="shared" ca="1" si="398"/>
        <v>1061</v>
      </c>
      <c r="JE71" s="25">
        <f t="shared" ca="1" si="399"/>
        <v>848</v>
      </c>
      <c r="JF71" s="25">
        <f t="shared" ca="1" si="400"/>
        <v>726</v>
      </c>
      <c r="JG71" s="25">
        <f t="shared" ca="1" si="401"/>
        <v>573</v>
      </c>
      <c r="JH71" s="25">
        <f t="shared" ca="1" si="402"/>
        <v>431</v>
      </c>
      <c r="JI71" s="25">
        <f t="shared" ca="1" si="403"/>
        <v>339</v>
      </c>
      <c r="JJ71" s="25">
        <f t="shared" ca="1" si="404"/>
        <v>274</v>
      </c>
      <c r="JK71" s="25">
        <f t="shared" ca="1" si="405"/>
        <v>213</v>
      </c>
      <c r="JL71" s="25">
        <f t="shared" ca="1" si="406"/>
        <v>125</v>
      </c>
      <c r="JM71" s="27">
        <f ca="1">SUM(INDIRECT("'各歳別人口③'!E"&amp;(103+131*ROW(A61))):INDIRECT("'各歳別人口③'!E"&amp;(133+131*ROW(A61))))</f>
        <v>240</v>
      </c>
    </row>
    <row r="72" spans="1:273" x14ac:dyDescent="0.4">
      <c r="A72" s="24" t="str">
        <f>"2023年"&amp;"9月"</f>
        <v>2023年9月</v>
      </c>
      <c r="B72" s="25">
        <f ca="1">SUM(INDIRECT("'各歳別人口③'!D"&amp;(3+131*ROW(A62))):INDIRECT("'各歳別人口③'!E"&amp;(133+131*ROW(A62))))</f>
        <v>384663</v>
      </c>
      <c r="D72" s="24" t="str">
        <f>"2023年"&amp;"9月"</f>
        <v>2023年9月</v>
      </c>
      <c r="E72" s="25">
        <f ca="1">SUM(INDIRECT("'各歳別人口③'!D"&amp;(3+131*ROW(A62))):INDIRECT("'各歳別人口③'!D"&amp;(133+131*ROW(A62))))</f>
        <v>191492</v>
      </c>
      <c r="F72" s="25">
        <f ca="1">SUM(INDIRECT("'各歳別人口③'!E"&amp;(3+131*ROW(A62))):INDIRECT("'各歳別人口③'!E"&amp;(133+131*ROW(A62))))</f>
        <v>193171</v>
      </c>
      <c r="H72" s="24" t="str">
        <f>"2023年"&amp;"9月"</f>
        <v>2023年9月</v>
      </c>
      <c r="I72" s="25">
        <f ca="1">SUM(INDIRECT("'各歳別人口③'!D"&amp;(3+131*ROW(A62))):INDIRECT("'各歳別人口③'!D"&amp;(17+131*ROW(A62))))</f>
        <v>19533</v>
      </c>
      <c r="J72" s="25">
        <f ca="1">SUM(INDIRECT("'各歳別人口③'!D"&amp;(18+131*ROW(A62))):INDIRECT("'各歳別人口③'!D"&amp;(67+131*ROW(A62))))</f>
        <v>116689</v>
      </c>
      <c r="K72" s="25">
        <f ca="1">SUM(INDIRECT("'各歳別人口③'!D"&amp;(68+131*ROW(A62))):INDIRECT("'各歳別人口③'!D"&amp;(133+131*ROW(A62))))</f>
        <v>55270</v>
      </c>
      <c r="M72" s="24" t="str">
        <f>"2023年"&amp;"9月"</f>
        <v>2023年9月</v>
      </c>
      <c r="N72" s="25">
        <f ca="1">SUM(INDIRECT("'各歳別人口③'!E"&amp;(3+131*ROW(A62))):INDIRECT("'各歳別人口③'!E"&amp;(17+131*ROW(A62))))</f>
        <v>18681</v>
      </c>
      <c r="O72" s="25">
        <f ca="1">SUM(INDIRECT("'各歳別人口③'!E"&amp;(18+131*ROW(A62))):INDIRECT("'各歳別人口③'!E"&amp;(67+131*ROW(A62))))</f>
        <v>104853</v>
      </c>
      <c r="P72" s="25">
        <f ca="1">SUM(INDIRECT("'各歳別人口③'!E"&amp;(68+131*ROW(A62))):INDIRECT("'各歳別人口③'!E"&amp;(133+131*ROW(A62))))</f>
        <v>69637</v>
      </c>
      <c r="R72" s="24" t="str">
        <f>"2023年"&amp;"9月"</f>
        <v>2023年9月</v>
      </c>
      <c r="S72" s="26">
        <f ca="1">IFERROR(SUM(INDIRECT("'各歳別人口③'!D"&amp;(68+131*ROW(A62))):INDIRECT("'各歳別人口③'!E"&amp;(133+131*ROW(A62))))/SUM(INDIRECT("'各歳別人口③'!D"&amp;(3+131*ROW(A62))):INDIRECT("'各歳別人口③'!E"&amp;(133+131*ROW(A62)))),"")</f>
        <v>0.32471799991161093</v>
      </c>
      <c r="U72" s="24" t="str">
        <f>"2023年"&amp;"9月"</f>
        <v>2023年9月</v>
      </c>
      <c r="V72" s="26">
        <f ca="1">IFERROR(SUM(INDIRECT("'各歳別人口③'!D"&amp;(78+131*ROW(A62))):INDIRECT("'各歳別人口③'!E"&amp;(133+131*ROW(A62))))/SUM(INDIRECT("'各歳別人口③'!D"&amp;(3+131*ROW(A62))):INDIRECT("'各歳別人口③'!E"&amp;(133+131*ROW(A62)))),"")</f>
        <v>0.18998967927770541</v>
      </c>
      <c r="X72" s="24" t="str">
        <f>"2023年"&amp;"9月"</f>
        <v>2023年9月</v>
      </c>
      <c r="Y72" s="26">
        <f ca="1">IFERROR(SUM(INDIRECT("'各歳別人口③'!D"&amp;(3+131*ROW(A62))):INDIRECT("'各歳別人口③'!E"&amp;(17+131*ROW(A62))))/SUM(INDIRECT("'各歳別人口③'!D"&amp;(3+131*ROW(A62))):INDIRECT("'各歳別人口③'!E"&amp;(133+131*ROW(A62)))),"")</f>
        <v>9.9344101200271401E-2</v>
      </c>
      <c r="Z72" s="26">
        <f ca="1">IFERROR(SUM(INDIRECT("'各歳別人口③'!D"&amp;(18+131*ROW(A62))):INDIRECT("'各歳別人口③'!E"&amp;(67+131*ROW(A62))))/SUM(INDIRECT("'各歳別人口③'!D"&amp;(3+131*ROW(A62))):INDIRECT("'各歳別人口③'!E"&amp;(133+131*ROW(A62)))),"")</f>
        <v>0.57593789888811764</v>
      </c>
      <c r="AA72" s="26">
        <f ca="1">IFERROR(SUM(INDIRECT("'各歳別人口③'!D"&amp;(68+131*ROW(A62))):INDIRECT("'各歳別人口③'!E"&amp;(133+131*ROW(A62))))/SUM(INDIRECT("'各歳別人口③'!D"&amp;(3+131*ROW(A62))):INDIRECT("'各歳別人口③'!E"&amp;(133+131*ROW(A62)))),"")</f>
        <v>0.32471799991161093</v>
      </c>
      <c r="AC72" s="24" t="str">
        <f>"2023年"&amp;"9月"</f>
        <v>2023年9月</v>
      </c>
      <c r="AD72" s="25">
        <f ca="1">SUM(INDIRECT("'各歳別人口③'!D"&amp;(3+131*ROW(A62))):INDIRECT("'各歳別人口③'!D"&amp;(7+131*ROW(A62))))</f>
        <v>5154</v>
      </c>
      <c r="AE72" s="25">
        <f ca="1">SUM(INDIRECT("'各歳別人口③'!D"&amp;(8+131*ROW(A62))):INDIRECT("'各歳別人口③'!D"&amp;(12+131*ROW(A62))))</f>
        <v>6729</v>
      </c>
      <c r="AF72" s="25">
        <f ca="1">SUM(INDIRECT("'各歳別人口③'!D"&amp;(13+131*ROW(A62))):INDIRECT("'各歳別人口③'!D"&amp;(17+131*ROW(A62))))</f>
        <v>7650</v>
      </c>
      <c r="AG72" s="25">
        <f ca="1">SUM(INDIRECT("'各歳別人口③'!D"&amp;(18+131*ROW(A62))):INDIRECT("'各歳別人口③'!D"&amp;(22+131*ROW(A62))))</f>
        <v>10200</v>
      </c>
      <c r="AH72" s="25">
        <f ca="1">SUM(INDIRECT("'各歳別人口③'!D"&amp;(23+131*ROW(A62))):INDIRECT("'各歳別人口③'!D"&amp;(27+131*ROW(A62))))</f>
        <v>11216</v>
      </c>
      <c r="AI72" s="25">
        <f ca="1">SUM(INDIRECT("'各歳別人口③'!D"&amp;(28+131*ROW(A62))):INDIRECT("'各歳別人口③'!D"&amp;(32+131*ROW(A62))))</f>
        <v>9189</v>
      </c>
      <c r="AJ72" s="25">
        <f ca="1">SUM(INDIRECT("'各歳別人口③'!D"&amp;(33+131*ROW(A62))):INDIRECT("'各歳別人口③'!D"&amp;(37+131*ROW(A62))))</f>
        <v>8737</v>
      </c>
      <c r="AK72" s="25">
        <f ca="1">SUM(INDIRECT("'各歳別人口③'!D"&amp;(38+131*ROW(A62))):INDIRECT("'各歳別人口③'!D"&amp;(42+131*ROW(A62))))</f>
        <v>9840</v>
      </c>
      <c r="AL72" s="25">
        <f ca="1">SUM(INDIRECT("'各歳別人口③'!D"&amp;(43+131*ROW(A62))):INDIRECT("'各歳別人口③'!D"&amp;(47+131*ROW(A62))))</f>
        <v>11107</v>
      </c>
      <c r="AM72" s="25">
        <f ca="1">SUM(INDIRECT("'各歳別人口③'!D"&amp;(48+131*ROW(A62))):INDIRECT("'各歳別人口③'!D"&amp;(52+131*ROW(A62))))</f>
        <v>14178</v>
      </c>
      <c r="AN72" s="25">
        <f ca="1">SUM(INDIRECT("'各歳別人口③'!D"&amp;(53+131*ROW(A62))):INDIRECT("'各歳別人口③'!D"&amp;(57+131*ROW(A62))))</f>
        <v>16464</v>
      </c>
      <c r="AO72" s="25">
        <f ca="1">SUM(INDIRECT("'各歳別人口③'!D"&amp;(58+131*ROW(A62))):INDIRECT("'各歳別人口③'!D"&amp;(62+131*ROW(A62))))</f>
        <v>13674</v>
      </c>
      <c r="AP72" s="25">
        <f ca="1">SUM(INDIRECT("'各歳別人口③'!D"&amp;(63+131*ROW(A62))):INDIRECT("'各歳別人口③'!D"&amp;(67+131*ROW(A62))))</f>
        <v>12084</v>
      </c>
      <c r="AQ72" s="25">
        <f ca="1">SUM(INDIRECT("'各歳別人口③'!D"&amp;(68+131*ROW(A62))):INDIRECT("'各歳別人口③'!D"&amp;(72+131*ROW(A62))))</f>
        <v>11193</v>
      </c>
      <c r="AR72" s="25">
        <f ca="1">SUM(INDIRECT("'各歳別人口③'!D"&amp;(73+131*ROW(A62))):INDIRECT("'各歳別人口③'!D"&amp;(77+131*ROW(A62))))</f>
        <v>14010</v>
      </c>
      <c r="AS72" s="25">
        <f ca="1">SUM(INDIRECT("'各歳別人口③'!D"&amp;(78+131*ROW(A62))):INDIRECT("'各歳別人口③'!D"&amp;(82+131*ROW(A62))))</f>
        <v>12375</v>
      </c>
      <c r="AT72" s="25">
        <f ca="1">SUM(INDIRECT("'各歳別人口③'!D"&amp;(83+131*ROW(A62))):INDIRECT("'各歳別人口③'!D"&amp;(87+131*ROW(A62))))</f>
        <v>9955</v>
      </c>
      <c r="AU72" s="25">
        <f ca="1">SUM(INDIRECT("'各歳別人口③'!D"&amp;(88+131*ROW(A62))):INDIRECT("'各歳別人口③'!D"&amp;(133+131*ROW(A62))))</f>
        <v>7737</v>
      </c>
      <c r="AW72" s="24" t="str">
        <f>"2023年"&amp;"9月"</f>
        <v>2023年9月</v>
      </c>
      <c r="AX72" s="25">
        <f ca="1">SUM(INDIRECT("'各歳別人口③'!E"&amp;(3+131*ROW(A62))):INDIRECT("'各歳別人口③'!E"&amp;(7+131*ROW(A62))))</f>
        <v>4897</v>
      </c>
      <c r="AY72" s="25">
        <f ca="1">SUM(INDIRECT("'各歳別人口③'!E"&amp;(8+131*ROW(A62))):INDIRECT("'各歳別人口③'!E"&amp;(12+131*ROW(A62))))</f>
        <v>6379</v>
      </c>
      <c r="AZ72" s="25">
        <f ca="1">SUM(INDIRECT("'各歳別人口③'!E"&amp;(13+131*ROW(A62))):INDIRECT("'各歳別人口③'!E"&amp;(17+131*ROW(A62))))</f>
        <v>7405</v>
      </c>
      <c r="BA72" s="25">
        <f ca="1">SUM(INDIRECT("'各歳別人口③'!E"&amp;(18+131*ROW(A62))):INDIRECT("'各歳別人口③'!E"&amp;(22+131*ROW(A62))))</f>
        <v>8258</v>
      </c>
      <c r="BB72" s="25">
        <f ca="1">SUM(INDIRECT("'各歳別人口③'!E"&amp;(23+131*ROW(A62))):INDIRECT("'各歳別人口③'!E"&amp;(27+131*ROW(A62))))</f>
        <v>8836</v>
      </c>
      <c r="BC72" s="25">
        <f ca="1">SUM(INDIRECT("'各歳別人口③'!E"&amp;(28+131*ROW(A62))):INDIRECT("'各歳別人口③'!E"&amp;(32+131*ROW(A62))))</f>
        <v>7571</v>
      </c>
      <c r="BD72" s="25">
        <f ca="1">SUM(INDIRECT("'各歳別人口③'!E"&amp;(33+131*ROW(A62))):INDIRECT("'各歳別人口③'!E"&amp;(37+131*ROW(A62))))</f>
        <v>7450</v>
      </c>
      <c r="BE72" s="25">
        <f ca="1">SUM(INDIRECT("'各歳別人口③'!E"&amp;(38+131*ROW(A62))):INDIRECT("'各歳別人口③'!E"&amp;(42+131*ROW(A62))))</f>
        <v>8791</v>
      </c>
      <c r="BF72" s="25">
        <f ca="1">SUM(INDIRECT("'各歳別人口③'!E"&amp;(43+131*ROW(A62))):INDIRECT("'各歳別人口③'!E"&amp;(47+131*ROW(A62))))</f>
        <v>10479</v>
      </c>
      <c r="BG72" s="25">
        <f ca="1">SUM(INDIRECT("'各歳別人口③'!E"&amp;(48+131*ROW(A62))):INDIRECT("'各歳別人口③'!E"&amp;(52+131*ROW(A62))))</f>
        <v>13396</v>
      </c>
      <c r="BH72" s="25">
        <f ca="1">SUM(INDIRECT("'各歳別人口③'!E"&amp;(53+131*ROW(A62))):INDIRECT("'各歳別人口③'!E"&amp;(57+131*ROW(A62))))</f>
        <v>15350</v>
      </c>
      <c r="BI72" s="25">
        <f ca="1">SUM(INDIRECT("'各歳別人口③'!E"&amp;(58+131*ROW(A62))):INDIRECT("'各歳別人口③'!E"&amp;(62+131*ROW(A62))))</f>
        <v>13146</v>
      </c>
      <c r="BJ72" s="25">
        <f ca="1">SUM(INDIRECT("'各歳別人口③'!E"&amp;(63+131*ROW(A62))):INDIRECT("'各歳別人口③'!E"&amp;(67+131*ROW(A62))))</f>
        <v>11576</v>
      </c>
      <c r="BK72" s="25">
        <f ca="1">SUM(INDIRECT("'各歳別人口③'!E"&amp;(68+131*ROW(A62))):INDIRECT("'各歳別人口③'!E"&amp;(72+131*ROW(A62))))</f>
        <v>11352</v>
      </c>
      <c r="BL72" s="25">
        <f ca="1">SUM(INDIRECT("'各歳別人口③'!E"&amp;(73+131*ROW(A62))):INDIRECT("'各歳別人口③'!E"&amp;(77+131*ROW(A62))))</f>
        <v>15270</v>
      </c>
      <c r="BM72" s="25">
        <f ca="1">SUM(INDIRECT("'各歳別人口③'!E"&amp;(78+131*ROW(A62))):INDIRECT("'各歳別人口③'!E"&amp;(82+131*ROW(A62))))</f>
        <v>15438</v>
      </c>
      <c r="BN72" s="25">
        <f ca="1">SUM(INDIRECT("'各歳別人口③'!E"&amp;(83+131*ROW(A62))):INDIRECT("'各歳別人口③'!E"&amp;(87+131*ROW(A62))))</f>
        <v>12888</v>
      </c>
      <c r="BO72" s="25">
        <f ca="1">SUM(INDIRECT("'各歳別人口③'!E"&amp;(88+131*ROW(A62))):INDIRECT("'各歳別人口③'!E"&amp;(133+131*ROW(A62))))</f>
        <v>14689</v>
      </c>
      <c r="BQ72" s="24" t="str">
        <f>"2023年"&amp;"9月"</f>
        <v>2023年9月</v>
      </c>
      <c r="BR72" s="25">
        <f t="shared" ca="1" si="207"/>
        <v>857</v>
      </c>
      <c r="BS72" s="25">
        <f t="shared" ca="1" si="208"/>
        <v>965</v>
      </c>
      <c r="BT72" s="25">
        <f t="shared" ca="1" si="209"/>
        <v>995</v>
      </c>
      <c r="BU72" s="25">
        <f t="shared" ca="1" si="210"/>
        <v>1125</v>
      </c>
      <c r="BV72" s="25">
        <f t="shared" ca="1" si="211"/>
        <v>1212</v>
      </c>
      <c r="BW72" s="25">
        <f t="shared" ca="1" si="212"/>
        <v>1244</v>
      </c>
      <c r="BX72" s="25">
        <f t="shared" ca="1" si="213"/>
        <v>1287</v>
      </c>
      <c r="BY72" s="25">
        <f t="shared" ca="1" si="214"/>
        <v>1421</v>
      </c>
      <c r="BZ72" s="25">
        <f t="shared" ca="1" si="215"/>
        <v>1372</v>
      </c>
      <c r="CA72" s="25">
        <f t="shared" ca="1" si="216"/>
        <v>1405</v>
      </c>
      <c r="CB72" s="25">
        <f t="shared" ca="1" si="217"/>
        <v>1435</v>
      </c>
      <c r="CC72" s="25">
        <f t="shared" ca="1" si="218"/>
        <v>1482</v>
      </c>
      <c r="CD72" s="25">
        <f t="shared" ca="1" si="219"/>
        <v>1559</v>
      </c>
      <c r="CE72" s="25">
        <f t="shared" ca="1" si="220"/>
        <v>1604</v>
      </c>
      <c r="CF72" s="25">
        <f t="shared" ca="1" si="221"/>
        <v>1570</v>
      </c>
      <c r="CG72" s="25">
        <f t="shared" ca="1" si="222"/>
        <v>1769</v>
      </c>
      <c r="CH72" s="25">
        <f t="shared" ca="1" si="223"/>
        <v>1984</v>
      </c>
      <c r="CI72" s="25">
        <f t="shared" ca="1" si="224"/>
        <v>2027</v>
      </c>
      <c r="CJ72" s="25">
        <f t="shared" ca="1" si="225"/>
        <v>2126</v>
      </c>
      <c r="CK72" s="25">
        <f t="shared" ca="1" si="226"/>
        <v>2294</v>
      </c>
      <c r="CL72" s="25">
        <f t="shared" ca="1" si="227"/>
        <v>2377</v>
      </c>
      <c r="CM72" s="25">
        <f t="shared" ca="1" si="228"/>
        <v>2467</v>
      </c>
      <c r="CN72" s="25">
        <f t="shared" ca="1" si="229"/>
        <v>2305</v>
      </c>
      <c r="CO72" s="25">
        <f t="shared" ca="1" si="230"/>
        <v>2106</v>
      </c>
      <c r="CP72" s="25">
        <f t="shared" ca="1" si="231"/>
        <v>1961</v>
      </c>
      <c r="CQ72" s="25">
        <f t="shared" ca="1" si="232"/>
        <v>1883</v>
      </c>
      <c r="CR72" s="25">
        <f t="shared" ca="1" si="233"/>
        <v>1828</v>
      </c>
      <c r="CS72" s="25">
        <f t="shared" ca="1" si="234"/>
        <v>1866</v>
      </c>
      <c r="CT72" s="25">
        <f t="shared" ca="1" si="235"/>
        <v>1843</v>
      </c>
      <c r="CU72" s="25">
        <f t="shared" ca="1" si="236"/>
        <v>1769</v>
      </c>
      <c r="CV72" s="25">
        <f t="shared" ca="1" si="237"/>
        <v>1747</v>
      </c>
      <c r="CW72" s="25">
        <f t="shared" ca="1" si="238"/>
        <v>1719</v>
      </c>
      <c r="CX72" s="25">
        <f t="shared" ca="1" si="239"/>
        <v>1721</v>
      </c>
      <c r="CY72" s="25">
        <f t="shared" ca="1" si="240"/>
        <v>1766</v>
      </c>
      <c r="CZ72" s="25">
        <f t="shared" ca="1" si="241"/>
        <v>1784</v>
      </c>
      <c r="DA72" s="25">
        <f t="shared" ca="1" si="242"/>
        <v>1924</v>
      </c>
      <c r="DB72" s="25">
        <f t="shared" ca="1" si="243"/>
        <v>1946</v>
      </c>
      <c r="DC72" s="25">
        <f t="shared" ca="1" si="244"/>
        <v>1941</v>
      </c>
      <c r="DD72" s="25">
        <f t="shared" ca="1" si="245"/>
        <v>2011</v>
      </c>
      <c r="DE72" s="25">
        <f t="shared" ca="1" si="246"/>
        <v>2018</v>
      </c>
      <c r="DF72" s="25">
        <f t="shared" ca="1" si="247"/>
        <v>2148</v>
      </c>
      <c r="DG72" s="25">
        <f t="shared" ca="1" si="248"/>
        <v>2119</v>
      </c>
      <c r="DH72" s="25">
        <f t="shared" ca="1" si="249"/>
        <v>2176</v>
      </c>
      <c r="DI72" s="25">
        <f t="shared" ca="1" si="250"/>
        <v>2243</v>
      </c>
      <c r="DJ72" s="25">
        <f t="shared" ca="1" si="251"/>
        <v>2421</v>
      </c>
      <c r="DK72" s="25">
        <f t="shared" ca="1" si="252"/>
        <v>2485</v>
      </c>
      <c r="DL72" s="25">
        <f t="shared" ca="1" si="253"/>
        <v>2610</v>
      </c>
      <c r="DM72" s="25">
        <f t="shared" ca="1" si="254"/>
        <v>2892</v>
      </c>
      <c r="DN72" s="25">
        <f t="shared" ca="1" si="255"/>
        <v>2976</v>
      </c>
      <c r="DO72" s="25">
        <f t="shared" ca="1" si="256"/>
        <v>3215</v>
      </c>
      <c r="DP72" s="25">
        <f t="shared" ca="1" si="257"/>
        <v>3374</v>
      </c>
      <c r="DQ72" s="25">
        <f t="shared" ca="1" si="258"/>
        <v>3369</v>
      </c>
      <c r="DR72" s="25">
        <f t="shared" ca="1" si="259"/>
        <v>3346</v>
      </c>
      <c r="DS72" s="25">
        <f t="shared" ca="1" si="260"/>
        <v>3212</v>
      </c>
      <c r="DT72" s="25">
        <f t="shared" ca="1" si="261"/>
        <v>3163</v>
      </c>
      <c r="DU72" s="25">
        <f t="shared" ca="1" si="262"/>
        <v>3023</v>
      </c>
      <c r="DV72" s="25">
        <f t="shared" ca="1" si="263"/>
        <v>3001</v>
      </c>
      <c r="DW72" s="25">
        <f t="shared" ca="1" si="264"/>
        <v>2305</v>
      </c>
      <c r="DX72" s="25">
        <f t="shared" ca="1" si="265"/>
        <v>2790</v>
      </c>
      <c r="DY72" s="25">
        <f t="shared" ca="1" si="266"/>
        <v>2555</v>
      </c>
      <c r="DZ72" s="25">
        <f t="shared" ca="1" si="267"/>
        <v>2549</v>
      </c>
      <c r="EA72" s="25">
        <f t="shared" ca="1" si="268"/>
        <v>2450</v>
      </c>
      <c r="EB72" s="25">
        <f t="shared" ca="1" si="269"/>
        <v>2353</v>
      </c>
      <c r="EC72" s="25">
        <f t="shared" ca="1" si="270"/>
        <v>2338</v>
      </c>
      <c r="ED72" s="25">
        <f t="shared" ca="1" si="271"/>
        <v>2394</v>
      </c>
      <c r="EE72" s="25">
        <f t="shared" ca="1" si="272"/>
        <v>2230</v>
      </c>
      <c r="EF72" s="25">
        <f t="shared" ca="1" si="273"/>
        <v>2158</v>
      </c>
      <c r="EG72" s="25">
        <f t="shared" ca="1" si="274"/>
        <v>2218</v>
      </c>
      <c r="EH72" s="25">
        <f t="shared" ca="1" si="275"/>
        <v>2296</v>
      </c>
      <c r="EI72" s="25">
        <f t="shared" ca="1" si="276"/>
        <v>2291</v>
      </c>
      <c r="EJ72" s="25">
        <f t="shared" ca="1" si="277"/>
        <v>2446</v>
      </c>
      <c r="EK72" s="25">
        <f t="shared" ca="1" si="278"/>
        <v>2603</v>
      </c>
      <c r="EL72" s="25">
        <f t="shared" ca="1" si="279"/>
        <v>2695</v>
      </c>
      <c r="EM72" s="25">
        <f t="shared" ca="1" si="280"/>
        <v>2959</v>
      </c>
      <c r="EN72" s="25">
        <f t="shared" ca="1" si="281"/>
        <v>3307</v>
      </c>
      <c r="EO72" s="25">
        <f t="shared" ca="1" si="282"/>
        <v>3095</v>
      </c>
      <c r="EP72" s="25">
        <f t="shared" ca="1" si="283"/>
        <v>3109</v>
      </c>
      <c r="EQ72" s="25">
        <f t="shared" ca="1" si="284"/>
        <v>1796</v>
      </c>
      <c r="ER72" s="25">
        <f t="shared" ca="1" si="285"/>
        <v>1937</v>
      </c>
      <c r="ES72" s="25">
        <f t="shared" ca="1" si="286"/>
        <v>2438</v>
      </c>
      <c r="ET72" s="25">
        <f t="shared" ca="1" si="287"/>
        <v>2323</v>
      </c>
      <c r="EU72" s="25">
        <f t="shared" ca="1" si="288"/>
        <v>2323</v>
      </c>
      <c r="EV72" s="25">
        <f t="shared" ca="1" si="289"/>
        <v>2123</v>
      </c>
      <c r="EW72" s="25">
        <f t="shared" ca="1" si="290"/>
        <v>1717</v>
      </c>
      <c r="EX72" s="25">
        <f t="shared" ca="1" si="291"/>
        <v>1469</v>
      </c>
      <c r="EY72" s="25">
        <f t="shared" ca="1" si="292"/>
        <v>1330</v>
      </c>
      <c r="EZ72" s="25">
        <f t="shared" ca="1" si="293"/>
        <v>1268</v>
      </c>
      <c r="FA72" s="25">
        <f t="shared" ca="1" si="294"/>
        <v>1114</v>
      </c>
      <c r="FB72" s="25">
        <f t="shared" ca="1" si="295"/>
        <v>1018</v>
      </c>
      <c r="FC72" s="25">
        <f t="shared" ca="1" si="296"/>
        <v>711</v>
      </c>
      <c r="FD72" s="25">
        <f t="shared" ca="1" si="297"/>
        <v>615</v>
      </c>
      <c r="FE72" s="25">
        <f t="shared" ca="1" si="298"/>
        <v>478</v>
      </c>
      <c r="FF72" s="25">
        <f t="shared" ca="1" si="299"/>
        <v>363</v>
      </c>
      <c r="FG72" s="25">
        <f t="shared" ca="1" si="300"/>
        <v>243</v>
      </c>
      <c r="FH72" s="25">
        <f t="shared" ca="1" si="301"/>
        <v>194</v>
      </c>
      <c r="FI72" s="25">
        <f t="shared" ca="1" si="302"/>
        <v>153</v>
      </c>
      <c r="FJ72" s="25">
        <f t="shared" ca="1" si="303"/>
        <v>98</v>
      </c>
      <c r="FK72" s="25">
        <f t="shared" ca="1" si="304"/>
        <v>66</v>
      </c>
      <c r="FL72" s="25">
        <f t="shared" ca="1" si="305"/>
        <v>33</v>
      </c>
      <c r="FM72" s="25">
        <f t="shared" ca="1" si="306"/>
        <v>23</v>
      </c>
      <c r="FN72" s="27">
        <f ca="1">SUM(INDIRECT("'各歳別人口③'!D"&amp;(103+131*ROW(A62))):INDIRECT("'各歳別人口③'!D"&amp;(133+131*ROW(A62))))</f>
        <v>30</v>
      </c>
      <c r="FP72" s="24" t="str">
        <f>"2023年"&amp;"9月"</f>
        <v>2023年9月</v>
      </c>
      <c r="FQ72" s="25">
        <f t="shared" ca="1" si="307"/>
        <v>851</v>
      </c>
      <c r="FR72" s="25">
        <f t="shared" ca="1" si="308"/>
        <v>944</v>
      </c>
      <c r="FS72" s="25">
        <f t="shared" ca="1" si="309"/>
        <v>983</v>
      </c>
      <c r="FT72" s="25">
        <f t="shared" ca="1" si="310"/>
        <v>1051</v>
      </c>
      <c r="FU72" s="25">
        <f t="shared" ca="1" si="311"/>
        <v>1068</v>
      </c>
      <c r="FV72" s="25">
        <f t="shared" ca="1" si="312"/>
        <v>1171</v>
      </c>
      <c r="FW72" s="25">
        <f t="shared" ca="1" si="313"/>
        <v>1207</v>
      </c>
      <c r="FX72" s="25">
        <f t="shared" ca="1" si="314"/>
        <v>1289</v>
      </c>
      <c r="FY72" s="25">
        <f t="shared" ca="1" si="315"/>
        <v>1348</v>
      </c>
      <c r="FZ72" s="25">
        <f t="shared" ca="1" si="316"/>
        <v>1364</v>
      </c>
      <c r="GA72" s="25">
        <f t="shared" ca="1" si="317"/>
        <v>1415</v>
      </c>
      <c r="GB72" s="25">
        <f t="shared" ca="1" si="318"/>
        <v>1461</v>
      </c>
      <c r="GC72" s="25">
        <f t="shared" ca="1" si="319"/>
        <v>1527</v>
      </c>
      <c r="GD72" s="25">
        <f t="shared" ca="1" si="320"/>
        <v>1502</v>
      </c>
      <c r="GE72" s="25">
        <f t="shared" ca="1" si="321"/>
        <v>1500</v>
      </c>
      <c r="GF72" s="25">
        <f t="shared" ca="1" si="322"/>
        <v>1571</v>
      </c>
      <c r="GG72" s="25">
        <f t="shared" ca="1" si="323"/>
        <v>1608</v>
      </c>
      <c r="GH72" s="25">
        <f t="shared" ca="1" si="324"/>
        <v>1614</v>
      </c>
      <c r="GI72" s="25">
        <f t="shared" ca="1" si="325"/>
        <v>1694</v>
      </c>
      <c r="GJ72" s="25">
        <f t="shared" ca="1" si="326"/>
        <v>1771</v>
      </c>
      <c r="GK72" s="25">
        <f t="shared" ca="1" si="327"/>
        <v>1857</v>
      </c>
      <c r="GL72" s="25">
        <f t="shared" ca="1" si="328"/>
        <v>1795</v>
      </c>
      <c r="GM72" s="25">
        <f t="shared" ca="1" si="329"/>
        <v>1757</v>
      </c>
      <c r="GN72" s="25">
        <f t="shared" ca="1" si="330"/>
        <v>1757</v>
      </c>
      <c r="GO72" s="25">
        <f t="shared" ca="1" si="331"/>
        <v>1670</v>
      </c>
      <c r="GP72" s="25">
        <f t="shared" ca="1" si="332"/>
        <v>1584</v>
      </c>
      <c r="GQ72" s="25">
        <f t="shared" ca="1" si="333"/>
        <v>1514</v>
      </c>
      <c r="GR72" s="25">
        <f t="shared" ca="1" si="334"/>
        <v>1500</v>
      </c>
      <c r="GS72" s="25">
        <f t="shared" ca="1" si="335"/>
        <v>1483</v>
      </c>
      <c r="GT72" s="25">
        <f t="shared" ca="1" si="336"/>
        <v>1490</v>
      </c>
      <c r="GU72" s="25">
        <f t="shared" ca="1" si="337"/>
        <v>1378</v>
      </c>
      <c r="GV72" s="25">
        <f t="shared" ca="1" si="338"/>
        <v>1451</v>
      </c>
      <c r="GW72" s="25">
        <f t="shared" ca="1" si="339"/>
        <v>1458</v>
      </c>
      <c r="GX72" s="25">
        <f t="shared" ca="1" si="340"/>
        <v>1555</v>
      </c>
      <c r="GY72" s="25">
        <f t="shared" ca="1" si="341"/>
        <v>1608</v>
      </c>
      <c r="GZ72" s="25">
        <f t="shared" ca="1" si="342"/>
        <v>1657</v>
      </c>
      <c r="HA72" s="25">
        <f t="shared" ca="1" si="343"/>
        <v>1729</v>
      </c>
      <c r="HB72" s="25">
        <f t="shared" ca="1" si="344"/>
        <v>1678</v>
      </c>
      <c r="HC72" s="25">
        <f t="shared" ca="1" si="345"/>
        <v>1862</v>
      </c>
      <c r="HD72" s="25">
        <f t="shared" ca="1" si="346"/>
        <v>1865</v>
      </c>
      <c r="HE72" s="25">
        <f t="shared" ca="1" si="347"/>
        <v>2000</v>
      </c>
      <c r="HF72" s="25">
        <f t="shared" ca="1" si="348"/>
        <v>1994</v>
      </c>
      <c r="HG72" s="25">
        <f t="shared" ca="1" si="349"/>
        <v>2063</v>
      </c>
      <c r="HH72" s="25">
        <f t="shared" ca="1" si="350"/>
        <v>2167</v>
      </c>
      <c r="HI72" s="25">
        <f t="shared" ca="1" si="351"/>
        <v>2255</v>
      </c>
      <c r="HJ72" s="25">
        <f t="shared" ca="1" si="352"/>
        <v>2375</v>
      </c>
      <c r="HK72" s="25">
        <f t="shared" ca="1" si="353"/>
        <v>2495</v>
      </c>
      <c r="HL72" s="25">
        <f t="shared" ca="1" si="354"/>
        <v>2637</v>
      </c>
      <c r="HM72" s="25">
        <f t="shared" ca="1" si="355"/>
        <v>2881</v>
      </c>
      <c r="HN72" s="25">
        <f t="shared" ca="1" si="356"/>
        <v>3008</v>
      </c>
      <c r="HO72" s="25">
        <f t="shared" ca="1" si="357"/>
        <v>3136</v>
      </c>
      <c r="HP72" s="25">
        <f t="shared" ca="1" si="358"/>
        <v>3148</v>
      </c>
      <c r="HQ72" s="25">
        <f t="shared" ca="1" si="359"/>
        <v>3197</v>
      </c>
      <c r="HR72" s="25">
        <f t="shared" ca="1" si="360"/>
        <v>2968</v>
      </c>
      <c r="HS72" s="25">
        <f t="shared" ca="1" si="361"/>
        <v>2901</v>
      </c>
      <c r="HT72" s="25">
        <f t="shared" ca="1" si="362"/>
        <v>2867</v>
      </c>
      <c r="HU72" s="25">
        <f t="shared" ca="1" si="363"/>
        <v>2880</v>
      </c>
      <c r="HV72" s="25">
        <f t="shared" ca="1" si="364"/>
        <v>2199</v>
      </c>
      <c r="HW72" s="25">
        <f t="shared" ca="1" si="365"/>
        <v>2713</v>
      </c>
      <c r="HX72" s="25">
        <f t="shared" ca="1" si="366"/>
        <v>2487</v>
      </c>
      <c r="HY72" s="25">
        <f t="shared" ca="1" si="367"/>
        <v>2415</v>
      </c>
      <c r="HZ72" s="25">
        <f t="shared" ca="1" si="368"/>
        <v>2339</v>
      </c>
      <c r="IA72" s="25">
        <f t="shared" ca="1" si="369"/>
        <v>2272</v>
      </c>
      <c r="IB72" s="25">
        <f t="shared" ca="1" si="370"/>
        <v>2271</v>
      </c>
      <c r="IC72" s="25">
        <f t="shared" ca="1" si="371"/>
        <v>2279</v>
      </c>
      <c r="ID72" s="25">
        <f t="shared" ca="1" si="372"/>
        <v>2167</v>
      </c>
      <c r="IE72" s="25">
        <f t="shared" ca="1" si="373"/>
        <v>2146</v>
      </c>
      <c r="IF72" s="25">
        <f t="shared" ca="1" si="374"/>
        <v>2298</v>
      </c>
      <c r="IG72" s="25">
        <f t="shared" ca="1" si="375"/>
        <v>2361</v>
      </c>
      <c r="IH72" s="25">
        <f t="shared" ca="1" si="376"/>
        <v>2380</v>
      </c>
      <c r="II72" s="25">
        <f t="shared" ca="1" si="377"/>
        <v>2480</v>
      </c>
      <c r="IJ72" s="25">
        <f t="shared" ca="1" si="378"/>
        <v>2786</v>
      </c>
      <c r="IK72" s="25">
        <f t="shared" ca="1" si="379"/>
        <v>2997</v>
      </c>
      <c r="IL72" s="25">
        <f t="shared" ca="1" si="380"/>
        <v>3302</v>
      </c>
      <c r="IM72" s="25">
        <f t="shared" ca="1" si="381"/>
        <v>3705</v>
      </c>
      <c r="IN72" s="25">
        <f t="shared" ca="1" si="382"/>
        <v>3764</v>
      </c>
      <c r="IO72" s="25">
        <f t="shared" ca="1" si="383"/>
        <v>3749</v>
      </c>
      <c r="IP72" s="25">
        <f t="shared" ca="1" si="384"/>
        <v>2282</v>
      </c>
      <c r="IQ72" s="25">
        <f t="shared" ca="1" si="385"/>
        <v>2496</v>
      </c>
      <c r="IR72" s="25">
        <f t="shared" ca="1" si="386"/>
        <v>3147</v>
      </c>
      <c r="IS72" s="25">
        <f t="shared" ca="1" si="387"/>
        <v>2886</v>
      </c>
      <c r="IT72" s="25">
        <f t="shared" ca="1" si="388"/>
        <v>2888</v>
      </c>
      <c r="IU72" s="25">
        <f t="shared" ca="1" si="389"/>
        <v>2748</v>
      </c>
      <c r="IV72" s="25">
        <f t="shared" ca="1" si="390"/>
        <v>2370</v>
      </c>
      <c r="IW72" s="25">
        <f t="shared" ca="1" si="391"/>
        <v>1996</v>
      </c>
      <c r="IX72" s="25">
        <f t="shared" ca="1" si="392"/>
        <v>2007</v>
      </c>
      <c r="IY72" s="25">
        <f t="shared" ca="1" si="393"/>
        <v>1824</v>
      </c>
      <c r="IZ72" s="25">
        <f t="shared" ca="1" si="394"/>
        <v>1752</v>
      </c>
      <c r="JA72" s="25">
        <f t="shared" ca="1" si="395"/>
        <v>1651</v>
      </c>
      <c r="JB72" s="25">
        <f t="shared" ca="1" si="396"/>
        <v>1374</v>
      </c>
      <c r="JC72" s="25">
        <f t="shared" ca="1" si="397"/>
        <v>1237</v>
      </c>
      <c r="JD72" s="25">
        <f t="shared" ca="1" si="398"/>
        <v>1060</v>
      </c>
      <c r="JE72" s="25">
        <f t="shared" ca="1" si="399"/>
        <v>851</v>
      </c>
      <c r="JF72" s="25">
        <f t="shared" ca="1" si="400"/>
        <v>718</v>
      </c>
      <c r="JG72" s="25">
        <f t="shared" ca="1" si="401"/>
        <v>571</v>
      </c>
      <c r="JH72" s="25">
        <f t="shared" ca="1" si="402"/>
        <v>449</v>
      </c>
      <c r="JI72" s="25">
        <f t="shared" ca="1" si="403"/>
        <v>331</v>
      </c>
      <c r="JJ72" s="25">
        <f t="shared" ca="1" si="404"/>
        <v>272</v>
      </c>
      <c r="JK72" s="25">
        <f t="shared" ca="1" si="405"/>
        <v>221</v>
      </c>
      <c r="JL72" s="25">
        <f t="shared" ca="1" si="406"/>
        <v>130</v>
      </c>
      <c r="JM72" s="27">
        <f ca="1">SUM(INDIRECT("'各歳別人口③'!E"&amp;(103+131*ROW(A62))):INDIRECT("'各歳別人口③'!E"&amp;(133+131*ROW(A62))))</f>
        <v>241</v>
      </c>
    </row>
    <row r="73" spans="1:273" x14ac:dyDescent="0.4">
      <c r="A73" s="24" t="str">
        <f>"2023年"&amp;"10月"</f>
        <v>2023年10月</v>
      </c>
      <c r="B73" s="25">
        <f ca="1">SUM(INDIRECT("'各歳別人口③'!D"&amp;(3+131*ROW(A63))):INDIRECT("'各歳別人口③'!E"&amp;(133+131*ROW(A63))))</f>
        <v>384408</v>
      </c>
      <c r="D73" s="24" t="str">
        <f>"2023年"&amp;"10月"</f>
        <v>2023年10月</v>
      </c>
      <c r="E73" s="25">
        <f ca="1">SUM(INDIRECT("'各歳別人口③'!D"&amp;(3+131*ROW(A63))):INDIRECT("'各歳別人口③'!D"&amp;(133+131*ROW(A63))))</f>
        <v>191398</v>
      </c>
      <c r="F73" s="25">
        <f ca="1">SUM(INDIRECT("'各歳別人口③'!E"&amp;(3+131*ROW(A63))):INDIRECT("'各歳別人口③'!E"&amp;(133+131*ROW(A63))))</f>
        <v>193010</v>
      </c>
      <c r="H73" s="24" t="str">
        <f>"2023年"&amp;"10月"</f>
        <v>2023年10月</v>
      </c>
      <c r="I73" s="25">
        <f ca="1">SUM(INDIRECT("'各歳別人口③'!D"&amp;(3+131*ROW(A63))):INDIRECT("'各歳別人口③'!D"&amp;(17+131*ROW(A63))))</f>
        <v>19483</v>
      </c>
      <c r="J73" s="25">
        <f ca="1">SUM(INDIRECT("'各歳別人口③'!D"&amp;(18+131*ROW(A63))):INDIRECT("'各歳別人口③'!D"&amp;(67+131*ROW(A63))))</f>
        <v>116678</v>
      </c>
      <c r="K73" s="25">
        <f ca="1">SUM(INDIRECT("'各歳別人口③'!D"&amp;(68+131*ROW(A63))):INDIRECT("'各歳別人口③'!D"&amp;(133+131*ROW(A63))))</f>
        <v>55237</v>
      </c>
      <c r="M73" s="24" t="str">
        <f>"2023年"&amp;"10月"</f>
        <v>2023年10月</v>
      </c>
      <c r="N73" s="25">
        <f ca="1">SUM(INDIRECT("'各歳別人口③'!E"&amp;(3+131*ROW(A63))):INDIRECT("'各歳別人口③'!E"&amp;(17+131*ROW(A63))))</f>
        <v>18615</v>
      </c>
      <c r="O73" s="25">
        <f ca="1">SUM(INDIRECT("'各歳別人口③'!E"&amp;(18+131*ROW(A63))):INDIRECT("'各歳別人口③'!E"&amp;(67+131*ROW(A63))))</f>
        <v>104790</v>
      </c>
      <c r="P73" s="25">
        <f ca="1">SUM(INDIRECT("'各歳別人口③'!E"&amp;(68+131*ROW(A63))):INDIRECT("'各歳別人口③'!E"&amp;(133+131*ROW(A63))))</f>
        <v>69605</v>
      </c>
      <c r="R73" s="24" t="str">
        <f>"2023年"&amp;"10月"</f>
        <v>2023年10月</v>
      </c>
      <c r="S73" s="26">
        <f ca="1">IFERROR(SUM(INDIRECT("'各歳別人口③'!D"&amp;(68+131*ROW(A63))):INDIRECT("'各歳別人口③'!E"&amp;(133+131*ROW(A63))))/SUM(INDIRECT("'各歳別人口③'!D"&amp;(3+131*ROW(A63))):INDIRECT("'各歳別人口③'!E"&amp;(133+131*ROW(A63)))),"")</f>
        <v>0.32476431291752511</v>
      </c>
      <c r="U73" s="24" t="str">
        <f>"2023年"&amp;"10月"</f>
        <v>2023年10月</v>
      </c>
      <c r="V73" s="26">
        <f ca="1">IFERROR(SUM(INDIRECT("'各歳別人口③'!D"&amp;(78+131*ROW(A63))):INDIRECT("'各歳別人口③'!E"&amp;(133+131*ROW(A63))))/SUM(INDIRECT("'各歳別人口③'!D"&amp;(3+131*ROW(A63))):INDIRECT("'各歳別人口③'!E"&amp;(133+131*ROW(A63)))),"")</f>
        <v>0.19043828432290691</v>
      </c>
      <c r="X73" s="24" t="str">
        <f>"2023年"&amp;"10月"</f>
        <v>2023年10月</v>
      </c>
      <c r="Y73" s="26">
        <f ca="1">IFERROR(SUM(INDIRECT("'各歳別人口③'!D"&amp;(3+131*ROW(A63))):INDIRECT("'各歳別人口③'!E"&amp;(17+131*ROW(A63))))/SUM(INDIRECT("'各歳別人口③'!D"&amp;(3+131*ROW(A63))):INDIRECT("'各歳別人口③'!E"&amp;(133+131*ROW(A63)))),"")</f>
        <v>9.9108239162556455E-2</v>
      </c>
      <c r="Z73" s="26">
        <f ca="1">IFERROR(SUM(INDIRECT("'各歳別人口③'!D"&amp;(18+131*ROW(A63))):INDIRECT("'各歳別人口③'!E"&amp;(67+131*ROW(A63))))/SUM(INDIRECT("'各歳別人口③'!D"&amp;(3+131*ROW(A63))):INDIRECT("'各歳別人口③'!E"&amp;(133+131*ROW(A63)))),"")</f>
        <v>0.57612744791991843</v>
      </c>
      <c r="AA73" s="26">
        <f ca="1">IFERROR(SUM(INDIRECT("'各歳別人口③'!D"&amp;(68+131*ROW(A63))):INDIRECT("'各歳別人口③'!E"&amp;(133+131*ROW(A63))))/SUM(INDIRECT("'各歳別人口③'!D"&amp;(3+131*ROW(A63))):INDIRECT("'各歳別人口③'!E"&amp;(133+131*ROW(A63)))),"")</f>
        <v>0.32476431291752511</v>
      </c>
      <c r="AC73" s="24" t="str">
        <f>"2023年"&amp;"10月"</f>
        <v>2023年10月</v>
      </c>
      <c r="AD73" s="25">
        <f ca="1">SUM(INDIRECT("'各歳別人口③'!D"&amp;(3+131*ROW(A63))):INDIRECT("'各歳別人口③'!D"&amp;(7+131*ROW(A63))))</f>
        <v>5113</v>
      </c>
      <c r="AE73" s="25">
        <f ca="1">SUM(INDIRECT("'各歳別人口③'!D"&amp;(8+131*ROW(A63))):INDIRECT("'各歳別人口③'!D"&amp;(12+131*ROW(A63))))</f>
        <v>6722</v>
      </c>
      <c r="AF73" s="25">
        <f ca="1">SUM(INDIRECT("'各歳別人口③'!D"&amp;(13+131*ROW(A63))):INDIRECT("'各歳別人口③'!D"&amp;(17+131*ROW(A63))))</f>
        <v>7648</v>
      </c>
      <c r="AG73" s="25">
        <f ca="1">SUM(INDIRECT("'各歳別人口③'!D"&amp;(18+131*ROW(A63))):INDIRECT("'各歳別人口③'!D"&amp;(22+131*ROW(A63))))</f>
        <v>10141</v>
      </c>
      <c r="AH73" s="25">
        <f ca="1">SUM(INDIRECT("'各歳別人口③'!D"&amp;(23+131*ROW(A63))):INDIRECT("'各歳別人口③'!D"&amp;(27+131*ROW(A63))))</f>
        <v>11288</v>
      </c>
      <c r="AI73" s="25">
        <f ca="1">SUM(INDIRECT("'各歳別人口③'!D"&amp;(28+131*ROW(A63))):INDIRECT("'各歳別人口③'!D"&amp;(32+131*ROW(A63))))</f>
        <v>9205</v>
      </c>
      <c r="AJ73" s="25">
        <f ca="1">SUM(INDIRECT("'各歳別人口③'!D"&amp;(33+131*ROW(A63))):INDIRECT("'各歳別人口③'!D"&amp;(37+131*ROW(A63))))</f>
        <v>8717</v>
      </c>
      <c r="AK73" s="25">
        <f ca="1">SUM(INDIRECT("'各歳別人口③'!D"&amp;(38+131*ROW(A63))):INDIRECT("'各歳別人口③'!D"&amp;(42+131*ROW(A63))))</f>
        <v>9844</v>
      </c>
      <c r="AL73" s="25">
        <f ca="1">SUM(INDIRECT("'各歳別人口③'!D"&amp;(43+131*ROW(A63))):INDIRECT("'各歳別人口③'!D"&amp;(47+131*ROW(A63))))</f>
        <v>11055</v>
      </c>
      <c r="AM73" s="25">
        <f ca="1">SUM(INDIRECT("'各歳別人口③'!D"&amp;(48+131*ROW(A63))):INDIRECT("'各歳別人口③'!D"&amp;(52+131*ROW(A63))))</f>
        <v>14105</v>
      </c>
      <c r="AN73" s="25">
        <f ca="1">SUM(INDIRECT("'各歳別人口③'!D"&amp;(53+131*ROW(A63))):INDIRECT("'各歳別人口③'!D"&amp;(57+131*ROW(A63))))</f>
        <v>16519</v>
      </c>
      <c r="AO73" s="25">
        <f ca="1">SUM(INDIRECT("'各歳別人口③'!D"&amp;(58+131*ROW(A63))):INDIRECT("'各歳別人口③'!D"&amp;(62+131*ROW(A63))))</f>
        <v>13702</v>
      </c>
      <c r="AP73" s="25">
        <f ca="1">SUM(INDIRECT("'各歳別人口③'!D"&amp;(63+131*ROW(A63))):INDIRECT("'各歳別人口③'!D"&amp;(67+131*ROW(A63))))</f>
        <v>12102</v>
      </c>
      <c r="AQ73" s="25">
        <f ca="1">SUM(INDIRECT("'各歳別人口③'!D"&amp;(68+131*ROW(A63))):INDIRECT("'各歳別人口③'!D"&amp;(72+131*ROW(A63))))</f>
        <v>11196</v>
      </c>
      <c r="AR73" s="25">
        <f ca="1">SUM(INDIRECT("'各歳別人口③'!D"&amp;(73+131*ROW(A63))):INDIRECT("'各歳別人口③'!D"&amp;(77+131*ROW(A63))))</f>
        <v>13915</v>
      </c>
      <c r="AS73" s="25">
        <f ca="1">SUM(INDIRECT("'各歳別人口③'!D"&amp;(78+131*ROW(A63))):INDIRECT("'各歳別人口③'!D"&amp;(82+131*ROW(A63))))</f>
        <v>12377</v>
      </c>
      <c r="AT73" s="25">
        <f ca="1">SUM(INDIRECT("'各歳別人口③'!D"&amp;(83+131*ROW(A63))):INDIRECT("'各歳別人口③'!D"&amp;(87+131*ROW(A63))))</f>
        <v>9994</v>
      </c>
      <c r="AU73" s="25">
        <f ca="1">SUM(INDIRECT("'各歳別人口③'!D"&amp;(88+131*ROW(A63))):INDIRECT("'各歳別人口③'!D"&amp;(133+131*ROW(A63))))</f>
        <v>7755</v>
      </c>
      <c r="AW73" s="24" t="str">
        <f>"2023年"&amp;"10月"</f>
        <v>2023年10月</v>
      </c>
      <c r="AX73" s="25">
        <f ca="1">SUM(INDIRECT("'各歳別人口③'!E"&amp;(3+131*ROW(A63))):INDIRECT("'各歳別人口③'!E"&amp;(7+131*ROW(A63))))</f>
        <v>4853</v>
      </c>
      <c r="AY73" s="25">
        <f ca="1">SUM(INDIRECT("'各歳別人口③'!E"&amp;(8+131*ROW(A63))):INDIRECT("'各歳別人口③'!E"&amp;(12+131*ROW(A63))))</f>
        <v>6354</v>
      </c>
      <c r="AZ73" s="25">
        <f ca="1">SUM(INDIRECT("'各歳別人口③'!E"&amp;(13+131*ROW(A63))):INDIRECT("'各歳別人口③'!E"&amp;(17+131*ROW(A63))))</f>
        <v>7408</v>
      </c>
      <c r="BA73" s="25">
        <f ca="1">SUM(INDIRECT("'各歳別人口③'!E"&amp;(18+131*ROW(A63))):INDIRECT("'各歳別人口③'!E"&amp;(22+131*ROW(A63))))</f>
        <v>8221</v>
      </c>
      <c r="BB73" s="25">
        <f ca="1">SUM(INDIRECT("'各歳別人口③'!E"&amp;(23+131*ROW(A63))):INDIRECT("'各歳別人口③'!E"&amp;(27+131*ROW(A63))))</f>
        <v>8864</v>
      </c>
      <c r="BC73" s="25">
        <f ca="1">SUM(INDIRECT("'各歳別人口③'!E"&amp;(28+131*ROW(A63))):INDIRECT("'各歳別人口③'!E"&amp;(32+131*ROW(A63))))</f>
        <v>7576</v>
      </c>
      <c r="BD73" s="25">
        <f ca="1">SUM(INDIRECT("'各歳別人口③'!E"&amp;(33+131*ROW(A63))):INDIRECT("'各歳別人口③'!E"&amp;(37+131*ROW(A63))))</f>
        <v>7448</v>
      </c>
      <c r="BE73" s="25">
        <f ca="1">SUM(INDIRECT("'各歳別人口③'!E"&amp;(38+131*ROW(A63))):INDIRECT("'各歳別人口③'!E"&amp;(42+131*ROW(A63))))</f>
        <v>8775</v>
      </c>
      <c r="BF73" s="25">
        <f ca="1">SUM(INDIRECT("'各歳別人口③'!E"&amp;(43+131*ROW(A63))):INDIRECT("'各歳別人口③'!E"&amp;(47+131*ROW(A63))))</f>
        <v>10458</v>
      </c>
      <c r="BG73" s="25">
        <f ca="1">SUM(INDIRECT("'各歳別人口③'!E"&amp;(48+131*ROW(A63))):INDIRECT("'各歳別人口③'!E"&amp;(52+131*ROW(A63))))</f>
        <v>13293</v>
      </c>
      <c r="BH73" s="25">
        <f ca="1">SUM(INDIRECT("'各歳別人口③'!E"&amp;(53+131*ROW(A63))):INDIRECT("'各歳別人口③'!E"&amp;(57+131*ROW(A63))))</f>
        <v>15416</v>
      </c>
      <c r="BI73" s="25">
        <f ca="1">SUM(INDIRECT("'各歳別人口③'!E"&amp;(58+131*ROW(A63))):INDIRECT("'各歳別人口③'!E"&amp;(62+131*ROW(A63))))</f>
        <v>13153</v>
      </c>
      <c r="BJ73" s="25">
        <f ca="1">SUM(INDIRECT("'各歳別人口③'!E"&amp;(63+131*ROW(A63))):INDIRECT("'各歳別人口③'!E"&amp;(67+131*ROW(A63))))</f>
        <v>11586</v>
      </c>
      <c r="BK73" s="25">
        <f ca="1">SUM(INDIRECT("'各歳別人口③'!E"&amp;(68+131*ROW(A63))):INDIRECT("'各歳別人口③'!E"&amp;(72+131*ROW(A63))))</f>
        <v>11372</v>
      </c>
      <c r="BL73" s="25">
        <f ca="1">SUM(INDIRECT("'各歳別人口③'!E"&amp;(73+131*ROW(A63))):INDIRECT("'各歳別人口③'!E"&amp;(77+131*ROW(A63))))</f>
        <v>15153</v>
      </c>
      <c r="BM73" s="25">
        <f ca="1">SUM(INDIRECT("'各歳別人口③'!E"&amp;(78+131*ROW(A63))):INDIRECT("'各歳別人口③'!E"&amp;(82+131*ROW(A63))))</f>
        <v>15446</v>
      </c>
      <c r="BN73" s="25">
        <f ca="1">SUM(INDIRECT("'各歳別人口③'!E"&amp;(83+131*ROW(A63))):INDIRECT("'各歳別人口③'!E"&amp;(87+131*ROW(A63))))</f>
        <v>12957</v>
      </c>
      <c r="BO73" s="25">
        <f ca="1">SUM(INDIRECT("'各歳別人口③'!E"&amp;(88+131*ROW(A63))):INDIRECT("'各歳別人口③'!E"&amp;(133+131*ROW(A63))))</f>
        <v>14677</v>
      </c>
      <c r="BQ73" s="24" t="str">
        <f>"2023年"&amp;"10月"</f>
        <v>2023年10月</v>
      </c>
      <c r="BR73" s="25">
        <f t="shared" ca="1" si="207"/>
        <v>847</v>
      </c>
      <c r="BS73" s="25">
        <f t="shared" ca="1" si="208"/>
        <v>957</v>
      </c>
      <c r="BT73" s="25">
        <f t="shared" ca="1" si="209"/>
        <v>996</v>
      </c>
      <c r="BU73" s="25">
        <f t="shared" ca="1" si="210"/>
        <v>1112</v>
      </c>
      <c r="BV73" s="25">
        <f t="shared" ca="1" si="211"/>
        <v>1201</v>
      </c>
      <c r="BW73" s="25">
        <f t="shared" ca="1" si="212"/>
        <v>1241</v>
      </c>
      <c r="BX73" s="25">
        <f t="shared" ca="1" si="213"/>
        <v>1293</v>
      </c>
      <c r="BY73" s="25">
        <f t="shared" ca="1" si="214"/>
        <v>1422</v>
      </c>
      <c r="BZ73" s="25">
        <f t="shared" ca="1" si="215"/>
        <v>1373</v>
      </c>
      <c r="CA73" s="25">
        <f t="shared" ca="1" si="216"/>
        <v>1393</v>
      </c>
      <c r="CB73" s="25">
        <f t="shared" ca="1" si="217"/>
        <v>1425</v>
      </c>
      <c r="CC73" s="25">
        <f t="shared" ca="1" si="218"/>
        <v>1482</v>
      </c>
      <c r="CD73" s="25">
        <f t="shared" ca="1" si="219"/>
        <v>1566</v>
      </c>
      <c r="CE73" s="25">
        <f t="shared" ca="1" si="220"/>
        <v>1595</v>
      </c>
      <c r="CF73" s="25">
        <f t="shared" ca="1" si="221"/>
        <v>1580</v>
      </c>
      <c r="CG73" s="25">
        <f t="shared" ca="1" si="222"/>
        <v>1700</v>
      </c>
      <c r="CH73" s="25">
        <f t="shared" ca="1" si="223"/>
        <v>1983</v>
      </c>
      <c r="CI73" s="25">
        <f t="shared" ca="1" si="224"/>
        <v>2054</v>
      </c>
      <c r="CJ73" s="25">
        <f t="shared" ca="1" si="225"/>
        <v>2102</v>
      </c>
      <c r="CK73" s="25">
        <f t="shared" ca="1" si="226"/>
        <v>2302</v>
      </c>
      <c r="CL73" s="25">
        <f t="shared" ca="1" si="227"/>
        <v>2396</v>
      </c>
      <c r="CM73" s="25">
        <f t="shared" ca="1" si="228"/>
        <v>2433</v>
      </c>
      <c r="CN73" s="25">
        <f t="shared" ca="1" si="229"/>
        <v>2335</v>
      </c>
      <c r="CO73" s="25">
        <f t="shared" ca="1" si="230"/>
        <v>2155</v>
      </c>
      <c r="CP73" s="25">
        <f t="shared" ca="1" si="231"/>
        <v>1969</v>
      </c>
      <c r="CQ73" s="25">
        <f t="shared" ca="1" si="232"/>
        <v>1864</v>
      </c>
      <c r="CR73" s="25">
        <f t="shared" ca="1" si="233"/>
        <v>1855</v>
      </c>
      <c r="CS73" s="25">
        <f t="shared" ca="1" si="234"/>
        <v>1870</v>
      </c>
      <c r="CT73" s="25">
        <f t="shared" ca="1" si="235"/>
        <v>1865</v>
      </c>
      <c r="CU73" s="25">
        <f t="shared" ca="1" si="236"/>
        <v>1751</v>
      </c>
      <c r="CV73" s="25">
        <f t="shared" ca="1" si="237"/>
        <v>1772</v>
      </c>
      <c r="CW73" s="25">
        <f t="shared" ca="1" si="238"/>
        <v>1695</v>
      </c>
      <c r="CX73" s="25">
        <f t="shared" ca="1" si="239"/>
        <v>1734</v>
      </c>
      <c r="CY73" s="25">
        <f t="shared" ca="1" si="240"/>
        <v>1762</v>
      </c>
      <c r="CZ73" s="25">
        <f t="shared" ca="1" si="241"/>
        <v>1754</v>
      </c>
      <c r="DA73" s="25">
        <f t="shared" ca="1" si="242"/>
        <v>1935</v>
      </c>
      <c r="DB73" s="25">
        <f t="shared" ca="1" si="243"/>
        <v>1927</v>
      </c>
      <c r="DC73" s="25">
        <f t="shared" ca="1" si="244"/>
        <v>1944</v>
      </c>
      <c r="DD73" s="25">
        <f t="shared" ca="1" si="245"/>
        <v>1989</v>
      </c>
      <c r="DE73" s="25">
        <f t="shared" ca="1" si="246"/>
        <v>2049</v>
      </c>
      <c r="DF73" s="25">
        <f t="shared" ca="1" si="247"/>
        <v>2138</v>
      </c>
      <c r="DG73" s="25">
        <f t="shared" ca="1" si="248"/>
        <v>2121</v>
      </c>
      <c r="DH73" s="25">
        <f t="shared" ca="1" si="249"/>
        <v>2135</v>
      </c>
      <c r="DI73" s="25">
        <f t="shared" ca="1" si="250"/>
        <v>2255</v>
      </c>
      <c r="DJ73" s="25">
        <f t="shared" ca="1" si="251"/>
        <v>2406</v>
      </c>
      <c r="DK73" s="25">
        <f t="shared" ca="1" si="252"/>
        <v>2481</v>
      </c>
      <c r="DL73" s="25">
        <f t="shared" ca="1" si="253"/>
        <v>2615</v>
      </c>
      <c r="DM73" s="25">
        <f t="shared" ca="1" si="254"/>
        <v>2881</v>
      </c>
      <c r="DN73" s="25">
        <f t="shared" ca="1" si="255"/>
        <v>2925</v>
      </c>
      <c r="DO73" s="25">
        <f t="shared" ca="1" si="256"/>
        <v>3203</v>
      </c>
      <c r="DP73" s="25">
        <f t="shared" ca="1" si="257"/>
        <v>3372</v>
      </c>
      <c r="DQ73" s="25">
        <f t="shared" ca="1" si="258"/>
        <v>3367</v>
      </c>
      <c r="DR73" s="25">
        <f t="shared" ca="1" si="259"/>
        <v>3372</v>
      </c>
      <c r="DS73" s="25">
        <f t="shared" ca="1" si="260"/>
        <v>3255</v>
      </c>
      <c r="DT73" s="25">
        <f t="shared" ca="1" si="261"/>
        <v>3153</v>
      </c>
      <c r="DU73" s="25">
        <f t="shared" ca="1" si="262"/>
        <v>3006</v>
      </c>
      <c r="DV73" s="25">
        <f t="shared" ca="1" si="263"/>
        <v>3048</v>
      </c>
      <c r="DW73" s="25">
        <f t="shared" ca="1" si="264"/>
        <v>2255</v>
      </c>
      <c r="DX73" s="25">
        <f t="shared" ca="1" si="265"/>
        <v>2818</v>
      </c>
      <c r="DY73" s="25">
        <f t="shared" ca="1" si="266"/>
        <v>2575</v>
      </c>
      <c r="DZ73" s="25">
        <f t="shared" ca="1" si="267"/>
        <v>2570</v>
      </c>
      <c r="EA73" s="25">
        <f t="shared" ca="1" si="268"/>
        <v>2426</v>
      </c>
      <c r="EB73" s="25">
        <f t="shared" ca="1" si="269"/>
        <v>2408</v>
      </c>
      <c r="EC73" s="25">
        <f t="shared" ca="1" si="270"/>
        <v>2296</v>
      </c>
      <c r="ED73" s="25">
        <f t="shared" ca="1" si="271"/>
        <v>2402</v>
      </c>
      <c r="EE73" s="25">
        <f t="shared" ca="1" si="272"/>
        <v>2232</v>
      </c>
      <c r="EF73" s="25">
        <f t="shared" ca="1" si="273"/>
        <v>2144</v>
      </c>
      <c r="EG73" s="25">
        <f t="shared" ca="1" si="274"/>
        <v>2255</v>
      </c>
      <c r="EH73" s="25">
        <f t="shared" ca="1" si="275"/>
        <v>2260</v>
      </c>
      <c r="EI73" s="25">
        <f t="shared" ca="1" si="276"/>
        <v>2305</v>
      </c>
      <c r="EJ73" s="25">
        <f t="shared" ca="1" si="277"/>
        <v>2422</v>
      </c>
      <c r="EK73" s="25">
        <f t="shared" ca="1" si="278"/>
        <v>2599</v>
      </c>
      <c r="EL73" s="25">
        <f t="shared" ca="1" si="279"/>
        <v>2674</v>
      </c>
      <c r="EM73" s="25">
        <f t="shared" ca="1" si="280"/>
        <v>2891</v>
      </c>
      <c r="EN73" s="25">
        <f t="shared" ca="1" si="281"/>
        <v>3329</v>
      </c>
      <c r="EO73" s="25">
        <f t="shared" ca="1" si="282"/>
        <v>3080</v>
      </c>
      <c r="EP73" s="25">
        <f t="shared" ca="1" si="283"/>
        <v>3126</v>
      </c>
      <c r="EQ73" s="25">
        <f t="shared" ca="1" si="284"/>
        <v>1865</v>
      </c>
      <c r="ER73" s="25">
        <f t="shared" ca="1" si="285"/>
        <v>1882</v>
      </c>
      <c r="ES73" s="25">
        <f t="shared" ca="1" si="286"/>
        <v>2424</v>
      </c>
      <c r="ET73" s="25">
        <f t="shared" ca="1" si="287"/>
        <v>2325</v>
      </c>
      <c r="EU73" s="25">
        <f t="shared" ca="1" si="288"/>
        <v>2324</v>
      </c>
      <c r="EV73" s="25">
        <f t="shared" ca="1" si="289"/>
        <v>2115</v>
      </c>
      <c r="EW73" s="25">
        <f t="shared" ca="1" si="290"/>
        <v>1726</v>
      </c>
      <c r="EX73" s="25">
        <f t="shared" ca="1" si="291"/>
        <v>1504</v>
      </c>
      <c r="EY73" s="25">
        <f t="shared" ca="1" si="292"/>
        <v>1313</v>
      </c>
      <c r="EZ73" s="25">
        <f t="shared" ca="1" si="293"/>
        <v>1295</v>
      </c>
      <c r="FA73" s="25">
        <f t="shared" ca="1" si="294"/>
        <v>1107</v>
      </c>
      <c r="FB73" s="25">
        <f t="shared" ca="1" si="295"/>
        <v>1011</v>
      </c>
      <c r="FC73" s="25">
        <f t="shared" ca="1" si="296"/>
        <v>730</v>
      </c>
      <c r="FD73" s="25">
        <f t="shared" ca="1" si="297"/>
        <v>622</v>
      </c>
      <c r="FE73" s="25">
        <f t="shared" ca="1" si="298"/>
        <v>476</v>
      </c>
      <c r="FF73" s="25">
        <f t="shared" ca="1" si="299"/>
        <v>361</v>
      </c>
      <c r="FG73" s="25">
        <f t="shared" ca="1" si="300"/>
        <v>258</v>
      </c>
      <c r="FH73" s="25">
        <f t="shared" ca="1" si="301"/>
        <v>186</v>
      </c>
      <c r="FI73" s="25">
        <f t="shared" ca="1" si="302"/>
        <v>148</v>
      </c>
      <c r="FJ73" s="25">
        <f t="shared" ca="1" si="303"/>
        <v>97</v>
      </c>
      <c r="FK73" s="25">
        <f t="shared" ca="1" si="304"/>
        <v>68</v>
      </c>
      <c r="FL73" s="25">
        <f t="shared" ca="1" si="305"/>
        <v>34</v>
      </c>
      <c r="FM73" s="25">
        <f t="shared" ca="1" si="306"/>
        <v>22</v>
      </c>
      <c r="FN73" s="27">
        <f ca="1">SUM(INDIRECT("'各歳別人口③'!D"&amp;(103+131*ROW(A63))):INDIRECT("'各歳別人口③'!D"&amp;(133+131*ROW(A63))))</f>
        <v>27</v>
      </c>
      <c r="FP73" s="24" t="str">
        <f>"2023年"&amp;"10月"</f>
        <v>2023年10月</v>
      </c>
      <c r="FQ73" s="25">
        <f t="shared" ca="1" si="307"/>
        <v>805</v>
      </c>
      <c r="FR73" s="25">
        <f t="shared" ca="1" si="308"/>
        <v>993</v>
      </c>
      <c r="FS73" s="25">
        <f t="shared" ca="1" si="309"/>
        <v>955</v>
      </c>
      <c r="FT73" s="25">
        <f t="shared" ca="1" si="310"/>
        <v>1046</v>
      </c>
      <c r="FU73" s="25">
        <f t="shared" ca="1" si="311"/>
        <v>1054</v>
      </c>
      <c r="FV73" s="25">
        <f t="shared" ca="1" si="312"/>
        <v>1170</v>
      </c>
      <c r="FW73" s="25">
        <f t="shared" ca="1" si="313"/>
        <v>1207</v>
      </c>
      <c r="FX73" s="25">
        <f t="shared" ca="1" si="314"/>
        <v>1287</v>
      </c>
      <c r="FY73" s="25">
        <f t="shared" ca="1" si="315"/>
        <v>1333</v>
      </c>
      <c r="FZ73" s="25">
        <f t="shared" ca="1" si="316"/>
        <v>1357</v>
      </c>
      <c r="GA73" s="25">
        <f t="shared" ca="1" si="317"/>
        <v>1446</v>
      </c>
      <c r="GB73" s="25">
        <f t="shared" ca="1" si="318"/>
        <v>1432</v>
      </c>
      <c r="GC73" s="25">
        <f t="shared" ca="1" si="319"/>
        <v>1532</v>
      </c>
      <c r="GD73" s="25">
        <f t="shared" ca="1" si="320"/>
        <v>1495</v>
      </c>
      <c r="GE73" s="25">
        <f t="shared" ca="1" si="321"/>
        <v>1503</v>
      </c>
      <c r="GF73" s="25">
        <f t="shared" ca="1" si="322"/>
        <v>1539</v>
      </c>
      <c r="GG73" s="25">
        <f t="shared" ca="1" si="323"/>
        <v>1641</v>
      </c>
      <c r="GH73" s="25">
        <f t="shared" ca="1" si="324"/>
        <v>1604</v>
      </c>
      <c r="GI73" s="25">
        <f t="shared" ca="1" si="325"/>
        <v>1667</v>
      </c>
      <c r="GJ73" s="25">
        <f t="shared" ca="1" si="326"/>
        <v>1770</v>
      </c>
      <c r="GK73" s="25">
        <f t="shared" ca="1" si="327"/>
        <v>1878</v>
      </c>
      <c r="GL73" s="25">
        <f t="shared" ca="1" si="328"/>
        <v>1788</v>
      </c>
      <c r="GM73" s="25">
        <f t="shared" ca="1" si="329"/>
        <v>1785</v>
      </c>
      <c r="GN73" s="25">
        <f t="shared" ca="1" si="330"/>
        <v>1748</v>
      </c>
      <c r="GO73" s="25">
        <f t="shared" ca="1" si="331"/>
        <v>1665</v>
      </c>
      <c r="GP73" s="25">
        <f t="shared" ca="1" si="332"/>
        <v>1565</v>
      </c>
      <c r="GQ73" s="25">
        <f t="shared" ca="1" si="333"/>
        <v>1527</v>
      </c>
      <c r="GR73" s="25">
        <f t="shared" ca="1" si="334"/>
        <v>1508</v>
      </c>
      <c r="GS73" s="25">
        <f t="shared" ca="1" si="335"/>
        <v>1503</v>
      </c>
      <c r="GT73" s="25">
        <f t="shared" ca="1" si="336"/>
        <v>1473</v>
      </c>
      <c r="GU73" s="25">
        <f t="shared" ca="1" si="337"/>
        <v>1388</v>
      </c>
      <c r="GV73" s="25">
        <f t="shared" ca="1" si="338"/>
        <v>1442</v>
      </c>
      <c r="GW73" s="25">
        <f t="shared" ca="1" si="339"/>
        <v>1480</v>
      </c>
      <c r="GX73" s="25">
        <f t="shared" ca="1" si="340"/>
        <v>1533</v>
      </c>
      <c r="GY73" s="25">
        <f t="shared" ca="1" si="341"/>
        <v>1605</v>
      </c>
      <c r="GZ73" s="25">
        <f t="shared" ca="1" si="342"/>
        <v>1661</v>
      </c>
      <c r="HA73" s="25">
        <f t="shared" ca="1" si="343"/>
        <v>1723</v>
      </c>
      <c r="HB73" s="25">
        <f t="shared" ca="1" si="344"/>
        <v>1676</v>
      </c>
      <c r="HC73" s="25">
        <f t="shared" ca="1" si="345"/>
        <v>1833</v>
      </c>
      <c r="HD73" s="25">
        <f t="shared" ca="1" si="346"/>
        <v>1882</v>
      </c>
      <c r="HE73" s="25">
        <f t="shared" ca="1" si="347"/>
        <v>1997</v>
      </c>
      <c r="HF73" s="25">
        <f t="shared" ca="1" si="348"/>
        <v>1985</v>
      </c>
      <c r="HG73" s="25">
        <f t="shared" ca="1" si="349"/>
        <v>2046</v>
      </c>
      <c r="HH73" s="25">
        <f t="shared" ca="1" si="350"/>
        <v>2148</v>
      </c>
      <c r="HI73" s="25">
        <f t="shared" ca="1" si="351"/>
        <v>2282</v>
      </c>
      <c r="HJ73" s="25">
        <f t="shared" ca="1" si="352"/>
        <v>2328</v>
      </c>
      <c r="HK73" s="25">
        <f t="shared" ca="1" si="353"/>
        <v>2493</v>
      </c>
      <c r="HL73" s="25">
        <f t="shared" ca="1" si="354"/>
        <v>2639</v>
      </c>
      <c r="HM73" s="25">
        <f t="shared" ca="1" si="355"/>
        <v>2857</v>
      </c>
      <c r="HN73" s="25">
        <f t="shared" ca="1" si="356"/>
        <v>2976</v>
      </c>
      <c r="HO73" s="25">
        <f t="shared" ca="1" si="357"/>
        <v>3161</v>
      </c>
      <c r="HP73" s="25">
        <f t="shared" ca="1" si="358"/>
        <v>3140</v>
      </c>
      <c r="HQ73" s="25">
        <f t="shared" ca="1" si="359"/>
        <v>3195</v>
      </c>
      <c r="HR73" s="25">
        <f t="shared" ca="1" si="360"/>
        <v>2985</v>
      </c>
      <c r="HS73" s="25">
        <f t="shared" ca="1" si="361"/>
        <v>2935</v>
      </c>
      <c r="HT73" s="25">
        <f t="shared" ca="1" si="362"/>
        <v>2832</v>
      </c>
      <c r="HU73" s="25">
        <f t="shared" ca="1" si="363"/>
        <v>2935</v>
      </c>
      <c r="HV73" s="25">
        <f t="shared" ca="1" si="364"/>
        <v>2164</v>
      </c>
      <c r="HW73" s="25">
        <f t="shared" ca="1" si="365"/>
        <v>2726</v>
      </c>
      <c r="HX73" s="25">
        <f t="shared" ca="1" si="366"/>
        <v>2496</v>
      </c>
      <c r="HY73" s="25">
        <f t="shared" ca="1" si="367"/>
        <v>2447</v>
      </c>
      <c r="HZ73" s="25">
        <f t="shared" ca="1" si="368"/>
        <v>2344</v>
      </c>
      <c r="IA73" s="25">
        <f t="shared" ca="1" si="369"/>
        <v>2271</v>
      </c>
      <c r="IB73" s="25">
        <f t="shared" ca="1" si="370"/>
        <v>2247</v>
      </c>
      <c r="IC73" s="25">
        <f t="shared" ca="1" si="371"/>
        <v>2277</v>
      </c>
      <c r="ID73" s="25">
        <f t="shared" ca="1" si="372"/>
        <v>2193</v>
      </c>
      <c r="IE73" s="25">
        <f t="shared" ca="1" si="373"/>
        <v>2146</v>
      </c>
      <c r="IF73" s="25">
        <f t="shared" ca="1" si="374"/>
        <v>2257</v>
      </c>
      <c r="IG73" s="25">
        <f t="shared" ca="1" si="375"/>
        <v>2396</v>
      </c>
      <c r="IH73" s="25">
        <f t="shared" ca="1" si="376"/>
        <v>2380</v>
      </c>
      <c r="II73" s="25">
        <f t="shared" ca="1" si="377"/>
        <v>2454</v>
      </c>
      <c r="IJ73" s="25">
        <f t="shared" ca="1" si="378"/>
        <v>2790</v>
      </c>
      <c r="IK73" s="25">
        <f t="shared" ca="1" si="379"/>
        <v>2947</v>
      </c>
      <c r="IL73" s="25">
        <f t="shared" ca="1" si="380"/>
        <v>3267</v>
      </c>
      <c r="IM73" s="25">
        <f t="shared" ca="1" si="381"/>
        <v>3695</v>
      </c>
      <c r="IN73" s="25">
        <f t="shared" ca="1" si="382"/>
        <v>3711</v>
      </c>
      <c r="IO73" s="25">
        <f t="shared" ca="1" si="383"/>
        <v>3776</v>
      </c>
      <c r="IP73" s="25">
        <f t="shared" ca="1" si="384"/>
        <v>2413</v>
      </c>
      <c r="IQ73" s="25">
        <f t="shared" ca="1" si="385"/>
        <v>2418</v>
      </c>
      <c r="IR73" s="25">
        <f t="shared" ca="1" si="386"/>
        <v>3128</v>
      </c>
      <c r="IS73" s="25">
        <f t="shared" ca="1" si="387"/>
        <v>2911</v>
      </c>
      <c r="IT73" s="25">
        <f t="shared" ca="1" si="388"/>
        <v>2902</v>
      </c>
      <c r="IU73" s="25">
        <f t="shared" ca="1" si="389"/>
        <v>2740</v>
      </c>
      <c r="IV73" s="25">
        <f t="shared" ca="1" si="390"/>
        <v>2392</v>
      </c>
      <c r="IW73" s="25">
        <f t="shared" ca="1" si="391"/>
        <v>2012</v>
      </c>
      <c r="IX73" s="25">
        <f t="shared" ca="1" si="392"/>
        <v>1996</v>
      </c>
      <c r="IY73" s="25">
        <f t="shared" ca="1" si="393"/>
        <v>1841</v>
      </c>
      <c r="IZ73" s="25">
        <f t="shared" ca="1" si="394"/>
        <v>1729</v>
      </c>
      <c r="JA73" s="25">
        <f t="shared" ca="1" si="395"/>
        <v>1666</v>
      </c>
      <c r="JB73" s="25">
        <f t="shared" ca="1" si="396"/>
        <v>1370</v>
      </c>
      <c r="JC73" s="25">
        <f t="shared" ca="1" si="397"/>
        <v>1240</v>
      </c>
      <c r="JD73" s="25">
        <f t="shared" ca="1" si="398"/>
        <v>1073</v>
      </c>
      <c r="JE73" s="25">
        <f t="shared" ca="1" si="399"/>
        <v>858</v>
      </c>
      <c r="JF73" s="25">
        <f t="shared" ca="1" si="400"/>
        <v>697</v>
      </c>
      <c r="JG73" s="25">
        <f t="shared" ca="1" si="401"/>
        <v>584</v>
      </c>
      <c r="JH73" s="25">
        <f t="shared" ca="1" si="402"/>
        <v>453</v>
      </c>
      <c r="JI73" s="25">
        <f t="shared" ca="1" si="403"/>
        <v>324</v>
      </c>
      <c r="JJ73" s="25">
        <f t="shared" ca="1" si="404"/>
        <v>256</v>
      </c>
      <c r="JK73" s="25">
        <f t="shared" ca="1" si="405"/>
        <v>218</v>
      </c>
      <c r="JL73" s="25">
        <f t="shared" ca="1" si="406"/>
        <v>129</v>
      </c>
      <c r="JM73" s="27">
        <f ca="1">SUM(INDIRECT("'各歳別人口③'!E"&amp;(103+131*ROW(A63))):INDIRECT("'各歳別人口③'!E"&amp;(133+131*ROW(A63))))</f>
        <v>243</v>
      </c>
    </row>
    <row r="74" spans="1:273" x14ac:dyDescent="0.4">
      <c r="A74" s="24" t="str">
        <f>"2023年"&amp;"11月"</f>
        <v>2023年11月</v>
      </c>
      <c r="B74" s="25">
        <f ca="1">SUM(INDIRECT("'各歳別人口③'!D"&amp;(3+131*ROW(A64))):INDIRECT("'各歳別人口③'!E"&amp;(133+131*ROW(A64))))</f>
        <v>384013</v>
      </c>
      <c r="D74" s="24" t="str">
        <f>"2023年"&amp;"11月"</f>
        <v>2023年11月</v>
      </c>
      <c r="E74" s="25">
        <f ca="1">SUM(INDIRECT("'各歳別人口③'!D"&amp;(3+131*ROW(A64))):INDIRECT("'各歳別人口③'!D"&amp;(133+131*ROW(A64))))</f>
        <v>191172</v>
      </c>
      <c r="F74" s="25">
        <f ca="1">SUM(INDIRECT("'各歳別人口③'!E"&amp;(3+131*ROW(A64))):INDIRECT("'各歳別人口③'!E"&amp;(133+131*ROW(A64))))</f>
        <v>192841</v>
      </c>
      <c r="H74" s="24" t="str">
        <f>"2023年"&amp;"11月"</f>
        <v>2023年11月</v>
      </c>
      <c r="I74" s="25">
        <f ca="1">SUM(INDIRECT("'各歳別人口③'!D"&amp;(3+131*ROW(A64))):INDIRECT("'各歳別人口③'!D"&amp;(17+131*ROW(A64))))</f>
        <v>19398</v>
      </c>
      <c r="J74" s="25">
        <f ca="1">SUM(INDIRECT("'各歳別人口③'!D"&amp;(18+131*ROW(A64))):INDIRECT("'各歳別人口③'!D"&amp;(67+131*ROW(A64))))</f>
        <v>116576</v>
      </c>
      <c r="K74" s="25">
        <f ca="1">SUM(INDIRECT("'各歳別人口③'!D"&amp;(68+131*ROW(A64))):INDIRECT("'各歳別人口③'!D"&amp;(133+131*ROW(A64))))</f>
        <v>55198</v>
      </c>
      <c r="M74" s="24" t="str">
        <f>"2023年"&amp;"11月"</f>
        <v>2023年11月</v>
      </c>
      <c r="N74" s="25">
        <f ca="1">SUM(INDIRECT("'各歳別人口③'!E"&amp;(3+131*ROW(A64))):INDIRECT("'各歳別人口③'!E"&amp;(17+131*ROW(A64))))</f>
        <v>18574</v>
      </c>
      <c r="O74" s="25">
        <f ca="1">SUM(INDIRECT("'各歳別人口③'!E"&amp;(18+131*ROW(A64))):INDIRECT("'各歳別人口③'!E"&amp;(67+131*ROW(A64))))</f>
        <v>104678</v>
      </c>
      <c r="P74" s="25">
        <f ca="1">SUM(INDIRECT("'各歳別人口③'!E"&amp;(68+131*ROW(A64))):INDIRECT("'各歳別人口③'!E"&amp;(133+131*ROW(A64))))</f>
        <v>69589</v>
      </c>
      <c r="R74" s="24" t="str">
        <f>"2023年"&amp;"11月"</f>
        <v>2023年11月</v>
      </c>
      <c r="S74" s="26">
        <f ca="1">IFERROR(SUM(INDIRECT("'各歳別人口③'!D"&amp;(68+131*ROW(A64))):INDIRECT("'各歳別人口③'!E"&amp;(133+131*ROW(A64))))/SUM(INDIRECT("'各歳別人口③'!D"&amp;(3+131*ROW(A64))):INDIRECT("'各歳別人口③'!E"&amp;(133+131*ROW(A64)))),"")</f>
        <v>0.32495514474770387</v>
      </c>
      <c r="U74" s="24" t="str">
        <f>"2023年"&amp;"11月"</f>
        <v>2023年11月</v>
      </c>
      <c r="V74" s="26">
        <f ca="1">IFERROR(SUM(INDIRECT("'各歳別人口③'!D"&amp;(78+131*ROW(A64))):INDIRECT("'各歳別人口③'!E"&amp;(133+131*ROW(A64))))/SUM(INDIRECT("'各歳別人口③'!D"&amp;(3+131*ROW(A64))):INDIRECT("'各歳別人口③'!E"&amp;(133+131*ROW(A64)))),"")</f>
        <v>0.19111852984143765</v>
      </c>
      <c r="X74" s="24" t="str">
        <f>"2023年"&amp;"11月"</f>
        <v>2023年11月</v>
      </c>
      <c r="Y74" s="26">
        <f ca="1">IFERROR(SUM(INDIRECT("'各歳別人口③'!D"&amp;(3+131*ROW(A64))):INDIRECT("'各歳別人口③'!E"&amp;(17+131*ROW(A64))))/SUM(INDIRECT("'各歳別人口③'!D"&amp;(3+131*ROW(A64))):INDIRECT("'各歳別人口③'!E"&amp;(133+131*ROW(A64)))),"")</f>
        <v>9.8882069096619118E-2</v>
      </c>
      <c r="Z74" s="26">
        <f ca="1">IFERROR(SUM(INDIRECT("'各歳別人口③'!D"&amp;(18+131*ROW(A64))):INDIRECT("'各歳別人口③'!E"&amp;(67+131*ROW(A64))))/SUM(INDIRECT("'各歳別人口③'!D"&amp;(3+131*ROW(A64))):INDIRECT("'各歳別人口③'!E"&amp;(133+131*ROW(A64)))),"")</f>
        <v>0.57616278615567706</v>
      </c>
      <c r="AA74" s="26">
        <f ca="1">IFERROR(SUM(INDIRECT("'各歳別人口③'!D"&amp;(68+131*ROW(A64))):INDIRECT("'各歳別人口③'!E"&amp;(133+131*ROW(A64))))/SUM(INDIRECT("'各歳別人口③'!D"&amp;(3+131*ROW(A64))):INDIRECT("'各歳別人口③'!E"&amp;(133+131*ROW(A64)))),"")</f>
        <v>0.32495514474770387</v>
      </c>
      <c r="AC74" s="24" t="str">
        <f>"2023年"&amp;"11月"</f>
        <v>2023年11月</v>
      </c>
      <c r="AD74" s="25">
        <f ca="1">SUM(INDIRECT("'各歳別人口③'!D"&amp;(3+131*ROW(A64))):INDIRECT("'各歳別人口③'!D"&amp;(7+131*ROW(A64))))</f>
        <v>5082</v>
      </c>
      <c r="AE74" s="25">
        <f ca="1">SUM(INDIRECT("'各歳別人口③'!D"&amp;(8+131*ROW(A64))):INDIRECT("'各歳別人口③'!D"&amp;(12+131*ROW(A64))))</f>
        <v>6699</v>
      </c>
      <c r="AF74" s="25">
        <f ca="1">SUM(INDIRECT("'各歳別人口③'!D"&amp;(13+131*ROW(A64))):INDIRECT("'各歳別人口③'!D"&amp;(17+131*ROW(A64))))</f>
        <v>7617</v>
      </c>
      <c r="AG74" s="25">
        <f ca="1">SUM(INDIRECT("'各歳別人口③'!D"&amp;(18+131*ROW(A64))):INDIRECT("'各歳別人口③'!D"&amp;(22+131*ROW(A64))))</f>
        <v>10087</v>
      </c>
      <c r="AH74" s="25">
        <f ca="1">SUM(INDIRECT("'各歳別人口③'!D"&amp;(23+131*ROW(A64))):INDIRECT("'各歳別人口③'!D"&amp;(27+131*ROW(A64))))</f>
        <v>11338</v>
      </c>
      <c r="AI74" s="25">
        <f ca="1">SUM(INDIRECT("'各歳別人口③'!D"&amp;(28+131*ROW(A64))):INDIRECT("'各歳別人口③'!D"&amp;(32+131*ROW(A64))))</f>
        <v>9195</v>
      </c>
      <c r="AJ74" s="25">
        <f ca="1">SUM(INDIRECT("'各歳別人口③'!D"&amp;(33+131*ROW(A64))):INDIRECT("'各歳別人口③'!D"&amp;(37+131*ROW(A64))))</f>
        <v>8691</v>
      </c>
      <c r="AK74" s="25">
        <f ca="1">SUM(INDIRECT("'各歳別人口③'!D"&amp;(38+131*ROW(A64))):INDIRECT("'各歳別人口③'!D"&amp;(42+131*ROW(A64))))</f>
        <v>9824</v>
      </c>
      <c r="AL74" s="25">
        <f ca="1">SUM(INDIRECT("'各歳別人口③'!D"&amp;(43+131*ROW(A64))):INDIRECT("'各歳別人口③'!D"&amp;(47+131*ROW(A64))))</f>
        <v>11000</v>
      </c>
      <c r="AM74" s="25">
        <f ca="1">SUM(INDIRECT("'各歳別人口③'!D"&amp;(48+131*ROW(A64))):INDIRECT("'各歳別人口③'!D"&amp;(52+131*ROW(A64))))</f>
        <v>14051</v>
      </c>
      <c r="AN74" s="25">
        <f ca="1">SUM(INDIRECT("'各歳別人口③'!D"&amp;(53+131*ROW(A64))):INDIRECT("'各歳別人口③'!D"&amp;(57+131*ROW(A64))))</f>
        <v>16539</v>
      </c>
      <c r="AO74" s="25">
        <f ca="1">SUM(INDIRECT("'各歳別人口③'!D"&amp;(58+131*ROW(A64))):INDIRECT("'各歳別人口③'!D"&amp;(62+131*ROW(A64))))</f>
        <v>13778</v>
      </c>
      <c r="AP74" s="25">
        <f ca="1">SUM(INDIRECT("'各歳別人口③'!D"&amp;(63+131*ROW(A64))):INDIRECT("'各歳別人口③'!D"&amp;(67+131*ROW(A64))))</f>
        <v>12073</v>
      </c>
      <c r="AQ74" s="25">
        <f ca="1">SUM(INDIRECT("'各歳別人口③'!D"&amp;(68+131*ROW(A64))):INDIRECT("'各歳別人口③'!D"&amp;(72+131*ROW(A64))))</f>
        <v>11184</v>
      </c>
      <c r="AR74" s="25">
        <f ca="1">SUM(INDIRECT("'各歳別人口③'!D"&amp;(73+131*ROW(A64))):INDIRECT("'各歳別人口③'!D"&amp;(77+131*ROW(A64))))</f>
        <v>13809</v>
      </c>
      <c r="AS74" s="25">
        <f ca="1">SUM(INDIRECT("'各歳別人口③'!D"&amp;(78+131*ROW(A64))):INDIRECT("'各歳別人口③'!D"&amp;(82+131*ROW(A64))))</f>
        <v>12408</v>
      </c>
      <c r="AT74" s="25">
        <f ca="1">SUM(INDIRECT("'各歳別人口③'!D"&amp;(83+131*ROW(A64))):INDIRECT("'各歳別人口③'!D"&amp;(87+131*ROW(A64))))</f>
        <v>10018</v>
      </c>
      <c r="AU74" s="25">
        <f ca="1">SUM(INDIRECT("'各歳別人口③'!D"&amp;(88+131*ROW(A64))):INDIRECT("'各歳別人口③'!D"&amp;(133+131*ROW(A64))))</f>
        <v>7779</v>
      </c>
      <c r="AW74" s="24" t="str">
        <f>"2023年"&amp;"11月"</f>
        <v>2023年11月</v>
      </c>
      <c r="AX74" s="25">
        <f ca="1">SUM(INDIRECT("'各歳別人口③'!E"&amp;(3+131*ROW(A64))):INDIRECT("'各歳別人口③'!E"&amp;(7+131*ROW(A64))))</f>
        <v>4845</v>
      </c>
      <c r="AY74" s="25">
        <f ca="1">SUM(INDIRECT("'各歳別人口③'!E"&amp;(8+131*ROW(A64))):INDIRECT("'各歳別人口③'!E"&amp;(12+131*ROW(A64))))</f>
        <v>6315</v>
      </c>
      <c r="AZ74" s="25">
        <f ca="1">SUM(INDIRECT("'各歳別人口③'!E"&amp;(13+131*ROW(A64))):INDIRECT("'各歳別人口③'!E"&amp;(17+131*ROW(A64))))</f>
        <v>7414</v>
      </c>
      <c r="BA74" s="25">
        <f ca="1">SUM(INDIRECT("'各歳別人口③'!E"&amp;(18+131*ROW(A64))):INDIRECT("'各歳別人口③'!E"&amp;(22+131*ROW(A64))))</f>
        <v>8187</v>
      </c>
      <c r="BB74" s="25">
        <f ca="1">SUM(INDIRECT("'各歳別人口③'!E"&amp;(23+131*ROW(A64))):INDIRECT("'各歳別人口③'!E"&amp;(27+131*ROW(A64))))</f>
        <v>8849</v>
      </c>
      <c r="BC74" s="25">
        <f ca="1">SUM(INDIRECT("'各歳別人口③'!E"&amp;(28+131*ROW(A64))):INDIRECT("'各歳別人口③'!E"&amp;(32+131*ROW(A64))))</f>
        <v>7598</v>
      </c>
      <c r="BD74" s="25">
        <f ca="1">SUM(INDIRECT("'各歳別人口③'!E"&amp;(33+131*ROW(A64))):INDIRECT("'各歳別人口③'!E"&amp;(37+131*ROW(A64))))</f>
        <v>7427</v>
      </c>
      <c r="BE74" s="25">
        <f ca="1">SUM(INDIRECT("'各歳別人口③'!E"&amp;(38+131*ROW(A64))):INDIRECT("'各歳別人口③'!E"&amp;(42+131*ROW(A64))))</f>
        <v>8780</v>
      </c>
      <c r="BF74" s="25">
        <f ca="1">SUM(INDIRECT("'各歳別人口③'!E"&amp;(43+131*ROW(A64))):INDIRECT("'各歳別人口③'!E"&amp;(47+131*ROW(A64))))</f>
        <v>10384</v>
      </c>
      <c r="BG74" s="25">
        <f ca="1">SUM(INDIRECT("'各歳別人口③'!E"&amp;(48+131*ROW(A64))):INDIRECT("'各歳別人口③'!E"&amp;(52+131*ROW(A64))))</f>
        <v>13266</v>
      </c>
      <c r="BH74" s="25">
        <f ca="1">SUM(INDIRECT("'各歳別人口③'!E"&amp;(53+131*ROW(A64))):INDIRECT("'各歳別人口③'!E"&amp;(57+131*ROW(A64))))</f>
        <v>15386</v>
      </c>
      <c r="BI74" s="25">
        <f ca="1">SUM(INDIRECT("'各歳別人口③'!E"&amp;(58+131*ROW(A64))):INDIRECT("'各歳別人口③'!E"&amp;(62+131*ROW(A64))))</f>
        <v>13206</v>
      </c>
      <c r="BJ74" s="25">
        <f ca="1">SUM(INDIRECT("'各歳別人口③'!E"&amp;(63+131*ROW(A64))):INDIRECT("'各歳別人口③'!E"&amp;(67+131*ROW(A64))))</f>
        <v>11595</v>
      </c>
      <c r="BK74" s="25">
        <f ca="1">SUM(INDIRECT("'各歳別人口③'!E"&amp;(68+131*ROW(A64))):INDIRECT("'各歳別人口③'!E"&amp;(72+131*ROW(A64))))</f>
        <v>11387</v>
      </c>
      <c r="BL74" s="25">
        <f ca="1">SUM(INDIRECT("'各歳別人口③'!E"&amp;(73+131*ROW(A64))):INDIRECT("'各歳別人口③'!E"&amp;(77+131*ROW(A64))))</f>
        <v>15015</v>
      </c>
      <c r="BM74" s="25">
        <f ca="1">SUM(INDIRECT("'各歳別人口③'!E"&amp;(78+131*ROW(A64))):INDIRECT("'各歳別人口③'!E"&amp;(82+131*ROW(A64))))</f>
        <v>15457</v>
      </c>
      <c r="BN74" s="25">
        <f ca="1">SUM(INDIRECT("'各歳別人口③'!E"&amp;(83+131*ROW(A64))):INDIRECT("'各歳別人口③'!E"&amp;(87+131*ROW(A64))))</f>
        <v>13051</v>
      </c>
      <c r="BO74" s="25">
        <f ca="1">SUM(INDIRECT("'各歳別人口③'!E"&amp;(88+131*ROW(A64))):INDIRECT("'各歳別人口③'!E"&amp;(133+131*ROW(A64))))</f>
        <v>14679</v>
      </c>
      <c r="BQ74" s="24" t="str">
        <f>"2023年"&amp;"11月"</f>
        <v>2023年11月</v>
      </c>
      <c r="BR74" s="25">
        <f t="shared" ca="1" si="207"/>
        <v>832</v>
      </c>
      <c r="BS74" s="25">
        <f t="shared" ca="1" si="208"/>
        <v>957</v>
      </c>
      <c r="BT74" s="25">
        <f t="shared" ca="1" si="209"/>
        <v>997</v>
      </c>
      <c r="BU74" s="25">
        <f t="shared" ca="1" si="210"/>
        <v>1096</v>
      </c>
      <c r="BV74" s="25">
        <f t="shared" ca="1" si="211"/>
        <v>1200</v>
      </c>
      <c r="BW74" s="25">
        <f t="shared" ca="1" si="212"/>
        <v>1244</v>
      </c>
      <c r="BX74" s="25">
        <f t="shared" ca="1" si="213"/>
        <v>1268</v>
      </c>
      <c r="BY74" s="25">
        <f t="shared" ca="1" si="214"/>
        <v>1421</v>
      </c>
      <c r="BZ74" s="25">
        <f t="shared" ca="1" si="215"/>
        <v>1373</v>
      </c>
      <c r="CA74" s="25">
        <f t="shared" ca="1" si="216"/>
        <v>1393</v>
      </c>
      <c r="CB74" s="25">
        <f t="shared" ca="1" si="217"/>
        <v>1430</v>
      </c>
      <c r="CC74" s="25">
        <f t="shared" ca="1" si="218"/>
        <v>1469</v>
      </c>
      <c r="CD74" s="25">
        <f t="shared" ca="1" si="219"/>
        <v>1556</v>
      </c>
      <c r="CE74" s="25">
        <f t="shared" ca="1" si="220"/>
        <v>1614</v>
      </c>
      <c r="CF74" s="25">
        <f t="shared" ca="1" si="221"/>
        <v>1548</v>
      </c>
      <c r="CG74" s="25">
        <f t="shared" ca="1" si="222"/>
        <v>1685</v>
      </c>
      <c r="CH74" s="25">
        <f t="shared" ca="1" si="223"/>
        <v>1989</v>
      </c>
      <c r="CI74" s="25">
        <f t="shared" ca="1" si="224"/>
        <v>2046</v>
      </c>
      <c r="CJ74" s="25">
        <f t="shared" ca="1" si="225"/>
        <v>2091</v>
      </c>
      <c r="CK74" s="25">
        <f t="shared" ca="1" si="226"/>
        <v>2276</v>
      </c>
      <c r="CL74" s="25">
        <f t="shared" ca="1" si="227"/>
        <v>2412</v>
      </c>
      <c r="CM74" s="25">
        <f t="shared" ca="1" si="228"/>
        <v>2407</v>
      </c>
      <c r="CN74" s="25">
        <f t="shared" ca="1" si="229"/>
        <v>2385</v>
      </c>
      <c r="CO74" s="25">
        <f t="shared" ca="1" si="230"/>
        <v>2158</v>
      </c>
      <c r="CP74" s="25">
        <f t="shared" ca="1" si="231"/>
        <v>1976</v>
      </c>
      <c r="CQ74" s="25">
        <f t="shared" ca="1" si="232"/>
        <v>1869</v>
      </c>
      <c r="CR74" s="25">
        <f t="shared" ca="1" si="233"/>
        <v>1847</v>
      </c>
      <c r="CS74" s="25">
        <f t="shared" ca="1" si="234"/>
        <v>1876</v>
      </c>
      <c r="CT74" s="25">
        <f t="shared" ca="1" si="235"/>
        <v>1841</v>
      </c>
      <c r="CU74" s="25">
        <f t="shared" ca="1" si="236"/>
        <v>1762</v>
      </c>
      <c r="CV74" s="25">
        <f t="shared" ca="1" si="237"/>
        <v>1758</v>
      </c>
      <c r="CW74" s="25">
        <f t="shared" ca="1" si="238"/>
        <v>1703</v>
      </c>
      <c r="CX74" s="25">
        <f t="shared" ca="1" si="239"/>
        <v>1725</v>
      </c>
      <c r="CY74" s="25">
        <f t="shared" ca="1" si="240"/>
        <v>1755</v>
      </c>
      <c r="CZ74" s="25">
        <f t="shared" ca="1" si="241"/>
        <v>1750</v>
      </c>
      <c r="DA74" s="25">
        <f t="shared" ca="1" si="242"/>
        <v>1944</v>
      </c>
      <c r="DB74" s="25">
        <f t="shared" ca="1" si="243"/>
        <v>1907</v>
      </c>
      <c r="DC74" s="25">
        <f t="shared" ca="1" si="244"/>
        <v>1940</v>
      </c>
      <c r="DD74" s="25">
        <f t="shared" ca="1" si="245"/>
        <v>1965</v>
      </c>
      <c r="DE74" s="25">
        <f t="shared" ca="1" si="246"/>
        <v>2068</v>
      </c>
      <c r="DF74" s="25">
        <f t="shared" ca="1" si="247"/>
        <v>2138</v>
      </c>
      <c r="DG74" s="25">
        <f t="shared" ca="1" si="248"/>
        <v>2134</v>
      </c>
      <c r="DH74" s="25">
        <f t="shared" ca="1" si="249"/>
        <v>2116</v>
      </c>
      <c r="DI74" s="25">
        <f t="shared" ca="1" si="250"/>
        <v>2234</v>
      </c>
      <c r="DJ74" s="25">
        <f t="shared" ca="1" si="251"/>
        <v>2378</v>
      </c>
      <c r="DK74" s="25">
        <f t="shared" ca="1" si="252"/>
        <v>2493</v>
      </c>
      <c r="DL74" s="25">
        <f t="shared" ca="1" si="253"/>
        <v>2637</v>
      </c>
      <c r="DM74" s="25">
        <f t="shared" ca="1" si="254"/>
        <v>2813</v>
      </c>
      <c r="DN74" s="25">
        <f t="shared" ca="1" si="255"/>
        <v>2962</v>
      </c>
      <c r="DO74" s="25">
        <f t="shared" ca="1" si="256"/>
        <v>3146</v>
      </c>
      <c r="DP74" s="25">
        <f t="shared" ca="1" si="257"/>
        <v>3365</v>
      </c>
      <c r="DQ74" s="25">
        <f t="shared" ca="1" si="258"/>
        <v>3407</v>
      </c>
      <c r="DR74" s="25">
        <f t="shared" ca="1" si="259"/>
        <v>3339</v>
      </c>
      <c r="DS74" s="25">
        <f t="shared" ca="1" si="260"/>
        <v>3278</v>
      </c>
      <c r="DT74" s="25">
        <f t="shared" ca="1" si="261"/>
        <v>3150</v>
      </c>
      <c r="DU74" s="25">
        <f t="shared" ca="1" si="262"/>
        <v>3001</v>
      </c>
      <c r="DV74" s="25">
        <f t="shared" ca="1" si="263"/>
        <v>3109</v>
      </c>
      <c r="DW74" s="25">
        <f t="shared" ca="1" si="264"/>
        <v>2230</v>
      </c>
      <c r="DX74" s="25">
        <f t="shared" ca="1" si="265"/>
        <v>2832</v>
      </c>
      <c r="DY74" s="25">
        <f t="shared" ca="1" si="266"/>
        <v>2606</v>
      </c>
      <c r="DZ74" s="25">
        <f t="shared" ca="1" si="267"/>
        <v>2555</v>
      </c>
      <c r="EA74" s="25">
        <f t="shared" ca="1" si="268"/>
        <v>2433</v>
      </c>
      <c r="EB74" s="25">
        <f t="shared" ca="1" si="269"/>
        <v>2390</v>
      </c>
      <c r="EC74" s="25">
        <f t="shared" ca="1" si="270"/>
        <v>2296</v>
      </c>
      <c r="ED74" s="25">
        <f t="shared" ca="1" si="271"/>
        <v>2399</v>
      </c>
      <c r="EE74" s="25">
        <f t="shared" ca="1" si="272"/>
        <v>2261</v>
      </c>
      <c r="EF74" s="25">
        <f t="shared" ca="1" si="273"/>
        <v>2129</v>
      </c>
      <c r="EG74" s="25">
        <f t="shared" ca="1" si="274"/>
        <v>2257</v>
      </c>
      <c r="EH74" s="25">
        <f t="shared" ca="1" si="275"/>
        <v>2228</v>
      </c>
      <c r="EI74" s="25">
        <f t="shared" ca="1" si="276"/>
        <v>2309</v>
      </c>
      <c r="EJ74" s="25">
        <f t="shared" ca="1" si="277"/>
        <v>2421</v>
      </c>
      <c r="EK74" s="25">
        <f t="shared" ca="1" si="278"/>
        <v>2572</v>
      </c>
      <c r="EL74" s="25">
        <f t="shared" ca="1" si="279"/>
        <v>2658</v>
      </c>
      <c r="EM74" s="25">
        <f t="shared" ca="1" si="280"/>
        <v>2877</v>
      </c>
      <c r="EN74" s="25">
        <f t="shared" ca="1" si="281"/>
        <v>3281</v>
      </c>
      <c r="EO74" s="25">
        <f t="shared" ca="1" si="282"/>
        <v>3079</v>
      </c>
      <c r="EP74" s="25">
        <f t="shared" ca="1" si="283"/>
        <v>3164</v>
      </c>
      <c r="EQ74" s="25">
        <f t="shared" ca="1" si="284"/>
        <v>1972</v>
      </c>
      <c r="ER74" s="25">
        <f t="shared" ca="1" si="285"/>
        <v>1827</v>
      </c>
      <c r="ES74" s="25">
        <f t="shared" ca="1" si="286"/>
        <v>2366</v>
      </c>
      <c r="ET74" s="25">
        <f t="shared" ca="1" si="287"/>
        <v>2327</v>
      </c>
      <c r="EU74" s="25">
        <f t="shared" ca="1" si="288"/>
        <v>2322</v>
      </c>
      <c r="EV74" s="25">
        <f t="shared" ca="1" si="289"/>
        <v>2135</v>
      </c>
      <c r="EW74" s="25">
        <f t="shared" ca="1" si="290"/>
        <v>1712</v>
      </c>
      <c r="EX74" s="25">
        <f t="shared" ca="1" si="291"/>
        <v>1522</v>
      </c>
      <c r="EY74" s="25">
        <f t="shared" ca="1" si="292"/>
        <v>1321</v>
      </c>
      <c r="EZ74" s="25">
        <f t="shared" ca="1" si="293"/>
        <v>1307</v>
      </c>
      <c r="FA74" s="25">
        <f t="shared" ca="1" si="294"/>
        <v>1090</v>
      </c>
      <c r="FB74" s="25">
        <f t="shared" ca="1" si="295"/>
        <v>1021</v>
      </c>
      <c r="FC74" s="25">
        <f t="shared" ca="1" si="296"/>
        <v>742</v>
      </c>
      <c r="FD74" s="25">
        <f t="shared" ca="1" si="297"/>
        <v>620</v>
      </c>
      <c r="FE74" s="25">
        <f t="shared" ca="1" si="298"/>
        <v>478</v>
      </c>
      <c r="FF74" s="25">
        <f t="shared" ca="1" si="299"/>
        <v>357</v>
      </c>
      <c r="FG74" s="25">
        <f t="shared" ca="1" si="300"/>
        <v>255</v>
      </c>
      <c r="FH74" s="25">
        <f t="shared" ca="1" si="301"/>
        <v>189</v>
      </c>
      <c r="FI74" s="25">
        <f t="shared" ca="1" si="302"/>
        <v>143</v>
      </c>
      <c r="FJ74" s="25">
        <f t="shared" ca="1" si="303"/>
        <v>107</v>
      </c>
      <c r="FK74" s="25">
        <f t="shared" ca="1" si="304"/>
        <v>66</v>
      </c>
      <c r="FL74" s="25">
        <f t="shared" ca="1" si="305"/>
        <v>36</v>
      </c>
      <c r="FM74" s="25">
        <f t="shared" ca="1" si="306"/>
        <v>21</v>
      </c>
      <c r="FN74" s="27">
        <f ca="1">SUM(INDIRECT("'各歳別人口③'!D"&amp;(103+131*ROW(A64))):INDIRECT("'各歳別人口③'!D"&amp;(133+131*ROW(A64))))</f>
        <v>26</v>
      </c>
      <c r="FP74" s="24" t="str">
        <f>"2023年"&amp;"11月"</f>
        <v>2023年11月</v>
      </c>
      <c r="FQ74" s="25">
        <f t="shared" ca="1" si="307"/>
        <v>816</v>
      </c>
      <c r="FR74" s="25">
        <f t="shared" ca="1" si="308"/>
        <v>989</v>
      </c>
      <c r="FS74" s="25">
        <f t="shared" ca="1" si="309"/>
        <v>939</v>
      </c>
      <c r="FT74" s="25">
        <f t="shared" ca="1" si="310"/>
        <v>1055</v>
      </c>
      <c r="FU74" s="25">
        <f t="shared" ca="1" si="311"/>
        <v>1046</v>
      </c>
      <c r="FV74" s="25">
        <f t="shared" ca="1" si="312"/>
        <v>1156</v>
      </c>
      <c r="FW74" s="25">
        <f t="shared" ca="1" si="313"/>
        <v>1218</v>
      </c>
      <c r="FX74" s="25">
        <f t="shared" ca="1" si="314"/>
        <v>1265</v>
      </c>
      <c r="FY74" s="25">
        <f t="shared" ca="1" si="315"/>
        <v>1327</v>
      </c>
      <c r="FZ74" s="25">
        <f t="shared" ca="1" si="316"/>
        <v>1349</v>
      </c>
      <c r="GA74" s="25">
        <f t="shared" ca="1" si="317"/>
        <v>1443</v>
      </c>
      <c r="GB74" s="25">
        <f t="shared" ca="1" si="318"/>
        <v>1436</v>
      </c>
      <c r="GC74" s="25">
        <f t="shared" ca="1" si="319"/>
        <v>1534</v>
      </c>
      <c r="GD74" s="25">
        <f t="shared" ca="1" si="320"/>
        <v>1493</v>
      </c>
      <c r="GE74" s="25">
        <f t="shared" ca="1" si="321"/>
        <v>1508</v>
      </c>
      <c r="GF74" s="25">
        <f t="shared" ca="1" si="322"/>
        <v>1536</v>
      </c>
      <c r="GG74" s="25">
        <f t="shared" ca="1" si="323"/>
        <v>1631</v>
      </c>
      <c r="GH74" s="25">
        <f t="shared" ca="1" si="324"/>
        <v>1624</v>
      </c>
      <c r="GI74" s="25">
        <f t="shared" ca="1" si="325"/>
        <v>1634</v>
      </c>
      <c r="GJ74" s="25">
        <f t="shared" ca="1" si="326"/>
        <v>1762</v>
      </c>
      <c r="GK74" s="25">
        <f t="shared" ca="1" si="327"/>
        <v>1887</v>
      </c>
      <c r="GL74" s="25">
        <f t="shared" ca="1" si="328"/>
        <v>1788</v>
      </c>
      <c r="GM74" s="25">
        <f t="shared" ca="1" si="329"/>
        <v>1767</v>
      </c>
      <c r="GN74" s="25">
        <f t="shared" ca="1" si="330"/>
        <v>1788</v>
      </c>
      <c r="GO74" s="25">
        <f t="shared" ca="1" si="331"/>
        <v>1619</v>
      </c>
      <c r="GP74" s="25">
        <f t="shared" ca="1" si="332"/>
        <v>1592</v>
      </c>
      <c r="GQ74" s="25">
        <f t="shared" ca="1" si="333"/>
        <v>1543</v>
      </c>
      <c r="GR74" s="25">
        <f t="shared" ca="1" si="334"/>
        <v>1493</v>
      </c>
      <c r="GS74" s="25">
        <f t="shared" ca="1" si="335"/>
        <v>1489</v>
      </c>
      <c r="GT74" s="25">
        <f t="shared" ca="1" si="336"/>
        <v>1481</v>
      </c>
      <c r="GU74" s="25">
        <f t="shared" ca="1" si="337"/>
        <v>1368</v>
      </c>
      <c r="GV74" s="25">
        <f t="shared" ca="1" si="338"/>
        <v>1463</v>
      </c>
      <c r="GW74" s="25">
        <f t="shared" ca="1" si="339"/>
        <v>1471</v>
      </c>
      <c r="GX74" s="25">
        <f t="shared" ca="1" si="340"/>
        <v>1520</v>
      </c>
      <c r="GY74" s="25">
        <f t="shared" ca="1" si="341"/>
        <v>1605</v>
      </c>
      <c r="GZ74" s="25">
        <f t="shared" ca="1" si="342"/>
        <v>1645</v>
      </c>
      <c r="HA74" s="25">
        <f t="shared" ca="1" si="343"/>
        <v>1703</v>
      </c>
      <c r="HB74" s="25">
        <f t="shared" ca="1" si="344"/>
        <v>1685</v>
      </c>
      <c r="HC74" s="25">
        <f t="shared" ca="1" si="345"/>
        <v>1852</v>
      </c>
      <c r="HD74" s="25">
        <f t="shared" ca="1" si="346"/>
        <v>1895</v>
      </c>
      <c r="HE74" s="25">
        <f t="shared" ca="1" si="347"/>
        <v>1979</v>
      </c>
      <c r="HF74" s="25">
        <f t="shared" ca="1" si="348"/>
        <v>1983</v>
      </c>
      <c r="HG74" s="25">
        <f t="shared" ca="1" si="349"/>
        <v>2019</v>
      </c>
      <c r="HH74" s="25">
        <f t="shared" ca="1" si="350"/>
        <v>2160</v>
      </c>
      <c r="HI74" s="25">
        <f t="shared" ca="1" si="351"/>
        <v>2243</v>
      </c>
      <c r="HJ74" s="25">
        <f t="shared" ca="1" si="352"/>
        <v>2353</v>
      </c>
      <c r="HK74" s="25">
        <f t="shared" ca="1" si="353"/>
        <v>2451</v>
      </c>
      <c r="HL74" s="25">
        <f t="shared" ca="1" si="354"/>
        <v>2626</v>
      </c>
      <c r="HM74" s="25">
        <f t="shared" ca="1" si="355"/>
        <v>2821</v>
      </c>
      <c r="HN74" s="25">
        <f t="shared" ca="1" si="356"/>
        <v>3015</v>
      </c>
      <c r="HO74" s="25">
        <f t="shared" ca="1" si="357"/>
        <v>3141</v>
      </c>
      <c r="HP74" s="25">
        <f t="shared" ca="1" si="358"/>
        <v>3130</v>
      </c>
      <c r="HQ74" s="25">
        <f t="shared" ca="1" si="359"/>
        <v>3171</v>
      </c>
      <c r="HR74" s="25">
        <f t="shared" ca="1" si="360"/>
        <v>3028</v>
      </c>
      <c r="HS74" s="25">
        <f t="shared" ca="1" si="361"/>
        <v>2916</v>
      </c>
      <c r="HT74" s="25">
        <f t="shared" ca="1" si="362"/>
        <v>2853</v>
      </c>
      <c r="HU74" s="25">
        <f t="shared" ca="1" si="363"/>
        <v>2969</v>
      </c>
      <c r="HV74" s="25">
        <f t="shared" ca="1" si="364"/>
        <v>2139</v>
      </c>
      <c r="HW74" s="25">
        <f t="shared" ca="1" si="365"/>
        <v>2753</v>
      </c>
      <c r="HX74" s="25">
        <f t="shared" ca="1" si="366"/>
        <v>2492</v>
      </c>
      <c r="HY74" s="25">
        <f t="shared" ca="1" si="367"/>
        <v>2462</v>
      </c>
      <c r="HZ74" s="25">
        <f t="shared" ca="1" si="368"/>
        <v>2346</v>
      </c>
      <c r="IA74" s="25">
        <f t="shared" ca="1" si="369"/>
        <v>2239</v>
      </c>
      <c r="IB74" s="25">
        <f t="shared" ca="1" si="370"/>
        <v>2280</v>
      </c>
      <c r="IC74" s="25">
        <f t="shared" ca="1" si="371"/>
        <v>2268</v>
      </c>
      <c r="ID74" s="25">
        <f t="shared" ca="1" si="372"/>
        <v>2211</v>
      </c>
      <c r="IE74" s="25">
        <f t="shared" ca="1" si="373"/>
        <v>2116</v>
      </c>
      <c r="IF74" s="25">
        <f t="shared" ca="1" si="374"/>
        <v>2292</v>
      </c>
      <c r="IG74" s="25">
        <f t="shared" ca="1" si="375"/>
        <v>2366</v>
      </c>
      <c r="IH74" s="25">
        <f t="shared" ca="1" si="376"/>
        <v>2402</v>
      </c>
      <c r="II74" s="25">
        <f t="shared" ca="1" si="377"/>
        <v>2419</v>
      </c>
      <c r="IJ74" s="25">
        <f t="shared" ca="1" si="378"/>
        <v>2759</v>
      </c>
      <c r="IK74" s="25">
        <f t="shared" ca="1" si="379"/>
        <v>2940</v>
      </c>
      <c r="IL74" s="25">
        <f t="shared" ca="1" si="380"/>
        <v>3186</v>
      </c>
      <c r="IM74" s="25">
        <f t="shared" ca="1" si="381"/>
        <v>3711</v>
      </c>
      <c r="IN74" s="25">
        <f t="shared" ca="1" si="382"/>
        <v>3723</v>
      </c>
      <c r="IO74" s="25">
        <f t="shared" ca="1" si="383"/>
        <v>3736</v>
      </c>
      <c r="IP74" s="25">
        <f t="shared" ca="1" si="384"/>
        <v>2555</v>
      </c>
      <c r="IQ74" s="25">
        <f t="shared" ca="1" si="385"/>
        <v>2385</v>
      </c>
      <c r="IR74" s="25">
        <f t="shared" ca="1" si="386"/>
        <v>3058</v>
      </c>
      <c r="IS74" s="25">
        <f t="shared" ca="1" si="387"/>
        <v>2961</v>
      </c>
      <c r="IT74" s="25">
        <f t="shared" ca="1" si="388"/>
        <v>2841</v>
      </c>
      <c r="IU74" s="25">
        <f t="shared" ca="1" si="389"/>
        <v>2792</v>
      </c>
      <c r="IV74" s="25">
        <f t="shared" ca="1" si="390"/>
        <v>2376</v>
      </c>
      <c r="IW74" s="25">
        <f t="shared" ca="1" si="391"/>
        <v>2081</v>
      </c>
      <c r="IX74" s="25">
        <f t="shared" ca="1" si="392"/>
        <v>1948</v>
      </c>
      <c r="IY74" s="25">
        <f t="shared" ca="1" si="393"/>
        <v>1880</v>
      </c>
      <c r="IZ74" s="25">
        <f t="shared" ca="1" si="394"/>
        <v>1700</v>
      </c>
      <c r="JA74" s="25">
        <f t="shared" ca="1" si="395"/>
        <v>1700</v>
      </c>
      <c r="JB74" s="25">
        <f t="shared" ca="1" si="396"/>
        <v>1373</v>
      </c>
      <c r="JC74" s="25">
        <f t="shared" ca="1" si="397"/>
        <v>1231</v>
      </c>
      <c r="JD74" s="25">
        <f t="shared" ca="1" si="398"/>
        <v>1082</v>
      </c>
      <c r="JE74" s="25">
        <f t="shared" ca="1" si="399"/>
        <v>860</v>
      </c>
      <c r="JF74" s="25">
        <f t="shared" ca="1" si="400"/>
        <v>702</v>
      </c>
      <c r="JG74" s="25">
        <f t="shared" ca="1" si="401"/>
        <v>579</v>
      </c>
      <c r="JH74" s="25">
        <f t="shared" ca="1" si="402"/>
        <v>464</v>
      </c>
      <c r="JI74" s="25">
        <f t="shared" ca="1" si="403"/>
        <v>319</v>
      </c>
      <c r="JJ74" s="25">
        <f t="shared" ca="1" si="404"/>
        <v>263</v>
      </c>
      <c r="JK74" s="25">
        <f t="shared" ca="1" si="405"/>
        <v>212</v>
      </c>
      <c r="JL74" s="25">
        <f t="shared" ca="1" si="406"/>
        <v>132</v>
      </c>
      <c r="JM74" s="27">
        <f ca="1">SUM(INDIRECT("'各歳別人口③'!E"&amp;(103+131*ROW(A64))):INDIRECT("'各歳別人口③'!E"&amp;(133+131*ROW(A64))))</f>
        <v>234</v>
      </c>
    </row>
    <row r="75" spans="1:273" x14ac:dyDescent="0.4">
      <c r="A75" s="24" t="str">
        <f>"2023年"&amp;"12月"</f>
        <v>2023年12月</v>
      </c>
      <c r="B75" s="25">
        <f ca="1">SUM(INDIRECT("'各歳別人口③'!D"&amp;(3+131*ROW(A65))):INDIRECT("'各歳別人口③'!E"&amp;(133+131*ROW(A65))))</f>
        <v>383488</v>
      </c>
      <c r="D75" s="24" t="str">
        <f>"2023年"&amp;"12月"</f>
        <v>2023年12月</v>
      </c>
      <c r="E75" s="25">
        <f ca="1">SUM(INDIRECT("'各歳別人口③'!D"&amp;(3+131*ROW(A65))):INDIRECT("'各歳別人口③'!D"&amp;(133+131*ROW(A65))))</f>
        <v>190852</v>
      </c>
      <c r="F75" s="25">
        <f ca="1">SUM(INDIRECT("'各歳別人口③'!E"&amp;(3+131*ROW(A65))):INDIRECT("'各歳別人口③'!E"&amp;(133+131*ROW(A65))))</f>
        <v>192636</v>
      </c>
      <c r="H75" s="24" t="str">
        <f>"2023年"&amp;"12月"</f>
        <v>2023年12月</v>
      </c>
      <c r="I75" s="25">
        <f ca="1">SUM(INDIRECT("'各歳別人口③'!D"&amp;(3+131*ROW(A65))):INDIRECT("'各歳別人口③'!D"&amp;(17+131*ROW(A65))))</f>
        <v>19312</v>
      </c>
      <c r="J75" s="25">
        <f ca="1">SUM(INDIRECT("'各歳別人口③'!D"&amp;(18+131*ROW(A65))):INDIRECT("'各歳別人口③'!D"&amp;(67+131*ROW(A65))))</f>
        <v>116361</v>
      </c>
      <c r="K75" s="25">
        <f ca="1">SUM(INDIRECT("'各歳別人口③'!D"&amp;(68+131*ROW(A65))):INDIRECT("'各歳別人口③'!D"&amp;(133+131*ROW(A65))))</f>
        <v>55179</v>
      </c>
      <c r="M75" s="24" t="str">
        <f>"2023年"&amp;"12月"</f>
        <v>2023年12月</v>
      </c>
      <c r="N75" s="25">
        <f ca="1">SUM(INDIRECT("'各歳別人口③'!E"&amp;(3+131*ROW(A65))):INDIRECT("'各歳別人口③'!E"&amp;(17+131*ROW(A65))))</f>
        <v>18524</v>
      </c>
      <c r="O75" s="25">
        <f ca="1">SUM(INDIRECT("'各歳別人口③'!E"&amp;(18+131*ROW(A65))):INDIRECT("'各歳別人口③'!E"&amp;(67+131*ROW(A65))))</f>
        <v>104506</v>
      </c>
      <c r="P75" s="25">
        <f ca="1">SUM(INDIRECT("'各歳別人口③'!E"&amp;(68+131*ROW(A65))):INDIRECT("'各歳別人口③'!E"&amp;(133+131*ROW(A65))))</f>
        <v>69606</v>
      </c>
      <c r="R75" s="24" t="str">
        <f>"2023年"&amp;"12月"</f>
        <v>2023年12月</v>
      </c>
      <c r="S75" s="26">
        <f ca="1">IFERROR(SUM(INDIRECT("'各歳別人口③'!D"&amp;(68+131*ROW(A65))):INDIRECT("'各歳別人口③'!E"&amp;(133+131*ROW(A65))))/SUM(INDIRECT("'各歳別人口③'!D"&amp;(3+131*ROW(A65))):INDIRECT("'各歳別人口③'!E"&amp;(133+131*ROW(A65)))),"")</f>
        <v>0.32539479722963954</v>
      </c>
      <c r="U75" s="24" t="str">
        <f>"2023年"&amp;"12月"</f>
        <v>2023年12月</v>
      </c>
      <c r="V75" s="26">
        <f ca="1">IFERROR(SUM(INDIRECT("'各歳別人口③'!D"&amp;(78+131*ROW(A65))):INDIRECT("'各歳別人口③'!E"&amp;(133+131*ROW(A65))))/SUM(INDIRECT("'各歳別人口③'!D"&amp;(3+131*ROW(A65))):INDIRECT("'各歳別人口③'!E"&amp;(133+131*ROW(A65)))),"")</f>
        <v>0.19163572263017356</v>
      </c>
      <c r="X75" s="24" t="str">
        <f>"2023年"&amp;"12月"</f>
        <v>2023年12月</v>
      </c>
      <c r="Y75" s="26">
        <f ca="1">IFERROR(SUM(INDIRECT("'各歳別人口③'!D"&amp;(3+131*ROW(A65))):INDIRECT("'各歳別人口③'!E"&amp;(17+131*ROW(A65))))/SUM(INDIRECT("'各歳別人口③'!D"&amp;(3+131*ROW(A65))):INDIRECT("'各歳別人口③'!E"&amp;(133+131*ROW(A65)))),"")</f>
        <v>9.8662800400534045E-2</v>
      </c>
      <c r="Z75" s="26">
        <f ca="1">IFERROR(SUM(INDIRECT("'各歳別人口③'!D"&amp;(18+131*ROW(A65))):INDIRECT("'各歳別人口③'!E"&amp;(67+131*ROW(A65))))/SUM(INDIRECT("'各歳別人口③'!D"&amp;(3+131*ROW(A65))):INDIRECT("'各歳別人口③'!E"&amp;(133+131*ROW(A65)))),"")</f>
        <v>0.57594240236982641</v>
      </c>
      <c r="AA75" s="26">
        <f ca="1">IFERROR(SUM(INDIRECT("'各歳別人口③'!D"&amp;(68+131*ROW(A65))):INDIRECT("'各歳別人口③'!E"&amp;(133+131*ROW(A65))))/SUM(INDIRECT("'各歳別人口③'!D"&amp;(3+131*ROW(A65))):INDIRECT("'各歳別人口③'!E"&amp;(133+131*ROW(A65)))),"")</f>
        <v>0.32539479722963954</v>
      </c>
      <c r="AC75" s="24" t="str">
        <f>"2023年"&amp;"12月"</f>
        <v>2023年12月</v>
      </c>
      <c r="AD75" s="25">
        <f ca="1">SUM(INDIRECT("'各歳別人口③'!D"&amp;(3+131*ROW(A65))):INDIRECT("'各歳別人口③'!D"&amp;(7+131*ROW(A65))))</f>
        <v>5029</v>
      </c>
      <c r="AE75" s="25">
        <f ca="1">SUM(INDIRECT("'各歳別人口③'!D"&amp;(8+131*ROW(A65))):INDIRECT("'各歳別人口③'!D"&amp;(12+131*ROW(A65))))</f>
        <v>6683</v>
      </c>
      <c r="AF75" s="25">
        <f ca="1">SUM(INDIRECT("'各歳別人口③'!D"&amp;(13+131*ROW(A65))):INDIRECT("'各歳別人口③'!D"&amp;(17+131*ROW(A65))))</f>
        <v>7600</v>
      </c>
      <c r="AG75" s="25">
        <f ca="1">SUM(INDIRECT("'各歳別人口③'!D"&amp;(18+131*ROW(A65))):INDIRECT("'各歳別人口③'!D"&amp;(22+131*ROW(A65))))</f>
        <v>9998</v>
      </c>
      <c r="AH75" s="25">
        <f ca="1">SUM(INDIRECT("'各歳別人口③'!D"&amp;(23+131*ROW(A65))):INDIRECT("'各歳別人口③'!D"&amp;(27+131*ROW(A65))))</f>
        <v>11316</v>
      </c>
      <c r="AI75" s="25">
        <f ca="1">SUM(INDIRECT("'各歳別人口③'!D"&amp;(28+131*ROW(A65))):INDIRECT("'各歳別人口③'!D"&amp;(32+131*ROW(A65))))</f>
        <v>9187</v>
      </c>
      <c r="AJ75" s="25">
        <f ca="1">SUM(INDIRECT("'各歳別人口③'!D"&amp;(33+131*ROW(A65))):INDIRECT("'各歳別人口③'!D"&amp;(37+131*ROW(A65))))</f>
        <v>8669</v>
      </c>
      <c r="AK75" s="25">
        <f ca="1">SUM(INDIRECT("'各歳別人口③'!D"&amp;(38+131*ROW(A65))):INDIRECT("'各歳別人口③'!D"&amp;(42+131*ROW(A65))))</f>
        <v>9810</v>
      </c>
      <c r="AL75" s="25">
        <f ca="1">SUM(INDIRECT("'各歳別人口③'!D"&amp;(43+131*ROW(A65))):INDIRECT("'各歳別人口③'!D"&amp;(47+131*ROW(A65))))</f>
        <v>10952</v>
      </c>
      <c r="AM75" s="25">
        <f ca="1">SUM(INDIRECT("'各歳別人口③'!D"&amp;(48+131*ROW(A65))):INDIRECT("'各歳別人口③'!D"&amp;(52+131*ROW(A65))))</f>
        <v>13991</v>
      </c>
      <c r="AN75" s="25">
        <f ca="1">SUM(INDIRECT("'各歳別人口③'!D"&amp;(53+131*ROW(A65))):INDIRECT("'各歳別人口③'!D"&amp;(57+131*ROW(A65))))</f>
        <v>16537</v>
      </c>
      <c r="AO75" s="25">
        <f ca="1">SUM(INDIRECT("'各歳別人口③'!D"&amp;(58+131*ROW(A65))):INDIRECT("'各歳別人口③'!D"&amp;(62+131*ROW(A65))))</f>
        <v>13803</v>
      </c>
      <c r="AP75" s="25">
        <f ca="1">SUM(INDIRECT("'各歳別人口③'!D"&amp;(63+131*ROW(A65))):INDIRECT("'各歳別人口③'!D"&amp;(67+131*ROW(A65))))</f>
        <v>12098</v>
      </c>
      <c r="AQ75" s="25">
        <f ca="1">SUM(INDIRECT("'各歳別人口③'!D"&amp;(68+131*ROW(A65))):INDIRECT("'各歳別人口③'!D"&amp;(72+131*ROW(A65))))</f>
        <v>11189</v>
      </c>
      <c r="AR75" s="25">
        <f ca="1">SUM(INDIRECT("'各歳別人口③'!D"&amp;(73+131*ROW(A65))):INDIRECT("'各歳別人口③'!D"&amp;(77+131*ROW(A65))))</f>
        <v>13734</v>
      </c>
      <c r="AS75" s="25">
        <f ca="1">SUM(INDIRECT("'各歳別人口③'!D"&amp;(78+131*ROW(A65))):INDIRECT("'各歳別人口③'!D"&amp;(82+131*ROW(A65))))</f>
        <v>12422</v>
      </c>
      <c r="AT75" s="25">
        <f ca="1">SUM(INDIRECT("'各歳別人口③'!D"&amp;(83+131*ROW(A65))):INDIRECT("'各歳別人口③'!D"&amp;(87+131*ROW(A65))))</f>
        <v>10056</v>
      </c>
      <c r="AU75" s="25">
        <f ca="1">SUM(INDIRECT("'各歳別人口③'!D"&amp;(88+131*ROW(A65))):INDIRECT("'各歳別人口③'!D"&amp;(133+131*ROW(A65))))</f>
        <v>7778</v>
      </c>
      <c r="AW75" s="24" t="str">
        <f>"2023年"&amp;"12月"</f>
        <v>2023年12月</v>
      </c>
      <c r="AX75" s="25">
        <f ca="1">SUM(INDIRECT("'各歳別人口③'!E"&amp;(3+131*ROW(A65))):INDIRECT("'各歳別人口③'!E"&amp;(7+131*ROW(A65))))</f>
        <v>4847</v>
      </c>
      <c r="AY75" s="25">
        <f ca="1">SUM(INDIRECT("'各歳別人口③'!E"&amp;(8+131*ROW(A65))):INDIRECT("'各歳別人口③'!E"&amp;(12+131*ROW(A65))))</f>
        <v>6290</v>
      </c>
      <c r="AZ75" s="25">
        <f ca="1">SUM(INDIRECT("'各歳別人口③'!E"&amp;(13+131*ROW(A65))):INDIRECT("'各歳別人口③'!E"&amp;(17+131*ROW(A65))))</f>
        <v>7387</v>
      </c>
      <c r="BA75" s="25">
        <f ca="1">SUM(INDIRECT("'各歳別人口③'!E"&amp;(18+131*ROW(A65))):INDIRECT("'各歳別人口③'!E"&amp;(22+131*ROW(A65))))</f>
        <v>8193</v>
      </c>
      <c r="BB75" s="25">
        <f ca="1">SUM(INDIRECT("'各歳別人口③'!E"&amp;(23+131*ROW(A65))):INDIRECT("'各歳別人口③'!E"&amp;(27+131*ROW(A65))))</f>
        <v>8822</v>
      </c>
      <c r="BC75" s="25">
        <f ca="1">SUM(INDIRECT("'各歳別人口③'!E"&amp;(28+131*ROW(A65))):INDIRECT("'各歳別人口③'!E"&amp;(32+131*ROW(A65))))</f>
        <v>7611</v>
      </c>
      <c r="BD75" s="25">
        <f ca="1">SUM(INDIRECT("'各歳別人口③'!E"&amp;(33+131*ROW(A65))):INDIRECT("'各歳別人口③'!E"&amp;(37+131*ROW(A65))))</f>
        <v>7381</v>
      </c>
      <c r="BE75" s="25">
        <f ca="1">SUM(INDIRECT("'各歳別人口③'!E"&amp;(38+131*ROW(A65))):INDIRECT("'各歳別人口③'!E"&amp;(42+131*ROW(A65))))</f>
        <v>8762</v>
      </c>
      <c r="BF75" s="25">
        <f ca="1">SUM(INDIRECT("'各歳別人口③'!E"&amp;(43+131*ROW(A65))):INDIRECT("'各歳別人口③'!E"&amp;(47+131*ROW(A65))))</f>
        <v>10324</v>
      </c>
      <c r="BG75" s="25">
        <f ca="1">SUM(INDIRECT("'各歳別人口③'!E"&amp;(48+131*ROW(A65))):INDIRECT("'各歳別人口③'!E"&amp;(52+131*ROW(A65))))</f>
        <v>13199</v>
      </c>
      <c r="BH75" s="25">
        <f ca="1">SUM(INDIRECT("'各歳別人口③'!E"&amp;(53+131*ROW(A65))):INDIRECT("'各歳別人口③'!E"&amp;(57+131*ROW(A65))))</f>
        <v>15390</v>
      </c>
      <c r="BI75" s="25">
        <f ca="1">SUM(INDIRECT("'各歳別人口③'!E"&amp;(58+131*ROW(A65))):INDIRECT("'各歳別人口③'!E"&amp;(62+131*ROW(A65))))</f>
        <v>13268</v>
      </c>
      <c r="BJ75" s="25">
        <f ca="1">SUM(INDIRECT("'各歳別人口③'!E"&amp;(63+131*ROW(A65))):INDIRECT("'各歳別人口③'!E"&amp;(67+131*ROW(A65))))</f>
        <v>11556</v>
      </c>
      <c r="BK75" s="25">
        <f ca="1">SUM(INDIRECT("'各歳別人口③'!E"&amp;(68+131*ROW(A65))):INDIRECT("'各歳別人口③'!E"&amp;(72+131*ROW(A65))))</f>
        <v>11416</v>
      </c>
      <c r="BL75" s="25">
        <f ca="1">SUM(INDIRECT("'各歳別人口③'!E"&amp;(73+131*ROW(A65))):INDIRECT("'各歳別人口③'!E"&amp;(77+131*ROW(A65))))</f>
        <v>14956</v>
      </c>
      <c r="BM75" s="25">
        <f ca="1">SUM(INDIRECT("'各歳別人口③'!E"&amp;(78+131*ROW(A65))):INDIRECT("'各歳別人口③'!E"&amp;(82+131*ROW(A65))))</f>
        <v>15451</v>
      </c>
      <c r="BN75" s="25">
        <f ca="1">SUM(INDIRECT("'各歳別人口③'!E"&amp;(83+131*ROW(A65))):INDIRECT("'各歳別人口③'!E"&amp;(87+131*ROW(A65))))</f>
        <v>13108</v>
      </c>
      <c r="BO75" s="25">
        <f ca="1">SUM(INDIRECT("'各歳別人口③'!E"&amp;(88+131*ROW(A65))):INDIRECT("'各歳別人口③'!E"&amp;(133+131*ROW(A65))))</f>
        <v>14675</v>
      </c>
      <c r="BQ75" s="24" t="str">
        <f>"2023年"&amp;"12月"</f>
        <v>2023年12月</v>
      </c>
      <c r="BR75" s="25">
        <f t="shared" ca="1" si="207"/>
        <v>801</v>
      </c>
      <c r="BS75" s="25">
        <f t="shared" ca="1" si="208"/>
        <v>964</v>
      </c>
      <c r="BT75" s="25">
        <f t="shared" ca="1" si="209"/>
        <v>988</v>
      </c>
      <c r="BU75" s="25">
        <f t="shared" ca="1" si="210"/>
        <v>1085</v>
      </c>
      <c r="BV75" s="25">
        <f t="shared" ca="1" si="211"/>
        <v>1191</v>
      </c>
      <c r="BW75" s="25">
        <f t="shared" ca="1" si="212"/>
        <v>1219</v>
      </c>
      <c r="BX75" s="25">
        <f t="shared" ca="1" si="213"/>
        <v>1285</v>
      </c>
      <c r="BY75" s="25">
        <f t="shared" ca="1" si="214"/>
        <v>1412</v>
      </c>
      <c r="BZ75" s="25">
        <f t="shared" ca="1" si="215"/>
        <v>1377</v>
      </c>
      <c r="CA75" s="25">
        <f t="shared" ca="1" si="216"/>
        <v>1390</v>
      </c>
      <c r="CB75" s="25">
        <f t="shared" ca="1" si="217"/>
        <v>1427</v>
      </c>
      <c r="CC75" s="25">
        <f t="shared" ca="1" si="218"/>
        <v>1494</v>
      </c>
      <c r="CD75" s="25">
        <f t="shared" ca="1" si="219"/>
        <v>1511</v>
      </c>
      <c r="CE75" s="25">
        <f t="shared" ca="1" si="220"/>
        <v>1629</v>
      </c>
      <c r="CF75" s="25">
        <f t="shared" ca="1" si="221"/>
        <v>1539</v>
      </c>
      <c r="CG75" s="25">
        <f t="shared" ca="1" si="222"/>
        <v>1677</v>
      </c>
      <c r="CH75" s="25">
        <f t="shared" ca="1" si="223"/>
        <v>1970</v>
      </c>
      <c r="CI75" s="25">
        <f t="shared" ca="1" si="224"/>
        <v>2046</v>
      </c>
      <c r="CJ75" s="25">
        <f t="shared" ca="1" si="225"/>
        <v>2048</v>
      </c>
      <c r="CK75" s="25">
        <f t="shared" ca="1" si="226"/>
        <v>2257</v>
      </c>
      <c r="CL75" s="25">
        <f t="shared" ca="1" si="227"/>
        <v>2411</v>
      </c>
      <c r="CM75" s="25">
        <f t="shared" ca="1" si="228"/>
        <v>2393</v>
      </c>
      <c r="CN75" s="25">
        <f t="shared" ca="1" si="229"/>
        <v>2406</v>
      </c>
      <c r="CO75" s="25">
        <f t="shared" ca="1" si="230"/>
        <v>2136</v>
      </c>
      <c r="CP75" s="25">
        <f t="shared" ca="1" si="231"/>
        <v>1970</v>
      </c>
      <c r="CQ75" s="25">
        <f t="shared" ca="1" si="232"/>
        <v>1849</v>
      </c>
      <c r="CR75" s="25">
        <f t="shared" ca="1" si="233"/>
        <v>1866</v>
      </c>
      <c r="CS75" s="25">
        <f t="shared" ca="1" si="234"/>
        <v>1859</v>
      </c>
      <c r="CT75" s="25">
        <f t="shared" ca="1" si="235"/>
        <v>1844</v>
      </c>
      <c r="CU75" s="25">
        <f t="shared" ca="1" si="236"/>
        <v>1769</v>
      </c>
      <c r="CV75" s="25">
        <f t="shared" ca="1" si="237"/>
        <v>1751</v>
      </c>
      <c r="CW75" s="25">
        <f t="shared" ca="1" si="238"/>
        <v>1679</v>
      </c>
      <c r="CX75" s="25">
        <f t="shared" ca="1" si="239"/>
        <v>1744</v>
      </c>
      <c r="CY75" s="25">
        <f t="shared" ca="1" si="240"/>
        <v>1770</v>
      </c>
      <c r="CZ75" s="25">
        <f t="shared" ca="1" si="241"/>
        <v>1725</v>
      </c>
      <c r="DA75" s="25">
        <f t="shared" ca="1" si="242"/>
        <v>1939</v>
      </c>
      <c r="DB75" s="25">
        <f t="shared" ca="1" si="243"/>
        <v>1911</v>
      </c>
      <c r="DC75" s="25">
        <f t="shared" ca="1" si="244"/>
        <v>1930</v>
      </c>
      <c r="DD75" s="25">
        <f t="shared" ca="1" si="245"/>
        <v>1965</v>
      </c>
      <c r="DE75" s="25">
        <f t="shared" ca="1" si="246"/>
        <v>2065</v>
      </c>
      <c r="DF75" s="25">
        <f t="shared" ca="1" si="247"/>
        <v>2127</v>
      </c>
      <c r="DG75" s="25">
        <f t="shared" ca="1" si="248"/>
        <v>2127</v>
      </c>
      <c r="DH75" s="25">
        <f t="shared" ca="1" si="249"/>
        <v>2135</v>
      </c>
      <c r="DI75" s="25">
        <f t="shared" ca="1" si="250"/>
        <v>2215</v>
      </c>
      <c r="DJ75" s="25">
        <f t="shared" ca="1" si="251"/>
        <v>2348</v>
      </c>
      <c r="DK75" s="25">
        <f t="shared" ca="1" si="252"/>
        <v>2511</v>
      </c>
      <c r="DL75" s="25">
        <f t="shared" ca="1" si="253"/>
        <v>2595</v>
      </c>
      <c r="DM75" s="25">
        <f t="shared" ca="1" si="254"/>
        <v>2823</v>
      </c>
      <c r="DN75" s="25">
        <f t="shared" ca="1" si="255"/>
        <v>2947</v>
      </c>
      <c r="DO75" s="25">
        <f t="shared" ca="1" si="256"/>
        <v>3115</v>
      </c>
      <c r="DP75" s="25">
        <f t="shared" ca="1" si="257"/>
        <v>3354</v>
      </c>
      <c r="DQ75" s="25">
        <f t="shared" ca="1" si="258"/>
        <v>3438</v>
      </c>
      <c r="DR75" s="25">
        <f t="shared" ca="1" si="259"/>
        <v>3330</v>
      </c>
      <c r="DS75" s="25">
        <f t="shared" ca="1" si="260"/>
        <v>3278</v>
      </c>
      <c r="DT75" s="25">
        <f t="shared" ca="1" si="261"/>
        <v>3137</v>
      </c>
      <c r="DU75" s="25">
        <f t="shared" ca="1" si="262"/>
        <v>3015</v>
      </c>
      <c r="DV75" s="25">
        <f t="shared" ca="1" si="263"/>
        <v>3152</v>
      </c>
      <c r="DW75" s="25">
        <f t="shared" ca="1" si="264"/>
        <v>2233</v>
      </c>
      <c r="DX75" s="25">
        <f t="shared" ca="1" si="265"/>
        <v>2838</v>
      </c>
      <c r="DY75" s="25">
        <f t="shared" ca="1" si="266"/>
        <v>2565</v>
      </c>
      <c r="DZ75" s="25">
        <f t="shared" ca="1" si="267"/>
        <v>2572</v>
      </c>
      <c r="EA75" s="25">
        <f t="shared" ca="1" si="268"/>
        <v>2434</v>
      </c>
      <c r="EB75" s="25">
        <f t="shared" ca="1" si="269"/>
        <v>2432</v>
      </c>
      <c r="EC75" s="25">
        <f t="shared" ca="1" si="270"/>
        <v>2274</v>
      </c>
      <c r="ED75" s="25">
        <f t="shared" ca="1" si="271"/>
        <v>2386</v>
      </c>
      <c r="EE75" s="25">
        <f t="shared" ca="1" si="272"/>
        <v>2292</v>
      </c>
      <c r="EF75" s="25">
        <f t="shared" ca="1" si="273"/>
        <v>2119</v>
      </c>
      <c r="EG75" s="25">
        <f t="shared" ca="1" si="274"/>
        <v>2271</v>
      </c>
      <c r="EH75" s="25">
        <f t="shared" ca="1" si="275"/>
        <v>2228</v>
      </c>
      <c r="EI75" s="25">
        <f t="shared" ca="1" si="276"/>
        <v>2279</v>
      </c>
      <c r="EJ75" s="25">
        <f t="shared" ca="1" si="277"/>
        <v>2403</v>
      </c>
      <c r="EK75" s="25">
        <f t="shared" ca="1" si="278"/>
        <v>2559</v>
      </c>
      <c r="EL75" s="25">
        <f t="shared" ca="1" si="279"/>
        <v>2638</v>
      </c>
      <c r="EM75" s="25">
        <f t="shared" ca="1" si="280"/>
        <v>2848</v>
      </c>
      <c r="EN75" s="25">
        <f t="shared" ca="1" si="281"/>
        <v>3286</v>
      </c>
      <c r="EO75" s="25">
        <f t="shared" ca="1" si="282"/>
        <v>3085</v>
      </c>
      <c r="EP75" s="25">
        <f t="shared" ca="1" si="283"/>
        <v>3149</v>
      </c>
      <c r="EQ75" s="25">
        <f t="shared" ca="1" si="284"/>
        <v>2087</v>
      </c>
      <c r="ER75" s="25">
        <f t="shared" ca="1" si="285"/>
        <v>1786</v>
      </c>
      <c r="ES75" s="25">
        <f t="shared" ca="1" si="286"/>
        <v>2315</v>
      </c>
      <c r="ET75" s="25">
        <f t="shared" ca="1" si="287"/>
        <v>2364</v>
      </c>
      <c r="EU75" s="25">
        <f t="shared" ca="1" si="288"/>
        <v>2282</v>
      </c>
      <c r="EV75" s="25">
        <f t="shared" ca="1" si="289"/>
        <v>2143</v>
      </c>
      <c r="EW75" s="25">
        <f t="shared" ca="1" si="290"/>
        <v>1743</v>
      </c>
      <c r="EX75" s="25">
        <f t="shared" ca="1" si="291"/>
        <v>1524</v>
      </c>
      <c r="EY75" s="25">
        <f t="shared" ca="1" si="292"/>
        <v>1303</v>
      </c>
      <c r="EZ75" s="25">
        <f t="shared" ca="1" si="293"/>
        <v>1297</v>
      </c>
      <c r="FA75" s="25">
        <f t="shared" ca="1" si="294"/>
        <v>1104</v>
      </c>
      <c r="FB75" s="25">
        <f t="shared" ca="1" si="295"/>
        <v>1024</v>
      </c>
      <c r="FC75" s="25">
        <f t="shared" ca="1" si="296"/>
        <v>750</v>
      </c>
      <c r="FD75" s="25">
        <f t="shared" ca="1" si="297"/>
        <v>622</v>
      </c>
      <c r="FE75" s="25">
        <f t="shared" ca="1" si="298"/>
        <v>487</v>
      </c>
      <c r="FF75" s="25">
        <f t="shared" ca="1" si="299"/>
        <v>356</v>
      </c>
      <c r="FG75" s="25">
        <f t="shared" ca="1" si="300"/>
        <v>254</v>
      </c>
      <c r="FH75" s="25">
        <f t="shared" ca="1" si="301"/>
        <v>181</v>
      </c>
      <c r="FI75" s="25">
        <f t="shared" ca="1" si="302"/>
        <v>149</v>
      </c>
      <c r="FJ75" s="25">
        <f t="shared" ca="1" si="303"/>
        <v>104</v>
      </c>
      <c r="FK75" s="25">
        <f t="shared" ca="1" si="304"/>
        <v>65</v>
      </c>
      <c r="FL75" s="25">
        <f t="shared" ca="1" si="305"/>
        <v>34</v>
      </c>
      <c r="FM75" s="25">
        <f t="shared" ca="1" si="306"/>
        <v>21</v>
      </c>
      <c r="FN75" s="27">
        <f ca="1">SUM(INDIRECT("'各歳別人口③'!D"&amp;(103+131*ROW(A65))):INDIRECT("'各歳別人口③'!D"&amp;(133+131*ROW(A65))))</f>
        <v>27</v>
      </c>
      <c r="FP75" s="24" t="str">
        <f>"2023年"&amp;"12月"</f>
        <v>2023年12月</v>
      </c>
      <c r="FQ75" s="25">
        <f t="shared" ca="1" si="307"/>
        <v>825</v>
      </c>
      <c r="FR75" s="25">
        <f t="shared" ca="1" si="308"/>
        <v>970</v>
      </c>
      <c r="FS75" s="25">
        <f t="shared" ca="1" si="309"/>
        <v>941</v>
      </c>
      <c r="FT75" s="25">
        <f t="shared" ca="1" si="310"/>
        <v>1040</v>
      </c>
      <c r="FU75" s="25">
        <f t="shared" ca="1" si="311"/>
        <v>1071</v>
      </c>
      <c r="FV75" s="25">
        <f t="shared" ca="1" si="312"/>
        <v>1137</v>
      </c>
      <c r="FW75" s="25">
        <f t="shared" ca="1" si="313"/>
        <v>1212</v>
      </c>
      <c r="FX75" s="25">
        <f t="shared" ca="1" si="314"/>
        <v>1247</v>
      </c>
      <c r="FY75" s="25">
        <f t="shared" ca="1" si="315"/>
        <v>1326</v>
      </c>
      <c r="FZ75" s="25">
        <f t="shared" ca="1" si="316"/>
        <v>1368</v>
      </c>
      <c r="GA75" s="25">
        <f t="shared" ca="1" si="317"/>
        <v>1448</v>
      </c>
      <c r="GB75" s="25">
        <f t="shared" ca="1" si="318"/>
        <v>1422</v>
      </c>
      <c r="GC75" s="25">
        <f t="shared" ca="1" si="319"/>
        <v>1516</v>
      </c>
      <c r="GD75" s="25">
        <f t="shared" ca="1" si="320"/>
        <v>1501</v>
      </c>
      <c r="GE75" s="25">
        <f t="shared" ca="1" si="321"/>
        <v>1500</v>
      </c>
      <c r="GF75" s="25">
        <f t="shared" ca="1" si="322"/>
        <v>1519</v>
      </c>
      <c r="GG75" s="25">
        <f t="shared" ca="1" si="323"/>
        <v>1634</v>
      </c>
      <c r="GH75" s="25">
        <f t="shared" ca="1" si="324"/>
        <v>1631</v>
      </c>
      <c r="GI75" s="25">
        <f t="shared" ca="1" si="325"/>
        <v>1589</v>
      </c>
      <c r="GJ75" s="25">
        <f t="shared" ca="1" si="326"/>
        <v>1820</v>
      </c>
      <c r="GK75" s="25">
        <f t="shared" ca="1" si="327"/>
        <v>1844</v>
      </c>
      <c r="GL75" s="25">
        <f t="shared" ca="1" si="328"/>
        <v>1789</v>
      </c>
      <c r="GM75" s="25">
        <f t="shared" ca="1" si="329"/>
        <v>1780</v>
      </c>
      <c r="GN75" s="25">
        <f t="shared" ca="1" si="330"/>
        <v>1792</v>
      </c>
      <c r="GO75" s="25">
        <f t="shared" ca="1" si="331"/>
        <v>1617</v>
      </c>
      <c r="GP75" s="25">
        <f t="shared" ca="1" si="332"/>
        <v>1576</v>
      </c>
      <c r="GQ75" s="25">
        <f t="shared" ca="1" si="333"/>
        <v>1571</v>
      </c>
      <c r="GR75" s="25">
        <f t="shared" ca="1" si="334"/>
        <v>1479</v>
      </c>
      <c r="GS75" s="25">
        <f t="shared" ca="1" si="335"/>
        <v>1477</v>
      </c>
      <c r="GT75" s="25">
        <f t="shared" ca="1" si="336"/>
        <v>1508</v>
      </c>
      <c r="GU75" s="25">
        <f t="shared" ca="1" si="337"/>
        <v>1375</v>
      </c>
      <c r="GV75" s="25">
        <f t="shared" ca="1" si="338"/>
        <v>1444</v>
      </c>
      <c r="GW75" s="25">
        <f t="shared" ca="1" si="339"/>
        <v>1458</v>
      </c>
      <c r="GX75" s="25">
        <f t="shared" ca="1" si="340"/>
        <v>1515</v>
      </c>
      <c r="GY75" s="25">
        <f t="shared" ca="1" si="341"/>
        <v>1589</v>
      </c>
      <c r="GZ75" s="25">
        <f t="shared" ca="1" si="342"/>
        <v>1671</v>
      </c>
      <c r="HA75" s="25">
        <f t="shared" ca="1" si="343"/>
        <v>1675</v>
      </c>
      <c r="HB75" s="25">
        <f t="shared" ca="1" si="344"/>
        <v>1670</v>
      </c>
      <c r="HC75" s="25">
        <f t="shared" ca="1" si="345"/>
        <v>1835</v>
      </c>
      <c r="HD75" s="25">
        <f t="shared" ca="1" si="346"/>
        <v>1911</v>
      </c>
      <c r="HE75" s="25">
        <f t="shared" ca="1" si="347"/>
        <v>1985</v>
      </c>
      <c r="HF75" s="25">
        <f t="shared" ca="1" si="348"/>
        <v>1946</v>
      </c>
      <c r="HG75" s="25">
        <f t="shared" ca="1" si="349"/>
        <v>2019</v>
      </c>
      <c r="HH75" s="25">
        <f t="shared" ca="1" si="350"/>
        <v>2142</v>
      </c>
      <c r="HI75" s="25">
        <f t="shared" ca="1" si="351"/>
        <v>2232</v>
      </c>
      <c r="HJ75" s="25">
        <f t="shared" ca="1" si="352"/>
        <v>2350</v>
      </c>
      <c r="HK75" s="25">
        <f t="shared" ca="1" si="353"/>
        <v>2448</v>
      </c>
      <c r="HL75" s="25">
        <f t="shared" ca="1" si="354"/>
        <v>2603</v>
      </c>
      <c r="HM75" s="25">
        <f t="shared" ca="1" si="355"/>
        <v>2796</v>
      </c>
      <c r="HN75" s="25">
        <f t="shared" ca="1" si="356"/>
        <v>3002</v>
      </c>
      <c r="HO75" s="25">
        <f t="shared" ca="1" si="357"/>
        <v>3152</v>
      </c>
      <c r="HP75" s="25">
        <f t="shared" ca="1" si="358"/>
        <v>3130</v>
      </c>
      <c r="HQ75" s="25">
        <f t="shared" ca="1" si="359"/>
        <v>3145</v>
      </c>
      <c r="HR75" s="25">
        <f t="shared" ca="1" si="360"/>
        <v>3064</v>
      </c>
      <c r="HS75" s="25">
        <f t="shared" ca="1" si="361"/>
        <v>2899</v>
      </c>
      <c r="HT75" s="25">
        <f t="shared" ca="1" si="362"/>
        <v>2880</v>
      </c>
      <c r="HU75" s="25">
        <f t="shared" ca="1" si="363"/>
        <v>2970</v>
      </c>
      <c r="HV75" s="25">
        <f t="shared" ca="1" si="364"/>
        <v>2151</v>
      </c>
      <c r="HW75" s="25">
        <f t="shared" ca="1" si="365"/>
        <v>2749</v>
      </c>
      <c r="HX75" s="25">
        <f t="shared" ca="1" si="366"/>
        <v>2518</v>
      </c>
      <c r="HY75" s="25">
        <f t="shared" ca="1" si="367"/>
        <v>2461</v>
      </c>
      <c r="HZ75" s="25">
        <f t="shared" ca="1" si="368"/>
        <v>2320</v>
      </c>
      <c r="IA75" s="25">
        <f t="shared" ca="1" si="369"/>
        <v>2273</v>
      </c>
      <c r="IB75" s="25">
        <f t="shared" ca="1" si="370"/>
        <v>2295</v>
      </c>
      <c r="IC75" s="25">
        <f t="shared" ca="1" si="371"/>
        <v>2207</v>
      </c>
      <c r="ID75" s="25">
        <f t="shared" ca="1" si="372"/>
        <v>2243</v>
      </c>
      <c r="IE75" s="25">
        <f t="shared" ca="1" si="373"/>
        <v>2137</v>
      </c>
      <c r="IF75" s="25">
        <f t="shared" ca="1" si="374"/>
        <v>2298</v>
      </c>
      <c r="IG75" s="25">
        <f t="shared" ca="1" si="375"/>
        <v>2330</v>
      </c>
      <c r="IH75" s="25">
        <f t="shared" ca="1" si="376"/>
        <v>2408</v>
      </c>
      <c r="II75" s="25">
        <f t="shared" ca="1" si="377"/>
        <v>2396</v>
      </c>
      <c r="IJ75" s="25">
        <f t="shared" ca="1" si="378"/>
        <v>2738</v>
      </c>
      <c r="IK75" s="25">
        <f t="shared" ca="1" si="379"/>
        <v>2956</v>
      </c>
      <c r="IL75" s="25">
        <f t="shared" ca="1" si="380"/>
        <v>3104</v>
      </c>
      <c r="IM75" s="25">
        <f t="shared" ca="1" si="381"/>
        <v>3762</v>
      </c>
      <c r="IN75" s="25">
        <f t="shared" ca="1" si="382"/>
        <v>3680</v>
      </c>
      <c r="IO75" s="25">
        <f t="shared" ca="1" si="383"/>
        <v>3779</v>
      </c>
      <c r="IP75" s="25">
        <f t="shared" ca="1" si="384"/>
        <v>2643</v>
      </c>
      <c r="IQ75" s="25">
        <f t="shared" ca="1" si="385"/>
        <v>2354</v>
      </c>
      <c r="IR75" s="25">
        <f t="shared" ca="1" si="386"/>
        <v>2995</v>
      </c>
      <c r="IS75" s="25">
        <f t="shared" ca="1" si="387"/>
        <v>2988</v>
      </c>
      <c r="IT75" s="25">
        <f t="shared" ca="1" si="388"/>
        <v>2820</v>
      </c>
      <c r="IU75" s="25">
        <f t="shared" ca="1" si="389"/>
        <v>2798</v>
      </c>
      <c r="IV75" s="25">
        <f t="shared" ca="1" si="390"/>
        <v>2411</v>
      </c>
      <c r="IW75" s="25">
        <f t="shared" ca="1" si="391"/>
        <v>2091</v>
      </c>
      <c r="IX75" s="25">
        <f t="shared" ca="1" si="392"/>
        <v>1907</v>
      </c>
      <c r="IY75" s="25">
        <f t="shared" ca="1" si="393"/>
        <v>1921</v>
      </c>
      <c r="IZ75" s="25">
        <f t="shared" ca="1" si="394"/>
        <v>1675</v>
      </c>
      <c r="JA75" s="25">
        <f t="shared" ca="1" si="395"/>
        <v>1701</v>
      </c>
      <c r="JB75" s="25">
        <f t="shared" ca="1" si="396"/>
        <v>1391</v>
      </c>
      <c r="JC75" s="25">
        <f t="shared" ca="1" si="397"/>
        <v>1241</v>
      </c>
      <c r="JD75" s="25">
        <f t="shared" ca="1" si="398"/>
        <v>1072</v>
      </c>
      <c r="JE75" s="25">
        <f t="shared" ca="1" si="399"/>
        <v>868</v>
      </c>
      <c r="JF75" s="25">
        <f t="shared" ca="1" si="400"/>
        <v>695</v>
      </c>
      <c r="JG75" s="25">
        <f t="shared" ca="1" si="401"/>
        <v>586</v>
      </c>
      <c r="JH75" s="25">
        <f t="shared" ca="1" si="402"/>
        <v>442</v>
      </c>
      <c r="JI75" s="25">
        <f t="shared" ca="1" si="403"/>
        <v>336</v>
      </c>
      <c r="JJ75" s="25">
        <f t="shared" ca="1" si="404"/>
        <v>255</v>
      </c>
      <c r="JK75" s="25">
        <f t="shared" ca="1" si="405"/>
        <v>215</v>
      </c>
      <c r="JL75" s="25">
        <f t="shared" ca="1" si="406"/>
        <v>132</v>
      </c>
      <c r="JM75" s="27">
        <f ca="1">SUM(INDIRECT("'各歳別人口③'!E"&amp;(103+131*ROW(A65))):INDIRECT("'各歳別人口③'!E"&amp;(133+131*ROW(A65))))</f>
        <v>238</v>
      </c>
    </row>
    <row r="76" spans="1:273" x14ac:dyDescent="0.4">
      <c r="A76" s="24" t="str">
        <f>"2024年"&amp;"1月"</f>
        <v>2024年1月</v>
      </c>
      <c r="B76" s="25">
        <f ca="1">SUM(INDIRECT("'各歳別人口③'!D"&amp;(3+131*ROW(A66))):INDIRECT("'各歳別人口③'!E"&amp;(133+131*ROW(A66))))</f>
        <v>382936</v>
      </c>
      <c r="D76" s="24" t="str">
        <f>"2024年"&amp;"1月"</f>
        <v>2024年1月</v>
      </c>
      <c r="E76" s="25">
        <f ca="1">SUM(INDIRECT("'各歳別人口③'!D"&amp;(3+131*ROW(A66))):INDIRECT("'各歳別人口③'!D"&amp;(133+131*ROW(A66))))</f>
        <v>190567</v>
      </c>
      <c r="F76" s="25">
        <f ca="1">SUM(INDIRECT("'各歳別人口③'!E"&amp;(3+131*ROW(A66))):INDIRECT("'各歳別人口③'!E"&amp;(133+131*ROW(A66))))</f>
        <v>192369</v>
      </c>
      <c r="H76" s="24" t="str">
        <f>"2024年"&amp;"1月"</f>
        <v>2024年1月</v>
      </c>
      <c r="I76" s="25">
        <f ca="1">SUM(INDIRECT("'各歳別人口③'!D"&amp;(3+131*ROW(A66))):INDIRECT("'各歳別人口③'!D"&amp;(17+131*ROW(A66))))</f>
        <v>19240</v>
      </c>
      <c r="J76" s="25">
        <f ca="1">SUM(INDIRECT("'各歳別人口③'!D"&amp;(18+131*ROW(A66))):INDIRECT("'各歳別人口③'!D"&amp;(67+131*ROW(A66))))</f>
        <v>116214</v>
      </c>
      <c r="K76" s="25">
        <f ca="1">SUM(INDIRECT("'各歳別人口③'!D"&amp;(68+131*ROW(A66))):INDIRECT("'各歳別人口③'!D"&amp;(133+131*ROW(A66))))</f>
        <v>55113</v>
      </c>
      <c r="M76" s="24" t="str">
        <f>"2024年"&amp;"1月"</f>
        <v>2024年1月</v>
      </c>
      <c r="N76" s="25">
        <f ca="1">SUM(INDIRECT("'各歳別人口③'!E"&amp;(3+131*ROW(A66))):INDIRECT("'各歳別人口③'!E"&amp;(17+131*ROW(A66))))</f>
        <v>18450</v>
      </c>
      <c r="O76" s="25">
        <f ca="1">SUM(INDIRECT("'各歳別人口③'!E"&amp;(18+131*ROW(A66))):INDIRECT("'各歳別人口③'!E"&amp;(67+131*ROW(A66))))</f>
        <v>104340</v>
      </c>
      <c r="P76" s="25">
        <f ca="1">SUM(INDIRECT("'各歳別人口③'!E"&amp;(68+131*ROW(A66))):INDIRECT("'各歳別人口③'!E"&amp;(133+131*ROW(A66))))</f>
        <v>69579</v>
      </c>
      <c r="R76" s="24" t="str">
        <f>"2024年"&amp;"1月"</f>
        <v>2024年1月</v>
      </c>
      <c r="S76" s="26">
        <f ca="1">IFERROR(SUM(INDIRECT("'各歳別人口③'!D"&amp;(68+131*ROW(A66))):INDIRECT("'各歳別人口③'!E"&amp;(133+131*ROW(A66))))/SUM(INDIRECT("'各歳別人口③'!D"&amp;(3+131*ROW(A66))):INDIRECT("'各歳別人口③'!E"&amp;(133+131*ROW(A66)))),"")</f>
        <v>0.32562099149727369</v>
      </c>
      <c r="U76" s="24" t="str">
        <f>"2024年"&amp;"1月"</f>
        <v>2024年1月</v>
      </c>
      <c r="V76" s="26">
        <f ca="1">IFERROR(SUM(INDIRECT("'各歳別人口③'!D"&amp;(78+131*ROW(A66))):INDIRECT("'各歳別人口③'!E"&amp;(133+131*ROW(A66))))/SUM(INDIRECT("'各歳別人口③'!D"&amp;(3+131*ROW(A66))):INDIRECT("'各歳別人口③'!E"&amp;(133+131*ROW(A66)))),"")</f>
        <v>0.1927345561660434</v>
      </c>
      <c r="X76" s="24" t="str">
        <f>"2024年"&amp;"1月"</f>
        <v>2024年1月</v>
      </c>
      <c r="Y76" s="26">
        <f ca="1">IFERROR(SUM(INDIRECT("'各歳別人口③'!D"&amp;(3+131*ROW(A66))):INDIRECT("'各歳別人口③'!E"&amp;(17+131*ROW(A66))))/SUM(INDIRECT("'各歳別人口③'!D"&amp;(3+131*ROW(A66))):INDIRECT("'各歳別人口③'!E"&amp;(133+131*ROW(A66)))),"")</f>
        <v>9.842375749472497E-2</v>
      </c>
      <c r="Z76" s="26">
        <f ca="1">IFERROR(SUM(INDIRECT("'各歳別人口③'!D"&amp;(18+131*ROW(A66))):INDIRECT("'各歳別人口③'!E"&amp;(67+131*ROW(A66))))/SUM(INDIRECT("'各歳別人口③'!D"&amp;(3+131*ROW(A66))):INDIRECT("'各歳別人口③'!E"&amp;(133+131*ROW(A66)))),"")</f>
        <v>0.57595525100800138</v>
      </c>
      <c r="AA76" s="26">
        <f ca="1">IFERROR(SUM(INDIRECT("'各歳別人口③'!D"&amp;(68+131*ROW(A66))):INDIRECT("'各歳別人口③'!E"&amp;(133+131*ROW(A66))))/SUM(INDIRECT("'各歳別人口③'!D"&amp;(3+131*ROW(A66))):INDIRECT("'各歳別人口③'!E"&amp;(133+131*ROW(A66)))),"")</f>
        <v>0.32562099149727369</v>
      </c>
      <c r="AC76" s="24" t="str">
        <f>"2024年"&amp;"1月"</f>
        <v>2024年1月</v>
      </c>
      <c r="AD76" s="25">
        <f ca="1">SUM(INDIRECT("'各歳別人口③'!D"&amp;(3+131*ROW(A66))):INDIRECT("'各歳別人口③'!D"&amp;(7+131*ROW(A66))))</f>
        <v>4998</v>
      </c>
      <c r="AE76" s="25">
        <f ca="1">SUM(INDIRECT("'各歳別人口③'!D"&amp;(8+131*ROW(A66))):INDIRECT("'各歳別人口③'!D"&amp;(12+131*ROW(A66))))</f>
        <v>6674</v>
      </c>
      <c r="AF76" s="25">
        <f ca="1">SUM(INDIRECT("'各歳別人口③'!D"&amp;(13+131*ROW(A66))):INDIRECT("'各歳別人口③'!D"&amp;(17+131*ROW(A66))))</f>
        <v>7568</v>
      </c>
      <c r="AG76" s="25">
        <f ca="1">SUM(INDIRECT("'各歳別人口③'!D"&amp;(18+131*ROW(A66))):INDIRECT("'各歳別人口③'!D"&amp;(22+131*ROW(A66))))</f>
        <v>9977</v>
      </c>
      <c r="AH76" s="25">
        <f ca="1">SUM(INDIRECT("'各歳別人口③'!D"&amp;(23+131*ROW(A66))):INDIRECT("'各歳別人口③'!D"&amp;(27+131*ROW(A66))))</f>
        <v>11312</v>
      </c>
      <c r="AI76" s="25">
        <f ca="1">SUM(INDIRECT("'各歳別人口③'!D"&amp;(28+131*ROW(A66))):INDIRECT("'各歳別人口③'!D"&amp;(32+131*ROW(A66))))</f>
        <v>9162</v>
      </c>
      <c r="AJ76" s="25">
        <f ca="1">SUM(INDIRECT("'各歳別人口③'!D"&amp;(33+131*ROW(A66))):INDIRECT("'各歳別人口③'!D"&amp;(37+131*ROW(A66))))</f>
        <v>8658</v>
      </c>
      <c r="AK76" s="25">
        <f ca="1">SUM(INDIRECT("'各歳別人口③'!D"&amp;(38+131*ROW(A66))):INDIRECT("'各歳別人口③'!D"&amp;(42+131*ROW(A66))))</f>
        <v>9785</v>
      </c>
      <c r="AL76" s="25">
        <f ca="1">SUM(INDIRECT("'各歳別人口③'!D"&amp;(43+131*ROW(A66))):INDIRECT("'各歳別人口③'!D"&amp;(47+131*ROW(A66))))</f>
        <v>10911</v>
      </c>
      <c r="AM76" s="25">
        <f ca="1">SUM(INDIRECT("'各歳別人口③'!D"&amp;(48+131*ROW(A66))):INDIRECT("'各歳別人口③'!D"&amp;(52+131*ROW(A66))))</f>
        <v>13911</v>
      </c>
      <c r="AN76" s="25">
        <f ca="1">SUM(INDIRECT("'各歳別人口③'!D"&amp;(53+131*ROW(A66))):INDIRECT("'各歳別人口③'!D"&amp;(57+131*ROW(A66))))</f>
        <v>16510</v>
      </c>
      <c r="AO76" s="25">
        <f ca="1">SUM(INDIRECT("'各歳別人口③'!D"&amp;(58+131*ROW(A66))):INDIRECT("'各歳別人口③'!D"&amp;(62+131*ROW(A66))))</f>
        <v>13885</v>
      </c>
      <c r="AP76" s="25">
        <f ca="1">SUM(INDIRECT("'各歳別人口③'!D"&amp;(63+131*ROW(A66))):INDIRECT("'各歳別人口③'!D"&amp;(67+131*ROW(A66))))</f>
        <v>12103</v>
      </c>
      <c r="AQ76" s="25">
        <f ca="1">SUM(INDIRECT("'各歳別人口③'!D"&amp;(68+131*ROW(A66))):INDIRECT("'各歳別人口③'!D"&amp;(72+131*ROW(A66))))</f>
        <v>11141</v>
      </c>
      <c r="AR76" s="25">
        <f ca="1">SUM(INDIRECT("'各歳別人口③'!D"&amp;(73+131*ROW(A66))):INDIRECT("'各歳別人口③'!D"&amp;(77+131*ROW(A66))))</f>
        <v>13570</v>
      </c>
      <c r="AS76" s="25">
        <f ca="1">SUM(INDIRECT("'各歳別人口③'!D"&amp;(78+131*ROW(A66))):INDIRECT("'各歳別人口③'!D"&amp;(82+131*ROW(A66))))</f>
        <v>12468</v>
      </c>
      <c r="AT76" s="25">
        <f ca="1">SUM(INDIRECT("'各歳別人口③'!D"&amp;(83+131*ROW(A66))):INDIRECT("'各歳別人口③'!D"&amp;(87+131*ROW(A66))))</f>
        <v>10119</v>
      </c>
      <c r="AU76" s="25">
        <f ca="1">SUM(INDIRECT("'各歳別人口③'!D"&amp;(88+131*ROW(A66))):INDIRECT("'各歳別人口③'!D"&amp;(133+131*ROW(A66))))</f>
        <v>7815</v>
      </c>
      <c r="AW76" s="24" t="str">
        <f>"2024年"&amp;"1月"</f>
        <v>2024年1月</v>
      </c>
      <c r="AX76" s="25">
        <f ca="1">SUM(INDIRECT("'各歳別人口③'!E"&amp;(3+131*ROW(A66))):INDIRECT("'各歳別人口③'!E"&amp;(7+131*ROW(A66))))</f>
        <v>4820</v>
      </c>
      <c r="AY76" s="25">
        <f ca="1">SUM(INDIRECT("'各歳別人口③'!E"&amp;(8+131*ROW(A66))):INDIRECT("'各歳別人口③'!E"&amp;(12+131*ROW(A66))))</f>
        <v>6272</v>
      </c>
      <c r="AZ76" s="25">
        <f ca="1">SUM(INDIRECT("'各歳別人口③'!E"&amp;(13+131*ROW(A66))):INDIRECT("'各歳別人口③'!E"&amp;(17+131*ROW(A66))))</f>
        <v>7358</v>
      </c>
      <c r="BA76" s="25">
        <f ca="1">SUM(INDIRECT("'各歳別人口③'!E"&amp;(18+131*ROW(A66))):INDIRECT("'各歳別人口③'!E"&amp;(22+131*ROW(A66))))</f>
        <v>8175</v>
      </c>
      <c r="BB76" s="25">
        <f ca="1">SUM(INDIRECT("'各歳別人口③'!E"&amp;(23+131*ROW(A66))):INDIRECT("'各歳別人口③'!E"&amp;(27+131*ROW(A66))))</f>
        <v>8810</v>
      </c>
      <c r="BC76" s="25">
        <f ca="1">SUM(INDIRECT("'各歳別人口③'!E"&amp;(28+131*ROW(A66))):INDIRECT("'各歳別人口③'!E"&amp;(32+131*ROW(A66))))</f>
        <v>7608</v>
      </c>
      <c r="BD76" s="25">
        <f ca="1">SUM(INDIRECT("'各歳別人口③'!E"&amp;(33+131*ROW(A66))):INDIRECT("'各歳別人口③'!E"&amp;(37+131*ROW(A66))))</f>
        <v>7345</v>
      </c>
      <c r="BE76" s="25">
        <f ca="1">SUM(INDIRECT("'各歳別人口③'!E"&amp;(38+131*ROW(A66))):INDIRECT("'各歳別人口③'!E"&amp;(42+131*ROW(A66))))</f>
        <v>8742</v>
      </c>
      <c r="BF76" s="25">
        <f ca="1">SUM(INDIRECT("'各歳別人口③'!E"&amp;(43+131*ROW(A66))):INDIRECT("'各歳別人口③'!E"&amp;(47+131*ROW(A66))))</f>
        <v>10290</v>
      </c>
      <c r="BG76" s="25">
        <f ca="1">SUM(INDIRECT("'各歳別人口③'!E"&amp;(48+131*ROW(A66))):INDIRECT("'各歳別人口③'!E"&amp;(52+131*ROW(A66))))</f>
        <v>13162</v>
      </c>
      <c r="BH76" s="25">
        <f ca="1">SUM(INDIRECT("'各歳別人口③'!E"&amp;(53+131*ROW(A66))):INDIRECT("'各歳別人口③'!E"&amp;(57+131*ROW(A66))))</f>
        <v>15386</v>
      </c>
      <c r="BI76" s="25">
        <f ca="1">SUM(INDIRECT("'各歳別人口③'!E"&amp;(58+131*ROW(A66))):INDIRECT("'各歳別人口③'!E"&amp;(62+131*ROW(A66))))</f>
        <v>13285</v>
      </c>
      <c r="BJ76" s="25">
        <f ca="1">SUM(INDIRECT("'各歳別人口③'!E"&amp;(63+131*ROW(A66))):INDIRECT("'各歳別人口③'!E"&amp;(67+131*ROW(A66))))</f>
        <v>11537</v>
      </c>
      <c r="BK76" s="25">
        <f ca="1">SUM(INDIRECT("'各歳別人口③'!E"&amp;(68+131*ROW(A66))):INDIRECT("'各歳別人口③'!E"&amp;(72+131*ROW(A66))))</f>
        <v>11385</v>
      </c>
      <c r="BL76" s="25">
        <f ca="1">SUM(INDIRECT("'各歳別人口③'!E"&amp;(73+131*ROW(A66))):INDIRECT("'各歳別人口③'!E"&amp;(77+131*ROW(A66))))</f>
        <v>14791</v>
      </c>
      <c r="BM76" s="25">
        <f ca="1">SUM(INDIRECT("'各歳別人口③'!E"&amp;(78+131*ROW(A66))):INDIRECT("'各歳別人口③'!E"&amp;(82+131*ROW(A66))))</f>
        <v>15478</v>
      </c>
      <c r="BN76" s="25">
        <f ca="1">SUM(INDIRECT("'各歳別人口③'!E"&amp;(83+131*ROW(A66))):INDIRECT("'各歳別人口③'!E"&amp;(87+131*ROW(A66))))</f>
        <v>13149</v>
      </c>
      <c r="BO76" s="25">
        <f ca="1">SUM(INDIRECT("'各歳別人口③'!E"&amp;(88+131*ROW(A66))):INDIRECT("'各歳別人口③'!E"&amp;(133+131*ROW(A66))))</f>
        <v>14776</v>
      </c>
      <c r="BQ76" s="24" t="str">
        <f>"2024年"&amp;"1月"</f>
        <v>2024年1月</v>
      </c>
      <c r="BR76" s="25">
        <f t="shared" ca="1" si="207"/>
        <v>815</v>
      </c>
      <c r="BS76" s="25">
        <f t="shared" ca="1" si="208"/>
        <v>942</v>
      </c>
      <c r="BT76" s="25">
        <f t="shared" ca="1" si="209"/>
        <v>996</v>
      </c>
      <c r="BU76" s="25">
        <f t="shared" ca="1" si="210"/>
        <v>1061</v>
      </c>
      <c r="BV76" s="25">
        <f t="shared" ca="1" si="211"/>
        <v>1184</v>
      </c>
      <c r="BW76" s="25">
        <f t="shared" ca="1" si="212"/>
        <v>1224</v>
      </c>
      <c r="BX76" s="25">
        <f t="shared" ca="1" si="213"/>
        <v>1279</v>
      </c>
      <c r="BY76" s="25">
        <f t="shared" ca="1" si="214"/>
        <v>1385</v>
      </c>
      <c r="BZ76" s="25">
        <f t="shared" ca="1" si="215"/>
        <v>1405</v>
      </c>
      <c r="CA76" s="25">
        <f t="shared" ca="1" si="216"/>
        <v>1381</v>
      </c>
      <c r="CB76" s="25">
        <f t="shared" ca="1" si="217"/>
        <v>1417</v>
      </c>
      <c r="CC76" s="25">
        <f t="shared" ca="1" si="218"/>
        <v>1496</v>
      </c>
      <c r="CD76" s="25">
        <f t="shared" ca="1" si="219"/>
        <v>1514</v>
      </c>
      <c r="CE76" s="25">
        <f t="shared" ca="1" si="220"/>
        <v>1623</v>
      </c>
      <c r="CF76" s="25">
        <f t="shared" ca="1" si="221"/>
        <v>1518</v>
      </c>
      <c r="CG76" s="25">
        <f t="shared" ca="1" si="222"/>
        <v>1689</v>
      </c>
      <c r="CH76" s="25">
        <f t="shared" ca="1" si="223"/>
        <v>1940</v>
      </c>
      <c r="CI76" s="25">
        <f t="shared" ca="1" si="224"/>
        <v>2050</v>
      </c>
      <c r="CJ76" s="25">
        <f t="shared" ca="1" si="225"/>
        <v>2023</v>
      </c>
      <c r="CK76" s="25">
        <f t="shared" ca="1" si="226"/>
        <v>2275</v>
      </c>
      <c r="CL76" s="25">
        <f t="shared" ca="1" si="227"/>
        <v>2402</v>
      </c>
      <c r="CM76" s="25">
        <f t="shared" ca="1" si="228"/>
        <v>2402</v>
      </c>
      <c r="CN76" s="25">
        <f t="shared" ca="1" si="229"/>
        <v>2417</v>
      </c>
      <c r="CO76" s="25">
        <f t="shared" ca="1" si="230"/>
        <v>2112</v>
      </c>
      <c r="CP76" s="25">
        <f t="shared" ca="1" si="231"/>
        <v>1979</v>
      </c>
      <c r="CQ76" s="25">
        <f t="shared" ca="1" si="232"/>
        <v>1859</v>
      </c>
      <c r="CR76" s="25">
        <f t="shared" ca="1" si="233"/>
        <v>1827</v>
      </c>
      <c r="CS76" s="25">
        <f t="shared" ca="1" si="234"/>
        <v>1874</v>
      </c>
      <c r="CT76" s="25">
        <f t="shared" ca="1" si="235"/>
        <v>1822</v>
      </c>
      <c r="CU76" s="25">
        <f t="shared" ca="1" si="236"/>
        <v>1780</v>
      </c>
      <c r="CV76" s="25">
        <f t="shared" ca="1" si="237"/>
        <v>1733</v>
      </c>
      <c r="CW76" s="25">
        <f t="shared" ca="1" si="238"/>
        <v>1707</v>
      </c>
      <c r="CX76" s="25">
        <f t="shared" ca="1" si="239"/>
        <v>1720</v>
      </c>
      <c r="CY76" s="25">
        <f t="shared" ca="1" si="240"/>
        <v>1757</v>
      </c>
      <c r="CZ76" s="25">
        <f t="shared" ca="1" si="241"/>
        <v>1741</v>
      </c>
      <c r="DA76" s="25">
        <f t="shared" ca="1" si="242"/>
        <v>1948</v>
      </c>
      <c r="DB76" s="25">
        <f t="shared" ca="1" si="243"/>
        <v>1885</v>
      </c>
      <c r="DC76" s="25">
        <f t="shared" ca="1" si="244"/>
        <v>1931</v>
      </c>
      <c r="DD76" s="25">
        <f t="shared" ca="1" si="245"/>
        <v>1939</v>
      </c>
      <c r="DE76" s="25">
        <f t="shared" ca="1" si="246"/>
        <v>2082</v>
      </c>
      <c r="DF76" s="25">
        <f t="shared" ca="1" si="247"/>
        <v>2124</v>
      </c>
      <c r="DG76" s="25">
        <f t="shared" ca="1" si="248"/>
        <v>2102</v>
      </c>
      <c r="DH76" s="25">
        <f t="shared" ca="1" si="249"/>
        <v>2137</v>
      </c>
      <c r="DI76" s="25">
        <f t="shared" ca="1" si="250"/>
        <v>2219</v>
      </c>
      <c r="DJ76" s="25">
        <f t="shared" ca="1" si="251"/>
        <v>2329</v>
      </c>
      <c r="DK76" s="25">
        <f t="shared" ca="1" si="252"/>
        <v>2513</v>
      </c>
      <c r="DL76" s="25">
        <f t="shared" ca="1" si="253"/>
        <v>2612</v>
      </c>
      <c r="DM76" s="25">
        <f t="shared" ca="1" si="254"/>
        <v>2778</v>
      </c>
      <c r="DN76" s="25">
        <f t="shared" ca="1" si="255"/>
        <v>2941</v>
      </c>
      <c r="DO76" s="25">
        <f t="shared" ca="1" si="256"/>
        <v>3067</v>
      </c>
      <c r="DP76" s="25">
        <f t="shared" ca="1" si="257"/>
        <v>3368</v>
      </c>
      <c r="DQ76" s="25">
        <f t="shared" ca="1" si="258"/>
        <v>3436</v>
      </c>
      <c r="DR76" s="25">
        <f t="shared" ca="1" si="259"/>
        <v>3338</v>
      </c>
      <c r="DS76" s="25">
        <f t="shared" ca="1" si="260"/>
        <v>3246</v>
      </c>
      <c r="DT76" s="25">
        <f t="shared" ca="1" si="261"/>
        <v>3122</v>
      </c>
      <c r="DU76" s="25">
        <f t="shared" ca="1" si="262"/>
        <v>3083</v>
      </c>
      <c r="DV76" s="25">
        <f t="shared" ca="1" si="263"/>
        <v>3109</v>
      </c>
      <c r="DW76" s="25">
        <f t="shared" ca="1" si="264"/>
        <v>2334</v>
      </c>
      <c r="DX76" s="25">
        <f t="shared" ca="1" si="265"/>
        <v>2787</v>
      </c>
      <c r="DY76" s="25">
        <f t="shared" ca="1" si="266"/>
        <v>2572</v>
      </c>
      <c r="DZ76" s="25">
        <f t="shared" ca="1" si="267"/>
        <v>2575</v>
      </c>
      <c r="EA76" s="25">
        <f t="shared" ca="1" si="268"/>
        <v>2423</v>
      </c>
      <c r="EB76" s="25">
        <f t="shared" ca="1" si="269"/>
        <v>2447</v>
      </c>
      <c r="EC76" s="25">
        <f t="shared" ca="1" si="270"/>
        <v>2256</v>
      </c>
      <c r="ED76" s="25">
        <f t="shared" ca="1" si="271"/>
        <v>2402</v>
      </c>
      <c r="EE76" s="25">
        <f t="shared" ca="1" si="272"/>
        <v>2274</v>
      </c>
      <c r="EF76" s="25">
        <f t="shared" ca="1" si="273"/>
        <v>2142</v>
      </c>
      <c r="EG76" s="25">
        <f t="shared" ca="1" si="274"/>
        <v>2253</v>
      </c>
      <c r="EH76" s="25">
        <f t="shared" ca="1" si="275"/>
        <v>2221</v>
      </c>
      <c r="EI76" s="25">
        <f t="shared" ca="1" si="276"/>
        <v>2251</v>
      </c>
      <c r="EJ76" s="25">
        <f t="shared" ca="1" si="277"/>
        <v>2390</v>
      </c>
      <c r="EK76" s="25">
        <f t="shared" ca="1" si="278"/>
        <v>2533</v>
      </c>
      <c r="EL76" s="25">
        <f t="shared" ca="1" si="279"/>
        <v>2633</v>
      </c>
      <c r="EM76" s="25">
        <f t="shared" ca="1" si="280"/>
        <v>2819</v>
      </c>
      <c r="EN76" s="25">
        <f t="shared" ca="1" si="281"/>
        <v>3195</v>
      </c>
      <c r="EO76" s="25">
        <f t="shared" ca="1" si="282"/>
        <v>3085</v>
      </c>
      <c r="EP76" s="25">
        <f t="shared" ca="1" si="283"/>
        <v>3225</v>
      </c>
      <c r="EQ76" s="25">
        <f t="shared" ca="1" si="284"/>
        <v>2199</v>
      </c>
      <c r="ER76" s="25">
        <f t="shared" ca="1" si="285"/>
        <v>1727</v>
      </c>
      <c r="ES76" s="25">
        <f t="shared" ca="1" si="286"/>
        <v>2232</v>
      </c>
      <c r="ET76" s="25">
        <f t="shared" ca="1" si="287"/>
        <v>2374</v>
      </c>
      <c r="EU76" s="25">
        <f t="shared" ca="1" si="288"/>
        <v>2272</v>
      </c>
      <c r="EV76" s="25">
        <f t="shared" ca="1" si="289"/>
        <v>2160</v>
      </c>
      <c r="EW76" s="25">
        <f t="shared" ca="1" si="290"/>
        <v>1768</v>
      </c>
      <c r="EX76" s="25">
        <f t="shared" ca="1" si="291"/>
        <v>1545</v>
      </c>
      <c r="EY76" s="25">
        <f t="shared" ca="1" si="292"/>
        <v>1291</v>
      </c>
      <c r="EZ76" s="25">
        <f t="shared" ca="1" si="293"/>
        <v>1298</v>
      </c>
      <c r="FA76" s="25">
        <f t="shared" ca="1" si="294"/>
        <v>1104</v>
      </c>
      <c r="FB76" s="25">
        <f t="shared" ca="1" si="295"/>
        <v>1029</v>
      </c>
      <c r="FC76" s="25">
        <f t="shared" ca="1" si="296"/>
        <v>768</v>
      </c>
      <c r="FD76" s="25">
        <f t="shared" ca="1" si="297"/>
        <v>617</v>
      </c>
      <c r="FE76" s="25">
        <f t="shared" ca="1" si="298"/>
        <v>500</v>
      </c>
      <c r="FF76" s="25">
        <f t="shared" ca="1" si="299"/>
        <v>354</v>
      </c>
      <c r="FG76" s="25">
        <f t="shared" ca="1" si="300"/>
        <v>269</v>
      </c>
      <c r="FH76" s="25">
        <f t="shared" ca="1" si="301"/>
        <v>181</v>
      </c>
      <c r="FI76" s="25">
        <f t="shared" ca="1" si="302"/>
        <v>136</v>
      </c>
      <c r="FJ76" s="25">
        <f t="shared" ca="1" si="303"/>
        <v>122</v>
      </c>
      <c r="FK76" s="25">
        <f t="shared" ca="1" si="304"/>
        <v>54</v>
      </c>
      <c r="FL76" s="25">
        <f t="shared" ca="1" si="305"/>
        <v>44</v>
      </c>
      <c r="FM76" s="25">
        <f t="shared" ca="1" si="306"/>
        <v>22</v>
      </c>
      <c r="FN76" s="27">
        <f ca="1">SUM(INDIRECT("'各歳別人口③'!D"&amp;(103+131*ROW(A66))):INDIRECT("'各歳別人口③'!D"&amp;(133+131*ROW(A66))))</f>
        <v>26</v>
      </c>
      <c r="FP76" s="24" t="str">
        <f>"2024年"&amp;"1月"</f>
        <v>2024年1月</v>
      </c>
      <c r="FQ76" s="25">
        <f t="shared" ca="1" si="307"/>
        <v>814</v>
      </c>
      <c r="FR76" s="25">
        <f t="shared" ca="1" si="308"/>
        <v>951</v>
      </c>
      <c r="FS76" s="25">
        <f t="shared" ca="1" si="309"/>
        <v>938</v>
      </c>
      <c r="FT76" s="25">
        <f t="shared" ca="1" si="310"/>
        <v>1046</v>
      </c>
      <c r="FU76" s="25">
        <f t="shared" ca="1" si="311"/>
        <v>1071</v>
      </c>
      <c r="FV76" s="25">
        <f t="shared" ca="1" si="312"/>
        <v>1108</v>
      </c>
      <c r="FW76" s="25">
        <f t="shared" ca="1" si="313"/>
        <v>1224</v>
      </c>
      <c r="FX76" s="25">
        <f t="shared" ca="1" si="314"/>
        <v>1240</v>
      </c>
      <c r="FY76" s="25">
        <f t="shared" ca="1" si="315"/>
        <v>1312</v>
      </c>
      <c r="FZ76" s="25">
        <f t="shared" ca="1" si="316"/>
        <v>1388</v>
      </c>
      <c r="GA76" s="25">
        <f t="shared" ca="1" si="317"/>
        <v>1428</v>
      </c>
      <c r="GB76" s="25">
        <f t="shared" ca="1" si="318"/>
        <v>1416</v>
      </c>
      <c r="GC76" s="25">
        <f t="shared" ca="1" si="319"/>
        <v>1526</v>
      </c>
      <c r="GD76" s="25">
        <f t="shared" ca="1" si="320"/>
        <v>1507</v>
      </c>
      <c r="GE76" s="25">
        <f t="shared" ca="1" si="321"/>
        <v>1481</v>
      </c>
      <c r="GF76" s="25">
        <f t="shared" ca="1" si="322"/>
        <v>1526</v>
      </c>
      <c r="GG76" s="25">
        <f t="shared" ca="1" si="323"/>
        <v>1628</v>
      </c>
      <c r="GH76" s="25">
        <f t="shared" ca="1" si="324"/>
        <v>1628</v>
      </c>
      <c r="GI76" s="25">
        <f t="shared" ca="1" si="325"/>
        <v>1567</v>
      </c>
      <c r="GJ76" s="25">
        <f t="shared" ca="1" si="326"/>
        <v>1826</v>
      </c>
      <c r="GK76" s="25">
        <f t="shared" ca="1" si="327"/>
        <v>1818</v>
      </c>
      <c r="GL76" s="25">
        <f t="shared" ca="1" si="328"/>
        <v>1807</v>
      </c>
      <c r="GM76" s="25">
        <f t="shared" ca="1" si="329"/>
        <v>1776</v>
      </c>
      <c r="GN76" s="25">
        <f t="shared" ca="1" si="330"/>
        <v>1800</v>
      </c>
      <c r="GO76" s="25">
        <f t="shared" ca="1" si="331"/>
        <v>1609</v>
      </c>
      <c r="GP76" s="25">
        <f t="shared" ca="1" si="332"/>
        <v>1572</v>
      </c>
      <c r="GQ76" s="25">
        <f t="shared" ca="1" si="333"/>
        <v>1556</v>
      </c>
      <c r="GR76" s="25">
        <f t="shared" ca="1" si="334"/>
        <v>1505</v>
      </c>
      <c r="GS76" s="25">
        <f t="shared" ca="1" si="335"/>
        <v>1460</v>
      </c>
      <c r="GT76" s="25">
        <f t="shared" ca="1" si="336"/>
        <v>1515</v>
      </c>
      <c r="GU76" s="25">
        <f t="shared" ca="1" si="337"/>
        <v>1382</v>
      </c>
      <c r="GV76" s="25">
        <f t="shared" ca="1" si="338"/>
        <v>1428</v>
      </c>
      <c r="GW76" s="25">
        <f t="shared" ca="1" si="339"/>
        <v>1436</v>
      </c>
      <c r="GX76" s="25">
        <f t="shared" ca="1" si="340"/>
        <v>1520</v>
      </c>
      <c r="GY76" s="25">
        <f t="shared" ca="1" si="341"/>
        <v>1579</v>
      </c>
      <c r="GZ76" s="25">
        <f t="shared" ca="1" si="342"/>
        <v>1685</v>
      </c>
      <c r="HA76" s="25">
        <f t="shared" ca="1" si="343"/>
        <v>1691</v>
      </c>
      <c r="HB76" s="25">
        <f t="shared" ca="1" si="344"/>
        <v>1627</v>
      </c>
      <c r="HC76" s="25">
        <f t="shared" ca="1" si="345"/>
        <v>1814</v>
      </c>
      <c r="HD76" s="25">
        <f t="shared" ca="1" si="346"/>
        <v>1925</v>
      </c>
      <c r="HE76" s="25">
        <f t="shared" ca="1" si="347"/>
        <v>1999</v>
      </c>
      <c r="HF76" s="25">
        <f t="shared" ca="1" si="348"/>
        <v>1929</v>
      </c>
      <c r="HG76" s="25">
        <f t="shared" ca="1" si="349"/>
        <v>2014</v>
      </c>
      <c r="HH76" s="25">
        <f t="shared" ca="1" si="350"/>
        <v>2113</v>
      </c>
      <c r="HI76" s="25">
        <f t="shared" ca="1" si="351"/>
        <v>2235</v>
      </c>
      <c r="HJ76" s="25">
        <f t="shared" ca="1" si="352"/>
        <v>2340</v>
      </c>
      <c r="HK76" s="25">
        <f t="shared" ca="1" si="353"/>
        <v>2464</v>
      </c>
      <c r="HL76" s="25">
        <f t="shared" ca="1" si="354"/>
        <v>2584</v>
      </c>
      <c r="HM76" s="25">
        <f t="shared" ca="1" si="355"/>
        <v>2782</v>
      </c>
      <c r="HN76" s="25">
        <f t="shared" ca="1" si="356"/>
        <v>2992</v>
      </c>
      <c r="HO76" s="25">
        <f t="shared" ca="1" si="357"/>
        <v>3129</v>
      </c>
      <c r="HP76" s="25">
        <f t="shared" ca="1" si="358"/>
        <v>3119</v>
      </c>
      <c r="HQ76" s="25">
        <f t="shared" ca="1" si="359"/>
        <v>3145</v>
      </c>
      <c r="HR76" s="25">
        <f t="shared" ca="1" si="360"/>
        <v>3076</v>
      </c>
      <c r="HS76" s="25">
        <f t="shared" ca="1" si="361"/>
        <v>2917</v>
      </c>
      <c r="HT76" s="25">
        <f t="shared" ca="1" si="362"/>
        <v>2884</v>
      </c>
      <c r="HU76" s="25">
        <f t="shared" ca="1" si="363"/>
        <v>2920</v>
      </c>
      <c r="HV76" s="25">
        <f t="shared" ca="1" si="364"/>
        <v>2246</v>
      </c>
      <c r="HW76" s="25">
        <f t="shared" ca="1" si="365"/>
        <v>2697</v>
      </c>
      <c r="HX76" s="25">
        <f t="shared" ca="1" si="366"/>
        <v>2538</v>
      </c>
      <c r="HY76" s="25">
        <f t="shared" ca="1" si="367"/>
        <v>2456</v>
      </c>
      <c r="HZ76" s="25">
        <f t="shared" ca="1" si="368"/>
        <v>2327</v>
      </c>
      <c r="IA76" s="25">
        <f t="shared" ca="1" si="369"/>
        <v>2273</v>
      </c>
      <c r="IB76" s="25">
        <f t="shared" ca="1" si="370"/>
        <v>2304</v>
      </c>
      <c r="IC76" s="25">
        <f t="shared" ca="1" si="371"/>
        <v>2177</v>
      </c>
      <c r="ID76" s="25">
        <f t="shared" ca="1" si="372"/>
        <v>2279</v>
      </c>
      <c r="IE76" s="25">
        <f t="shared" ca="1" si="373"/>
        <v>2123</v>
      </c>
      <c r="IF76" s="25">
        <f t="shared" ca="1" si="374"/>
        <v>2297</v>
      </c>
      <c r="IG76" s="25">
        <f t="shared" ca="1" si="375"/>
        <v>2284</v>
      </c>
      <c r="IH76" s="25">
        <f t="shared" ca="1" si="376"/>
        <v>2402</v>
      </c>
      <c r="II76" s="25">
        <f t="shared" ca="1" si="377"/>
        <v>2414</v>
      </c>
      <c r="IJ76" s="25">
        <f t="shared" ca="1" si="378"/>
        <v>2681</v>
      </c>
      <c r="IK76" s="25">
        <f t="shared" ca="1" si="379"/>
        <v>2897</v>
      </c>
      <c r="IL76" s="25">
        <f t="shared" ca="1" si="380"/>
        <v>3071</v>
      </c>
      <c r="IM76" s="25">
        <f t="shared" ca="1" si="381"/>
        <v>3728</v>
      </c>
      <c r="IN76" s="25">
        <f t="shared" ca="1" si="382"/>
        <v>3657</v>
      </c>
      <c r="IO76" s="25">
        <f t="shared" ca="1" si="383"/>
        <v>3840</v>
      </c>
      <c r="IP76" s="25">
        <f t="shared" ca="1" si="384"/>
        <v>2757</v>
      </c>
      <c r="IQ76" s="25">
        <f t="shared" ca="1" si="385"/>
        <v>2316</v>
      </c>
      <c r="IR76" s="25">
        <f t="shared" ca="1" si="386"/>
        <v>2908</v>
      </c>
      <c r="IS76" s="25">
        <f t="shared" ca="1" si="387"/>
        <v>3000</v>
      </c>
      <c r="IT76" s="25">
        <f t="shared" ca="1" si="388"/>
        <v>2786</v>
      </c>
      <c r="IU76" s="25">
        <f t="shared" ca="1" si="389"/>
        <v>2856</v>
      </c>
      <c r="IV76" s="25">
        <f t="shared" ca="1" si="390"/>
        <v>2404</v>
      </c>
      <c r="IW76" s="25">
        <f t="shared" ca="1" si="391"/>
        <v>2103</v>
      </c>
      <c r="IX76" s="25">
        <f t="shared" ca="1" si="392"/>
        <v>1921</v>
      </c>
      <c r="IY76" s="25">
        <f t="shared" ca="1" si="393"/>
        <v>1947</v>
      </c>
      <c r="IZ76" s="25">
        <f t="shared" ca="1" si="394"/>
        <v>1668</v>
      </c>
      <c r="JA76" s="25">
        <f t="shared" ca="1" si="395"/>
        <v>1667</v>
      </c>
      <c r="JB76" s="25">
        <f t="shared" ca="1" si="396"/>
        <v>1453</v>
      </c>
      <c r="JC76" s="25">
        <f t="shared" ca="1" si="397"/>
        <v>1237</v>
      </c>
      <c r="JD76" s="25">
        <f t="shared" ca="1" si="398"/>
        <v>1088</v>
      </c>
      <c r="JE76" s="25">
        <f t="shared" ca="1" si="399"/>
        <v>875</v>
      </c>
      <c r="JF76" s="25">
        <f t="shared" ca="1" si="400"/>
        <v>695</v>
      </c>
      <c r="JG76" s="25">
        <f t="shared" ca="1" si="401"/>
        <v>607</v>
      </c>
      <c r="JH76" s="25">
        <f t="shared" ca="1" si="402"/>
        <v>441</v>
      </c>
      <c r="JI76" s="25">
        <f t="shared" ca="1" si="403"/>
        <v>342</v>
      </c>
      <c r="JJ76" s="25">
        <f t="shared" ca="1" si="404"/>
        <v>248</v>
      </c>
      <c r="JK76" s="25">
        <f t="shared" ca="1" si="405"/>
        <v>215</v>
      </c>
      <c r="JL76" s="25">
        <f t="shared" ca="1" si="406"/>
        <v>132</v>
      </c>
      <c r="JM76" s="27">
        <f ca="1">SUM(INDIRECT("'各歳別人口③'!E"&amp;(103+131*ROW(A66))):INDIRECT("'各歳別人口③'!E"&amp;(133+131*ROW(A66))))</f>
        <v>240</v>
      </c>
    </row>
    <row r="77" spans="1:273" x14ac:dyDescent="0.4">
      <c r="A77" s="24" t="str">
        <f>"2024年"&amp;"2月"</f>
        <v>2024年2月</v>
      </c>
      <c r="B77" s="25">
        <f ca="1">SUM(INDIRECT("'各歳別人口③'!D"&amp;(3+131*ROW(A67))):INDIRECT("'各歳別人口③'!E"&amp;(133+131*ROW(A67))))</f>
        <v>382574</v>
      </c>
      <c r="D77" s="24" t="str">
        <f>"2024年"&amp;"2月"</f>
        <v>2024年2月</v>
      </c>
      <c r="E77" s="25">
        <f ca="1">SUM(INDIRECT("'各歳別人口③'!D"&amp;(3+131*ROW(A67))):INDIRECT("'各歳別人口③'!D"&amp;(133+131*ROW(A67))))</f>
        <v>190380</v>
      </c>
      <c r="F77" s="25">
        <f ca="1">SUM(INDIRECT("'各歳別人口③'!E"&amp;(3+131*ROW(A67))):INDIRECT("'各歳別人口③'!E"&amp;(133+131*ROW(A67))))</f>
        <v>192194</v>
      </c>
      <c r="H77" s="24" t="str">
        <f>"2024年"&amp;"2月"</f>
        <v>2024年2月</v>
      </c>
      <c r="I77" s="25">
        <f ca="1">SUM(INDIRECT("'各歳別人口③'!D"&amp;(3+131*ROW(A67))):INDIRECT("'各歳別人口③'!D"&amp;(17+131*ROW(A67))))</f>
        <v>19196</v>
      </c>
      <c r="J77" s="25">
        <f ca="1">SUM(INDIRECT("'各歳別人口③'!D"&amp;(18+131*ROW(A67))):INDIRECT("'各歳別人口③'!D"&amp;(67+131*ROW(A67))))</f>
        <v>116082</v>
      </c>
      <c r="K77" s="25">
        <f ca="1">SUM(INDIRECT("'各歳別人口③'!D"&amp;(68+131*ROW(A67))):INDIRECT("'各歳別人口③'!D"&amp;(133+131*ROW(A67))))</f>
        <v>55102</v>
      </c>
      <c r="M77" s="24" t="str">
        <f>"2024年"&amp;"2月"</f>
        <v>2024年2月</v>
      </c>
      <c r="N77" s="25">
        <f ca="1">SUM(INDIRECT("'各歳別人口③'!E"&amp;(3+131*ROW(A67))):INDIRECT("'各歳別人口③'!E"&amp;(17+131*ROW(A67))))</f>
        <v>18418</v>
      </c>
      <c r="O77" s="25">
        <f ca="1">SUM(INDIRECT("'各歳別人口③'!E"&amp;(18+131*ROW(A67))):INDIRECT("'各歳別人口③'!E"&amp;(67+131*ROW(A67))))</f>
        <v>104234</v>
      </c>
      <c r="P77" s="25">
        <f ca="1">SUM(INDIRECT("'各歳別人口③'!E"&amp;(68+131*ROW(A67))):INDIRECT("'各歳別人口③'!E"&amp;(133+131*ROW(A67))))</f>
        <v>69542</v>
      </c>
      <c r="R77" s="24" t="str">
        <f>"2024年"&amp;"2月"</f>
        <v>2024年2月</v>
      </c>
      <c r="S77" s="26">
        <f ca="1">IFERROR(SUM(INDIRECT("'各歳別人口③'!D"&amp;(68+131*ROW(A67))):INDIRECT("'各歳別人口③'!E"&amp;(133+131*ROW(A67))))/SUM(INDIRECT("'各歳別人口③'!D"&amp;(3+131*ROW(A67))):INDIRECT("'各歳別人口③'!E"&amp;(133+131*ROW(A67)))),"")</f>
        <v>0.32580363537511697</v>
      </c>
      <c r="U77" s="24" t="str">
        <f>"2024年"&amp;"2月"</f>
        <v>2024年2月</v>
      </c>
      <c r="V77" s="26">
        <f ca="1">IFERROR(SUM(INDIRECT("'各歳別人口③'!D"&amp;(78+131*ROW(A67))):INDIRECT("'各歳別人口③'!E"&amp;(133+131*ROW(A67))))/SUM(INDIRECT("'各歳別人口③'!D"&amp;(3+131*ROW(A67))):INDIRECT("'各歳別人口③'!E"&amp;(133+131*ROW(A67)))),"")</f>
        <v>0.19340833407393079</v>
      </c>
      <c r="X77" s="24" t="str">
        <f>"2024年"&amp;"2月"</f>
        <v>2024年2月</v>
      </c>
      <c r="Y77" s="26">
        <f ca="1">IFERROR(SUM(INDIRECT("'各歳別人口③'!D"&amp;(3+131*ROW(A67))):INDIRECT("'各歳別人口③'!E"&amp;(17+131*ROW(A67))))/SUM(INDIRECT("'各歳別人口③'!D"&amp;(3+131*ROW(A67))):INDIRECT("'各歳別人口③'!E"&amp;(133+131*ROW(A67)))),"")</f>
        <v>9.831823385802485E-2</v>
      </c>
      <c r="Z77" s="26">
        <f ca="1">IFERROR(SUM(INDIRECT("'各歳別人口③'!D"&amp;(18+131*ROW(A67))):INDIRECT("'各歳別人口③'!E"&amp;(67+131*ROW(A67))))/SUM(INDIRECT("'各歳別人口③'!D"&amp;(3+131*ROW(A67))):INDIRECT("'各歳別人口③'!E"&amp;(133+131*ROW(A67)))),"")</f>
        <v>0.57587813076685823</v>
      </c>
      <c r="AA77" s="26">
        <f ca="1">IFERROR(SUM(INDIRECT("'各歳別人口③'!D"&amp;(68+131*ROW(A67))):INDIRECT("'各歳別人口③'!E"&amp;(133+131*ROW(A67))))/SUM(INDIRECT("'各歳別人口③'!D"&amp;(3+131*ROW(A67))):INDIRECT("'各歳別人口③'!E"&amp;(133+131*ROW(A67)))),"")</f>
        <v>0.32580363537511697</v>
      </c>
      <c r="AC77" s="24" t="str">
        <f>"2024年"&amp;"2月"</f>
        <v>2024年2月</v>
      </c>
      <c r="AD77" s="25">
        <f ca="1">SUM(INDIRECT("'各歳別人口③'!D"&amp;(3+131*ROW(A67))):INDIRECT("'各歳別人口③'!D"&amp;(7+131*ROW(A67))))</f>
        <v>4981</v>
      </c>
      <c r="AE77" s="25">
        <f ca="1">SUM(INDIRECT("'各歳別人口③'!D"&amp;(8+131*ROW(A67))):INDIRECT("'各歳別人口③'!D"&amp;(12+131*ROW(A67))))</f>
        <v>6669</v>
      </c>
      <c r="AF77" s="25">
        <f ca="1">SUM(INDIRECT("'各歳別人口③'!D"&amp;(13+131*ROW(A67))):INDIRECT("'各歳別人口③'!D"&amp;(17+131*ROW(A67))))</f>
        <v>7546</v>
      </c>
      <c r="AG77" s="25">
        <f ca="1">SUM(INDIRECT("'各歳別人口③'!D"&amp;(18+131*ROW(A67))):INDIRECT("'各歳別人口③'!D"&amp;(22+131*ROW(A67))))</f>
        <v>9902</v>
      </c>
      <c r="AH77" s="25">
        <f ca="1">SUM(INDIRECT("'各歳別人口③'!D"&amp;(23+131*ROW(A67))):INDIRECT("'各歳別人口③'!D"&amp;(27+131*ROW(A67))))</f>
        <v>11342</v>
      </c>
      <c r="AI77" s="25">
        <f ca="1">SUM(INDIRECT("'各歳別人口③'!D"&amp;(28+131*ROW(A67))):INDIRECT("'各歳別人口③'!D"&amp;(32+131*ROW(A67))))</f>
        <v>9158</v>
      </c>
      <c r="AJ77" s="25">
        <f ca="1">SUM(INDIRECT("'各歳別人口③'!D"&amp;(33+131*ROW(A67))):INDIRECT("'各歳別人口③'!D"&amp;(37+131*ROW(A67))))</f>
        <v>8684</v>
      </c>
      <c r="AK77" s="25">
        <f ca="1">SUM(INDIRECT("'各歳別人口③'!D"&amp;(38+131*ROW(A67))):INDIRECT("'各歳別人口③'!D"&amp;(42+131*ROW(A67))))</f>
        <v>9762</v>
      </c>
      <c r="AL77" s="25">
        <f ca="1">SUM(INDIRECT("'各歳別人口③'!D"&amp;(43+131*ROW(A67))):INDIRECT("'各歳別人口③'!D"&amp;(47+131*ROW(A67))))</f>
        <v>10877</v>
      </c>
      <c r="AM77" s="25">
        <f ca="1">SUM(INDIRECT("'各歳別人口③'!D"&amp;(48+131*ROW(A67))):INDIRECT("'各歳別人口③'!D"&amp;(52+131*ROW(A67))))</f>
        <v>13838</v>
      </c>
      <c r="AN77" s="25">
        <f ca="1">SUM(INDIRECT("'各歳別人口③'!D"&amp;(53+131*ROW(A67))):INDIRECT("'各歳別人口③'!D"&amp;(57+131*ROW(A67))))</f>
        <v>16515</v>
      </c>
      <c r="AO77" s="25">
        <f ca="1">SUM(INDIRECT("'各歳別人口③'!D"&amp;(58+131*ROW(A67))):INDIRECT("'各歳別人口③'!D"&amp;(62+131*ROW(A67))))</f>
        <v>13910</v>
      </c>
      <c r="AP77" s="25">
        <f ca="1">SUM(INDIRECT("'各歳別人口③'!D"&amp;(63+131*ROW(A67))):INDIRECT("'各歳別人口③'!D"&amp;(67+131*ROW(A67))))</f>
        <v>12094</v>
      </c>
      <c r="AQ77" s="25">
        <f ca="1">SUM(INDIRECT("'各歳別人口③'!D"&amp;(68+131*ROW(A67))):INDIRECT("'各歳別人口③'!D"&amp;(72+131*ROW(A67))))</f>
        <v>11152</v>
      </c>
      <c r="AR77" s="25">
        <f ca="1">SUM(INDIRECT("'各歳別人口③'!D"&amp;(73+131*ROW(A67))):INDIRECT("'各歳別人口③'!D"&amp;(77+131*ROW(A67))))</f>
        <v>13470</v>
      </c>
      <c r="AS77" s="25">
        <f ca="1">SUM(INDIRECT("'各歳別人口③'!D"&amp;(78+131*ROW(A67))):INDIRECT("'各歳別人口③'!D"&amp;(82+131*ROW(A67))))</f>
        <v>12463</v>
      </c>
      <c r="AT77" s="25">
        <f ca="1">SUM(INDIRECT("'各歳別人口③'!D"&amp;(83+131*ROW(A67))):INDIRECT("'各歳別人口③'!D"&amp;(87+131*ROW(A67))))</f>
        <v>10170</v>
      </c>
      <c r="AU77" s="25">
        <f ca="1">SUM(INDIRECT("'各歳別人口③'!D"&amp;(88+131*ROW(A67))):INDIRECT("'各歳別人口③'!D"&amp;(133+131*ROW(A67))))</f>
        <v>7847</v>
      </c>
      <c r="AW77" s="24" t="str">
        <f>"2024年"&amp;"2月"</f>
        <v>2024年2月</v>
      </c>
      <c r="AX77" s="25">
        <f ca="1">SUM(INDIRECT("'各歳別人口③'!E"&amp;(3+131*ROW(A67))):INDIRECT("'各歳別人口③'!E"&amp;(7+131*ROW(A67))))</f>
        <v>4825</v>
      </c>
      <c r="AY77" s="25">
        <f ca="1">SUM(INDIRECT("'各歳別人口③'!E"&amp;(8+131*ROW(A67))):INDIRECT("'各歳別人口③'!E"&amp;(12+131*ROW(A67))))</f>
        <v>6238</v>
      </c>
      <c r="AZ77" s="25">
        <f ca="1">SUM(INDIRECT("'各歳別人口③'!E"&amp;(13+131*ROW(A67))):INDIRECT("'各歳別人口③'!E"&amp;(17+131*ROW(A67))))</f>
        <v>7355</v>
      </c>
      <c r="BA77" s="25">
        <f ca="1">SUM(INDIRECT("'各歳別人口③'!E"&amp;(18+131*ROW(A67))):INDIRECT("'各歳別人口③'!E"&amp;(22+131*ROW(A67))))</f>
        <v>8151</v>
      </c>
      <c r="BB77" s="25">
        <f ca="1">SUM(INDIRECT("'各歳別人口③'!E"&amp;(23+131*ROW(A67))):INDIRECT("'各歳別人口③'!E"&amp;(27+131*ROW(A67))))</f>
        <v>8817</v>
      </c>
      <c r="BC77" s="25">
        <f ca="1">SUM(INDIRECT("'各歳別人口③'!E"&amp;(28+131*ROW(A67))):INDIRECT("'各歳別人口③'!E"&amp;(32+131*ROW(A67))))</f>
        <v>7601</v>
      </c>
      <c r="BD77" s="25">
        <f ca="1">SUM(INDIRECT("'各歳別人口③'!E"&amp;(33+131*ROW(A67))):INDIRECT("'各歳別人口③'!E"&amp;(37+131*ROW(A67))))</f>
        <v>7332</v>
      </c>
      <c r="BE77" s="25">
        <f ca="1">SUM(INDIRECT("'各歳別人口③'!E"&amp;(38+131*ROW(A67))):INDIRECT("'各歳別人口③'!E"&amp;(42+131*ROW(A67))))</f>
        <v>8708</v>
      </c>
      <c r="BF77" s="25">
        <f ca="1">SUM(INDIRECT("'各歳別人口③'!E"&amp;(43+131*ROW(A67))):INDIRECT("'各歳別人口③'!E"&amp;(47+131*ROW(A67))))</f>
        <v>10279</v>
      </c>
      <c r="BG77" s="25">
        <f ca="1">SUM(INDIRECT("'各歳別人口③'!E"&amp;(48+131*ROW(A67))):INDIRECT("'各歳別人口③'!E"&amp;(52+131*ROW(A67))))</f>
        <v>13096</v>
      </c>
      <c r="BH77" s="25">
        <f ca="1">SUM(INDIRECT("'各歳別人口③'!E"&amp;(53+131*ROW(A67))):INDIRECT("'各歳別人口③'!E"&amp;(57+131*ROW(A67))))</f>
        <v>15363</v>
      </c>
      <c r="BI77" s="25">
        <f ca="1">SUM(INDIRECT("'各歳別人口③'!E"&amp;(58+131*ROW(A67))):INDIRECT("'各歳別人口③'!E"&amp;(62+131*ROW(A67))))</f>
        <v>13355</v>
      </c>
      <c r="BJ77" s="25">
        <f ca="1">SUM(INDIRECT("'各歳別人口③'!E"&amp;(63+131*ROW(A67))):INDIRECT("'各歳別人口③'!E"&amp;(67+131*ROW(A67))))</f>
        <v>11532</v>
      </c>
      <c r="BK77" s="25">
        <f ca="1">SUM(INDIRECT("'各歳別人口③'!E"&amp;(68+131*ROW(A67))):INDIRECT("'各歳別人口③'!E"&amp;(72+131*ROW(A67))))</f>
        <v>11328</v>
      </c>
      <c r="BL77" s="25">
        <f ca="1">SUM(INDIRECT("'各歳別人口③'!E"&amp;(73+131*ROW(A67))):INDIRECT("'各歳別人口③'!E"&amp;(77+131*ROW(A67))))</f>
        <v>14701</v>
      </c>
      <c r="BM77" s="25">
        <f ca="1">SUM(INDIRECT("'各歳別人口③'!E"&amp;(78+131*ROW(A67))):INDIRECT("'各歳別人口③'!E"&amp;(82+131*ROW(A67))))</f>
        <v>15473</v>
      </c>
      <c r="BN77" s="25">
        <f ca="1">SUM(INDIRECT("'各歳別人口③'!E"&amp;(83+131*ROW(A67))):INDIRECT("'各歳別人口③'!E"&amp;(87+131*ROW(A67))))</f>
        <v>13224</v>
      </c>
      <c r="BO77" s="25">
        <f ca="1">SUM(INDIRECT("'各歳別人口③'!E"&amp;(88+131*ROW(A67))):INDIRECT("'各歳別人口③'!E"&amp;(133+131*ROW(A67))))</f>
        <v>14816</v>
      </c>
      <c r="BQ77" s="24" t="str">
        <f>"2024年"&amp;"2月"</f>
        <v>2024年2月</v>
      </c>
      <c r="BR77" s="25">
        <f t="shared" ca="1" si="207"/>
        <v>816</v>
      </c>
      <c r="BS77" s="25">
        <f t="shared" ca="1" si="208"/>
        <v>947</v>
      </c>
      <c r="BT77" s="25">
        <f t="shared" ca="1" si="209"/>
        <v>996</v>
      </c>
      <c r="BU77" s="25">
        <f t="shared" ca="1" si="210"/>
        <v>1050</v>
      </c>
      <c r="BV77" s="25">
        <f t="shared" ca="1" si="211"/>
        <v>1172</v>
      </c>
      <c r="BW77" s="25">
        <f t="shared" ca="1" si="212"/>
        <v>1212</v>
      </c>
      <c r="BX77" s="25">
        <f t="shared" ca="1" si="213"/>
        <v>1276</v>
      </c>
      <c r="BY77" s="25">
        <f t="shared" ca="1" si="214"/>
        <v>1380</v>
      </c>
      <c r="BZ77" s="25">
        <f t="shared" ca="1" si="215"/>
        <v>1407</v>
      </c>
      <c r="CA77" s="25">
        <f t="shared" ca="1" si="216"/>
        <v>1394</v>
      </c>
      <c r="CB77" s="25">
        <f t="shared" ca="1" si="217"/>
        <v>1402</v>
      </c>
      <c r="CC77" s="25">
        <f t="shared" ca="1" si="218"/>
        <v>1498</v>
      </c>
      <c r="CD77" s="25">
        <f t="shared" ca="1" si="219"/>
        <v>1499</v>
      </c>
      <c r="CE77" s="25">
        <f t="shared" ca="1" si="220"/>
        <v>1618</v>
      </c>
      <c r="CF77" s="25">
        <f t="shared" ca="1" si="221"/>
        <v>1529</v>
      </c>
      <c r="CG77" s="25">
        <f t="shared" ca="1" si="222"/>
        <v>1664</v>
      </c>
      <c r="CH77" s="25">
        <f t="shared" ca="1" si="223"/>
        <v>1935</v>
      </c>
      <c r="CI77" s="25">
        <f t="shared" ca="1" si="224"/>
        <v>2058</v>
      </c>
      <c r="CJ77" s="25">
        <f t="shared" ca="1" si="225"/>
        <v>2004</v>
      </c>
      <c r="CK77" s="25">
        <f t="shared" ca="1" si="226"/>
        <v>2241</v>
      </c>
      <c r="CL77" s="25">
        <f t="shared" ca="1" si="227"/>
        <v>2401</v>
      </c>
      <c r="CM77" s="25">
        <f t="shared" ca="1" si="228"/>
        <v>2384</v>
      </c>
      <c r="CN77" s="25">
        <f t="shared" ca="1" si="229"/>
        <v>2472</v>
      </c>
      <c r="CO77" s="25">
        <f t="shared" ca="1" si="230"/>
        <v>2091</v>
      </c>
      <c r="CP77" s="25">
        <f t="shared" ca="1" si="231"/>
        <v>1994</v>
      </c>
      <c r="CQ77" s="25">
        <f t="shared" ca="1" si="232"/>
        <v>1875</v>
      </c>
      <c r="CR77" s="25">
        <f t="shared" ca="1" si="233"/>
        <v>1803</v>
      </c>
      <c r="CS77" s="25">
        <f t="shared" ca="1" si="234"/>
        <v>1880</v>
      </c>
      <c r="CT77" s="25">
        <f t="shared" ca="1" si="235"/>
        <v>1803</v>
      </c>
      <c r="CU77" s="25">
        <f t="shared" ca="1" si="236"/>
        <v>1797</v>
      </c>
      <c r="CV77" s="25">
        <f t="shared" ca="1" si="237"/>
        <v>1738</v>
      </c>
      <c r="CW77" s="25">
        <f t="shared" ca="1" si="238"/>
        <v>1701</v>
      </c>
      <c r="CX77" s="25">
        <f t="shared" ca="1" si="239"/>
        <v>1745</v>
      </c>
      <c r="CY77" s="25">
        <f t="shared" ca="1" si="240"/>
        <v>1750</v>
      </c>
      <c r="CZ77" s="25">
        <f t="shared" ca="1" si="241"/>
        <v>1750</v>
      </c>
      <c r="DA77" s="25">
        <f t="shared" ca="1" si="242"/>
        <v>1915</v>
      </c>
      <c r="DB77" s="25">
        <f t="shared" ca="1" si="243"/>
        <v>1908</v>
      </c>
      <c r="DC77" s="25">
        <f t="shared" ca="1" si="244"/>
        <v>1901</v>
      </c>
      <c r="DD77" s="25">
        <f t="shared" ca="1" si="245"/>
        <v>1961</v>
      </c>
      <c r="DE77" s="25">
        <f t="shared" ca="1" si="246"/>
        <v>2077</v>
      </c>
      <c r="DF77" s="25">
        <f t="shared" ca="1" si="247"/>
        <v>2101</v>
      </c>
      <c r="DG77" s="25">
        <f t="shared" ca="1" si="248"/>
        <v>2112</v>
      </c>
      <c r="DH77" s="25">
        <f t="shared" ca="1" si="249"/>
        <v>2116</v>
      </c>
      <c r="DI77" s="25">
        <f t="shared" ca="1" si="250"/>
        <v>2210</v>
      </c>
      <c r="DJ77" s="25">
        <f t="shared" ca="1" si="251"/>
        <v>2338</v>
      </c>
      <c r="DK77" s="25">
        <f t="shared" ca="1" si="252"/>
        <v>2510</v>
      </c>
      <c r="DL77" s="25">
        <f t="shared" ca="1" si="253"/>
        <v>2560</v>
      </c>
      <c r="DM77" s="25">
        <f t="shared" ca="1" si="254"/>
        <v>2773</v>
      </c>
      <c r="DN77" s="25">
        <f t="shared" ca="1" si="255"/>
        <v>2914</v>
      </c>
      <c r="DO77" s="25">
        <f t="shared" ca="1" si="256"/>
        <v>3081</v>
      </c>
      <c r="DP77" s="25">
        <f t="shared" ca="1" si="257"/>
        <v>3351</v>
      </c>
      <c r="DQ77" s="25">
        <f t="shared" ca="1" si="258"/>
        <v>3384</v>
      </c>
      <c r="DR77" s="25">
        <f t="shared" ca="1" si="259"/>
        <v>3366</v>
      </c>
      <c r="DS77" s="25">
        <f t="shared" ca="1" si="260"/>
        <v>3272</v>
      </c>
      <c r="DT77" s="25">
        <f t="shared" ca="1" si="261"/>
        <v>3142</v>
      </c>
      <c r="DU77" s="25">
        <f t="shared" ca="1" si="262"/>
        <v>3069</v>
      </c>
      <c r="DV77" s="25">
        <f t="shared" ca="1" si="263"/>
        <v>3115</v>
      </c>
      <c r="DW77" s="25">
        <f t="shared" ca="1" si="264"/>
        <v>2415</v>
      </c>
      <c r="DX77" s="25">
        <f t="shared" ca="1" si="265"/>
        <v>2723</v>
      </c>
      <c r="DY77" s="25">
        <f t="shared" ca="1" si="266"/>
        <v>2588</v>
      </c>
      <c r="DZ77" s="25">
        <f t="shared" ca="1" si="267"/>
        <v>2556</v>
      </c>
      <c r="EA77" s="25">
        <f t="shared" ca="1" si="268"/>
        <v>2448</v>
      </c>
      <c r="EB77" s="25">
        <f t="shared" ca="1" si="269"/>
        <v>2444</v>
      </c>
      <c r="EC77" s="25">
        <f t="shared" ca="1" si="270"/>
        <v>2268</v>
      </c>
      <c r="ED77" s="25">
        <f t="shared" ca="1" si="271"/>
        <v>2378</v>
      </c>
      <c r="EE77" s="25">
        <f t="shared" ca="1" si="272"/>
        <v>2312</v>
      </c>
      <c r="EF77" s="25">
        <f t="shared" ca="1" si="273"/>
        <v>2131</v>
      </c>
      <c r="EG77" s="25">
        <f t="shared" ca="1" si="274"/>
        <v>2254</v>
      </c>
      <c r="EH77" s="25">
        <f t="shared" ca="1" si="275"/>
        <v>2190</v>
      </c>
      <c r="EI77" s="25">
        <f t="shared" ca="1" si="276"/>
        <v>2265</v>
      </c>
      <c r="EJ77" s="25">
        <f t="shared" ca="1" si="277"/>
        <v>2357</v>
      </c>
      <c r="EK77" s="25">
        <f t="shared" ca="1" si="278"/>
        <v>2517</v>
      </c>
      <c r="EL77" s="25">
        <f t="shared" ca="1" si="279"/>
        <v>2646</v>
      </c>
      <c r="EM77" s="25">
        <f t="shared" ca="1" si="280"/>
        <v>2785</v>
      </c>
      <c r="EN77" s="25">
        <f t="shared" ca="1" si="281"/>
        <v>3165</v>
      </c>
      <c r="EO77" s="25">
        <f t="shared" ca="1" si="282"/>
        <v>3043</v>
      </c>
      <c r="EP77" s="25">
        <f t="shared" ca="1" si="283"/>
        <v>3278</v>
      </c>
      <c r="EQ77" s="25">
        <f t="shared" ca="1" si="284"/>
        <v>2312</v>
      </c>
      <c r="ER77" s="25">
        <f t="shared" ca="1" si="285"/>
        <v>1684</v>
      </c>
      <c r="ES77" s="25">
        <f t="shared" ca="1" si="286"/>
        <v>2146</v>
      </c>
      <c r="ET77" s="25">
        <f t="shared" ca="1" si="287"/>
        <v>2385</v>
      </c>
      <c r="EU77" s="25">
        <f t="shared" ca="1" si="288"/>
        <v>2288</v>
      </c>
      <c r="EV77" s="25">
        <f t="shared" ca="1" si="289"/>
        <v>2158</v>
      </c>
      <c r="EW77" s="25">
        <f t="shared" ca="1" si="290"/>
        <v>1781</v>
      </c>
      <c r="EX77" s="25">
        <f t="shared" ca="1" si="291"/>
        <v>1558</v>
      </c>
      <c r="EY77" s="25">
        <f t="shared" ca="1" si="292"/>
        <v>1301</v>
      </c>
      <c r="EZ77" s="25">
        <f t="shared" ca="1" si="293"/>
        <v>1304</v>
      </c>
      <c r="FA77" s="25">
        <f t="shared" ca="1" si="294"/>
        <v>1096</v>
      </c>
      <c r="FB77" s="25">
        <f t="shared" ca="1" si="295"/>
        <v>1011</v>
      </c>
      <c r="FC77" s="25">
        <f t="shared" ca="1" si="296"/>
        <v>802</v>
      </c>
      <c r="FD77" s="25">
        <f t="shared" ca="1" si="297"/>
        <v>612</v>
      </c>
      <c r="FE77" s="25">
        <f t="shared" ca="1" si="298"/>
        <v>511</v>
      </c>
      <c r="FF77" s="25">
        <f t="shared" ca="1" si="299"/>
        <v>352</v>
      </c>
      <c r="FG77" s="25">
        <f t="shared" ca="1" si="300"/>
        <v>274</v>
      </c>
      <c r="FH77" s="25">
        <f t="shared" ca="1" si="301"/>
        <v>184</v>
      </c>
      <c r="FI77" s="25">
        <f t="shared" ca="1" si="302"/>
        <v>132</v>
      </c>
      <c r="FJ77" s="25">
        <f t="shared" ca="1" si="303"/>
        <v>124</v>
      </c>
      <c r="FK77" s="25">
        <f t="shared" ca="1" si="304"/>
        <v>57</v>
      </c>
      <c r="FL77" s="25">
        <f t="shared" ca="1" si="305"/>
        <v>44</v>
      </c>
      <c r="FM77" s="25">
        <f t="shared" ca="1" si="306"/>
        <v>19</v>
      </c>
      <c r="FN77" s="27">
        <f ca="1">SUM(INDIRECT("'各歳別人口③'!D"&amp;(103+131*ROW(A67))):INDIRECT("'各歳別人口③'!D"&amp;(133+131*ROW(A67))))</f>
        <v>24</v>
      </c>
      <c r="FP77" s="24" t="str">
        <f>"2024年"&amp;"2月"</f>
        <v>2024年2月</v>
      </c>
      <c r="FQ77" s="25">
        <f t="shared" ca="1" si="307"/>
        <v>838</v>
      </c>
      <c r="FR77" s="25">
        <f t="shared" ca="1" si="308"/>
        <v>931</v>
      </c>
      <c r="FS77" s="25">
        <f t="shared" ca="1" si="309"/>
        <v>956</v>
      </c>
      <c r="FT77" s="25">
        <f t="shared" ca="1" si="310"/>
        <v>1023</v>
      </c>
      <c r="FU77" s="25">
        <f t="shared" ca="1" si="311"/>
        <v>1077</v>
      </c>
      <c r="FV77" s="25">
        <f t="shared" ca="1" si="312"/>
        <v>1099</v>
      </c>
      <c r="FW77" s="25">
        <f t="shared" ca="1" si="313"/>
        <v>1225</v>
      </c>
      <c r="FX77" s="25">
        <f t="shared" ca="1" si="314"/>
        <v>1236</v>
      </c>
      <c r="FY77" s="25">
        <f t="shared" ca="1" si="315"/>
        <v>1286</v>
      </c>
      <c r="FZ77" s="25">
        <f t="shared" ca="1" si="316"/>
        <v>1392</v>
      </c>
      <c r="GA77" s="25">
        <f t="shared" ca="1" si="317"/>
        <v>1428</v>
      </c>
      <c r="GB77" s="25">
        <f t="shared" ca="1" si="318"/>
        <v>1406</v>
      </c>
      <c r="GC77" s="25">
        <f t="shared" ca="1" si="319"/>
        <v>1525</v>
      </c>
      <c r="GD77" s="25">
        <f t="shared" ca="1" si="320"/>
        <v>1514</v>
      </c>
      <c r="GE77" s="25">
        <f t="shared" ca="1" si="321"/>
        <v>1482</v>
      </c>
      <c r="GF77" s="25">
        <f t="shared" ca="1" si="322"/>
        <v>1510</v>
      </c>
      <c r="GG77" s="25">
        <f t="shared" ca="1" si="323"/>
        <v>1643</v>
      </c>
      <c r="GH77" s="25">
        <f t="shared" ca="1" si="324"/>
        <v>1619</v>
      </c>
      <c r="GI77" s="25">
        <f t="shared" ca="1" si="325"/>
        <v>1553</v>
      </c>
      <c r="GJ77" s="25">
        <f t="shared" ca="1" si="326"/>
        <v>1826</v>
      </c>
      <c r="GK77" s="25">
        <f t="shared" ca="1" si="327"/>
        <v>1811</v>
      </c>
      <c r="GL77" s="25">
        <f t="shared" ca="1" si="328"/>
        <v>1807</v>
      </c>
      <c r="GM77" s="25">
        <f t="shared" ca="1" si="329"/>
        <v>1780</v>
      </c>
      <c r="GN77" s="25">
        <f t="shared" ca="1" si="330"/>
        <v>1763</v>
      </c>
      <c r="GO77" s="25">
        <f t="shared" ca="1" si="331"/>
        <v>1656</v>
      </c>
      <c r="GP77" s="25">
        <f t="shared" ca="1" si="332"/>
        <v>1543</v>
      </c>
      <c r="GQ77" s="25">
        <f t="shared" ca="1" si="333"/>
        <v>1579</v>
      </c>
      <c r="GR77" s="25">
        <f t="shared" ca="1" si="334"/>
        <v>1498</v>
      </c>
      <c r="GS77" s="25">
        <f t="shared" ca="1" si="335"/>
        <v>1461</v>
      </c>
      <c r="GT77" s="25">
        <f t="shared" ca="1" si="336"/>
        <v>1520</v>
      </c>
      <c r="GU77" s="25">
        <f t="shared" ca="1" si="337"/>
        <v>1390</v>
      </c>
      <c r="GV77" s="25">
        <f t="shared" ca="1" si="338"/>
        <v>1409</v>
      </c>
      <c r="GW77" s="25">
        <f t="shared" ca="1" si="339"/>
        <v>1450</v>
      </c>
      <c r="GX77" s="25">
        <f t="shared" ca="1" si="340"/>
        <v>1519</v>
      </c>
      <c r="GY77" s="25">
        <f t="shared" ca="1" si="341"/>
        <v>1564</v>
      </c>
      <c r="GZ77" s="25">
        <f t="shared" ca="1" si="342"/>
        <v>1669</v>
      </c>
      <c r="HA77" s="25">
        <f t="shared" ca="1" si="343"/>
        <v>1698</v>
      </c>
      <c r="HB77" s="25">
        <f t="shared" ca="1" si="344"/>
        <v>1635</v>
      </c>
      <c r="HC77" s="25">
        <f t="shared" ca="1" si="345"/>
        <v>1797</v>
      </c>
      <c r="HD77" s="25">
        <f t="shared" ca="1" si="346"/>
        <v>1909</v>
      </c>
      <c r="HE77" s="25">
        <f t="shared" ca="1" si="347"/>
        <v>2002</v>
      </c>
      <c r="HF77" s="25">
        <f t="shared" ca="1" si="348"/>
        <v>1944</v>
      </c>
      <c r="HG77" s="25">
        <f t="shared" ca="1" si="349"/>
        <v>1995</v>
      </c>
      <c r="HH77" s="25">
        <f t="shared" ca="1" si="350"/>
        <v>2090</v>
      </c>
      <c r="HI77" s="25">
        <f t="shared" ca="1" si="351"/>
        <v>2248</v>
      </c>
      <c r="HJ77" s="25">
        <f t="shared" ca="1" si="352"/>
        <v>2332</v>
      </c>
      <c r="HK77" s="25">
        <f t="shared" ca="1" si="353"/>
        <v>2441</v>
      </c>
      <c r="HL77" s="25">
        <f t="shared" ca="1" si="354"/>
        <v>2565</v>
      </c>
      <c r="HM77" s="25">
        <f t="shared" ca="1" si="355"/>
        <v>2775</v>
      </c>
      <c r="HN77" s="25">
        <f t="shared" ca="1" si="356"/>
        <v>2983</v>
      </c>
      <c r="HO77" s="25">
        <f t="shared" ca="1" si="357"/>
        <v>3133</v>
      </c>
      <c r="HP77" s="25">
        <f t="shared" ca="1" si="358"/>
        <v>3094</v>
      </c>
      <c r="HQ77" s="25">
        <f t="shared" ca="1" si="359"/>
        <v>3171</v>
      </c>
      <c r="HR77" s="25">
        <f t="shared" ca="1" si="360"/>
        <v>3041</v>
      </c>
      <c r="HS77" s="25">
        <f t="shared" ca="1" si="361"/>
        <v>2924</v>
      </c>
      <c r="HT77" s="25">
        <f t="shared" ca="1" si="362"/>
        <v>2897</v>
      </c>
      <c r="HU77" s="25">
        <f t="shared" ca="1" si="363"/>
        <v>2885</v>
      </c>
      <c r="HV77" s="25">
        <f t="shared" ca="1" si="364"/>
        <v>2356</v>
      </c>
      <c r="HW77" s="25">
        <f t="shared" ca="1" si="365"/>
        <v>2622</v>
      </c>
      <c r="HX77" s="25">
        <f t="shared" ca="1" si="366"/>
        <v>2595</v>
      </c>
      <c r="HY77" s="25">
        <f t="shared" ca="1" si="367"/>
        <v>2414</v>
      </c>
      <c r="HZ77" s="25">
        <f t="shared" ca="1" si="368"/>
        <v>2312</v>
      </c>
      <c r="IA77" s="25">
        <f t="shared" ca="1" si="369"/>
        <v>2337</v>
      </c>
      <c r="IB77" s="25">
        <f t="shared" ca="1" si="370"/>
        <v>2281</v>
      </c>
      <c r="IC77" s="25">
        <f t="shared" ca="1" si="371"/>
        <v>2188</v>
      </c>
      <c r="ID77" s="25">
        <f t="shared" ca="1" si="372"/>
        <v>2276</v>
      </c>
      <c r="IE77" s="25">
        <f t="shared" ca="1" si="373"/>
        <v>2142</v>
      </c>
      <c r="IF77" s="25">
        <f t="shared" ca="1" si="374"/>
        <v>2256</v>
      </c>
      <c r="IG77" s="25">
        <f t="shared" ca="1" si="375"/>
        <v>2253</v>
      </c>
      <c r="IH77" s="25">
        <f t="shared" ca="1" si="376"/>
        <v>2401</v>
      </c>
      <c r="II77" s="25">
        <f t="shared" ca="1" si="377"/>
        <v>2410</v>
      </c>
      <c r="IJ77" s="25">
        <f t="shared" ca="1" si="378"/>
        <v>2658</v>
      </c>
      <c r="IK77" s="25">
        <f t="shared" ca="1" si="379"/>
        <v>2889</v>
      </c>
      <c r="IL77" s="25">
        <f t="shared" ca="1" si="380"/>
        <v>3035</v>
      </c>
      <c r="IM77" s="25">
        <f t="shared" ca="1" si="381"/>
        <v>3709</v>
      </c>
      <c r="IN77" s="25">
        <f t="shared" ca="1" si="382"/>
        <v>3614</v>
      </c>
      <c r="IO77" s="25">
        <f t="shared" ca="1" si="383"/>
        <v>3882</v>
      </c>
      <c r="IP77" s="25">
        <f t="shared" ca="1" si="384"/>
        <v>2889</v>
      </c>
      <c r="IQ77" s="25">
        <f t="shared" ca="1" si="385"/>
        <v>2265</v>
      </c>
      <c r="IR77" s="25">
        <f t="shared" ca="1" si="386"/>
        <v>2823</v>
      </c>
      <c r="IS77" s="25">
        <f t="shared" ca="1" si="387"/>
        <v>3038</v>
      </c>
      <c r="IT77" s="25">
        <f t="shared" ca="1" si="388"/>
        <v>2797</v>
      </c>
      <c r="IU77" s="25">
        <f t="shared" ca="1" si="389"/>
        <v>2814</v>
      </c>
      <c r="IV77" s="25">
        <f t="shared" ca="1" si="390"/>
        <v>2458</v>
      </c>
      <c r="IW77" s="25">
        <f t="shared" ca="1" si="391"/>
        <v>2117</v>
      </c>
      <c r="IX77" s="25">
        <f t="shared" ca="1" si="392"/>
        <v>1894</v>
      </c>
      <c r="IY77" s="25">
        <f t="shared" ca="1" si="393"/>
        <v>1955</v>
      </c>
      <c r="IZ77" s="25">
        <f t="shared" ca="1" si="394"/>
        <v>1676</v>
      </c>
      <c r="JA77" s="25">
        <f t="shared" ca="1" si="395"/>
        <v>1661</v>
      </c>
      <c r="JB77" s="25">
        <f t="shared" ca="1" si="396"/>
        <v>1457</v>
      </c>
      <c r="JC77" s="25">
        <f t="shared" ca="1" si="397"/>
        <v>1249</v>
      </c>
      <c r="JD77" s="25">
        <f t="shared" ca="1" si="398"/>
        <v>1095</v>
      </c>
      <c r="JE77" s="25">
        <f t="shared" ca="1" si="399"/>
        <v>870</v>
      </c>
      <c r="JF77" s="25">
        <f t="shared" ca="1" si="400"/>
        <v>713</v>
      </c>
      <c r="JG77" s="25">
        <f t="shared" ca="1" si="401"/>
        <v>612</v>
      </c>
      <c r="JH77" s="25">
        <f t="shared" ca="1" si="402"/>
        <v>450</v>
      </c>
      <c r="JI77" s="25">
        <f t="shared" ca="1" si="403"/>
        <v>340</v>
      </c>
      <c r="JJ77" s="25">
        <f t="shared" ca="1" si="404"/>
        <v>262</v>
      </c>
      <c r="JK77" s="25">
        <f t="shared" ca="1" si="405"/>
        <v>203</v>
      </c>
      <c r="JL77" s="25">
        <f t="shared" ca="1" si="406"/>
        <v>136</v>
      </c>
      <c r="JM77" s="27">
        <f ca="1">SUM(INDIRECT("'各歳別人口③'!E"&amp;(103+131*ROW(A67))):INDIRECT("'各歳別人口③'!E"&amp;(133+131*ROW(A67))))</f>
        <v>243</v>
      </c>
    </row>
    <row r="78" spans="1:273" x14ac:dyDescent="0.4">
      <c r="A78" s="24" t="str">
        <f>"2024年"&amp;"3月"</f>
        <v>2024年3月</v>
      </c>
      <c r="B78" s="25">
        <f ca="1">SUM(INDIRECT("'各歳別人口③'!D"&amp;(3+131*ROW(A68))):INDIRECT("'各歳別人口③'!E"&amp;(133+131*ROW(A68))))</f>
        <v>381052</v>
      </c>
      <c r="D78" s="24" t="str">
        <f>"2024年"&amp;"3月"</f>
        <v>2024年3月</v>
      </c>
      <c r="E78" s="25">
        <f ca="1">SUM(INDIRECT("'各歳別人口③'!D"&amp;(3+131*ROW(A68))):INDIRECT("'各歳別人口③'!D"&amp;(133+131*ROW(A68))))</f>
        <v>189286</v>
      </c>
      <c r="F78" s="25">
        <f ca="1">SUM(INDIRECT("'各歳別人口③'!E"&amp;(3+131*ROW(A68))):INDIRECT("'各歳別人口③'!E"&amp;(133+131*ROW(A68))))</f>
        <v>191766</v>
      </c>
      <c r="H78" s="24" t="str">
        <f>"2024年"&amp;"3月"</f>
        <v>2024年3月</v>
      </c>
      <c r="I78" s="25">
        <f ca="1">SUM(INDIRECT("'各歳別人口③'!D"&amp;(3+131*ROW(A68))):INDIRECT("'各歳別人口③'!D"&amp;(17+131*ROW(A68))))</f>
        <v>19099</v>
      </c>
      <c r="J78" s="25">
        <f ca="1">SUM(INDIRECT("'各歳別人口③'!D"&amp;(18+131*ROW(A68))):INDIRECT("'各歳別人口③'!D"&amp;(67+131*ROW(A68))))</f>
        <v>115098</v>
      </c>
      <c r="K78" s="25">
        <f ca="1">SUM(INDIRECT("'各歳別人口③'!D"&amp;(68+131*ROW(A68))):INDIRECT("'各歳別人口③'!D"&amp;(133+131*ROW(A68))))</f>
        <v>55089</v>
      </c>
      <c r="M78" s="24" t="str">
        <f>"2024年"&amp;"3月"</f>
        <v>2024年3月</v>
      </c>
      <c r="N78" s="25">
        <f ca="1">SUM(INDIRECT("'各歳別人口③'!E"&amp;(3+131*ROW(A68))):INDIRECT("'各歳別人口③'!E"&amp;(17+131*ROW(A68))))</f>
        <v>18282</v>
      </c>
      <c r="O78" s="25">
        <f ca="1">SUM(INDIRECT("'各歳別人口③'!E"&amp;(18+131*ROW(A68))):INDIRECT("'各歳別人口③'!E"&amp;(67+131*ROW(A68))))</f>
        <v>103970</v>
      </c>
      <c r="P78" s="25">
        <f ca="1">SUM(INDIRECT("'各歳別人口③'!E"&amp;(68+131*ROW(A68))):INDIRECT("'各歳別人口③'!E"&amp;(133+131*ROW(A68))))</f>
        <v>69514</v>
      </c>
      <c r="R78" s="24" t="str">
        <f>"2024年"&amp;"3月"</f>
        <v>2024年3月</v>
      </c>
      <c r="S78" s="26">
        <f ca="1">IFERROR(SUM(INDIRECT("'各歳別人口③'!D"&amp;(68+131*ROW(A68))):INDIRECT("'各歳別人口③'!E"&amp;(133+131*ROW(A68))))/SUM(INDIRECT("'各歳別人口③'!D"&amp;(3+131*ROW(A68))):INDIRECT("'各歳別人口③'!E"&amp;(133+131*ROW(A68)))),"")</f>
        <v>0.32699736518900308</v>
      </c>
      <c r="U78" s="24" t="str">
        <f>"2024年"&amp;"3月"</f>
        <v>2024年3月</v>
      </c>
      <c r="V78" s="26">
        <f ca="1">IFERROR(SUM(INDIRECT("'各歳別人口③'!D"&amp;(78+131*ROW(A68))):INDIRECT("'各歳別人口③'!E"&amp;(133+131*ROW(A68))))/SUM(INDIRECT("'各歳別人口③'!D"&amp;(3+131*ROW(A68))):INDIRECT("'各歳別人口③'!E"&amp;(133+131*ROW(A68)))),"")</f>
        <v>0.19476344435930004</v>
      </c>
      <c r="X78" s="24" t="str">
        <f>"2024年"&amp;"3月"</f>
        <v>2024年3月</v>
      </c>
      <c r="Y78" s="26">
        <f ca="1">IFERROR(SUM(INDIRECT("'各歳別人口③'!D"&amp;(3+131*ROW(A68))):INDIRECT("'各歳別人口③'!E"&amp;(17+131*ROW(A68))))/SUM(INDIRECT("'各歳別人口③'!D"&amp;(3+131*ROW(A68))):INDIRECT("'各歳別人口③'!E"&amp;(133+131*ROW(A68)))),"")</f>
        <v>9.8099471988075115E-2</v>
      </c>
      <c r="Z78" s="26">
        <f ca="1">IFERROR(SUM(INDIRECT("'各歳別人口③'!D"&amp;(18+131*ROW(A68))):INDIRECT("'各歳別人口③'!E"&amp;(67+131*ROW(A68))))/SUM(INDIRECT("'各歳別人口③'!D"&amp;(3+131*ROW(A68))):INDIRECT("'各歳別人口③'!E"&amp;(133+131*ROW(A68)))),"")</f>
        <v>0.57490316282292175</v>
      </c>
      <c r="AA78" s="26">
        <f ca="1">IFERROR(SUM(INDIRECT("'各歳別人口③'!D"&amp;(68+131*ROW(A68))):INDIRECT("'各歳別人口③'!E"&amp;(133+131*ROW(A68))))/SUM(INDIRECT("'各歳別人口③'!D"&amp;(3+131*ROW(A68))):INDIRECT("'各歳別人口③'!E"&amp;(133+131*ROW(A68)))),"")</f>
        <v>0.32699736518900308</v>
      </c>
      <c r="AC78" s="24" t="str">
        <f>"2024年"&amp;"3月"</f>
        <v>2024年3月</v>
      </c>
      <c r="AD78" s="25">
        <f ca="1">SUM(INDIRECT("'各歳別人口③'!D"&amp;(3+131*ROW(A68))):INDIRECT("'各歳別人口③'!D"&amp;(7+131*ROW(A68))))</f>
        <v>4945</v>
      </c>
      <c r="AE78" s="25">
        <f ca="1">SUM(INDIRECT("'各歳別人口③'!D"&amp;(8+131*ROW(A68))):INDIRECT("'各歳別人口③'!D"&amp;(12+131*ROW(A68))))</f>
        <v>6620</v>
      </c>
      <c r="AF78" s="25">
        <f ca="1">SUM(INDIRECT("'各歳別人口③'!D"&amp;(13+131*ROW(A68))):INDIRECT("'各歳別人口③'!D"&amp;(17+131*ROW(A68))))</f>
        <v>7534</v>
      </c>
      <c r="AG78" s="25">
        <f ca="1">SUM(INDIRECT("'各歳別人口③'!D"&amp;(18+131*ROW(A68))):INDIRECT("'各歳別人口③'!D"&amp;(22+131*ROW(A68))))</f>
        <v>9591</v>
      </c>
      <c r="AH78" s="25">
        <f ca="1">SUM(INDIRECT("'各歳別人口③'!D"&amp;(23+131*ROW(A68))):INDIRECT("'各歳別人口③'!D"&amp;(27+131*ROW(A68))))</f>
        <v>10927</v>
      </c>
      <c r="AI78" s="25">
        <f ca="1">SUM(INDIRECT("'各歳別人口③'!D"&amp;(28+131*ROW(A68))):INDIRECT("'各歳別人口③'!D"&amp;(32+131*ROW(A68))))</f>
        <v>9095</v>
      </c>
      <c r="AJ78" s="25">
        <f ca="1">SUM(INDIRECT("'各歳別人口③'!D"&amp;(33+131*ROW(A68))):INDIRECT("'各歳別人口③'!D"&amp;(37+131*ROW(A68))))</f>
        <v>8672</v>
      </c>
      <c r="AK78" s="25">
        <f ca="1">SUM(INDIRECT("'各歳別人口③'!D"&amp;(38+131*ROW(A68))):INDIRECT("'各歳別人口③'!D"&amp;(42+131*ROW(A68))))</f>
        <v>9757</v>
      </c>
      <c r="AL78" s="25">
        <f ca="1">SUM(INDIRECT("'各歳別人口③'!D"&amp;(43+131*ROW(A68))):INDIRECT("'各歳別人口③'!D"&amp;(47+131*ROW(A68))))</f>
        <v>10774</v>
      </c>
      <c r="AM78" s="25">
        <f ca="1">SUM(INDIRECT("'各歳別人口③'!D"&amp;(48+131*ROW(A68))):INDIRECT("'各歳別人口③'!D"&amp;(52+131*ROW(A68))))</f>
        <v>13728</v>
      </c>
      <c r="AN78" s="25">
        <f ca="1">SUM(INDIRECT("'各歳別人口③'!D"&amp;(53+131*ROW(A68))):INDIRECT("'各歳別人口③'!D"&amp;(57+131*ROW(A68))))</f>
        <v>16489</v>
      </c>
      <c r="AO78" s="25">
        <f ca="1">SUM(INDIRECT("'各歳別人口③'!D"&amp;(58+131*ROW(A68))):INDIRECT("'各歳別人口③'!D"&amp;(62+131*ROW(A68))))</f>
        <v>13945</v>
      </c>
      <c r="AP78" s="25">
        <f ca="1">SUM(INDIRECT("'各歳別人口③'!D"&amp;(63+131*ROW(A68))):INDIRECT("'各歳別人口③'!D"&amp;(67+131*ROW(A68))))</f>
        <v>12120</v>
      </c>
      <c r="AQ78" s="25">
        <f ca="1">SUM(INDIRECT("'各歳別人口③'!D"&amp;(68+131*ROW(A68))):INDIRECT("'各歳別人口③'!D"&amp;(72+131*ROW(A68))))</f>
        <v>11150</v>
      </c>
      <c r="AR78" s="25">
        <f ca="1">SUM(INDIRECT("'各歳別人口③'!D"&amp;(73+131*ROW(A68))):INDIRECT("'各歳別人口③'!D"&amp;(77+131*ROW(A68))))</f>
        <v>13369</v>
      </c>
      <c r="AS78" s="25">
        <f ca="1">SUM(INDIRECT("'各歳別人口③'!D"&amp;(78+131*ROW(A68))):INDIRECT("'各歳別人口③'!D"&amp;(82+131*ROW(A68))))</f>
        <v>12484</v>
      </c>
      <c r="AT78" s="25">
        <f ca="1">SUM(INDIRECT("'各歳別人口③'!D"&amp;(83+131*ROW(A68))):INDIRECT("'各歳別人口③'!D"&amp;(87+131*ROW(A68))))</f>
        <v>10200</v>
      </c>
      <c r="AU78" s="25">
        <f ca="1">SUM(INDIRECT("'各歳別人口③'!D"&amp;(88+131*ROW(A68))):INDIRECT("'各歳別人口③'!D"&amp;(133+131*ROW(A68))))</f>
        <v>7886</v>
      </c>
      <c r="AW78" s="24" t="str">
        <f>"2024年"&amp;"3月"</f>
        <v>2024年3月</v>
      </c>
      <c r="AX78" s="25">
        <f ca="1">SUM(INDIRECT("'各歳別人口③'!E"&amp;(3+131*ROW(A68))):INDIRECT("'各歳別人口③'!E"&amp;(7+131*ROW(A68))))</f>
        <v>4802</v>
      </c>
      <c r="AY78" s="25">
        <f ca="1">SUM(INDIRECT("'各歳別人口③'!E"&amp;(8+131*ROW(A68))):INDIRECT("'各歳別人口③'!E"&amp;(12+131*ROW(A68))))</f>
        <v>6174</v>
      </c>
      <c r="AZ78" s="25">
        <f ca="1">SUM(INDIRECT("'各歳別人口③'!E"&amp;(13+131*ROW(A68))):INDIRECT("'各歳別人口③'!E"&amp;(17+131*ROW(A68))))</f>
        <v>7306</v>
      </c>
      <c r="BA78" s="25">
        <f ca="1">SUM(INDIRECT("'各歳別人口③'!E"&amp;(18+131*ROW(A68))):INDIRECT("'各歳別人口③'!E"&amp;(22+131*ROW(A68))))</f>
        <v>8125</v>
      </c>
      <c r="BB78" s="25">
        <f ca="1">SUM(INDIRECT("'各歳別人口③'!E"&amp;(23+131*ROW(A68))):INDIRECT("'各歳別人口③'!E"&amp;(27+131*ROW(A68))))</f>
        <v>8714</v>
      </c>
      <c r="BC78" s="25">
        <f ca="1">SUM(INDIRECT("'各歳別人口③'!E"&amp;(28+131*ROW(A68))):INDIRECT("'各歳別人口③'!E"&amp;(32+131*ROW(A68))))</f>
        <v>7605</v>
      </c>
      <c r="BD78" s="25">
        <f ca="1">SUM(INDIRECT("'各歳別人口③'!E"&amp;(33+131*ROW(A68))):INDIRECT("'各歳別人口③'!E"&amp;(37+131*ROW(A68))))</f>
        <v>7310</v>
      </c>
      <c r="BE78" s="25">
        <f ca="1">SUM(INDIRECT("'各歳別人口③'!E"&amp;(38+131*ROW(A68))):INDIRECT("'各歳別人口③'!E"&amp;(42+131*ROW(A68))))</f>
        <v>8632</v>
      </c>
      <c r="BF78" s="25">
        <f ca="1">SUM(INDIRECT("'各歳別人口③'!E"&amp;(43+131*ROW(A68))):INDIRECT("'各歳別人口③'!E"&amp;(47+131*ROW(A68))))</f>
        <v>10264</v>
      </c>
      <c r="BG78" s="25">
        <f ca="1">SUM(INDIRECT("'各歳別人口③'!E"&amp;(48+131*ROW(A68))):INDIRECT("'各歳別人口③'!E"&amp;(52+131*ROW(A68))))</f>
        <v>13027</v>
      </c>
      <c r="BH78" s="25">
        <f ca="1">SUM(INDIRECT("'各歳別人口③'!E"&amp;(53+131*ROW(A68))):INDIRECT("'各歳別人口③'!E"&amp;(57+131*ROW(A68))))</f>
        <v>15346</v>
      </c>
      <c r="BI78" s="25">
        <f ca="1">SUM(INDIRECT("'各歳別人口③'!E"&amp;(58+131*ROW(A68))):INDIRECT("'各歳別人口③'!E"&amp;(62+131*ROW(A68))))</f>
        <v>13408</v>
      </c>
      <c r="BJ78" s="25">
        <f ca="1">SUM(INDIRECT("'各歳別人口③'!E"&amp;(63+131*ROW(A68))):INDIRECT("'各歳別人口③'!E"&amp;(67+131*ROW(A68))))</f>
        <v>11539</v>
      </c>
      <c r="BK78" s="25">
        <f ca="1">SUM(INDIRECT("'各歳別人口③'!E"&amp;(68+131*ROW(A68))):INDIRECT("'各歳別人口③'!E"&amp;(72+131*ROW(A68))))</f>
        <v>11275</v>
      </c>
      <c r="BL78" s="25">
        <f ca="1">SUM(INDIRECT("'各歳別人口③'!E"&amp;(73+131*ROW(A68))):INDIRECT("'各歳別人口③'!E"&amp;(77+131*ROW(A68))))</f>
        <v>14594</v>
      </c>
      <c r="BM78" s="25">
        <f ca="1">SUM(INDIRECT("'各歳別人口③'!E"&amp;(78+131*ROW(A68))):INDIRECT("'各歳別人口③'!E"&amp;(82+131*ROW(A68))))</f>
        <v>15494</v>
      </c>
      <c r="BN78" s="25">
        <f ca="1">SUM(INDIRECT("'各歳別人口③'!E"&amp;(83+131*ROW(A68))):INDIRECT("'各歳別人口③'!E"&amp;(87+131*ROW(A68))))</f>
        <v>13298</v>
      </c>
      <c r="BO78" s="25">
        <f ca="1">SUM(INDIRECT("'各歳別人口③'!E"&amp;(88+131*ROW(A68))):INDIRECT("'各歳別人口③'!E"&amp;(133+131*ROW(A68))))</f>
        <v>14853</v>
      </c>
      <c r="BQ78" s="24" t="str">
        <f>"2024年"&amp;"3月"</f>
        <v>2024年3月</v>
      </c>
      <c r="BR78" s="25">
        <f t="shared" ca="1" si="207"/>
        <v>808</v>
      </c>
      <c r="BS78" s="25">
        <f t="shared" ca="1" si="208"/>
        <v>934</v>
      </c>
      <c r="BT78" s="25">
        <f t="shared" ca="1" si="209"/>
        <v>983</v>
      </c>
      <c r="BU78" s="25">
        <f t="shared" ca="1" si="210"/>
        <v>1037</v>
      </c>
      <c r="BV78" s="25">
        <f t="shared" ca="1" si="211"/>
        <v>1183</v>
      </c>
      <c r="BW78" s="25">
        <f t="shared" ca="1" si="212"/>
        <v>1192</v>
      </c>
      <c r="BX78" s="25">
        <f t="shared" ca="1" si="213"/>
        <v>1282</v>
      </c>
      <c r="BY78" s="25">
        <f t="shared" ca="1" si="214"/>
        <v>1324</v>
      </c>
      <c r="BZ78" s="25">
        <f t="shared" ca="1" si="215"/>
        <v>1426</v>
      </c>
      <c r="CA78" s="25">
        <f t="shared" ca="1" si="216"/>
        <v>1396</v>
      </c>
      <c r="CB78" s="25">
        <f t="shared" ca="1" si="217"/>
        <v>1408</v>
      </c>
      <c r="CC78" s="25">
        <f t="shared" ca="1" si="218"/>
        <v>1492</v>
      </c>
      <c r="CD78" s="25">
        <f t="shared" ca="1" si="219"/>
        <v>1481</v>
      </c>
      <c r="CE78" s="25">
        <f t="shared" ca="1" si="220"/>
        <v>1602</v>
      </c>
      <c r="CF78" s="25">
        <f t="shared" ca="1" si="221"/>
        <v>1551</v>
      </c>
      <c r="CG78" s="25">
        <f t="shared" ca="1" si="222"/>
        <v>1621</v>
      </c>
      <c r="CH78" s="25">
        <f t="shared" ca="1" si="223"/>
        <v>1954</v>
      </c>
      <c r="CI78" s="25">
        <f t="shared" ca="1" si="224"/>
        <v>2041</v>
      </c>
      <c r="CJ78" s="25">
        <f t="shared" ca="1" si="225"/>
        <v>1740</v>
      </c>
      <c r="CK78" s="25">
        <f t="shared" ca="1" si="226"/>
        <v>2235</v>
      </c>
      <c r="CL78" s="25">
        <f t="shared" ca="1" si="227"/>
        <v>2372</v>
      </c>
      <c r="CM78" s="25">
        <f t="shared" ca="1" si="228"/>
        <v>2361</v>
      </c>
      <c r="CN78" s="25">
        <f t="shared" ca="1" si="229"/>
        <v>2241</v>
      </c>
      <c r="CO78" s="25">
        <f t="shared" ca="1" si="230"/>
        <v>1964</v>
      </c>
      <c r="CP78" s="25">
        <f t="shared" ca="1" si="231"/>
        <v>1989</v>
      </c>
      <c r="CQ78" s="25">
        <f t="shared" ca="1" si="232"/>
        <v>1863</v>
      </c>
      <c r="CR78" s="25">
        <f t="shared" ca="1" si="233"/>
        <v>1806</v>
      </c>
      <c r="CS78" s="25">
        <f t="shared" ca="1" si="234"/>
        <v>1867</v>
      </c>
      <c r="CT78" s="25">
        <f t="shared" ca="1" si="235"/>
        <v>1780</v>
      </c>
      <c r="CU78" s="25">
        <f t="shared" ca="1" si="236"/>
        <v>1779</v>
      </c>
      <c r="CV78" s="25">
        <f t="shared" ca="1" si="237"/>
        <v>1715</v>
      </c>
      <c r="CW78" s="25">
        <f t="shared" ca="1" si="238"/>
        <v>1722</v>
      </c>
      <c r="CX78" s="25">
        <f t="shared" ca="1" si="239"/>
        <v>1756</v>
      </c>
      <c r="CY78" s="25">
        <f t="shared" ca="1" si="240"/>
        <v>1734</v>
      </c>
      <c r="CZ78" s="25">
        <f t="shared" ca="1" si="241"/>
        <v>1745</v>
      </c>
      <c r="DA78" s="25">
        <f t="shared" ca="1" si="242"/>
        <v>1913</v>
      </c>
      <c r="DB78" s="25">
        <f t="shared" ca="1" si="243"/>
        <v>1903</v>
      </c>
      <c r="DC78" s="25">
        <f t="shared" ca="1" si="244"/>
        <v>1892</v>
      </c>
      <c r="DD78" s="25">
        <f t="shared" ca="1" si="245"/>
        <v>1976</v>
      </c>
      <c r="DE78" s="25">
        <f t="shared" ca="1" si="246"/>
        <v>2073</v>
      </c>
      <c r="DF78" s="25">
        <f t="shared" ca="1" si="247"/>
        <v>2031</v>
      </c>
      <c r="DG78" s="25">
        <f t="shared" ca="1" si="248"/>
        <v>2131</v>
      </c>
      <c r="DH78" s="25">
        <f t="shared" ca="1" si="249"/>
        <v>2086</v>
      </c>
      <c r="DI78" s="25">
        <f t="shared" ca="1" si="250"/>
        <v>2204</v>
      </c>
      <c r="DJ78" s="25">
        <f t="shared" ca="1" si="251"/>
        <v>2322</v>
      </c>
      <c r="DK78" s="25">
        <f t="shared" ca="1" si="252"/>
        <v>2511</v>
      </c>
      <c r="DL78" s="25">
        <f t="shared" ca="1" si="253"/>
        <v>2517</v>
      </c>
      <c r="DM78" s="25">
        <f t="shared" ca="1" si="254"/>
        <v>2719</v>
      </c>
      <c r="DN78" s="25">
        <f t="shared" ca="1" si="255"/>
        <v>2925</v>
      </c>
      <c r="DO78" s="25">
        <f t="shared" ca="1" si="256"/>
        <v>3056</v>
      </c>
      <c r="DP78" s="25">
        <f t="shared" ca="1" si="257"/>
        <v>3354</v>
      </c>
      <c r="DQ78" s="25">
        <f t="shared" ca="1" si="258"/>
        <v>3344</v>
      </c>
      <c r="DR78" s="25">
        <f t="shared" ca="1" si="259"/>
        <v>3384</v>
      </c>
      <c r="DS78" s="25">
        <f t="shared" ca="1" si="260"/>
        <v>3284</v>
      </c>
      <c r="DT78" s="25">
        <f t="shared" ca="1" si="261"/>
        <v>3123</v>
      </c>
      <c r="DU78" s="25">
        <f t="shared" ca="1" si="262"/>
        <v>3107</v>
      </c>
      <c r="DV78" s="25">
        <f t="shared" ca="1" si="263"/>
        <v>3074</v>
      </c>
      <c r="DW78" s="25">
        <f t="shared" ca="1" si="264"/>
        <v>2505</v>
      </c>
      <c r="DX78" s="25">
        <f t="shared" ca="1" si="265"/>
        <v>2639</v>
      </c>
      <c r="DY78" s="25">
        <f t="shared" ca="1" si="266"/>
        <v>2620</v>
      </c>
      <c r="DZ78" s="25">
        <f t="shared" ca="1" si="267"/>
        <v>2564</v>
      </c>
      <c r="EA78" s="25">
        <f t="shared" ca="1" si="268"/>
        <v>2484</v>
      </c>
      <c r="EB78" s="25">
        <f t="shared" ca="1" si="269"/>
        <v>2414</v>
      </c>
      <c r="EC78" s="25">
        <f t="shared" ca="1" si="270"/>
        <v>2253</v>
      </c>
      <c r="ED78" s="25">
        <f t="shared" ca="1" si="271"/>
        <v>2405</v>
      </c>
      <c r="EE78" s="25">
        <f t="shared" ca="1" si="272"/>
        <v>2298</v>
      </c>
      <c r="EF78" s="25">
        <f t="shared" ca="1" si="273"/>
        <v>2165</v>
      </c>
      <c r="EG78" s="25">
        <f t="shared" ca="1" si="274"/>
        <v>2238</v>
      </c>
      <c r="EH78" s="25">
        <f t="shared" ca="1" si="275"/>
        <v>2200</v>
      </c>
      <c r="EI78" s="25">
        <f t="shared" ca="1" si="276"/>
        <v>2249</v>
      </c>
      <c r="EJ78" s="25">
        <f t="shared" ca="1" si="277"/>
        <v>2342</v>
      </c>
      <c r="EK78" s="25">
        <f t="shared" ca="1" si="278"/>
        <v>2485</v>
      </c>
      <c r="EL78" s="25">
        <f t="shared" ca="1" si="279"/>
        <v>2627</v>
      </c>
      <c r="EM78" s="25">
        <f t="shared" ca="1" si="280"/>
        <v>2776</v>
      </c>
      <c r="EN78" s="25">
        <f t="shared" ca="1" si="281"/>
        <v>3139</v>
      </c>
      <c r="EO78" s="25">
        <f t="shared" ca="1" si="282"/>
        <v>3044</v>
      </c>
      <c r="EP78" s="25">
        <f t="shared" ca="1" si="283"/>
        <v>3252</v>
      </c>
      <c r="EQ78" s="25">
        <f t="shared" ca="1" si="284"/>
        <v>2460</v>
      </c>
      <c r="ER78" s="25">
        <f t="shared" ca="1" si="285"/>
        <v>1657</v>
      </c>
      <c r="ES78" s="25">
        <f t="shared" ca="1" si="286"/>
        <v>2071</v>
      </c>
      <c r="ET78" s="25">
        <f t="shared" ca="1" si="287"/>
        <v>2414</v>
      </c>
      <c r="EU78" s="25">
        <f t="shared" ca="1" si="288"/>
        <v>2267</v>
      </c>
      <c r="EV78" s="25">
        <f t="shared" ca="1" si="289"/>
        <v>2145</v>
      </c>
      <c r="EW78" s="25">
        <f t="shared" ca="1" si="290"/>
        <v>1803</v>
      </c>
      <c r="EX78" s="25">
        <f t="shared" ca="1" si="291"/>
        <v>1571</v>
      </c>
      <c r="EY78" s="25">
        <f t="shared" ca="1" si="292"/>
        <v>1308</v>
      </c>
      <c r="EZ78" s="25">
        <f t="shared" ca="1" si="293"/>
        <v>1299</v>
      </c>
      <c r="FA78" s="25">
        <f t="shared" ca="1" si="294"/>
        <v>1095</v>
      </c>
      <c r="FB78" s="25">
        <f t="shared" ca="1" si="295"/>
        <v>1003</v>
      </c>
      <c r="FC78" s="25">
        <f t="shared" ca="1" si="296"/>
        <v>848</v>
      </c>
      <c r="FD78" s="25">
        <f t="shared" ca="1" si="297"/>
        <v>594</v>
      </c>
      <c r="FE78" s="25">
        <f t="shared" ca="1" si="298"/>
        <v>509</v>
      </c>
      <c r="FF78" s="25">
        <f t="shared" ca="1" si="299"/>
        <v>361</v>
      </c>
      <c r="FG78" s="25">
        <f t="shared" ca="1" si="300"/>
        <v>290</v>
      </c>
      <c r="FH78" s="25">
        <f t="shared" ca="1" si="301"/>
        <v>177</v>
      </c>
      <c r="FI78" s="25">
        <f t="shared" ca="1" si="302"/>
        <v>141</v>
      </c>
      <c r="FJ78" s="25">
        <f t="shared" ca="1" si="303"/>
        <v>108</v>
      </c>
      <c r="FK78" s="25">
        <f t="shared" ca="1" si="304"/>
        <v>63</v>
      </c>
      <c r="FL78" s="25">
        <f t="shared" ca="1" si="305"/>
        <v>46</v>
      </c>
      <c r="FM78" s="25">
        <f t="shared" ca="1" si="306"/>
        <v>17</v>
      </c>
      <c r="FN78" s="27">
        <f ca="1">SUM(INDIRECT("'各歳別人口③'!D"&amp;(103+131*ROW(A68))):INDIRECT("'各歳別人口③'!D"&amp;(133+131*ROW(A68))))</f>
        <v>27</v>
      </c>
      <c r="FP78" s="24" t="str">
        <f>"2024年"&amp;"3月"</f>
        <v>2024年3月</v>
      </c>
      <c r="FQ78" s="25">
        <f t="shared" ca="1" si="307"/>
        <v>845</v>
      </c>
      <c r="FR78" s="25">
        <f t="shared" ca="1" si="308"/>
        <v>896</v>
      </c>
      <c r="FS78" s="25">
        <f t="shared" ca="1" si="309"/>
        <v>968</v>
      </c>
      <c r="FT78" s="25">
        <f t="shared" ca="1" si="310"/>
        <v>1019</v>
      </c>
      <c r="FU78" s="25">
        <f t="shared" ca="1" si="311"/>
        <v>1074</v>
      </c>
      <c r="FV78" s="25">
        <f t="shared" ca="1" si="312"/>
        <v>1058</v>
      </c>
      <c r="FW78" s="25">
        <f t="shared" ca="1" si="313"/>
        <v>1228</v>
      </c>
      <c r="FX78" s="25">
        <f t="shared" ca="1" si="314"/>
        <v>1225</v>
      </c>
      <c r="FY78" s="25">
        <f t="shared" ca="1" si="315"/>
        <v>1250</v>
      </c>
      <c r="FZ78" s="25">
        <f t="shared" ca="1" si="316"/>
        <v>1413</v>
      </c>
      <c r="GA78" s="25">
        <f t="shared" ca="1" si="317"/>
        <v>1406</v>
      </c>
      <c r="GB78" s="25">
        <f t="shared" ca="1" si="318"/>
        <v>1390</v>
      </c>
      <c r="GC78" s="25">
        <f t="shared" ca="1" si="319"/>
        <v>1516</v>
      </c>
      <c r="GD78" s="25">
        <f t="shared" ca="1" si="320"/>
        <v>1521</v>
      </c>
      <c r="GE78" s="25">
        <f t="shared" ca="1" si="321"/>
        <v>1473</v>
      </c>
      <c r="GF78" s="25">
        <f t="shared" ca="1" si="322"/>
        <v>1524</v>
      </c>
      <c r="GG78" s="25">
        <f t="shared" ca="1" si="323"/>
        <v>1638</v>
      </c>
      <c r="GH78" s="25">
        <f t="shared" ca="1" si="324"/>
        <v>1603</v>
      </c>
      <c r="GI78" s="25">
        <f t="shared" ca="1" si="325"/>
        <v>1556</v>
      </c>
      <c r="GJ78" s="25">
        <f t="shared" ca="1" si="326"/>
        <v>1804</v>
      </c>
      <c r="GK78" s="25">
        <f t="shared" ca="1" si="327"/>
        <v>1810</v>
      </c>
      <c r="GL78" s="25">
        <f t="shared" ca="1" si="328"/>
        <v>1779</v>
      </c>
      <c r="GM78" s="25">
        <f t="shared" ca="1" si="329"/>
        <v>1721</v>
      </c>
      <c r="GN78" s="25">
        <f t="shared" ca="1" si="330"/>
        <v>1728</v>
      </c>
      <c r="GO78" s="25">
        <f t="shared" ca="1" si="331"/>
        <v>1676</v>
      </c>
      <c r="GP78" s="25">
        <f t="shared" ca="1" si="332"/>
        <v>1547</v>
      </c>
      <c r="GQ78" s="25">
        <f t="shared" ca="1" si="333"/>
        <v>1591</v>
      </c>
      <c r="GR78" s="25">
        <f t="shared" ca="1" si="334"/>
        <v>1481</v>
      </c>
      <c r="GS78" s="25">
        <f t="shared" ca="1" si="335"/>
        <v>1460</v>
      </c>
      <c r="GT78" s="25">
        <f t="shared" ca="1" si="336"/>
        <v>1526</v>
      </c>
      <c r="GU78" s="25">
        <f t="shared" ca="1" si="337"/>
        <v>1370</v>
      </c>
      <c r="GV78" s="25">
        <f t="shared" ca="1" si="338"/>
        <v>1432</v>
      </c>
      <c r="GW78" s="25">
        <f t="shared" ca="1" si="339"/>
        <v>1427</v>
      </c>
      <c r="GX78" s="25">
        <f t="shared" ca="1" si="340"/>
        <v>1521</v>
      </c>
      <c r="GY78" s="25">
        <f t="shared" ca="1" si="341"/>
        <v>1560</v>
      </c>
      <c r="GZ78" s="25">
        <f t="shared" ca="1" si="342"/>
        <v>1647</v>
      </c>
      <c r="HA78" s="25">
        <f t="shared" ca="1" si="343"/>
        <v>1687</v>
      </c>
      <c r="HB78" s="25">
        <f t="shared" ca="1" si="344"/>
        <v>1641</v>
      </c>
      <c r="HC78" s="25">
        <f t="shared" ca="1" si="345"/>
        <v>1759</v>
      </c>
      <c r="HD78" s="25">
        <f t="shared" ca="1" si="346"/>
        <v>1898</v>
      </c>
      <c r="HE78" s="25">
        <f t="shared" ca="1" si="347"/>
        <v>2013</v>
      </c>
      <c r="HF78" s="25">
        <f t="shared" ca="1" si="348"/>
        <v>1934</v>
      </c>
      <c r="HG78" s="25">
        <f t="shared" ca="1" si="349"/>
        <v>1994</v>
      </c>
      <c r="HH78" s="25">
        <f t="shared" ca="1" si="350"/>
        <v>2076</v>
      </c>
      <c r="HI78" s="25">
        <f t="shared" ca="1" si="351"/>
        <v>2247</v>
      </c>
      <c r="HJ78" s="25">
        <f t="shared" ca="1" si="352"/>
        <v>2293</v>
      </c>
      <c r="HK78" s="25">
        <f t="shared" ca="1" si="353"/>
        <v>2477</v>
      </c>
      <c r="HL78" s="25">
        <f t="shared" ca="1" si="354"/>
        <v>2517</v>
      </c>
      <c r="HM78" s="25">
        <f t="shared" ca="1" si="355"/>
        <v>2746</v>
      </c>
      <c r="HN78" s="25">
        <f t="shared" ca="1" si="356"/>
        <v>2994</v>
      </c>
      <c r="HO78" s="25">
        <f t="shared" ca="1" si="357"/>
        <v>3105</v>
      </c>
      <c r="HP78" s="25">
        <f t="shared" ca="1" si="358"/>
        <v>3083</v>
      </c>
      <c r="HQ78" s="25">
        <f t="shared" ca="1" si="359"/>
        <v>3183</v>
      </c>
      <c r="HR78" s="25">
        <f t="shared" ca="1" si="360"/>
        <v>3077</v>
      </c>
      <c r="HS78" s="25">
        <f t="shared" ca="1" si="361"/>
        <v>2898</v>
      </c>
      <c r="HT78" s="25">
        <f t="shared" ca="1" si="362"/>
        <v>2899</v>
      </c>
      <c r="HU78" s="25">
        <f t="shared" ca="1" si="363"/>
        <v>2886</v>
      </c>
      <c r="HV78" s="25">
        <f t="shared" ca="1" si="364"/>
        <v>2436</v>
      </c>
      <c r="HW78" s="25">
        <f t="shared" ca="1" si="365"/>
        <v>2533</v>
      </c>
      <c r="HX78" s="25">
        <f t="shared" ca="1" si="366"/>
        <v>2654</v>
      </c>
      <c r="HY78" s="25">
        <f t="shared" ca="1" si="367"/>
        <v>2399</v>
      </c>
      <c r="HZ78" s="25">
        <f t="shared" ca="1" si="368"/>
        <v>2318</v>
      </c>
      <c r="IA78" s="25">
        <f t="shared" ca="1" si="369"/>
        <v>2348</v>
      </c>
      <c r="IB78" s="25">
        <f t="shared" ca="1" si="370"/>
        <v>2263</v>
      </c>
      <c r="IC78" s="25">
        <f t="shared" ca="1" si="371"/>
        <v>2211</v>
      </c>
      <c r="ID78" s="25">
        <f t="shared" ca="1" si="372"/>
        <v>2279</v>
      </c>
      <c r="IE78" s="25">
        <f t="shared" ca="1" si="373"/>
        <v>2131</v>
      </c>
      <c r="IF78" s="25">
        <f t="shared" ca="1" si="374"/>
        <v>2249</v>
      </c>
      <c r="IG78" s="25">
        <f t="shared" ca="1" si="375"/>
        <v>2252</v>
      </c>
      <c r="IH78" s="25">
        <f t="shared" ca="1" si="376"/>
        <v>2364</v>
      </c>
      <c r="II78" s="25">
        <f t="shared" ca="1" si="377"/>
        <v>2436</v>
      </c>
      <c r="IJ78" s="25">
        <f t="shared" ca="1" si="378"/>
        <v>2636</v>
      </c>
      <c r="IK78" s="25">
        <f t="shared" ca="1" si="379"/>
        <v>2860</v>
      </c>
      <c r="IL78" s="25">
        <f t="shared" ca="1" si="380"/>
        <v>3038</v>
      </c>
      <c r="IM78" s="25">
        <f t="shared" ca="1" si="381"/>
        <v>3624</v>
      </c>
      <c r="IN78" s="25">
        <f t="shared" ca="1" si="382"/>
        <v>3617</v>
      </c>
      <c r="IO78" s="25">
        <f t="shared" ca="1" si="383"/>
        <v>3889</v>
      </c>
      <c r="IP78" s="25">
        <f t="shared" ca="1" si="384"/>
        <v>3028</v>
      </c>
      <c r="IQ78" s="25">
        <f t="shared" ca="1" si="385"/>
        <v>2187</v>
      </c>
      <c r="IR78" s="25">
        <f t="shared" ca="1" si="386"/>
        <v>2773</v>
      </c>
      <c r="IS78" s="25">
        <f t="shared" ca="1" si="387"/>
        <v>3066</v>
      </c>
      <c r="IT78" s="25">
        <f t="shared" ca="1" si="388"/>
        <v>2811</v>
      </c>
      <c r="IU78" s="25">
        <f t="shared" ca="1" si="389"/>
        <v>2758</v>
      </c>
      <c r="IV78" s="25">
        <f t="shared" ca="1" si="390"/>
        <v>2496</v>
      </c>
      <c r="IW78" s="25">
        <f t="shared" ca="1" si="391"/>
        <v>2167</v>
      </c>
      <c r="IX78" s="25">
        <f t="shared" ca="1" si="392"/>
        <v>1882</v>
      </c>
      <c r="IY78" s="25">
        <f t="shared" ca="1" si="393"/>
        <v>1948</v>
      </c>
      <c r="IZ78" s="25">
        <f t="shared" ca="1" si="394"/>
        <v>1704</v>
      </c>
      <c r="JA78" s="25">
        <f t="shared" ca="1" si="395"/>
        <v>1635</v>
      </c>
      <c r="JB78" s="25">
        <f t="shared" ca="1" si="396"/>
        <v>1473</v>
      </c>
      <c r="JC78" s="25">
        <f t="shared" ca="1" si="397"/>
        <v>1236</v>
      </c>
      <c r="JD78" s="25">
        <f t="shared" ca="1" si="398"/>
        <v>1102</v>
      </c>
      <c r="JE78" s="25">
        <f t="shared" ca="1" si="399"/>
        <v>899</v>
      </c>
      <c r="JF78" s="25">
        <f t="shared" ca="1" si="400"/>
        <v>701</v>
      </c>
      <c r="JG78" s="25">
        <f t="shared" ca="1" si="401"/>
        <v>607</v>
      </c>
      <c r="JH78" s="25">
        <f t="shared" ca="1" si="402"/>
        <v>486</v>
      </c>
      <c r="JI78" s="25">
        <f t="shared" ca="1" si="403"/>
        <v>329</v>
      </c>
      <c r="JJ78" s="25">
        <f t="shared" ca="1" si="404"/>
        <v>269</v>
      </c>
      <c r="JK78" s="25">
        <f t="shared" ca="1" si="405"/>
        <v>205</v>
      </c>
      <c r="JL78" s="25">
        <f t="shared" ca="1" si="406"/>
        <v>132</v>
      </c>
      <c r="JM78" s="27">
        <f ca="1">SUM(INDIRECT("'各歳別人口③'!E"&amp;(103+131*ROW(A68))):INDIRECT("'各歳別人口③'!E"&amp;(133+131*ROW(A68))))</f>
        <v>245</v>
      </c>
    </row>
    <row r="79" spans="1:273" x14ac:dyDescent="0.4">
      <c r="A79" s="24" t="str">
        <f>"2024年"&amp;"4月"</f>
        <v>2024年4月</v>
      </c>
      <c r="B79" s="25">
        <f ca="1">SUM(INDIRECT("'各歳別人口③'!D"&amp;(3+131*ROW(A69))):INDIRECT("'各歳別人口③'!E"&amp;(133+131*ROW(A69))))</f>
        <v>383053</v>
      </c>
      <c r="D79" s="24" t="str">
        <f>"2024年"&amp;"4月"</f>
        <v>2024年4月</v>
      </c>
      <c r="E79" s="25">
        <f ca="1">SUM(INDIRECT("'各歳別人口③'!D"&amp;(3+131*ROW(A69))):INDIRECT("'各歳別人口③'!D"&amp;(133+131*ROW(A69))))</f>
        <v>191100</v>
      </c>
      <c r="F79" s="25">
        <f ca="1">SUM(INDIRECT("'各歳別人口③'!E"&amp;(3+131*ROW(A69))):INDIRECT("'各歳別人口③'!E"&amp;(133+131*ROW(A69))))</f>
        <v>191953</v>
      </c>
      <c r="H79" s="24" t="str">
        <f>"2024年"&amp;"4月"</f>
        <v>2024年4月</v>
      </c>
      <c r="I79" s="25">
        <f ca="1">SUM(INDIRECT("'各歳別人口③'!D"&amp;(3+131*ROW(A69))):INDIRECT("'各歳別人口③'!D"&amp;(17+131*ROW(A69))))</f>
        <v>19051</v>
      </c>
      <c r="J79" s="25">
        <f ca="1">SUM(INDIRECT("'各歳別人口③'!D"&amp;(18+131*ROW(A69))):INDIRECT("'各歳別人口③'!D"&amp;(67+131*ROW(A69))))</f>
        <v>116944</v>
      </c>
      <c r="K79" s="25">
        <f ca="1">SUM(INDIRECT("'各歳別人口③'!D"&amp;(68+131*ROW(A69))):INDIRECT("'各歳別人口③'!D"&amp;(133+131*ROW(A69))))</f>
        <v>55105</v>
      </c>
      <c r="M79" s="24" t="str">
        <f>"2024年"&amp;"4月"</f>
        <v>2024年4月</v>
      </c>
      <c r="N79" s="25">
        <f ca="1">SUM(INDIRECT("'各歳別人口③'!E"&amp;(3+131*ROW(A69))):INDIRECT("'各歳別人口③'!E"&amp;(17+131*ROW(A69))))</f>
        <v>18254</v>
      </c>
      <c r="O79" s="25">
        <f ca="1">SUM(INDIRECT("'各歳別人口③'!E"&amp;(18+131*ROW(A69))):INDIRECT("'各歳別人口③'!E"&amp;(67+131*ROW(A69))))</f>
        <v>104207</v>
      </c>
      <c r="P79" s="25">
        <f ca="1">SUM(INDIRECT("'各歳別人口③'!E"&amp;(68+131*ROW(A69))):INDIRECT("'各歳別人口③'!E"&amp;(133+131*ROW(A69))))</f>
        <v>69492</v>
      </c>
      <c r="R79" s="24" t="str">
        <f>"2024年"&amp;"4月"</f>
        <v>2024年4月</v>
      </c>
      <c r="S79" s="26">
        <f ca="1">IFERROR(SUM(INDIRECT("'各歳別人口③'!D"&amp;(68+131*ROW(A69))):INDIRECT("'各歳別人口③'!E"&amp;(133+131*ROW(A69))))/SUM(INDIRECT("'各歳別人口③'!D"&amp;(3+131*ROW(A69))):INDIRECT("'各歳別人口③'!E"&amp;(133+131*ROW(A69)))),"")</f>
        <v>0.3252735261177957</v>
      </c>
      <c r="U79" s="24" t="str">
        <f>"2024年"&amp;"4月"</f>
        <v>2024年4月</v>
      </c>
      <c r="V79" s="26">
        <f ca="1">IFERROR(SUM(INDIRECT("'各歳別人口③'!D"&amp;(78+131*ROW(A69))):INDIRECT("'各歳別人口③'!E"&amp;(133+131*ROW(A69))))/SUM(INDIRECT("'各歳別人口③'!D"&amp;(3+131*ROW(A69))):INDIRECT("'各歳別人口③'!E"&amp;(133+131*ROW(A69)))),"")</f>
        <v>0.19417156372616845</v>
      </c>
      <c r="X79" s="24" t="str">
        <f>"2024年"&amp;"4月"</f>
        <v>2024年4月</v>
      </c>
      <c r="Y79" s="26">
        <f ca="1">IFERROR(SUM(INDIRECT("'各歳別人口③'!D"&amp;(3+131*ROW(A69))):INDIRECT("'各歳別人口③'!E"&amp;(17+131*ROW(A69))))/SUM(INDIRECT("'各歳別人口③'!D"&amp;(3+131*ROW(A69))):INDIRECT("'各歳別人口③'!E"&amp;(133+131*ROW(A69)))),"")</f>
        <v>9.738861201974662E-2</v>
      </c>
      <c r="Z79" s="26">
        <f ca="1">IFERROR(SUM(INDIRECT("'各歳別人口③'!D"&amp;(18+131*ROW(A69))):INDIRECT("'各歳別人口③'!E"&amp;(67+131*ROW(A69))))/SUM(INDIRECT("'各歳別人口③'!D"&amp;(3+131*ROW(A69))):INDIRECT("'各歳別人口③'!E"&amp;(133+131*ROW(A69)))),"")</f>
        <v>0.57733786186245772</v>
      </c>
      <c r="AA79" s="26">
        <f ca="1">IFERROR(SUM(INDIRECT("'各歳別人口③'!D"&amp;(68+131*ROW(A69))):INDIRECT("'各歳別人口③'!E"&amp;(133+131*ROW(A69))))/SUM(INDIRECT("'各歳別人口③'!D"&amp;(3+131*ROW(A69))):INDIRECT("'各歳別人口③'!E"&amp;(133+131*ROW(A69)))),"")</f>
        <v>0.3252735261177957</v>
      </c>
      <c r="AC79" s="24" t="str">
        <f>"2024年"&amp;"4月"</f>
        <v>2024年4月</v>
      </c>
      <c r="AD79" s="25">
        <f ca="1">SUM(INDIRECT("'各歳別人口③'!D"&amp;(3+131*ROW(A69))):INDIRECT("'各歳別人口③'!D"&amp;(7+131*ROW(A69))))</f>
        <v>4917</v>
      </c>
      <c r="AE79" s="25">
        <f ca="1">SUM(INDIRECT("'各歳別人口③'!D"&amp;(8+131*ROW(A69))):INDIRECT("'各歳別人口③'!D"&amp;(12+131*ROW(A69))))</f>
        <v>6622</v>
      </c>
      <c r="AF79" s="25">
        <f ca="1">SUM(INDIRECT("'各歳別人口③'!D"&amp;(13+131*ROW(A69))):INDIRECT("'各歳別人口③'!D"&amp;(17+131*ROW(A69))))</f>
        <v>7512</v>
      </c>
      <c r="AG79" s="25">
        <f ca="1">SUM(INDIRECT("'各歳別人口③'!D"&amp;(18+131*ROW(A69))):INDIRECT("'各歳別人口③'!D"&amp;(22+131*ROW(A69))))</f>
        <v>10870</v>
      </c>
      <c r="AH79" s="25">
        <f ca="1">SUM(INDIRECT("'各歳別人口③'!D"&amp;(23+131*ROW(A69))):INDIRECT("'各歳別人口③'!D"&amp;(27+131*ROW(A69))))</f>
        <v>11368</v>
      </c>
      <c r="AI79" s="25">
        <f ca="1">SUM(INDIRECT("'各歳別人口③'!D"&amp;(28+131*ROW(A69))):INDIRECT("'各歳別人口③'!D"&amp;(32+131*ROW(A69))))</f>
        <v>9196</v>
      </c>
      <c r="AJ79" s="25">
        <f ca="1">SUM(INDIRECT("'各歳別人口③'!D"&amp;(33+131*ROW(A69))):INDIRECT("'各歳別人口③'!D"&amp;(37+131*ROW(A69))))</f>
        <v>8706</v>
      </c>
      <c r="AK79" s="25">
        <f ca="1">SUM(INDIRECT("'各歳別人口③'!D"&amp;(38+131*ROW(A69))):INDIRECT("'各歳別人口③'!D"&amp;(42+131*ROW(A69))))</f>
        <v>9738</v>
      </c>
      <c r="AL79" s="25">
        <f ca="1">SUM(INDIRECT("'各歳別人口③'!D"&amp;(43+131*ROW(A69))):INDIRECT("'各歳別人口③'!D"&amp;(47+131*ROW(A69))))</f>
        <v>10775</v>
      </c>
      <c r="AM79" s="25">
        <f ca="1">SUM(INDIRECT("'各歳別人口③'!D"&amp;(48+131*ROW(A69))):INDIRECT("'各歳別人口③'!D"&amp;(52+131*ROW(A69))))</f>
        <v>13689</v>
      </c>
      <c r="AN79" s="25">
        <f ca="1">SUM(INDIRECT("'各歳別人口③'!D"&amp;(53+131*ROW(A69))):INDIRECT("'各歳別人口③'!D"&amp;(57+131*ROW(A69))))</f>
        <v>16473</v>
      </c>
      <c r="AO79" s="25">
        <f ca="1">SUM(INDIRECT("'各歳別人口③'!D"&amp;(58+131*ROW(A69))):INDIRECT("'各歳別人口③'!D"&amp;(62+131*ROW(A69))))</f>
        <v>13993</v>
      </c>
      <c r="AP79" s="25">
        <f ca="1">SUM(INDIRECT("'各歳別人口③'!D"&amp;(63+131*ROW(A69))):INDIRECT("'各歳別人口③'!D"&amp;(67+131*ROW(A69))))</f>
        <v>12136</v>
      </c>
      <c r="AQ79" s="25">
        <f ca="1">SUM(INDIRECT("'各歳別人口③'!D"&amp;(68+131*ROW(A69))):INDIRECT("'各歳別人口③'!D"&amp;(72+131*ROW(A69))))</f>
        <v>11177</v>
      </c>
      <c r="AR79" s="25">
        <f ca="1">SUM(INDIRECT("'各歳別人口③'!D"&amp;(73+131*ROW(A69))):INDIRECT("'各歳別人口③'!D"&amp;(77+131*ROW(A69))))</f>
        <v>13274</v>
      </c>
      <c r="AS79" s="25">
        <f ca="1">SUM(INDIRECT("'各歳別人口③'!D"&amp;(78+131*ROW(A69))):INDIRECT("'各歳別人口③'!D"&amp;(82+131*ROW(A69))))</f>
        <v>12511</v>
      </c>
      <c r="AT79" s="25">
        <f ca="1">SUM(INDIRECT("'各歳別人口③'!D"&amp;(83+131*ROW(A69))):INDIRECT("'各歳別人口③'!D"&amp;(87+131*ROW(A69))))</f>
        <v>10250</v>
      </c>
      <c r="AU79" s="25">
        <f ca="1">SUM(INDIRECT("'各歳別人口③'!D"&amp;(88+131*ROW(A69))):INDIRECT("'各歳別人口③'!D"&amp;(133+131*ROW(A69))))</f>
        <v>7893</v>
      </c>
      <c r="AW79" s="24" t="str">
        <f>"2024年"&amp;"4月"</f>
        <v>2024年4月</v>
      </c>
      <c r="AX79" s="25">
        <f ca="1">SUM(INDIRECT("'各歳別人口③'!E"&amp;(3+131*ROW(A69))):INDIRECT("'各歳別人口③'!E"&amp;(7+131*ROW(A69))))</f>
        <v>4786</v>
      </c>
      <c r="AY79" s="25">
        <f ca="1">SUM(INDIRECT("'各歳別人口③'!E"&amp;(8+131*ROW(A69))):INDIRECT("'各歳別人口③'!E"&amp;(12+131*ROW(A69))))</f>
        <v>6180</v>
      </c>
      <c r="AZ79" s="25">
        <f ca="1">SUM(INDIRECT("'各歳別人口③'!E"&amp;(13+131*ROW(A69))):INDIRECT("'各歳別人口③'!E"&amp;(17+131*ROW(A69))))</f>
        <v>7288</v>
      </c>
      <c r="BA79" s="25">
        <f ca="1">SUM(INDIRECT("'各歳別人口③'!E"&amp;(18+131*ROW(A69))):INDIRECT("'各歳別人口③'!E"&amp;(22+131*ROW(A69))))</f>
        <v>8271</v>
      </c>
      <c r="BB79" s="25">
        <f ca="1">SUM(INDIRECT("'各歳別人口③'!E"&amp;(23+131*ROW(A69))):INDIRECT("'各歳別人口③'!E"&amp;(27+131*ROW(A69))))</f>
        <v>8777</v>
      </c>
      <c r="BC79" s="25">
        <f ca="1">SUM(INDIRECT("'各歳別人口③'!E"&amp;(28+131*ROW(A69))):INDIRECT("'各歳別人口③'!E"&amp;(32+131*ROW(A69))))</f>
        <v>7678</v>
      </c>
      <c r="BD79" s="25">
        <f ca="1">SUM(INDIRECT("'各歳別人口③'!E"&amp;(33+131*ROW(A69))):INDIRECT("'各歳別人口③'!E"&amp;(37+131*ROW(A69))))</f>
        <v>7292</v>
      </c>
      <c r="BE79" s="25">
        <f ca="1">SUM(INDIRECT("'各歳別人口③'!E"&amp;(38+131*ROW(A69))):INDIRECT("'各歳別人口③'!E"&amp;(42+131*ROW(A69))))</f>
        <v>8629</v>
      </c>
      <c r="BF79" s="25">
        <f ca="1">SUM(INDIRECT("'各歳別人口③'!E"&amp;(43+131*ROW(A69))):INDIRECT("'各歳別人口③'!E"&amp;(47+131*ROW(A69))))</f>
        <v>10245</v>
      </c>
      <c r="BG79" s="25">
        <f ca="1">SUM(INDIRECT("'各歳別人口③'!E"&amp;(48+131*ROW(A69))):INDIRECT("'各歳別人口③'!E"&amp;(52+131*ROW(A69))))</f>
        <v>12954</v>
      </c>
      <c r="BH79" s="25">
        <f ca="1">SUM(INDIRECT("'各歳別人口③'!E"&amp;(53+131*ROW(A69))):INDIRECT("'各歳別人口③'!E"&amp;(57+131*ROW(A69))))</f>
        <v>15361</v>
      </c>
      <c r="BI79" s="25">
        <f ca="1">SUM(INDIRECT("'各歳別人口③'!E"&amp;(58+131*ROW(A69))):INDIRECT("'各歳別人口③'!E"&amp;(62+131*ROW(A69))))</f>
        <v>13431</v>
      </c>
      <c r="BJ79" s="25">
        <f ca="1">SUM(INDIRECT("'各歳別人口③'!E"&amp;(63+131*ROW(A69))):INDIRECT("'各歳別人口③'!E"&amp;(67+131*ROW(A69))))</f>
        <v>11569</v>
      </c>
      <c r="BK79" s="25">
        <f ca="1">SUM(INDIRECT("'各歳別人口③'!E"&amp;(68+131*ROW(A69))):INDIRECT("'各歳別人口③'!E"&amp;(72+131*ROW(A69))))</f>
        <v>11285</v>
      </c>
      <c r="BL79" s="25">
        <f ca="1">SUM(INDIRECT("'各歳別人口③'!E"&amp;(73+131*ROW(A69))):INDIRECT("'各歳別人口③'!E"&amp;(77+131*ROW(A69))))</f>
        <v>14483</v>
      </c>
      <c r="BM79" s="25">
        <f ca="1">SUM(INDIRECT("'各歳別人口③'!E"&amp;(78+131*ROW(A69))):INDIRECT("'各歳別人口③'!E"&amp;(82+131*ROW(A69))))</f>
        <v>15511</v>
      </c>
      <c r="BN79" s="25">
        <f ca="1">SUM(INDIRECT("'各歳別人口③'!E"&amp;(83+131*ROW(A69))):INDIRECT("'各歳別人口③'!E"&amp;(87+131*ROW(A69))))</f>
        <v>13368</v>
      </c>
      <c r="BO79" s="25">
        <f ca="1">SUM(INDIRECT("'各歳別人口③'!E"&amp;(88+131*ROW(A69))):INDIRECT("'各歳別人口③'!E"&amp;(133+131*ROW(A69))))</f>
        <v>14845</v>
      </c>
      <c r="BQ79" s="24" t="str">
        <f>"2024年"&amp;"4月"</f>
        <v>2024年4月</v>
      </c>
      <c r="BR79" s="25">
        <f t="shared" ca="1" si="207"/>
        <v>805</v>
      </c>
      <c r="BS79" s="25">
        <f t="shared" ca="1" si="208"/>
        <v>917</v>
      </c>
      <c r="BT79" s="25">
        <f t="shared" ca="1" si="209"/>
        <v>974</v>
      </c>
      <c r="BU79" s="25">
        <f t="shared" ca="1" si="210"/>
        <v>1033</v>
      </c>
      <c r="BV79" s="25">
        <f t="shared" ca="1" si="211"/>
        <v>1188</v>
      </c>
      <c r="BW79" s="25">
        <f t="shared" ca="1" si="212"/>
        <v>1199</v>
      </c>
      <c r="BX79" s="25">
        <f t="shared" ca="1" si="213"/>
        <v>1276</v>
      </c>
      <c r="BY79" s="25">
        <f t="shared" ca="1" si="214"/>
        <v>1335</v>
      </c>
      <c r="BZ79" s="25">
        <f t="shared" ca="1" si="215"/>
        <v>1399</v>
      </c>
      <c r="CA79" s="25">
        <f t="shared" ca="1" si="216"/>
        <v>1413</v>
      </c>
      <c r="CB79" s="25">
        <f t="shared" ca="1" si="217"/>
        <v>1397</v>
      </c>
      <c r="CC79" s="25">
        <f t="shared" ca="1" si="218"/>
        <v>1475</v>
      </c>
      <c r="CD79" s="25">
        <f t="shared" ca="1" si="219"/>
        <v>1469</v>
      </c>
      <c r="CE79" s="25">
        <f t="shared" ca="1" si="220"/>
        <v>1610</v>
      </c>
      <c r="CF79" s="25">
        <f t="shared" ca="1" si="221"/>
        <v>1561</v>
      </c>
      <c r="CG79" s="25">
        <f t="shared" ca="1" si="222"/>
        <v>1847</v>
      </c>
      <c r="CH79" s="25">
        <f t="shared" ca="1" si="223"/>
        <v>2029</v>
      </c>
      <c r="CI79" s="25">
        <f t="shared" ca="1" si="224"/>
        <v>2027</v>
      </c>
      <c r="CJ79" s="25">
        <f t="shared" ca="1" si="225"/>
        <v>2576</v>
      </c>
      <c r="CK79" s="25">
        <f t="shared" ca="1" si="226"/>
        <v>2391</v>
      </c>
      <c r="CL79" s="25">
        <f t="shared" ca="1" si="227"/>
        <v>2531</v>
      </c>
      <c r="CM79" s="25">
        <f t="shared" ca="1" si="228"/>
        <v>2387</v>
      </c>
      <c r="CN79" s="25">
        <f t="shared" ca="1" si="229"/>
        <v>2374</v>
      </c>
      <c r="CO79" s="25">
        <f t="shared" ca="1" si="230"/>
        <v>2066</v>
      </c>
      <c r="CP79" s="25">
        <f t="shared" ca="1" si="231"/>
        <v>2010</v>
      </c>
      <c r="CQ79" s="25">
        <f t="shared" ca="1" si="232"/>
        <v>1901</v>
      </c>
      <c r="CR79" s="25">
        <f t="shared" ca="1" si="233"/>
        <v>1852</v>
      </c>
      <c r="CS79" s="25">
        <f t="shared" ca="1" si="234"/>
        <v>1868</v>
      </c>
      <c r="CT79" s="25">
        <f t="shared" ca="1" si="235"/>
        <v>1787</v>
      </c>
      <c r="CU79" s="25">
        <f t="shared" ca="1" si="236"/>
        <v>1788</v>
      </c>
      <c r="CV79" s="25">
        <f t="shared" ca="1" si="237"/>
        <v>1741</v>
      </c>
      <c r="CW79" s="25">
        <f t="shared" ca="1" si="238"/>
        <v>1722</v>
      </c>
      <c r="CX79" s="25">
        <f t="shared" ca="1" si="239"/>
        <v>1768</v>
      </c>
      <c r="CY79" s="25">
        <f t="shared" ca="1" si="240"/>
        <v>1729</v>
      </c>
      <c r="CZ79" s="25">
        <f t="shared" ca="1" si="241"/>
        <v>1746</v>
      </c>
      <c r="DA79" s="25">
        <f t="shared" ca="1" si="242"/>
        <v>1889</v>
      </c>
      <c r="DB79" s="25">
        <f t="shared" ca="1" si="243"/>
        <v>1913</v>
      </c>
      <c r="DC79" s="25">
        <f t="shared" ca="1" si="244"/>
        <v>1919</v>
      </c>
      <c r="DD79" s="25">
        <f t="shared" ca="1" si="245"/>
        <v>1954</v>
      </c>
      <c r="DE79" s="25">
        <f t="shared" ca="1" si="246"/>
        <v>2063</v>
      </c>
      <c r="DF79" s="25">
        <f t="shared" ca="1" si="247"/>
        <v>2033</v>
      </c>
      <c r="DG79" s="25">
        <f t="shared" ca="1" si="248"/>
        <v>2121</v>
      </c>
      <c r="DH79" s="25">
        <f t="shared" ca="1" si="249"/>
        <v>2101</v>
      </c>
      <c r="DI79" s="25">
        <f t="shared" ca="1" si="250"/>
        <v>2216</v>
      </c>
      <c r="DJ79" s="25">
        <f t="shared" ca="1" si="251"/>
        <v>2304</v>
      </c>
      <c r="DK79" s="25">
        <f t="shared" ca="1" si="252"/>
        <v>2494</v>
      </c>
      <c r="DL79" s="25">
        <f t="shared" ca="1" si="253"/>
        <v>2496</v>
      </c>
      <c r="DM79" s="25">
        <f t="shared" ca="1" si="254"/>
        <v>2714</v>
      </c>
      <c r="DN79" s="25">
        <f t="shared" ca="1" si="255"/>
        <v>2932</v>
      </c>
      <c r="DO79" s="25">
        <f t="shared" ca="1" si="256"/>
        <v>3053</v>
      </c>
      <c r="DP79" s="25">
        <f t="shared" ca="1" si="257"/>
        <v>3331</v>
      </c>
      <c r="DQ79" s="25">
        <f t="shared" ca="1" si="258"/>
        <v>3352</v>
      </c>
      <c r="DR79" s="25">
        <f t="shared" ca="1" si="259"/>
        <v>3407</v>
      </c>
      <c r="DS79" s="25">
        <f t="shared" ca="1" si="260"/>
        <v>3240</v>
      </c>
      <c r="DT79" s="25">
        <f t="shared" ca="1" si="261"/>
        <v>3143</v>
      </c>
      <c r="DU79" s="25">
        <f t="shared" ca="1" si="262"/>
        <v>3172</v>
      </c>
      <c r="DV79" s="25">
        <f t="shared" ca="1" si="263"/>
        <v>3019</v>
      </c>
      <c r="DW79" s="25">
        <f t="shared" ca="1" si="264"/>
        <v>2615</v>
      </c>
      <c r="DX79" s="25">
        <f t="shared" ca="1" si="265"/>
        <v>2571</v>
      </c>
      <c r="DY79" s="25">
        <f t="shared" ca="1" si="266"/>
        <v>2616</v>
      </c>
      <c r="DZ79" s="25">
        <f t="shared" ca="1" si="267"/>
        <v>2564</v>
      </c>
      <c r="EA79" s="25">
        <f t="shared" ca="1" si="268"/>
        <v>2507</v>
      </c>
      <c r="EB79" s="25">
        <f t="shared" ca="1" si="269"/>
        <v>2442</v>
      </c>
      <c r="EC79" s="25">
        <f t="shared" ca="1" si="270"/>
        <v>2239</v>
      </c>
      <c r="ED79" s="25">
        <f t="shared" ca="1" si="271"/>
        <v>2384</v>
      </c>
      <c r="EE79" s="25">
        <f t="shared" ca="1" si="272"/>
        <v>2338</v>
      </c>
      <c r="EF79" s="25">
        <f t="shared" ca="1" si="273"/>
        <v>2169</v>
      </c>
      <c r="EG79" s="25">
        <f t="shared" ca="1" si="274"/>
        <v>2226</v>
      </c>
      <c r="EH79" s="25">
        <f t="shared" ca="1" si="275"/>
        <v>2187</v>
      </c>
      <c r="EI79" s="25">
        <f t="shared" ca="1" si="276"/>
        <v>2257</v>
      </c>
      <c r="EJ79" s="25">
        <f t="shared" ca="1" si="277"/>
        <v>2332</v>
      </c>
      <c r="EK79" s="25">
        <f t="shared" ca="1" si="278"/>
        <v>2470</v>
      </c>
      <c r="EL79" s="25">
        <f t="shared" ca="1" si="279"/>
        <v>2579</v>
      </c>
      <c r="EM79" s="25">
        <f t="shared" ca="1" si="280"/>
        <v>2785</v>
      </c>
      <c r="EN79" s="25">
        <f t="shared" ca="1" si="281"/>
        <v>3108</v>
      </c>
      <c r="EO79" s="25">
        <f t="shared" ca="1" si="282"/>
        <v>3040</v>
      </c>
      <c r="EP79" s="25">
        <f t="shared" ca="1" si="283"/>
        <v>3280</v>
      </c>
      <c r="EQ79" s="25">
        <f t="shared" ca="1" si="284"/>
        <v>2564</v>
      </c>
      <c r="ER79" s="25">
        <f t="shared" ca="1" si="285"/>
        <v>1618</v>
      </c>
      <c r="ES79" s="25">
        <f t="shared" ca="1" si="286"/>
        <v>2009</v>
      </c>
      <c r="ET79" s="25">
        <f t="shared" ca="1" si="287"/>
        <v>2423</v>
      </c>
      <c r="EU79" s="25">
        <f t="shared" ca="1" si="288"/>
        <v>2248</v>
      </c>
      <c r="EV79" s="25">
        <f t="shared" ca="1" si="289"/>
        <v>2166</v>
      </c>
      <c r="EW79" s="25">
        <f t="shared" ca="1" si="290"/>
        <v>1827</v>
      </c>
      <c r="EX79" s="25">
        <f t="shared" ca="1" si="291"/>
        <v>1586</v>
      </c>
      <c r="EY79" s="25">
        <f t="shared" ca="1" si="292"/>
        <v>1295</v>
      </c>
      <c r="EZ79" s="25">
        <f t="shared" ca="1" si="293"/>
        <v>1292</v>
      </c>
      <c r="FA79" s="25">
        <f t="shared" ca="1" si="294"/>
        <v>1103</v>
      </c>
      <c r="FB79" s="25">
        <f t="shared" ca="1" si="295"/>
        <v>1008</v>
      </c>
      <c r="FC79" s="25">
        <f t="shared" ca="1" si="296"/>
        <v>847</v>
      </c>
      <c r="FD79" s="25">
        <f t="shared" ca="1" si="297"/>
        <v>579</v>
      </c>
      <c r="FE79" s="25">
        <f t="shared" ca="1" si="298"/>
        <v>513</v>
      </c>
      <c r="FF79" s="25">
        <f t="shared" ca="1" si="299"/>
        <v>381</v>
      </c>
      <c r="FG79" s="25">
        <f t="shared" ca="1" si="300"/>
        <v>286</v>
      </c>
      <c r="FH79" s="25">
        <f t="shared" ca="1" si="301"/>
        <v>180</v>
      </c>
      <c r="FI79" s="25">
        <f t="shared" ca="1" si="302"/>
        <v>144</v>
      </c>
      <c r="FJ79" s="25">
        <f t="shared" ca="1" si="303"/>
        <v>107</v>
      </c>
      <c r="FK79" s="25">
        <f t="shared" ca="1" si="304"/>
        <v>66</v>
      </c>
      <c r="FL79" s="25">
        <f t="shared" ca="1" si="305"/>
        <v>45</v>
      </c>
      <c r="FM79" s="25">
        <f t="shared" ca="1" si="306"/>
        <v>21</v>
      </c>
      <c r="FN79" s="27">
        <f ca="1">SUM(INDIRECT("'各歳別人口③'!D"&amp;(103+131*ROW(A69))):INDIRECT("'各歳別人口③'!D"&amp;(133+131*ROW(A69))))</f>
        <v>26</v>
      </c>
      <c r="FP79" s="24" t="str">
        <f>"2024年"&amp;"4月"</f>
        <v>2024年4月</v>
      </c>
      <c r="FQ79" s="25">
        <f t="shared" ca="1" si="307"/>
        <v>847</v>
      </c>
      <c r="FR79" s="25">
        <f t="shared" ca="1" si="308"/>
        <v>902</v>
      </c>
      <c r="FS79" s="25">
        <f t="shared" ca="1" si="309"/>
        <v>968</v>
      </c>
      <c r="FT79" s="25">
        <f t="shared" ca="1" si="310"/>
        <v>991</v>
      </c>
      <c r="FU79" s="25">
        <f t="shared" ca="1" si="311"/>
        <v>1078</v>
      </c>
      <c r="FV79" s="25">
        <f t="shared" ca="1" si="312"/>
        <v>1048</v>
      </c>
      <c r="FW79" s="25">
        <f t="shared" ca="1" si="313"/>
        <v>1229</v>
      </c>
      <c r="FX79" s="25">
        <f t="shared" ca="1" si="314"/>
        <v>1219</v>
      </c>
      <c r="FY79" s="25">
        <f t="shared" ca="1" si="315"/>
        <v>1277</v>
      </c>
      <c r="FZ79" s="25">
        <f t="shared" ca="1" si="316"/>
        <v>1407</v>
      </c>
      <c r="GA79" s="25">
        <f t="shared" ca="1" si="317"/>
        <v>1371</v>
      </c>
      <c r="GB79" s="25">
        <f t="shared" ca="1" si="318"/>
        <v>1408</v>
      </c>
      <c r="GC79" s="25">
        <f t="shared" ca="1" si="319"/>
        <v>1513</v>
      </c>
      <c r="GD79" s="25">
        <f t="shared" ca="1" si="320"/>
        <v>1505</v>
      </c>
      <c r="GE79" s="25">
        <f t="shared" ca="1" si="321"/>
        <v>1491</v>
      </c>
      <c r="GF79" s="25">
        <f t="shared" ca="1" si="322"/>
        <v>1513</v>
      </c>
      <c r="GG79" s="25">
        <f t="shared" ca="1" si="323"/>
        <v>1606</v>
      </c>
      <c r="GH79" s="25">
        <f t="shared" ca="1" si="324"/>
        <v>1632</v>
      </c>
      <c r="GI79" s="25">
        <f t="shared" ca="1" si="325"/>
        <v>1694</v>
      </c>
      <c r="GJ79" s="25">
        <f t="shared" ca="1" si="326"/>
        <v>1826</v>
      </c>
      <c r="GK79" s="25">
        <f t="shared" ca="1" si="327"/>
        <v>1849</v>
      </c>
      <c r="GL79" s="25">
        <f t="shared" ca="1" si="328"/>
        <v>1797</v>
      </c>
      <c r="GM79" s="25">
        <f t="shared" ca="1" si="329"/>
        <v>1739</v>
      </c>
      <c r="GN79" s="25">
        <f t="shared" ca="1" si="330"/>
        <v>1723</v>
      </c>
      <c r="GO79" s="25">
        <f t="shared" ca="1" si="331"/>
        <v>1669</v>
      </c>
      <c r="GP79" s="25">
        <f t="shared" ca="1" si="332"/>
        <v>1591</v>
      </c>
      <c r="GQ79" s="25">
        <f t="shared" ca="1" si="333"/>
        <v>1550</v>
      </c>
      <c r="GR79" s="25">
        <f t="shared" ca="1" si="334"/>
        <v>1512</v>
      </c>
      <c r="GS79" s="25">
        <f t="shared" ca="1" si="335"/>
        <v>1471</v>
      </c>
      <c r="GT79" s="25">
        <f t="shared" ca="1" si="336"/>
        <v>1554</v>
      </c>
      <c r="GU79" s="25">
        <f t="shared" ca="1" si="337"/>
        <v>1365</v>
      </c>
      <c r="GV79" s="25">
        <f t="shared" ca="1" si="338"/>
        <v>1419</v>
      </c>
      <c r="GW79" s="25">
        <f t="shared" ca="1" si="339"/>
        <v>1423</v>
      </c>
      <c r="GX79" s="25">
        <f t="shared" ca="1" si="340"/>
        <v>1526</v>
      </c>
      <c r="GY79" s="25">
        <f t="shared" ca="1" si="341"/>
        <v>1559</v>
      </c>
      <c r="GZ79" s="25">
        <f t="shared" ca="1" si="342"/>
        <v>1634</v>
      </c>
      <c r="HA79" s="25">
        <f t="shared" ca="1" si="343"/>
        <v>1676</v>
      </c>
      <c r="HB79" s="25">
        <f t="shared" ca="1" si="344"/>
        <v>1664</v>
      </c>
      <c r="HC79" s="25">
        <f t="shared" ca="1" si="345"/>
        <v>1737</v>
      </c>
      <c r="HD79" s="25">
        <f t="shared" ca="1" si="346"/>
        <v>1918</v>
      </c>
      <c r="HE79" s="25">
        <f t="shared" ca="1" si="347"/>
        <v>1949</v>
      </c>
      <c r="HF79" s="25">
        <f t="shared" ca="1" si="348"/>
        <v>1973</v>
      </c>
      <c r="HG79" s="25">
        <f t="shared" ca="1" si="349"/>
        <v>1994</v>
      </c>
      <c r="HH79" s="25">
        <f t="shared" ca="1" si="350"/>
        <v>2099</v>
      </c>
      <c r="HI79" s="25">
        <f t="shared" ca="1" si="351"/>
        <v>2230</v>
      </c>
      <c r="HJ79" s="25">
        <f t="shared" ca="1" si="352"/>
        <v>2299</v>
      </c>
      <c r="HK79" s="25">
        <f t="shared" ca="1" si="353"/>
        <v>2419</v>
      </c>
      <c r="HL79" s="25">
        <f t="shared" ca="1" si="354"/>
        <v>2551</v>
      </c>
      <c r="HM79" s="25">
        <f t="shared" ca="1" si="355"/>
        <v>2677</v>
      </c>
      <c r="HN79" s="25">
        <f t="shared" ca="1" si="356"/>
        <v>3008</v>
      </c>
      <c r="HO79" s="25">
        <f t="shared" ca="1" si="357"/>
        <v>3085</v>
      </c>
      <c r="HP79" s="25">
        <f t="shared" ca="1" si="358"/>
        <v>3103</v>
      </c>
      <c r="HQ79" s="25">
        <f t="shared" ca="1" si="359"/>
        <v>3170</v>
      </c>
      <c r="HR79" s="25">
        <f t="shared" ca="1" si="360"/>
        <v>3106</v>
      </c>
      <c r="HS79" s="25">
        <f t="shared" ca="1" si="361"/>
        <v>2897</v>
      </c>
      <c r="HT79" s="25">
        <f t="shared" ca="1" si="362"/>
        <v>2883</v>
      </c>
      <c r="HU79" s="25">
        <f t="shared" ca="1" si="363"/>
        <v>2894</v>
      </c>
      <c r="HV79" s="25">
        <f t="shared" ca="1" si="364"/>
        <v>2508</v>
      </c>
      <c r="HW79" s="25">
        <f t="shared" ca="1" si="365"/>
        <v>2511</v>
      </c>
      <c r="HX79" s="25">
        <f t="shared" ca="1" si="366"/>
        <v>2635</v>
      </c>
      <c r="HY79" s="25">
        <f t="shared" ca="1" si="367"/>
        <v>2394</v>
      </c>
      <c r="HZ79" s="25">
        <f t="shared" ca="1" si="368"/>
        <v>2352</v>
      </c>
      <c r="IA79" s="25">
        <f t="shared" ca="1" si="369"/>
        <v>2363</v>
      </c>
      <c r="IB79" s="25">
        <f t="shared" ca="1" si="370"/>
        <v>2233</v>
      </c>
      <c r="IC79" s="25">
        <f t="shared" ca="1" si="371"/>
        <v>2227</v>
      </c>
      <c r="ID79" s="25">
        <f t="shared" ca="1" si="372"/>
        <v>2289</v>
      </c>
      <c r="IE79" s="25">
        <f t="shared" ca="1" si="373"/>
        <v>2161</v>
      </c>
      <c r="IF79" s="25">
        <f t="shared" ca="1" si="374"/>
        <v>2200</v>
      </c>
      <c r="IG79" s="25">
        <f t="shared" ca="1" si="375"/>
        <v>2255</v>
      </c>
      <c r="IH79" s="25">
        <f t="shared" ca="1" si="376"/>
        <v>2380</v>
      </c>
      <c r="II79" s="25">
        <f t="shared" ca="1" si="377"/>
        <v>2419</v>
      </c>
      <c r="IJ79" s="25">
        <f t="shared" ca="1" si="378"/>
        <v>2607</v>
      </c>
      <c r="IK79" s="25">
        <f t="shared" ca="1" si="379"/>
        <v>2845</v>
      </c>
      <c r="IL79" s="25">
        <f t="shared" ca="1" si="380"/>
        <v>3016</v>
      </c>
      <c r="IM79" s="25">
        <f t="shared" ca="1" si="381"/>
        <v>3596</v>
      </c>
      <c r="IN79" s="25">
        <f t="shared" ca="1" si="382"/>
        <v>3589</v>
      </c>
      <c r="IO79" s="25">
        <f t="shared" ca="1" si="383"/>
        <v>3892</v>
      </c>
      <c r="IP79" s="25">
        <f t="shared" ca="1" si="384"/>
        <v>3183</v>
      </c>
      <c r="IQ79" s="25">
        <f t="shared" ca="1" si="385"/>
        <v>2127</v>
      </c>
      <c r="IR79" s="25">
        <f t="shared" ca="1" si="386"/>
        <v>2720</v>
      </c>
      <c r="IS79" s="25">
        <f t="shared" ca="1" si="387"/>
        <v>3084</v>
      </c>
      <c r="IT79" s="25">
        <f t="shared" ca="1" si="388"/>
        <v>2806</v>
      </c>
      <c r="IU79" s="25">
        <f t="shared" ca="1" si="389"/>
        <v>2758</v>
      </c>
      <c r="IV79" s="25">
        <f t="shared" ca="1" si="390"/>
        <v>2515</v>
      </c>
      <c r="IW79" s="25">
        <f t="shared" ca="1" si="391"/>
        <v>2205</v>
      </c>
      <c r="IX79" s="25">
        <f t="shared" ca="1" si="392"/>
        <v>1870</v>
      </c>
      <c r="IY79" s="25">
        <f t="shared" ca="1" si="393"/>
        <v>1941</v>
      </c>
      <c r="IZ79" s="25">
        <f t="shared" ca="1" si="394"/>
        <v>1690</v>
      </c>
      <c r="JA79" s="25">
        <f t="shared" ca="1" si="395"/>
        <v>1662</v>
      </c>
      <c r="JB79" s="25">
        <f t="shared" ca="1" si="396"/>
        <v>1471</v>
      </c>
      <c r="JC79" s="25">
        <f t="shared" ca="1" si="397"/>
        <v>1233</v>
      </c>
      <c r="JD79" s="25">
        <f t="shared" ca="1" si="398"/>
        <v>1106</v>
      </c>
      <c r="JE79" s="25">
        <f t="shared" ca="1" si="399"/>
        <v>906</v>
      </c>
      <c r="JF79" s="25">
        <f t="shared" ca="1" si="400"/>
        <v>709</v>
      </c>
      <c r="JG79" s="25">
        <f t="shared" ca="1" si="401"/>
        <v>596</v>
      </c>
      <c r="JH79" s="25">
        <f t="shared" ca="1" si="402"/>
        <v>495</v>
      </c>
      <c r="JI79" s="25">
        <f t="shared" ca="1" si="403"/>
        <v>329</v>
      </c>
      <c r="JJ79" s="25">
        <f t="shared" ca="1" si="404"/>
        <v>261</v>
      </c>
      <c r="JK79" s="25">
        <f t="shared" ca="1" si="405"/>
        <v>206</v>
      </c>
      <c r="JL79" s="25">
        <f t="shared" ca="1" si="406"/>
        <v>130</v>
      </c>
      <c r="JM79" s="27">
        <f ca="1">SUM(INDIRECT("'各歳別人口③'!E"&amp;(103+131*ROW(A69))):INDIRECT("'各歳別人口③'!E"&amp;(133+131*ROW(A69))))</f>
        <v>240</v>
      </c>
    </row>
    <row r="80" spans="1:273" x14ac:dyDescent="0.4">
      <c r="A80" s="24" t="str">
        <f>"2024年"&amp;"5月"</f>
        <v>2024年5月</v>
      </c>
      <c r="B80" s="25">
        <f ca="1">SUM(INDIRECT("'各歳別人口③'!D"&amp;(3+131*ROW(A70))):INDIRECT("'各歳別人口③'!E"&amp;(133+131*ROW(A70))))</f>
        <v>382747</v>
      </c>
      <c r="D80" s="24" t="str">
        <f>"2024年"&amp;"5月"</f>
        <v>2024年5月</v>
      </c>
      <c r="E80" s="25">
        <f ca="1">SUM(INDIRECT("'各歳別人口③'!D"&amp;(3+131*ROW(A70))):INDIRECT("'各歳別人口③'!D"&amp;(133+131*ROW(A70))))</f>
        <v>190916</v>
      </c>
      <c r="F80" s="25">
        <f ca="1">SUM(INDIRECT("'各歳別人口③'!E"&amp;(3+131*ROW(A70))):INDIRECT("'各歳別人口③'!E"&amp;(133+131*ROW(A70))))</f>
        <v>191831</v>
      </c>
      <c r="H80" s="24" t="str">
        <f>"2024年"&amp;"5月"</f>
        <v>2024年5月</v>
      </c>
      <c r="I80" s="25">
        <f ca="1">SUM(INDIRECT("'各歳別人口③'!D"&amp;(3+131*ROW(A70))):INDIRECT("'各歳別人口③'!D"&amp;(17+131*ROW(A70))))</f>
        <v>19011</v>
      </c>
      <c r="J80" s="25">
        <f ca="1">SUM(INDIRECT("'各歳別人口③'!D"&amp;(18+131*ROW(A70))):INDIRECT("'各歳別人口③'!D"&amp;(67+131*ROW(A70))))</f>
        <v>116811</v>
      </c>
      <c r="K80" s="25">
        <f ca="1">SUM(INDIRECT("'各歳別人口③'!D"&amp;(68+131*ROW(A70))):INDIRECT("'各歳別人口③'!D"&amp;(133+131*ROW(A70))))</f>
        <v>55094</v>
      </c>
      <c r="M80" s="24" t="str">
        <f>"2024年"&amp;"5月"</f>
        <v>2024年5月</v>
      </c>
      <c r="N80" s="25">
        <f ca="1">SUM(INDIRECT("'各歳別人口③'!E"&amp;(3+131*ROW(A70))):INDIRECT("'各歳別人口③'!E"&amp;(17+131*ROW(A70))))</f>
        <v>18203</v>
      </c>
      <c r="O80" s="25">
        <f ca="1">SUM(INDIRECT("'各歳別人口③'!E"&amp;(18+131*ROW(A70))):INDIRECT("'各歳別人口③'!E"&amp;(67+131*ROW(A70))))</f>
        <v>104145</v>
      </c>
      <c r="P80" s="25">
        <f ca="1">SUM(INDIRECT("'各歳別人口③'!E"&amp;(68+131*ROW(A70))):INDIRECT("'各歳別人口③'!E"&amp;(133+131*ROW(A70))))</f>
        <v>69483</v>
      </c>
      <c r="R80" s="24" t="str">
        <f>"2024年"&amp;"5月"</f>
        <v>2024年5月</v>
      </c>
      <c r="S80" s="26">
        <f ca="1">IFERROR(SUM(INDIRECT("'各歳別人口③'!D"&amp;(68+131*ROW(A70))):INDIRECT("'各歳別人口③'!E"&amp;(133+131*ROW(A70))))/SUM(INDIRECT("'各歳別人口③'!D"&amp;(3+131*ROW(A70))):INDIRECT("'各歳別人口③'!E"&amp;(133+131*ROW(A70)))),"")</f>
        <v>0.32548132317170347</v>
      </c>
      <c r="U80" s="24" t="str">
        <f>"2024年"&amp;"5月"</f>
        <v>2024年5月</v>
      </c>
      <c r="V80" s="26">
        <f ca="1">IFERROR(SUM(INDIRECT("'各歳別人口③'!D"&amp;(78+131*ROW(A70))):INDIRECT("'各歳別人口③'!E"&amp;(133+131*ROW(A70))))/SUM(INDIRECT("'各歳別人口③'!D"&amp;(3+131*ROW(A70))):INDIRECT("'各歳別人口③'!E"&amp;(133+131*ROW(A70)))),"")</f>
        <v>0.19491988180181685</v>
      </c>
      <c r="X80" s="24" t="str">
        <f>"2024年"&amp;"5月"</f>
        <v>2024年5月</v>
      </c>
      <c r="Y80" s="26">
        <f ca="1">IFERROR(SUM(INDIRECT("'各歳別人口③'!D"&amp;(3+131*ROW(A70))):INDIRECT("'各歳別人口③'!E"&amp;(17+131*ROW(A70))))/SUM(INDIRECT("'各歳別人口③'!D"&amp;(3+131*ROW(A70))):INDIRECT("'各歳別人口③'!E"&amp;(133+131*ROW(A70)))),"")</f>
        <v>9.7228717664671435E-2</v>
      </c>
      <c r="Z80" s="26">
        <f ca="1">IFERROR(SUM(INDIRECT("'各歳別人口③'!D"&amp;(18+131*ROW(A70))):INDIRECT("'各歳別人口③'!E"&amp;(67+131*ROW(A70))))/SUM(INDIRECT("'各歳別人口③'!D"&amp;(3+131*ROW(A70))):INDIRECT("'各歳別人口③'!E"&amp;(133+131*ROW(A70)))),"")</f>
        <v>0.57728995916362502</v>
      </c>
      <c r="AA80" s="26">
        <f ca="1">IFERROR(SUM(INDIRECT("'各歳別人口③'!D"&amp;(68+131*ROW(A70))):INDIRECT("'各歳別人口③'!E"&amp;(133+131*ROW(A70))))/SUM(INDIRECT("'各歳別人口③'!D"&amp;(3+131*ROW(A70))):INDIRECT("'各歳別人口③'!E"&amp;(133+131*ROW(A70)))),"")</f>
        <v>0.32548132317170347</v>
      </c>
      <c r="AC80" s="24" t="str">
        <f>"2024年"&amp;"5月"</f>
        <v>2024年5月</v>
      </c>
      <c r="AD80" s="25">
        <f ca="1">SUM(INDIRECT("'各歳別人口③'!D"&amp;(3+131*ROW(A70))):INDIRECT("'各歳別人口③'!D"&amp;(7+131*ROW(A70))))</f>
        <v>4892</v>
      </c>
      <c r="AE80" s="25">
        <f ca="1">SUM(INDIRECT("'各歳別人口③'!D"&amp;(8+131*ROW(A70))):INDIRECT("'各歳別人口③'!D"&amp;(12+131*ROW(A70))))</f>
        <v>6632</v>
      </c>
      <c r="AF80" s="25">
        <f ca="1">SUM(INDIRECT("'各歳別人口③'!D"&amp;(13+131*ROW(A70))):INDIRECT("'各歳別人口③'!D"&amp;(17+131*ROW(A70))))</f>
        <v>7487</v>
      </c>
      <c r="AG80" s="25">
        <f ca="1">SUM(INDIRECT("'各歳別人口③'!D"&amp;(18+131*ROW(A70))):INDIRECT("'各歳別人口③'!D"&amp;(22+131*ROW(A70))))</f>
        <v>10801</v>
      </c>
      <c r="AH80" s="25">
        <f ca="1">SUM(INDIRECT("'各歳別人口③'!D"&amp;(23+131*ROW(A70))):INDIRECT("'各歳別人口③'!D"&amp;(27+131*ROW(A70))))</f>
        <v>11353</v>
      </c>
      <c r="AI80" s="25">
        <f ca="1">SUM(INDIRECT("'各歳別人口③'!D"&amp;(28+131*ROW(A70))):INDIRECT("'各歳別人口③'!D"&amp;(32+131*ROW(A70))))</f>
        <v>9209</v>
      </c>
      <c r="AJ80" s="25">
        <f ca="1">SUM(INDIRECT("'各歳別人口③'!D"&amp;(33+131*ROW(A70))):INDIRECT("'各歳別人口③'!D"&amp;(37+131*ROW(A70))))</f>
        <v>8699</v>
      </c>
      <c r="AK80" s="25">
        <f ca="1">SUM(INDIRECT("'各歳別人口③'!D"&amp;(38+131*ROW(A70))):INDIRECT("'各歳別人口③'!D"&amp;(42+131*ROW(A70))))</f>
        <v>9685</v>
      </c>
      <c r="AL80" s="25">
        <f ca="1">SUM(INDIRECT("'各歳別人口③'!D"&amp;(43+131*ROW(A70))):INDIRECT("'各歳別人口③'!D"&amp;(47+131*ROW(A70))))</f>
        <v>10767</v>
      </c>
      <c r="AM80" s="25">
        <f ca="1">SUM(INDIRECT("'各歳別人口③'!D"&amp;(48+131*ROW(A70))):INDIRECT("'各歳別人口③'!D"&amp;(52+131*ROW(A70))))</f>
        <v>13619</v>
      </c>
      <c r="AN80" s="25">
        <f ca="1">SUM(INDIRECT("'各歳別人口③'!D"&amp;(53+131*ROW(A70))):INDIRECT("'各歳別人口③'!D"&amp;(57+131*ROW(A70))))</f>
        <v>16447</v>
      </c>
      <c r="AO80" s="25">
        <f ca="1">SUM(INDIRECT("'各歳別人口③'!D"&amp;(58+131*ROW(A70))):INDIRECT("'各歳別人口③'!D"&amp;(62+131*ROW(A70))))</f>
        <v>14084</v>
      </c>
      <c r="AP80" s="25">
        <f ca="1">SUM(INDIRECT("'各歳別人口③'!D"&amp;(63+131*ROW(A70))):INDIRECT("'各歳別人口③'!D"&amp;(67+131*ROW(A70))))</f>
        <v>12147</v>
      </c>
      <c r="AQ80" s="25">
        <f ca="1">SUM(INDIRECT("'各歳別人口③'!D"&amp;(68+131*ROW(A70))):INDIRECT("'各歳別人口③'!D"&amp;(72+131*ROW(A70))))</f>
        <v>11180</v>
      </c>
      <c r="AR80" s="25">
        <f ca="1">SUM(INDIRECT("'各歳別人口③'!D"&amp;(73+131*ROW(A70))):INDIRECT("'各歳別人口③'!D"&amp;(77+131*ROW(A70))))</f>
        <v>13144</v>
      </c>
      <c r="AS80" s="25">
        <f ca="1">SUM(INDIRECT("'各歳別人口③'!D"&amp;(78+131*ROW(A70))):INDIRECT("'各歳別人口③'!D"&amp;(82+131*ROW(A70))))</f>
        <v>12598</v>
      </c>
      <c r="AT80" s="25">
        <f ca="1">SUM(INDIRECT("'各歳別人口③'!D"&amp;(83+131*ROW(A70))):INDIRECT("'各歳別人口③'!D"&amp;(87+131*ROW(A70))))</f>
        <v>10262</v>
      </c>
      <c r="AU80" s="25">
        <f ca="1">SUM(INDIRECT("'各歳別人口③'!D"&amp;(88+131*ROW(A70))):INDIRECT("'各歳別人口③'!D"&amp;(133+131*ROW(A70))))</f>
        <v>7910</v>
      </c>
      <c r="AW80" s="24" t="str">
        <f>"2024年"&amp;"5月"</f>
        <v>2024年5月</v>
      </c>
      <c r="AX80" s="25">
        <f ca="1">SUM(INDIRECT("'各歳別人口③'!E"&amp;(3+131*ROW(A70))):INDIRECT("'各歳別人口③'!E"&amp;(7+131*ROW(A70))))</f>
        <v>4765</v>
      </c>
      <c r="AY80" s="25">
        <f ca="1">SUM(INDIRECT("'各歳別人口③'!E"&amp;(8+131*ROW(A70))):INDIRECT("'各歳別人口③'!E"&amp;(12+131*ROW(A70))))</f>
        <v>6159</v>
      </c>
      <c r="AZ80" s="25">
        <f ca="1">SUM(INDIRECT("'各歳別人口③'!E"&amp;(13+131*ROW(A70))):INDIRECT("'各歳別人口③'!E"&amp;(17+131*ROW(A70))))</f>
        <v>7279</v>
      </c>
      <c r="BA80" s="25">
        <f ca="1">SUM(INDIRECT("'各歳別人口③'!E"&amp;(18+131*ROW(A70))):INDIRECT("'各歳別人口③'!E"&amp;(22+131*ROW(A70))))</f>
        <v>8245</v>
      </c>
      <c r="BB80" s="25">
        <f ca="1">SUM(INDIRECT("'各歳別人口③'!E"&amp;(23+131*ROW(A70))):INDIRECT("'各歳別人口③'!E"&amp;(27+131*ROW(A70))))</f>
        <v>8763</v>
      </c>
      <c r="BC80" s="25">
        <f ca="1">SUM(INDIRECT("'各歳別人口③'!E"&amp;(28+131*ROW(A70))):INDIRECT("'各歳別人口③'!E"&amp;(32+131*ROW(A70))))</f>
        <v>7699</v>
      </c>
      <c r="BD80" s="25">
        <f ca="1">SUM(INDIRECT("'各歳別人口③'!E"&amp;(33+131*ROW(A70))):INDIRECT("'各歳別人口③'!E"&amp;(37+131*ROW(A70))))</f>
        <v>7292</v>
      </c>
      <c r="BE80" s="25">
        <f ca="1">SUM(INDIRECT("'各歳別人口③'!E"&amp;(38+131*ROW(A70))):INDIRECT("'各歳別人口③'!E"&amp;(42+131*ROW(A70))))</f>
        <v>8592</v>
      </c>
      <c r="BF80" s="25">
        <f ca="1">SUM(INDIRECT("'各歳別人口③'!E"&amp;(43+131*ROW(A70))):INDIRECT("'各歳別人口③'!E"&amp;(47+131*ROW(A70))))</f>
        <v>10221</v>
      </c>
      <c r="BG80" s="25">
        <f ca="1">SUM(INDIRECT("'各歳別人口③'!E"&amp;(48+131*ROW(A70))):INDIRECT("'各歳別人口③'!E"&amp;(52+131*ROW(A70))))</f>
        <v>12904</v>
      </c>
      <c r="BH80" s="25">
        <f ca="1">SUM(INDIRECT("'各歳別人口③'!E"&amp;(53+131*ROW(A70))):INDIRECT("'各歳別人口③'!E"&amp;(57+131*ROW(A70))))</f>
        <v>15371</v>
      </c>
      <c r="BI80" s="25">
        <f ca="1">SUM(INDIRECT("'各歳別人口③'!E"&amp;(58+131*ROW(A70))):INDIRECT("'各歳別人口③'!E"&amp;(62+131*ROW(A70))))</f>
        <v>13459</v>
      </c>
      <c r="BJ80" s="25">
        <f ca="1">SUM(INDIRECT("'各歳別人口③'!E"&amp;(63+131*ROW(A70))):INDIRECT("'各歳別人口③'!E"&amp;(67+131*ROW(A70))))</f>
        <v>11599</v>
      </c>
      <c r="BK80" s="25">
        <f ca="1">SUM(INDIRECT("'各歳別人口③'!E"&amp;(68+131*ROW(A70))):INDIRECT("'各歳別人口③'!E"&amp;(72+131*ROW(A70))))</f>
        <v>11297</v>
      </c>
      <c r="BL80" s="25">
        <f ca="1">SUM(INDIRECT("'各歳別人口③'!E"&amp;(73+131*ROW(A70))):INDIRECT("'各歳別人口③'!E"&amp;(77+131*ROW(A70))))</f>
        <v>14351</v>
      </c>
      <c r="BM80" s="25">
        <f ca="1">SUM(INDIRECT("'各歳別人口③'!E"&amp;(78+131*ROW(A70))):INDIRECT("'各歳別人口③'!E"&amp;(82+131*ROW(A70))))</f>
        <v>15542</v>
      </c>
      <c r="BN80" s="25">
        <f ca="1">SUM(INDIRECT("'各歳別人口③'!E"&amp;(83+131*ROW(A70))):INDIRECT("'各歳別人口③'!E"&amp;(87+131*ROW(A70))))</f>
        <v>13436</v>
      </c>
      <c r="BO80" s="25">
        <f ca="1">SUM(INDIRECT("'各歳別人口③'!E"&amp;(88+131*ROW(A70))):INDIRECT("'各歳別人口③'!E"&amp;(133+131*ROW(A70))))</f>
        <v>14857</v>
      </c>
      <c r="BQ80" s="24" t="str">
        <f>"2024年"&amp;"5月"</f>
        <v>2024年5月</v>
      </c>
      <c r="BR80" s="25">
        <f t="shared" ca="1" si="207"/>
        <v>809</v>
      </c>
      <c r="BS80" s="25">
        <f t="shared" ca="1" si="208"/>
        <v>910</v>
      </c>
      <c r="BT80" s="25">
        <f t="shared" ca="1" si="209"/>
        <v>979</v>
      </c>
      <c r="BU80" s="25">
        <f t="shared" ca="1" si="210"/>
        <v>1013</v>
      </c>
      <c r="BV80" s="25">
        <f t="shared" ca="1" si="211"/>
        <v>1181</v>
      </c>
      <c r="BW80" s="25">
        <f t="shared" ca="1" si="212"/>
        <v>1208</v>
      </c>
      <c r="BX80" s="25">
        <f t="shared" ca="1" si="213"/>
        <v>1261</v>
      </c>
      <c r="BY80" s="25">
        <f t="shared" ca="1" si="214"/>
        <v>1335</v>
      </c>
      <c r="BZ80" s="25">
        <f t="shared" ca="1" si="215"/>
        <v>1421</v>
      </c>
      <c r="CA80" s="25">
        <f t="shared" ca="1" si="216"/>
        <v>1407</v>
      </c>
      <c r="CB80" s="25">
        <f t="shared" ca="1" si="217"/>
        <v>1389</v>
      </c>
      <c r="CC80" s="25">
        <f t="shared" ca="1" si="218"/>
        <v>1477</v>
      </c>
      <c r="CD80" s="25">
        <f t="shared" ca="1" si="219"/>
        <v>1450</v>
      </c>
      <c r="CE80" s="25">
        <f t="shared" ca="1" si="220"/>
        <v>1597</v>
      </c>
      <c r="CF80" s="25">
        <f t="shared" ca="1" si="221"/>
        <v>1574</v>
      </c>
      <c r="CG80" s="25">
        <f t="shared" ca="1" si="222"/>
        <v>1827</v>
      </c>
      <c r="CH80" s="25">
        <f t="shared" ca="1" si="223"/>
        <v>2028</v>
      </c>
      <c r="CI80" s="25">
        <f t="shared" ca="1" si="224"/>
        <v>2020</v>
      </c>
      <c r="CJ80" s="25">
        <f t="shared" ca="1" si="225"/>
        <v>2498</v>
      </c>
      <c r="CK80" s="25">
        <f t="shared" ca="1" si="226"/>
        <v>2428</v>
      </c>
      <c r="CL80" s="25">
        <f t="shared" ca="1" si="227"/>
        <v>2521</v>
      </c>
      <c r="CM80" s="25">
        <f t="shared" ca="1" si="228"/>
        <v>2374</v>
      </c>
      <c r="CN80" s="25">
        <f t="shared" ca="1" si="229"/>
        <v>2361</v>
      </c>
      <c r="CO80" s="25">
        <f t="shared" ca="1" si="230"/>
        <v>2097</v>
      </c>
      <c r="CP80" s="25">
        <f t="shared" ca="1" si="231"/>
        <v>2000</v>
      </c>
      <c r="CQ80" s="25">
        <f t="shared" ca="1" si="232"/>
        <v>1912</v>
      </c>
      <c r="CR80" s="25">
        <f t="shared" ca="1" si="233"/>
        <v>1859</v>
      </c>
      <c r="CS80" s="25">
        <f t="shared" ca="1" si="234"/>
        <v>1847</v>
      </c>
      <c r="CT80" s="25">
        <f t="shared" ca="1" si="235"/>
        <v>1806</v>
      </c>
      <c r="CU80" s="25">
        <f t="shared" ca="1" si="236"/>
        <v>1785</v>
      </c>
      <c r="CV80" s="25">
        <f t="shared" ca="1" si="237"/>
        <v>1739</v>
      </c>
      <c r="CW80" s="25">
        <f t="shared" ca="1" si="238"/>
        <v>1731</v>
      </c>
      <c r="CX80" s="25">
        <f t="shared" ca="1" si="239"/>
        <v>1742</v>
      </c>
      <c r="CY80" s="25">
        <f t="shared" ca="1" si="240"/>
        <v>1756</v>
      </c>
      <c r="CZ80" s="25">
        <f t="shared" ca="1" si="241"/>
        <v>1731</v>
      </c>
      <c r="DA80" s="25">
        <f t="shared" ca="1" si="242"/>
        <v>1839</v>
      </c>
      <c r="DB80" s="25">
        <f t="shared" ca="1" si="243"/>
        <v>1922</v>
      </c>
      <c r="DC80" s="25">
        <f t="shared" ca="1" si="244"/>
        <v>1917</v>
      </c>
      <c r="DD80" s="25">
        <f t="shared" ca="1" si="245"/>
        <v>1974</v>
      </c>
      <c r="DE80" s="25">
        <f t="shared" ca="1" si="246"/>
        <v>2033</v>
      </c>
      <c r="DF80" s="25">
        <f t="shared" ca="1" si="247"/>
        <v>2032</v>
      </c>
      <c r="DG80" s="25">
        <f t="shared" ca="1" si="248"/>
        <v>2138</v>
      </c>
      <c r="DH80" s="25">
        <f t="shared" ca="1" si="249"/>
        <v>2094</v>
      </c>
      <c r="DI80" s="25">
        <f t="shared" ca="1" si="250"/>
        <v>2211</v>
      </c>
      <c r="DJ80" s="25">
        <f t="shared" ca="1" si="251"/>
        <v>2292</v>
      </c>
      <c r="DK80" s="25">
        <f t="shared" ca="1" si="252"/>
        <v>2451</v>
      </c>
      <c r="DL80" s="25">
        <f t="shared" ca="1" si="253"/>
        <v>2488</v>
      </c>
      <c r="DM80" s="25">
        <f t="shared" ca="1" si="254"/>
        <v>2723</v>
      </c>
      <c r="DN80" s="25">
        <f t="shared" ca="1" si="255"/>
        <v>2913</v>
      </c>
      <c r="DO80" s="25">
        <f t="shared" ca="1" si="256"/>
        <v>3044</v>
      </c>
      <c r="DP80" s="25">
        <f t="shared" ca="1" si="257"/>
        <v>3312</v>
      </c>
      <c r="DQ80" s="25">
        <f t="shared" ca="1" si="258"/>
        <v>3334</v>
      </c>
      <c r="DR80" s="25">
        <f t="shared" ca="1" si="259"/>
        <v>3422</v>
      </c>
      <c r="DS80" s="25">
        <f t="shared" ca="1" si="260"/>
        <v>3249</v>
      </c>
      <c r="DT80" s="25">
        <f t="shared" ca="1" si="261"/>
        <v>3130</v>
      </c>
      <c r="DU80" s="25">
        <f t="shared" ca="1" si="262"/>
        <v>3217</v>
      </c>
      <c r="DV80" s="25">
        <f t="shared" ca="1" si="263"/>
        <v>3002</v>
      </c>
      <c r="DW80" s="25">
        <f t="shared" ca="1" si="264"/>
        <v>2726</v>
      </c>
      <c r="DX80" s="25">
        <f t="shared" ca="1" si="265"/>
        <v>2493</v>
      </c>
      <c r="DY80" s="25">
        <f t="shared" ca="1" si="266"/>
        <v>2646</v>
      </c>
      <c r="DZ80" s="25">
        <f t="shared" ca="1" si="267"/>
        <v>2563</v>
      </c>
      <c r="EA80" s="25">
        <f t="shared" ca="1" si="268"/>
        <v>2513</v>
      </c>
      <c r="EB80" s="25">
        <f t="shared" ca="1" si="269"/>
        <v>2421</v>
      </c>
      <c r="EC80" s="25">
        <f t="shared" ca="1" si="270"/>
        <v>2264</v>
      </c>
      <c r="ED80" s="25">
        <f t="shared" ca="1" si="271"/>
        <v>2386</v>
      </c>
      <c r="EE80" s="25">
        <f t="shared" ca="1" si="272"/>
        <v>2342</v>
      </c>
      <c r="EF80" s="25">
        <f t="shared" ca="1" si="273"/>
        <v>2192</v>
      </c>
      <c r="EG80" s="25">
        <f t="shared" ca="1" si="274"/>
        <v>2173</v>
      </c>
      <c r="EH80" s="25">
        <f t="shared" ca="1" si="275"/>
        <v>2214</v>
      </c>
      <c r="EI80" s="25">
        <f t="shared" ca="1" si="276"/>
        <v>2259</v>
      </c>
      <c r="EJ80" s="25">
        <f t="shared" ca="1" si="277"/>
        <v>2303</v>
      </c>
      <c r="EK80" s="25">
        <f t="shared" ca="1" si="278"/>
        <v>2454</v>
      </c>
      <c r="EL80" s="25">
        <f t="shared" ca="1" si="279"/>
        <v>2574</v>
      </c>
      <c r="EM80" s="25">
        <f t="shared" ca="1" si="280"/>
        <v>2779</v>
      </c>
      <c r="EN80" s="25">
        <f t="shared" ca="1" si="281"/>
        <v>3034</v>
      </c>
      <c r="EO80" s="25">
        <f t="shared" ca="1" si="282"/>
        <v>3118</v>
      </c>
      <c r="EP80" s="25">
        <f t="shared" ca="1" si="283"/>
        <v>3214</v>
      </c>
      <c r="EQ80" s="25">
        <f t="shared" ca="1" si="284"/>
        <v>2674</v>
      </c>
      <c r="ER80" s="25">
        <f t="shared" ca="1" si="285"/>
        <v>1620</v>
      </c>
      <c r="ES80" s="25">
        <f t="shared" ca="1" si="286"/>
        <v>1972</v>
      </c>
      <c r="ET80" s="25">
        <f t="shared" ca="1" si="287"/>
        <v>2413</v>
      </c>
      <c r="EU80" s="25">
        <f t="shared" ca="1" si="288"/>
        <v>2245</v>
      </c>
      <c r="EV80" s="25">
        <f t="shared" ca="1" si="289"/>
        <v>2152</v>
      </c>
      <c r="EW80" s="25">
        <f t="shared" ca="1" si="290"/>
        <v>1864</v>
      </c>
      <c r="EX80" s="25">
        <f t="shared" ca="1" si="291"/>
        <v>1588</v>
      </c>
      <c r="EY80" s="25">
        <f t="shared" ca="1" si="292"/>
        <v>1314</v>
      </c>
      <c r="EZ80" s="25">
        <f t="shared" ca="1" si="293"/>
        <v>1278</v>
      </c>
      <c r="FA80" s="25">
        <f t="shared" ca="1" si="294"/>
        <v>1088</v>
      </c>
      <c r="FB80" s="25">
        <f t="shared" ca="1" si="295"/>
        <v>1010</v>
      </c>
      <c r="FC80" s="25">
        <f t="shared" ca="1" si="296"/>
        <v>852</v>
      </c>
      <c r="FD80" s="25">
        <f t="shared" ca="1" si="297"/>
        <v>580</v>
      </c>
      <c r="FE80" s="25">
        <f t="shared" ca="1" si="298"/>
        <v>530</v>
      </c>
      <c r="FF80" s="25">
        <f t="shared" ca="1" si="299"/>
        <v>381</v>
      </c>
      <c r="FG80" s="25">
        <f t="shared" ca="1" si="300"/>
        <v>293</v>
      </c>
      <c r="FH80" s="25">
        <f t="shared" ca="1" si="301"/>
        <v>179</v>
      </c>
      <c r="FI80" s="25">
        <f t="shared" ca="1" si="302"/>
        <v>136</v>
      </c>
      <c r="FJ80" s="25">
        <f t="shared" ca="1" si="303"/>
        <v>118</v>
      </c>
      <c r="FK80" s="25">
        <f t="shared" ca="1" si="304"/>
        <v>64</v>
      </c>
      <c r="FL80" s="25">
        <f t="shared" ca="1" si="305"/>
        <v>39</v>
      </c>
      <c r="FM80" s="25">
        <f t="shared" ca="1" si="306"/>
        <v>25</v>
      </c>
      <c r="FN80" s="27">
        <f ca="1">SUM(INDIRECT("'各歳別人口③'!D"&amp;(103+131*ROW(A70))):INDIRECT("'各歳別人口③'!D"&amp;(133+131*ROW(A70))))</f>
        <v>23</v>
      </c>
      <c r="FP80" s="24" t="str">
        <f>"2024年"&amp;"5月"</f>
        <v>2024年5月</v>
      </c>
      <c r="FQ80" s="25">
        <f t="shared" ca="1" si="307"/>
        <v>846</v>
      </c>
      <c r="FR80" s="25">
        <f t="shared" ca="1" si="308"/>
        <v>893</v>
      </c>
      <c r="FS80" s="25">
        <f t="shared" ca="1" si="309"/>
        <v>961</v>
      </c>
      <c r="FT80" s="25">
        <f t="shared" ca="1" si="310"/>
        <v>1000</v>
      </c>
      <c r="FU80" s="25">
        <f t="shared" ca="1" si="311"/>
        <v>1065</v>
      </c>
      <c r="FV80" s="25">
        <f t="shared" ca="1" si="312"/>
        <v>1047</v>
      </c>
      <c r="FW80" s="25">
        <f t="shared" ca="1" si="313"/>
        <v>1233</v>
      </c>
      <c r="FX80" s="25">
        <f t="shared" ca="1" si="314"/>
        <v>1213</v>
      </c>
      <c r="FY80" s="25">
        <f t="shared" ca="1" si="315"/>
        <v>1268</v>
      </c>
      <c r="FZ80" s="25">
        <f t="shared" ca="1" si="316"/>
        <v>1398</v>
      </c>
      <c r="GA80" s="25">
        <f t="shared" ca="1" si="317"/>
        <v>1386</v>
      </c>
      <c r="GB80" s="25">
        <f t="shared" ca="1" si="318"/>
        <v>1396</v>
      </c>
      <c r="GC80" s="25">
        <f t="shared" ca="1" si="319"/>
        <v>1518</v>
      </c>
      <c r="GD80" s="25">
        <f t="shared" ca="1" si="320"/>
        <v>1496</v>
      </c>
      <c r="GE80" s="25">
        <f t="shared" ca="1" si="321"/>
        <v>1483</v>
      </c>
      <c r="GF80" s="25">
        <f t="shared" ca="1" si="322"/>
        <v>1524</v>
      </c>
      <c r="GG80" s="25">
        <f t="shared" ca="1" si="323"/>
        <v>1592</v>
      </c>
      <c r="GH80" s="25">
        <f t="shared" ca="1" si="324"/>
        <v>1655</v>
      </c>
      <c r="GI80" s="25">
        <f t="shared" ca="1" si="325"/>
        <v>1645</v>
      </c>
      <c r="GJ80" s="25">
        <f t="shared" ca="1" si="326"/>
        <v>1829</v>
      </c>
      <c r="GK80" s="25">
        <f t="shared" ca="1" si="327"/>
        <v>1840</v>
      </c>
      <c r="GL80" s="25">
        <f t="shared" ca="1" si="328"/>
        <v>1818</v>
      </c>
      <c r="GM80" s="25">
        <f t="shared" ca="1" si="329"/>
        <v>1722</v>
      </c>
      <c r="GN80" s="25">
        <f t="shared" ca="1" si="330"/>
        <v>1701</v>
      </c>
      <c r="GO80" s="25">
        <f t="shared" ca="1" si="331"/>
        <v>1682</v>
      </c>
      <c r="GP80" s="25">
        <f t="shared" ca="1" si="332"/>
        <v>1605</v>
      </c>
      <c r="GQ80" s="25">
        <f t="shared" ca="1" si="333"/>
        <v>1545</v>
      </c>
      <c r="GR80" s="25">
        <f t="shared" ca="1" si="334"/>
        <v>1514</v>
      </c>
      <c r="GS80" s="25">
        <f t="shared" ca="1" si="335"/>
        <v>1471</v>
      </c>
      <c r="GT80" s="25">
        <f t="shared" ca="1" si="336"/>
        <v>1564</v>
      </c>
      <c r="GU80" s="25">
        <f t="shared" ca="1" si="337"/>
        <v>1385</v>
      </c>
      <c r="GV80" s="25">
        <f t="shared" ca="1" si="338"/>
        <v>1388</v>
      </c>
      <c r="GW80" s="25">
        <f t="shared" ca="1" si="339"/>
        <v>1397</v>
      </c>
      <c r="GX80" s="25">
        <f t="shared" ca="1" si="340"/>
        <v>1556</v>
      </c>
      <c r="GY80" s="25">
        <f t="shared" ca="1" si="341"/>
        <v>1566</v>
      </c>
      <c r="GZ80" s="25">
        <f t="shared" ca="1" si="342"/>
        <v>1619</v>
      </c>
      <c r="HA80" s="25">
        <f t="shared" ca="1" si="343"/>
        <v>1661</v>
      </c>
      <c r="HB80" s="25">
        <f t="shared" ca="1" si="344"/>
        <v>1703</v>
      </c>
      <c r="HC80" s="25">
        <f t="shared" ca="1" si="345"/>
        <v>1691</v>
      </c>
      <c r="HD80" s="25">
        <f t="shared" ca="1" si="346"/>
        <v>1918</v>
      </c>
      <c r="HE80" s="25">
        <f t="shared" ca="1" si="347"/>
        <v>1939</v>
      </c>
      <c r="HF80" s="25">
        <f t="shared" ca="1" si="348"/>
        <v>1979</v>
      </c>
      <c r="HG80" s="25">
        <f t="shared" ca="1" si="349"/>
        <v>2007</v>
      </c>
      <c r="HH80" s="25">
        <f t="shared" ca="1" si="350"/>
        <v>2086</v>
      </c>
      <c r="HI80" s="25">
        <f t="shared" ca="1" si="351"/>
        <v>2210</v>
      </c>
      <c r="HJ80" s="25">
        <f t="shared" ca="1" si="352"/>
        <v>2292</v>
      </c>
      <c r="HK80" s="25">
        <f t="shared" ca="1" si="353"/>
        <v>2374</v>
      </c>
      <c r="HL80" s="25">
        <f t="shared" ca="1" si="354"/>
        <v>2602</v>
      </c>
      <c r="HM80" s="25">
        <f t="shared" ca="1" si="355"/>
        <v>2620</v>
      </c>
      <c r="HN80" s="25">
        <f t="shared" ca="1" si="356"/>
        <v>3016</v>
      </c>
      <c r="HO80" s="25">
        <f t="shared" ca="1" si="357"/>
        <v>3064</v>
      </c>
      <c r="HP80" s="25">
        <f t="shared" ca="1" si="358"/>
        <v>3122</v>
      </c>
      <c r="HQ80" s="25">
        <f t="shared" ca="1" si="359"/>
        <v>3177</v>
      </c>
      <c r="HR80" s="25">
        <f t="shared" ca="1" si="360"/>
        <v>3086</v>
      </c>
      <c r="HS80" s="25">
        <f t="shared" ca="1" si="361"/>
        <v>2922</v>
      </c>
      <c r="HT80" s="25">
        <f t="shared" ca="1" si="362"/>
        <v>2876</v>
      </c>
      <c r="HU80" s="25">
        <f t="shared" ca="1" si="363"/>
        <v>2894</v>
      </c>
      <c r="HV80" s="25">
        <f t="shared" ca="1" si="364"/>
        <v>2585</v>
      </c>
      <c r="HW80" s="25">
        <f t="shared" ca="1" si="365"/>
        <v>2433</v>
      </c>
      <c r="HX80" s="25">
        <f t="shared" ca="1" si="366"/>
        <v>2671</v>
      </c>
      <c r="HY80" s="25">
        <f t="shared" ca="1" si="367"/>
        <v>2426</v>
      </c>
      <c r="HZ80" s="25">
        <f t="shared" ca="1" si="368"/>
        <v>2329</v>
      </c>
      <c r="IA80" s="25">
        <f t="shared" ca="1" si="369"/>
        <v>2363</v>
      </c>
      <c r="IB80" s="25">
        <f t="shared" ca="1" si="370"/>
        <v>2265</v>
      </c>
      <c r="IC80" s="25">
        <f t="shared" ca="1" si="371"/>
        <v>2216</v>
      </c>
      <c r="ID80" s="25">
        <f t="shared" ca="1" si="372"/>
        <v>2299</v>
      </c>
      <c r="IE80" s="25">
        <f t="shared" ca="1" si="373"/>
        <v>2156</v>
      </c>
      <c r="IF80" s="25">
        <f t="shared" ca="1" si="374"/>
        <v>2179</v>
      </c>
      <c r="IG80" s="25">
        <f t="shared" ca="1" si="375"/>
        <v>2267</v>
      </c>
      <c r="IH80" s="25">
        <f t="shared" ca="1" si="376"/>
        <v>2396</v>
      </c>
      <c r="II80" s="25">
        <f t="shared" ca="1" si="377"/>
        <v>2402</v>
      </c>
      <c r="IJ80" s="25">
        <f t="shared" ca="1" si="378"/>
        <v>2563</v>
      </c>
      <c r="IK80" s="25">
        <f t="shared" ca="1" si="379"/>
        <v>2837</v>
      </c>
      <c r="IL80" s="25">
        <f t="shared" ca="1" si="380"/>
        <v>3004</v>
      </c>
      <c r="IM80" s="25">
        <f t="shared" ca="1" si="381"/>
        <v>3545</v>
      </c>
      <c r="IN80" s="25">
        <f t="shared" ca="1" si="382"/>
        <v>3632</v>
      </c>
      <c r="IO80" s="25">
        <f t="shared" ca="1" si="383"/>
        <v>3847</v>
      </c>
      <c r="IP80" s="25">
        <f t="shared" ca="1" si="384"/>
        <v>3307</v>
      </c>
      <c r="IQ80" s="25">
        <f t="shared" ca="1" si="385"/>
        <v>2108</v>
      </c>
      <c r="IR80" s="25">
        <f t="shared" ca="1" si="386"/>
        <v>2648</v>
      </c>
      <c r="IS80" s="25">
        <f t="shared" ca="1" si="387"/>
        <v>3129</v>
      </c>
      <c r="IT80" s="25">
        <f t="shared" ca="1" si="388"/>
        <v>2780</v>
      </c>
      <c r="IU80" s="25">
        <f t="shared" ca="1" si="389"/>
        <v>2772</v>
      </c>
      <c r="IV80" s="25">
        <f t="shared" ca="1" si="390"/>
        <v>2525</v>
      </c>
      <c r="IW80" s="25">
        <f t="shared" ca="1" si="391"/>
        <v>2230</v>
      </c>
      <c r="IX80" s="25">
        <f t="shared" ca="1" si="392"/>
        <v>1861</v>
      </c>
      <c r="IY80" s="25">
        <f t="shared" ca="1" si="393"/>
        <v>1957</v>
      </c>
      <c r="IZ80" s="25">
        <f t="shared" ca="1" si="394"/>
        <v>1678</v>
      </c>
      <c r="JA80" s="25">
        <f t="shared" ca="1" si="395"/>
        <v>1671</v>
      </c>
      <c r="JB80" s="25">
        <f t="shared" ca="1" si="396"/>
        <v>1469</v>
      </c>
      <c r="JC80" s="25">
        <f t="shared" ca="1" si="397"/>
        <v>1225</v>
      </c>
      <c r="JD80" s="25">
        <f t="shared" ca="1" si="398"/>
        <v>1117</v>
      </c>
      <c r="JE80" s="25">
        <f t="shared" ca="1" si="399"/>
        <v>911</v>
      </c>
      <c r="JF80" s="25">
        <f t="shared" ca="1" si="400"/>
        <v>707</v>
      </c>
      <c r="JG80" s="25">
        <f t="shared" ca="1" si="401"/>
        <v>605</v>
      </c>
      <c r="JH80" s="25">
        <f t="shared" ca="1" si="402"/>
        <v>487</v>
      </c>
      <c r="JI80" s="25">
        <f t="shared" ca="1" si="403"/>
        <v>334</v>
      </c>
      <c r="JJ80" s="25">
        <f t="shared" ca="1" si="404"/>
        <v>259</v>
      </c>
      <c r="JK80" s="25">
        <f t="shared" ca="1" si="405"/>
        <v>204</v>
      </c>
      <c r="JL80" s="25">
        <f t="shared" ca="1" si="406"/>
        <v>131</v>
      </c>
      <c r="JM80" s="27">
        <f ca="1">SUM(INDIRECT("'各歳別人口③'!E"&amp;(103+131*ROW(A70))):INDIRECT("'各歳別人口③'!E"&amp;(133+131*ROW(A70))))</f>
        <v>241</v>
      </c>
    </row>
    <row r="81" spans="1:273" x14ac:dyDescent="0.4">
      <c r="A81" s="24" t="str">
        <f>"2024年"&amp;"6月"</f>
        <v>2024年6月</v>
      </c>
      <c r="B81" s="25">
        <f ca="1">SUM(INDIRECT("'各歳別人口③'!D"&amp;(3+131*ROW(A71))):INDIRECT("'各歳別人口③'!E"&amp;(133+131*ROW(A71))))</f>
        <v>381725</v>
      </c>
      <c r="D81" s="24" t="str">
        <f>"2024年"&amp;"6月"</f>
        <v>2024年6月</v>
      </c>
      <c r="E81" s="25">
        <f ca="1">SUM(INDIRECT("'各歳別人口③'!D"&amp;(3+131*ROW(A71))):INDIRECT("'各歳別人口③'!D"&amp;(133+131*ROW(A71))))</f>
        <v>190126</v>
      </c>
      <c r="F81" s="25">
        <f ca="1">SUM(INDIRECT("'各歳別人口③'!E"&amp;(3+131*ROW(A71))):INDIRECT("'各歳別人口③'!E"&amp;(133+131*ROW(A71))))</f>
        <v>191599</v>
      </c>
      <c r="H81" s="24" t="str">
        <f>"2024年"&amp;"6月"</f>
        <v>2024年6月</v>
      </c>
      <c r="I81" s="25">
        <f ca="1">SUM(INDIRECT("'各歳別人口③'!D"&amp;(3+131*ROW(A71))):INDIRECT("'各歳別人口③'!D"&amp;(17+131*ROW(A71))))</f>
        <v>18945</v>
      </c>
      <c r="J81" s="25">
        <f ca="1">SUM(INDIRECT("'各歳別人口③'!D"&amp;(18+131*ROW(A71))):INDIRECT("'各歳別人口③'!D"&amp;(67+131*ROW(A71))))</f>
        <v>116086</v>
      </c>
      <c r="K81" s="25">
        <f ca="1">SUM(INDIRECT("'各歳別人口③'!D"&amp;(68+131*ROW(A71))):INDIRECT("'各歳別人口③'!D"&amp;(133+131*ROW(A71))))</f>
        <v>55095</v>
      </c>
      <c r="M81" s="24" t="str">
        <f>"2024年"&amp;"6月"</f>
        <v>2024年6月</v>
      </c>
      <c r="N81" s="25">
        <f ca="1">SUM(INDIRECT("'各歳別人口③'!E"&amp;(3+131*ROW(A71))):INDIRECT("'各歳別人口③'!E"&amp;(17+131*ROW(A71))))</f>
        <v>18157</v>
      </c>
      <c r="O81" s="25">
        <f ca="1">SUM(INDIRECT("'各歳別人口③'!E"&amp;(18+131*ROW(A71))):INDIRECT("'各歳別人口③'!E"&amp;(67+131*ROW(A71))))</f>
        <v>103981</v>
      </c>
      <c r="P81" s="25">
        <f ca="1">SUM(INDIRECT("'各歳別人口③'!E"&amp;(68+131*ROW(A71))):INDIRECT("'各歳別人口③'!E"&amp;(133+131*ROW(A71))))</f>
        <v>69461</v>
      </c>
      <c r="R81" s="24" t="str">
        <f>"2024年"&amp;"6月"</f>
        <v>2024年6月</v>
      </c>
      <c r="S81" s="26">
        <f ca="1">IFERROR(SUM(INDIRECT("'各歳別人口③'!D"&amp;(68+131*ROW(A71))):INDIRECT("'各歳別人口③'!E"&amp;(133+131*ROW(A71))))/SUM(INDIRECT("'各歳別人口③'!D"&amp;(3+131*ROW(A71))):INDIRECT("'各歳別人口③'!E"&amp;(133+131*ROW(A71)))),"")</f>
        <v>0.32629772742157315</v>
      </c>
      <c r="U81" s="24" t="str">
        <f>"2024年"&amp;"6月"</f>
        <v>2024年6月</v>
      </c>
      <c r="V81" s="26">
        <f ca="1">IFERROR(SUM(INDIRECT("'各歳別人口③'!D"&amp;(78+131*ROW(A71))):INDIRECT("'各歳別人口③'!E"&amp;(133+131*ROW(A71))))/SUM(INDIRECT("'各歳別人口③'!D"&amp;(3+131*ROW(A71))):INDIRECT("'各歳別人口③'!E"&amp;(133+131*ROW(A71)))),"")</f>
        <v>0.19601283646604231</v>
      </c>
      <c r="X81" s="24" t="str">
        <f>"2024年"&amp;"6月"</f>
        <v>2024年6月</v>
      </c>
      <c r="Y81" s="26">
        <f ca="1">IFERROR(SUM(INDIRECT("'各歳別人口③'!D"&amp;(3+131*ROW(A71))):INDIRECT("'各歳別人口③'!E"&amp;(17+131*ROW(A71))))/SUM(INDIRECT("'各歳別人口③'!D"&amp;(3+131*ROW(A71))):INDIRECT("'各歳別人口③'!E"&amp;(133+131*ROW(A71)))),"")</f>
        <v>9.7195625122797821E-2</v>
      </c>
      <c r="Z81" s="26">
        <f ca="1">IFERROR(SUM(INDIRECT("'各歳別人口③'!D"&amp;(18+131*ROW(A71))):INDIRECT("'各歳別人口③'!E"&amp;(67+131*ROW(A71))))/SUM(INDIRECT("'各歳別人口③'!D"&amp;(3+131*ROW(A71))):INDIRECT("'各歳別人口③'!E"&amp;(133+131*ROW(A71)))),"")</f>
        <v>0.57650664745562907</v>
      </c>
      <c r="AA81" s="26">
        <f ca="1">IFERROR(SUM(INDIRECT("'各歳別人口③'!D"&amp;(68+131*ROW(A71))):INDIRECT("'各歳別人口③'!E"&amp;(133+131*ROW(A71))))/SUM(INDIRECT("'各歳別人口③'!D"&amp;(3+131*ROW(A71))):INDIRECT("'各歳別人口③'!E"&amp;(133+131*ROW(A71)))),"")</f>
        <v>0.32629772742157315</v>
      </c>
      <c r="AC81" s="24" t="str">
        <f>"2024年"&amp;"6月"</f>
        <v>2024年6月</v>
      </c>
      <c r="AD81" s="25">
        <f ca="1">SUM(INDIRECT("'各歳別人口③'!D"&amp;(3+131*ROW(A71))):INDIRECT("'各歳別人口③'!D"&amp;(7+131*ROW(A71))))</f>
        <v>4849</v>
      </c>
      <c r="AE81" s="25">
        <f ca="1">SUM(INDIRECT("'各歳別人口③'!D"&amp;(8+131*ROW(A71))):INDIRECT("'各歳別人口③'!D"&amp;(12+131*ROW(A71))))</f>
        <v>6606</v>
      </c>
      <c r="AF81" s="25">
        <f ca="1">SUM(INDIRECT("'各歳別人口③'!D"&amp;(13+131*ROW(A71))):INDIRECT("'各歳別人口③'!D"&amp;(17+131*ROW(A71))))</f>
        <v>7490</v>
      </c>
      <c r="AG81" s="25">
        <f ca="1">SUM(INDIRECT("'各歳別人口③'!D"&amp;(18+131*ROW(A71))):INDIRECT("'各歳別人口③'!D"&amp;(22+131*ROW(A71))))</f>
        <v>10393</v>
      </c>
      <c r="AH81" s="25">
        <f ca="1">SUM(INDIRECT("'各歳別人口③'!D"&amp;(23+131*ROW(A71))):INDIRECT("'各歳別人口③'!D"&amp;(27+131*ROW(A71))))</f>
        <v>11187</v>
      </c>
      <c r="AI81" s="25">
        <f ca="1">SUM(INDIRECT("'各歳別人口③'!D"&amp;(28+131*ROW(A71))):INDIRECT("'各歳別人口③'!D"&amp;(32+131*ROW(A71))))</f>
        <v>9150</v>
      </c>
      <c r="AJ81" s="25">
        <f ca="1">SUM(INDIRECT("'各歳別人口③'!D"&amp;(33+131*ROW(A71))):INDIRECT("'各歳別人口③'!D"&amp;(37+131*ROW(A71))))</f>
        <v>8693</v>
      </c>
      <c r="AK81" s="25">
        <f ca="1">SUM(INDIRECT("'各歳別人口③'!D"&amp;(38+131*ROW(A71))):INDIRECT("'各歳別人口③'!D"&amp;(42+131*ROW(A71))))</f>
        <v>9664</v>
      </c>
      <c r="AL81" s="25">
        <f ca="1">SUM(INDIRECT("'各歳別人口③'!D"&amp;(43+131*ROW(A71))):INDIRECT("'各歳別人口③'!D"&amp;(47+131*ROW(A71))))</f>
        <v>10709</v>
      </c>
      <c r="AM81" s="25">
        <f ca="1">SUM(INDIRECT("'各歳別人口③'!D"&amp;(48+131*ROW(A71))):INDIRECT("'各歳別人口③'!D"&amp;(52+131*ROW(A71))))</f>
        <v>13549</v>
      </c>
      <c r="AN81" s="25">
        <f ca="1">SUM(INDIRECT("'各歳別人口③'!D"&amp;(53+131*ROW(A71))):INDIRECT("'各歳別人口③'!D"&amp;(57+131*ROW(A71))))</f>
        <v>16443</v>
      </c>
      <c r="AO81" s="25">
        <f ca="1">SUM(INDIRECT("'各歳別人口③'!D"&amp;(58+131*ROW(A71))):INDIRECT("'各歳別人口③'!D"&amp;(62+131*ROW(A71))))</f>
        <v>14148</v>
      </c>
      <c r="AP81" s="25">
        <f ca="1">SUM(INDIRECT("'各歳別人口③'!D"&amp;(63+131*ROW(A71))):INDIRECT("'各歳別人口③'!D"&amp;(67+131*ROW(A71))))</f>
        <v>12150</v>
      </c>
      <c r="AQ81" s="25">
        <f ca="1">SUM(INDIRECT("'各歳別人口③'!D"&amp;(68+131*ROW(A71))):INDIRECT("'各歳別人口③'!D"&amp;(72+131*ROW(A71))))</f>
        <v>11185</v>
      </c>
      <c r="AR81" s="25">
        <f ca="1">SUM(INDIRECT("'各歳別人口③'!D"&amp;(73+131*ROW(A71))):INDIRECT("'各歳別人口③'!D"&amp;(77+131*ROW(A71))))</f>
        <v>13041</v>
      </c>
      <c r="AS81" s="25">
        <f ca="1">SUM(INDIRECT("'各歳別人口③'!D"&amp;(78+131*ROW(A71))):INDIRECT("'各歳別人口③'!D"&amp;(82+131*ROW(A71))))</f>
        <v>12655</v>
      </c>
      <c r="AT81" s="25">
        <f ca="1">SUM(INDIRECT("'各歳別人口③'!D"&amp;(83+131*ROW(A71))):INDIRECT("'各歳別人口③'!D"&amp;(87+131*ROW(A71))))</f>
        <v>10281</v>
      </c>
      <c r="AU81" s="25">
        <f ca="1">SUM(INDIRECT("'各歳別人口③'!D"&amp;(88+131*ROW(A71))):INDIRECT("'各歳別人口③'!D"&amp;(133+131*ROW(A71))))</f>
        <v>7933</v>
      </c>
      <c r="AW81" s="24" t="str">
        <f>"2024年"&amp;"6月"</f>
        <v>2024年6月</v>
      </c>
      <c r="AX81" s="25">
        <f ca="1">SUM(INDIRECT("'各歳別人口③'!E"&amp;(3+131*ROW(A71))):INDIRECT("'各歳別人口③'!E"&amp;(7+131*ROW(A71))))</f>
        <v>4747</v>
      </c>
      <c r="AY81" s="25">
        <f ca="1">SUM(INDIRECT("'各歳別人口③'!E"&amp;(8+131*ROW(A71))):INDIRECT("'各歳別人口③'!E"&amp;(12+131*ROW(A71))))</f>
        <v>6141</v>
      </c>
      <c r="AZ81" s="25">
        <f ca="1">SUM(INDIRECT("'各歳別人口③'!E"&amp;(13+131*ROW(A71))):INDIRECT("'各歳別人口③'!E"&amp;(17+131*ROW(A71))))</f>
        <v>7269</v>
      </c>
      <c r="BA81" s="25">
        <f ca="1">SUM(INDIRECT("'各歳別人口③'!E"&amp;(18+131*ROW(A71))):INDIRECT("'各歳別人口③'!E"&amp;(22+131*ROW(A71))))</f>
        <v>8202</v>
      </c>
      <c r="BB81" s="25">
        <f ca="1">SUM(INDIRECT("'各歳別人口③'!E"&amp;(23+131*ROW(A71))):INDIRECT("'各歳別人口③'!E"&amp;(27+131*ROW(A71))))</f>
        <v>8737</v>
      </c>
      <c r="BC81" s="25">
        <f ca="1">SUM(INDIRECT("'各歳別人口③'!E"&amp;(28+131*ROW(A71))):INDIRECT("'各歳別人口③'!E"&amp;(32+131*ROW(A71))))</f>
        <v>7649</v>
      </c>
      <c r="BD81" s="25">
        <f ca="1">SUM(INDIRECT("'各歳別人口③'!E"&amp;(33+131*ROW(A71))):INDIRECT("'各歳別人口③'!E"&amp;(37+131*ROW(A71))))</f>
        <v>7300</v>
      </c>
      <c r="BE81" s="25">
        <f ca="1">SUM(INDIRECT("'各歳別人口③'!E"&amp;(38+131*ROW(A71))):INDIRECT("'各歳別人口③'!E"&amp;(42+131*ROW(A71))))</f>
        <v>8564</v>
      </c>
      <c r="BF81" s="25">
        <f ca="1">SUM(INDIRECT("'各歳別人口③'!E"&amp;(43+131*ROW(A71))):INDIRECT("'各歳別人口③'!E"&amp;(47+131*ROW(A71))))</f>
        <v>10211</v>
      </c>
      <c r="BG81" s="25">
        <f ca="1">SUM(INDIRECT("'各歳別人口③'!E"&amp;(48+131*ROW(A71))):INDIRECT("'各歳別人口③'!E"&amp;(52+131*ROW(A71))))</f>
        <v>12825</v>
      </c>
      <c r="BH81" s="25">
        <f ca="1">SUM(INDIRECT("'各歳別人口③'!E"&amp;(53+131*ROW(A71))):INDIRECT("'各歳別人口③'!E"&amp;(57+131*ROW(A71))))</f>
        <v>15368</v>
      </c>
      <c r="BI81" s="25">
        <f ca="1">SUM(INDIRECT("'各歳別人口③'!E"&amp;(58+131*ROW(A71))):INDIRECT("'各歳別人口③'!E"&amp;(62+131*ROW(A71))))</f>
        <v>13481</v>
      </c>
      <c r="BJ81" s="25">
        <f ca="1">SUM(INDIRECT("'各歳別人口③'!E"&amp;(63+131*ROW(A71))):INDIRECT("'各歳別人口③'!E"&amp;(67+131*ROW(A71))))</f>
        <v>11644</v>
      </c>
      <c r="BK81" s="25">
        <f ca="1">SUM(INDIRECT("'各歳別人口③'!E"&amp;(68+131*ROW(A71))):INDIRECT("'各歳別人口③'!E"&amp;(72+131*ROW(A71))))</f>
        <v>11279</v>
      </c>
      <c r="BL81" s="25">
        <f ca="1">SUM(INDIRECT("'各歳別人口③'!E"&amp;(73+131*ROW(A71))):INDIRECT("'各歳別人口③'!E"&amp;(77+131*ROW(A71))))</f>
        <v>14228</v>
      </c>
      <c r="BM81" s="25">
        <f ca="1">SUM(INDIRECT("'各歳別人口③'!E"&amp;(78+131*ROW(A71))):INDIRECT("'各歳別人口③'!E"&amp;(82+131*ROW(A71))))</f>
        <v>15582</v>
      </c>
      <c r="BN81" s="25">
        <f ca="1">SUM(INDIRECT("'各歳別人口③'!E"&amp;(83+131*ROW(A71))):INDIRECT("'各歳別人口③'!E"&amp;(87+131*ROW(A71))))</f>
        <v>13512</v>
      </c>
      <c r="BO81" s="25">
        <f ca="1">SUM(INDIRECT("'各歳別人口③'!E"&amp;(88+131*ROW(A71))):INDIRECT("'各歳別人口③'!E"&amp;(133+131*ROW(A71))))</f>
        <v>14860</v>
      </c>
      <c r="BQ81" s="24" t="str">
        <f>"2024年"&amp;"6月"</f>
        <v>2024年6月</v>
      </c>
      <c r="BR81" s="25">
        <f t="shared" ca="1" si="207"/>
        <v>794</v>
      </c>
      <c r="BS81" s="25">
        <f t="shared" ca="1" si="208"/>
        <v>906</v>
      </c>
      <c r="BT81" s="25">
        <f t="shared" ca="1" si="209"/>
        <v>974</v>
      </c>
      <c r="BU81" s="25">
        <f t="shared" ca="1" si="210"/>
        <v>1013</v>
      </c>
      <c r="BV81" s="25">
        <f t="shared" ca="1" si="211"/>
        <v>1162</v>
      </c>
      <c r="BW81" s="25">
        <f t="shared" ca="1" si="212"/>
        <v>1206</v>
      </c>
      <c r="BX81" s="25">
        <f t="shared" ca="1" si="213"/>
        <v>1271</v>
      </c>
      <c r="BY81" s="25">
        <f t="shared" ca="1" si="214"/>
        <v>1313</v>
      </c>
      <c r="BZ81" s="25">
        <f t="shared" ca="1" si="215"/>
        <v>1421</v>
      </c>
      <c r="CA81" s="25">
        <f t="shared" ca="1" si="216"/>
        <v>1395</v>
      </c>
      <c r="CB81" s="25">
        <f t="shared" ca="1" si="217"/>
        <v>1396</v>
      </c>
      <c r="CC81" s="25">
        <f t="shared" ca="1" si="218"/>
        <v>1471</v>
      </c>
      <c r="CD81" s="25">
        <f t="shared" ca="1" si="219"/>
        <v>1453</v>
      </c>
      <c r="CE81" s="25">
        <f t="shared" ca="1" si="220"/>
        <v>1583</v>
      </c>
      <c r="CF81" s="25">
        <f t="shared" ca="1" si="221"/>
        <v>1587</v>
      </c>
      <c r="CG81" s="25">
        <f t="shared" ca="1" si="222"/>
        <v>1816</v>
      </c>
      <c r="CH81" s="25">
        <f t="shared" ca="1" si="223"/>
        <v>1994</v>
      </c>
      <c r="CI81" s="25">
        <f t="shared" ca="1" si="224"/>
        <v>2016</v>
      </c>
      <c r="CJ81" s="25">
        <f t="shared" ca="1" si="225"/>
        <v>2215</v>
      </c>
      <c r="CK81" s="25">
        <f t="shared" ca="1" si="226"/>
        <v>2352</v>
      </c>
      <c r="CL81" s="25">
        <f t="shared" ca="1" si="227"/>
        <v>2428</v>
      </c>
      <c r="CM81" s="25">
        <f t="shared" ca="1" si="228"/>
        <v>2365</v>
      </c>
      <c r="CN81" s="25">
        <f t="shared" ca="1" si="229"/>
        <v>2314</v>
      </c>
      <c r="CO81" s="25">
        <f t="shared" ca="1" si="230"/>
        <v>2088</v>
      </c>
      <c r="CP81" s="25">
        <f t="shared" ca="1" si="231"/>
        <v>1992</v>
      </c>
      <c r="CQ81" s="25">
        <f t="shared" ca="1" si="232"/>
        <v>1878</v>
      </c>
      <c r="CR81" s="25">
        <f t="shared" ca="1" si="233"/>
        <v>1854</v>
      </c>
      <c r="CS81" s="25">
        <f t="shared" ca="1" si="234"/>
        <v>1851</v>
      </c>
      <c r="CT81" s="25">
        <f t="shared" ca="1" si="235"/>
        <v>1784</v>
      </c>
      <c r="CU81" s="25">
        <f t="shared" ca="1" si="236"/>
        <v>1783</v>
      </c>
      <c r="CV81" s="25">
        <f t="shared" ca="1" si="237"/>
        <v>1730</v>
      </c>
      <c r="CW81" s="25">
        <f t="shared" ca="1" si="238"/>
        <v>1737</v>
      </c>
      <c r="CX81" s="25">
        <f t="shared" ca="1" si="239"/>
        <v>1744</v>
      </c>
      <c r="CY81" s="25">
        <f t="shared" ca="1" si="240"/>
        <v>1759</v>
      </c>
      <c r="CZ81" s="25">
        <f t="shared" ca="1" si="241"/>
        <v>1723</v>
      </c>
      <c r="DA81" s="25">
        <f t="shared" ca="1" si="242"/>
        <v>1821</v>
      </c>
      <c r="DB81" s="25">
        <f t="shared" ca="1" si="243"/>
        <v>1912</v>
      </c>
      <c r="DC81" s="25">
        <f t="shared" ca="1" si="244"/>
        <v>1909</v>
      </c>
      <c r="DD81" s="25">
        <f t="shared" ca="1" si="245"/>
        <v>1989</v>
      </c>
      <c r="DE81" s="25">
        <f t="shared" ca="1" si="246"/>
        <v>2033</v>
      </c>
      <c r="DF81" s="25">
        <f t="shared" ca="1" si="247"/>
        <v>2018</v>
      </c>
      <c r="DG81" s="25">
        <f t="shared" ca="1" si="248"/>
        <v>2112</v>
      </c>
      <c r="DH81" s="25">
        <f t="shared" ca="1" si="249"/>
        <v>2117</v>
      </c>
      <c r="DI81" s="25">
        <f t="shared" ca="1" si="250"/>
        <v>2186</v>
      </c>
      <c r="DJ81" s="25">
        <f t="shared" ca="1" si="251"/>
        <v>2276</v>
      </c>
      <c r="DK81" s="25">
        <f t="shared" ca="1" si="252"/>
        <v>2442</v>
      </c>
      <c r="DL81" s="25">
        <f t="shared" ca="1" si="253"/>
        <v>2465</v>
      </c>
      <c r="DM81" s="25">
        <f t="shared" ca="1" si="254"/>
        <v>2712</v>
      </c>
      <c r="DN81" s="25">
        <f t="shared" ca="1" si="255"/>
        <v>2931</v>
      </c>
      <c r="DO81" s="25">
        <f t="shared" ca="1" si="256"/>
        <v>2999</v>
      </c>
      <c r="DP81" s="25">
        <f t="shared" ca="1" si="257"/>
        <v>3267</v>
      </c>
      <c r="DQ81" s="25">
        <f t="shared" ca="1" si="258"/>
        <v>3344</v>
      </c>
      <c r="DR81" s="25">
        <f t="shared" ca="1" si="259"/>
        <v>3429</v>
      </c>
      <c r="DS81" s="25">
        <f t="shared" ca="1" si="260"/>
        <v>3260</v>
      </c>
      <c r="DT81" s="25">
        <f t="shared" ca="1" si="261"/>
        <v>3143</v>
      </c>
      <c r="DU81" s="25">
        <f t="shared" ca="1" si="262"/>
        <v>3228</v>
      </c>
      <c r="DV81" s="25">
        <f t="shared" ca="1" si="263"/>
        <v>3034</v>
      </c>
      <c r="DW81" s="25">
        <f t="shared" ca="1" si="264"/>
        <v>2760</v>
      </c>
      <c r="DX81" s="25">
        <f t="shared" ca="1" si="265"/>
        <v>2453</v>
      </c>
      <c r="DY81" s="25">
        <f t="shared" ca="1" si="266"/>
        <v>2673</v>
      </c>
      <c r="DZ81" s="25">
        <f t="shared" ca="1" si="267"/>
        <v>2548</v>
      </c>
      <c r="EA81" s="25">
        <f t="shared" ca="1" si="268"/>
        <v>2538</v>
      </c>
      <c r="EB81" s="25">
        <f t="shared" ca="1" si="269"/>
        <v>2437</v>
      </c>
      <c r="EC81" s="25">
        <f t="shared" ca="1" si="270"/>
        <v>2262</v>
      </c>
      <c r="ED81" s="25">
        <f t="shared" ca="1" si="271"/>
        <v>2365</v>
      </c>
      <c r="EE81" s="25">
        <f t="shared" ca="1" si="272"/>
        <v>2339</v>
      </c>
      <c r="EF81" s="25">
        <f t="shared" ca="1" si="273"/>
        <v>2231</v>
      </c>
      <c r="EG81" s="25">
        <f t="shared" ca="1" si="274"/>
        <v>2155</v>
      </c>
      <c r="EH81" s="25">
        <f t="shared" ca="1" si="275"/>
        <v>2207</v>
      </c>
      <c r="EI81" s="25">
        <f t="shared" ca="1" si="276"/>
        <v>2253</v>
      </c>
      <c r="EJ81" s="25">
        <f t="shared" ca="1" si="277"/>
        <v>2304</v>
      </c>
      <c r="EK81" s="25">
        <f t="shared" ca="1" si="278"/>
        <v>2416</v>
      </c>
      <c r="EL81" s="25">
        <f t="shared" ca="1" si="279"/>
        <v>2565</v>
      </c>
      <c r="EM81" s="25">
        <f t="shared" ca="1" si="280"/>
        <v>2749</v>
      </c>
      <c r="EN81" s="25">
        <f t="shared" ca="1" si="281"/>
        <v>3007</v>
      </c>
      <c r="EO81" s="25">
        <f t="shared" ca="1" si="282"/>
        <v>3124</v>
      </c>
      <c r="EP81" s="25">
        <f t="shared" ca="1" si="283"/>
        <v>3161</v>
      </c>
      <c r="EQ81" s="25">
        <f t="shared" ca="1" si="284"/>
        <v>2779</v>
      </c>
      <c r="ER81" s="25">
        <f t="shared" ca="1" si="285"/>
        <v>1647</v>
      </c>
      <c r="ES81" s="25">
        <f t="shared" ca="1" si="286"/>
        <v>1944</v>
      </c>
      <c r="ET81" s="25">
        <f t="shared" ca="1" si="287"/>
        <v>2417</v>
      </c>
      <c r="EU81" s="25">
        <f t="shared" ca="1" si="288"/>
        <v>2223</v>
      </c>
      <c r="EV81" s="25">
        <f t="shared" ca="1" si="289"/>
        <v>2143</v>
      </c>
      <c r="EW81" s="25">
        <f t="shared" ca="1" si="290"/>
        <v>1903</v>
      </c>
      <c r="EX81" s="25">
        <f t="shared" ca="1" si="291"/>
        <v>1595</v>
      </c>
      <c r="EY81" s="25">
        <f t="shared" ca="1" si="292"/>
        <v>1325</v>
      </c>
      <c r="EZ81" s="25">
        <f t="shared" ca="1" si="293"/>
        <v>1257</v>
      </c>
      <c r="FA81" s="25">
        <f t="shared" ca="1" si="294"/>
        <v>1109</v>
      </c>
      <c r="FB81" s="25">
        <f t="shared" ca="1" si="295"/>
        <v>999</v>
      </c>
      <c r="FC81" s="25">
        <f t="shared" ca="1" si="296"/>
        <v>864</v>
      </c>
      <c r="FD81" s="25">
        <f t="shared" ca="1" si="297"/>
        <v>584</v>
      </c>
      <c r="FE81" s="25">
        <f t="shared" ca="1" si="298"/>
        <v>514</v>
      </c>
      <c r="FF81" s="25">
        <f t="shared" ca="1" si="299"/>
        <v>391</v>
      </c>
      <c r="FG81" s="25">
        <f t="shared" ca="1" si="300"/>
        <v>297</v>
      </c>
      <c r="FH81" s="25">
        <f t="shared" ca="1" si="301"/>
        <v>179</v>
      </c>
      <c r="FI81" s="25">
        <f t="shared" ca="1" si="302"/>
        <v>140</v>
      </c>
      <c r="FJ81" s="25">
        <f t="shared" ca="1" si="303"/>
        <v>122</v>
      </c>
      <c r="FK81" s="25">
        <f t="shared" ca="1" si="304"/>
        <v>63</v>
      </c>
      <c r="FL81" s="25">
        <f t="shared" ca="1" si="305"/>
        <v>39</v>
      </c>
      <c r="FM81" s="25">
        <f t="shared" ca="1" si="306"/>
        <v>25</v>
      </c>
      <c r="FN81" s="27">
        <f ca="1">SUM(INDIRECT("'各歳別人口③'!D"&amp;(103+131*ROW(A71))):INDIRECT("'各歳別人口③'!D"&amp;(133+131*ROW(A71))))</f>
        <v>25</v>
      </c>
      <c r="FP81" s="24" t="str">
        <f>"2024年"&amp;"6月"</f>
        <v>2024年6月</v>
      </c>
      <c r="FQ81" s="25">
        <f t="shared" ca="1" si="307"/>
        <v>829</v>
      </c>
      <c r="FR81" s="25">
        <f t="shared" ca="1" si="308"/>
        <v>899</v>
      </c>
      <c r="FS81" s="25">
        <f t="shared" ca="1" si="309"/>
        <v>966</v>
      </c>
      <c r="FT81" s="25">
        <f t="shared" ca="1" si="310"/>
        <v>985</v>
      </c>
      <c r="FU81" s="25">
        <f t="shared" ca="1" si="311"/>
        <v>1068</v>
      </c>
      <c r="FV81" s="25">
        <f t="shared" ca="1" si="312"/>
        <v>1039</v>
      </c>
      <c r="FW81" s="25">
        <f t="shared" ca="1" si="313"/>
        <v>1229</v>
      </c>
      <c r="FX81" s="25">
        <f t="shared" ca="1" si="314"/>
        <v>1204</v>
      </c>
      <c r="FY81" s="25">
        <f t="shared" ca="1" si="315"/>
        <v>1266</v>
      </c>
      <c r="FZ81" s="25">
        <f t="shared" ca="1" si="316"/>
        <v>1403</v>
      </c>
      <c r="GA81" s="25">
        <f t="shared" ca="1" si="317"/>
        <v>1353</v>
      </c>
      <c r="GB81" s="25">
        <f t="shared" ca="1" si="318"/>
        <v>1422</v>
      </c>
      <c r="GC81" s="25">
        <f t="shared" ca="1" si="319"/>
        <v>1466</v>
      </c>
      <c r="GD81" s="25">
        <f t="shared" ca="1" si="320"/>
        <v>1528</v>
      </c>
      <c r="GE81" s="25">
        <f t="shared" ca="1" si="321"/>
        <v>1500</v>
      </c>
      <c r="GF81" s="25">
        <f t="shared" ca="1" si="322"/>
        <v>1516</v>
      </c>
      <c r="GG81" s="25">
        <f t="shared" ca="1" si="323"/>
        <v>1581</v>
      </c>
      <c r="GH81" s="25">
        <f t="shared" ca="1" si="324"/>
        <v>1627</v>
      </c>
      <c r="GI81" s="25">
        <f t="shared" ca="1" si="325"/>
        <v>1658</v>
      </c>
      <c r="GJ81" s="25">
        <f t="shared" ca="1" si="326"/>
        <v>1820</v>
      </c>
      <c r="GK81" s="25">
        <f t="shared" ca="1" si="327"/>
        <v>1816</v>
      </c>
      <c r="GL81" s="25">
        <f t="shared" ca="1" si="328"/>
        <v>1835</v>
      </c>
      <c r="GM81" s="25">
        <f t="shared" ca="1" si="329"/>
        <v>1707</v>
      </c>
      <c r="GN81" s="25">
        <f t="shared" ca="1" si="330"/>
        <v>1698</v>
      </c>
      <c r="GO81" s="25">
        <f t="shared" ca="1" si="331"/>
        <v>1681</v>
      </c>
      <c r="GP81" s="25">
        <f t="shared" ca="1" si="332"/>
        <v>1600</v>
      </c>
      <c r="GQ81" s="25">
        <f t="shared" ca="1" si="333"/>
        <v>1540</v>
      </c>
      <c r="GR81" s="25">
        <f t="shared" ca="1" si="334"/>
        <v>1519</v>
      </c>
      <c r="GS81" s="25">
        <f t="shared" ca="1" si="335"/>
        <v>1464</v>
      </c>
      <c r="GT81" s="25">
        <f t="shared" ca="1" si="336"/>
        <v>1526</v>
      </c>
      <c r="GU81" s="25">
        <f t="shared" ca="1" si="337"/>
        <v>1402</v>
      </c>
      <c r="GV81" s="25">
        <f t="shared" ca="1" si="338"/>
        <v>1364</v>
      </c>
      <c r="GW81" s="25">
        <f t="shared" ca="1" si="339"/>
        <v>1435</v>
      </c>
      <c r="GX81" s="25">
        <f t="shared" ca="1" si="340"/>
        <v>1528</v>
      </c>
      <c r="GY81" s="25">
        <f t="shared" ca="1" si="341"/>
        <v>1571</v>
      </c>
      <c r="GZ81" s="25">
        <f t="shared" ca="1" si="342"/>
        <v>1593</v>
      </c>
      <c r="HA81" s="25">
        <f t="shared" ca="1" si="343"/>
        <v>1658</v>
      </c>
      <c r="HB81" s="25">
        <f t="shared" ca="1" si="344"/>
        <v>1726</v>
      </c>
      <c r="HC81" s="25">
        <f t="shared" ca="1" si="345"/>
        <v>1666</v>
      </c>
      <c r="HD81" s="25">
        <f t="shared" ca="1" si="346"/>
        <v>1921</v>
      </c>
      <c r="HE81" s="25">
        <f t="shared" ca="1" si="347"/>
        <v>1911</v>
      </c>
      <c r="HF81" s="25">
        <f t="shared" ca="1" si="348"/>
        <v>1983</v>
      </c>
      <c r="HG81" s="25">
        <f t="shared" ca="1" si="349"/>
        <v>2028</v>
      </c>
      <c r="HH81" s="25">
        <f t="shared" ca="1" si="350"/>
        <v>2078</v>
      </c>
      <c r="HI81" s="25">
        <f t="shared" ca="1" si="351"/>
        <v>2211</v>
      </c>
      <c r="HJ81" s="25">
        <f t="shared" ca="1" si="352"/>
        <v>2249</v>
      </c>
      <c r="HK81" s="25">
        <f t="shared" ca="1" si="353"/>
        <v>2372</v>
      </c>
      <c r="HL81" s="25">
        <f t="shared" ca="1" si="354"/>
        <v>2581</v>
      </c>
      <c r="HM81" s="25">
        <f t="shared" ca="1" si="355"/>
        <v>2658</v>
      </c>
      <c r="HN81" s="25">
        <f t="shared" ca="1" si="356"/>
        <v>2965</v>
      </c>
      <c r="HO81" s="25">
        <f t="shared" ca="1" si="357"/>
        <v>3024</v>
      </c>
      <c r="HP81" s="25">
        <f t="shared" ca="1" si="358"/>
        <v>3121</v>
      </c>
      <c r="HQ81" s="25">
        <f t="shared" ca="1" si="359"/>
        <v>3170</v>
      </c>
      <c r="HR81" s="25">
        <f t="shared" ca="1" si="360"/>
        <v>3137</v>
      </c>
      <c r="HS81" s="25">
        <f t="shared" ca="1" si="361"/>
        <v>2916</v>
      </c>
      <c r="HT81" s="25">
        <f t="shared" ca="1" si="362"/>
        <v>2905</v>
      </c>
      <c r="HU81" s="25">
        <f t="shared" ca="1" si="363"/>
        <v>2892</v>
      </c>
      <c r="HV81" s="25">
        <f t="shared" ca="1" si="364"/>
        <v>2628</v>
      </c>
      <c r="HW81" s="25">
        <f t="shared" ca="1" si="365"/>
        <v>2398</v>
      </c>
      <c r="HX81" s="25">
        <f t="shared" ca="1" si="366"/>
        <v>2658</v>
      </c>
      <c r="HY81" s="25">
        <f t="shared" ca="1" si="367"/>
        <v>2480</v>
      </c>
      <c r="HZ81" s="25">
        <f t="shared" ca="1" si="368"/>
        <v>2317</v>
      </c>
      <c r="IA81" s="25">
        <f t="shared" ca="1" si="369"/>
        <v>2375</v>
      </c>
      <c r="IB81" s="25">
        <f t="shared" ca="1" si="370"/>
        <v>2257</v>
      </c>
      <c r="IC81" s="25">
        <f t="shared" ca="1" si="371"/>
        <v>2215</v>
      </c>
      <c r="ID81" s="25">
        <f t="shared" ca="1" si="372"/>
        <v>2295</v>
      </c>
      <c r="IE81" s="25">
        <f t="shared" ca="1" si="373"/>
        <v>2157</v>
      </c>
      <c r="IF81" s="25">
        <f t="shared" ca="1" si="374"/>
        <v>2151</v>
      </c>
      <c r="IG81" s="25">
        <f t="shared" ca="1" si="375"/>
        <v>2285</v>
      </c>
      <c r="IH81" s="25">
        <f t="shared" ca="1" si="376"/>
        <v>2391</v>
      </c>
      <c r="II81" s="25">
        <f t="shared" ca="1" si="377"/>
        <v>2391</v>
      </c>
      <c r="IJ81" s="25">
        <f t="shared" ca="1" si="378"/>
        <v>2538</v>
      </c>
      <c r="IK81" s="25">
        <f t="shared" ca="1" si="379"/>
        <v>2836</v>
      </c>
      <c r="IL81" s="25">
        <f t="shared" ca="1" si="380"/>
        <v>2995</v>
      </c>
      <c r="IM81" s="25">
        <f t="shared" ca="1" si="381"/>
        <v>3468</v>
      </c>
      <c r="IN81" s="25">
        <f t="shared" ca="1" si="382"/>
        <v>3639</v>
      </c>
      <c r="IO81" s="25">
        <f t="shared" ca="1" si="383"/>
        <v>3838</v>
      </c>
      <c r="IP81" s="25">
        <f t="shared" ca="1" si="384"/>
        <v>3406</v>
      </c>
      <c r="IQ81" s="25">
        <f t="shared" ca="1" si="385"/>
        <v>2118</v>
      </c>
      <c r="IR81" s="25">
        <f t="shared" ca="1" si="386"/>
        <v>2581</v>
      </c>
      <c r="IS81" s="25">
        <f t="shared" ca="1" si="387"/>
        <v>3145</v>
      </c>
      <c r="IT81" s="25">
        <f t="shared" ca="1" si="388"/>
        <v>2765</v>
      </c>
      <c r="IU81" s="25">
        <f t="shared" ca="1" si="389"/>
        <v>2801</v>
      </c>
      <c r="IV81" s="25">
        <f t="shared" ca="1" si="390"/>
        <v>2543</v>
      </c>
      <c r="IW81" s="25">
        <f t="shared" ca="1" si="391"/>
        <v>2258</v>
      </c>
      <c r="IX81" s="25">
        <f t="shared" ca="1" si="392"/>
        <v>1863</v>
      </c>
      <c r="IY81" s="25">
        <f t="shared" ca="1" si="393"/>
        <v>1950</v>
      </c>
      <c r="IZ81" s="25">
        <f t="shared" ca="1" si="394"/>
        <v>1689</v>
      </c>
      <c r="JA81" s="25">
        <f t="shared" ca="1" si="395"/>
        <v>1647</v>
      </c>
      <c r="JB81" s="25">
        <f t="shared" ca="1" si="396"/>
        <v>1492</v>
      </c>
      <c r="JC81" s="25">
        <f t="shared" ca="1" si="397"/>
        <v>1224</v>
      </c>
      <c r="JD81" s="25">
        <f t="shared" ca="1" si="398"/>
        <v>1116</v>
      </c>
      <c r="JE81" s="25">
        <f t="shared" ca="1" si="399"/>
        <v>923</v>
      </c>
      <c r="JF81" s="25">
        <f t="shared" ca="1" si="400"/>
        <v>716</v>
      </c>
      <c r="JG81" s="25">
        <f t="shared" ca="1" si="401"/>
        <v>589</v>
      </c>
      <c r="JH81" s="25">
        <f t="shared" ca="1" si="402"/>
        <v>489</v>
      </c>
      <c r="JI81" s="25">
        <f t="shared" ca="1" si="403"/>
        <v>333</v>
      </c>
      <c r="JJ81" s="25">
        <f t="shared" ca="1" si="404"/>
        <v>261</v>
      </c>
      <c r="JK81" s="25">
        <f t="shared" ca="1" si="405"/>
        <v>203</v>
      </c>
      <c r="JL81" s="25">
        <f t="shared" ca="1" si="406"/>
        <v>133</v>
      </c>
      <c r="JM81" s="27">
        <f ca="1">SUM(INDIRECT("'各歳別人口③'!E"&amp;(103+131*ROW(A71))):INDIRECT("'各歳別人口③'!E"&amp;(133+131*ROW(A71))))</f>
        <v>232</v>
      </c>
    </row>
    <row r="82" spans="1:273" x14ac:dyDescent="0.4">
      <c r="A82" s="24" t="str">
        <f>"2024年"&amp;"7月"</f>
        <v>2024年7月</v>
      </c>
      <c r="B82" s="25">
        <f ca="1">SUM(INDIRECT("'各歳別人口③'!D"&amp;(3+131*ROW(A72))):INDIRECT("'各歳別人口③'!E"&amp;(133+131*ROW(A72))))</f>
        <v>381363</v>
      </c>
      <c r="D82" s="24" t="str">
        <f>"2024年"&amp;"7月"</f>
        <v>2024年7月</v>
      </c>
      <c r="E82" s="25">
        <f ca="1">SUM(INDIRECT("'各歳別人口③'!D"&amp;(3+131*ROW(A72))):INDIRECT("'各歳別人口③'!D"&amp;(133+131*ROW(A72))))</f>
        <v>189910</v>
      </c>
      <c r="F82" s="25">
        <f ca="1">SUM(INDIRECT("'各歳別人口③'!E"&amp;(3+131*ROW(A72))):INDIRECT("'各歳別人口③'!E"&amp;(133+131*ROW(A72))))</f>
        <v>191453</v>
      </c>
      <c r="H82" s="24" t="str">
        <f>"2024年"&amp;"7月"</f>
        <v>2024年7月</v>
      </c>
      <c r="I82" s="25">
        <f ca="1">SUM(INDIRECT("'各歳別人口③'!D"&amp;(3+131*ROW(A72))):INDIRECT("'各歳別人口③'!D"&amp;(17+131*ROW(A72))))</f>
        <v>18868</v>
      </c>
      <c r="J82" s="25">
        <f ca="1">SUM(INDIRECT("'各歳別人口③'!D"&amp;(18+131*ROW(A72))):INDIRECT("'各歳別人口③'!D"&amp;(67+131*ROW(A72))))</f>
        <v>115964</v>
      </c>
      <c r="K82" s="25">
        <f ca="1">SUM(INDIRECT("'各歳別人口③'!D"&amp;(68+131*ROW(A72))):INDIRECT("'各歳別人口③'!D"&amp;(133+131*ROW(A72))))</f>
        <v>55078</v>
      </c>
      <c r="M82" s="24" t="str">
        <f>"2024年"&amp;"7月"</f>
        <v>2024年7月</v>
      </c>
      <c r="N82" s="25">
        <f ca="1">SUM(INDIRECT("'各歳別人口③'!E"&amp;(3+131*ROW(A72))):INDIRECT("'各歳別人口③'!E"&amp;(17+131*ROW(A72))))</f>
        <v>18085</v>
      </c>
      <c r="O82" s="25">
        <f ca="1">SUM(INDIRECT("'各歳別人口③'!E"&amp;(18+131*ROW(A72))):INDIRECT("'各歳別人口③'!E"&amp;(67+131*ROW(A72))))</f>
        <v>103940</v>
      </c>
      <c r="P82" s="25">
        <f ca="1">SUM(INDIRECT("'各歳別人口③'!E"&amp;(68+131*ROW(A72))):INDIRECT("'各歳別人口③'!E"&amp;(133+131*ROW(A72))))</f>
        <v>69428</v>
      </c>
      <c r="R82" s="24" t="str">
        <f>"2024年"&amp;"7月"</f>
        <v>2024年7月</v>
      </c>
      <c r="S82" s="26">
        <f ca="1">IFERROR(SUM(INDIRECT("'各歳別人口③'!D"&amp;(68+131*ROW(A72))):INDIRECT("'各歳別人口③'!E"&amp;(133+131*ROW(A72))))/SUM(INDIRECT("'各歳別人口③'!D"&amp;(3+131*ROW(A72))):INDIRECT("'各歳別人口③'!E"&amp;(133+131*ROW(A72)))),"")</f>
        <v>0.32647634930499286</v>
      </c>
      <c r="U82" s="24" t="str">
        <f>"2024年"&amp;"7月"</f>
        <v>2024年7月</v>
      </c>
      <c r="V82" s="26">
        <f ca="1">IFERROR(SUM(INDIRECT("'各歳別人口③'!D"&amp;(78+131*ROW(A72))):INDIRECT("'各歳別人口③'!E"&amp;(133+131*ROW(A72))))/SUM(INDIRECT("'各歳別人口③'!D"&amp;(3+131*ROW(A72))):INDIRECT("'各歳別人口③'!E"&amp;(133+131*ROW(A72)))),"")</f>
        <v>0.19674430922769121</v>
      </c>
      <c r="X82" s="24" t="str">
        <f>"2024年"&amp;"7月"</f>
        <v>2024年7月</v>
      </c>
      <c r="Y82" s="26">
        <f ca="1">IFERROR(SUM(INDIRECT("'各歳別人口③'!D"&amp;(3+131*ROW(A72))):INDIRECT("'各歳別人口③'!E"&amp;(17+131*ROW(A72))))/SUM(INDIRECT("'各歳別人口③'!D"&amp;(3+131*ROW(A72))):INDIRECT("'各歳別人口③'!E"&amp;(133+131*ROW(A72)))),"")</f>
        <v>9.6897181950005642E-2</v>
      </c>
      <c r="Z82" s="26">
        <f ca="1">IFERROR(SUM(INDIRECT("'各歳別人口③'!D"&amp;(18+131*ROW(A72))):INDIRECT("'各歳別人口③'!E"&amp;(67+131*ROW(A72))))/SUM(INDIRECT("'各歳別人口③'!D"&amp;(3+131*ROW(A72))):INDIRECT("'各歳別人口③'!E"&amp;(133+131*ROW(A72)))),"")</f>
        <v>0.57662646874500145</v>
      </c>
      <c r="AA82" s="26">
        <f ca="1">IFERROR(SUM(INDIRECT("'各歳別人口③'!D"&amp;(68+131*ROW(A72))):INDIRECT("'各歳別人口③'!E"&amp;(133+131*ROW(A72))))/SUM(INDIRECT("'各歳別人口③'!D"&amp;(3+131*ROW(A72))):INDIRECT("'各歳別人口③'!E"&amp;(133+131*ROW(A72)))),"")</f>
        <v>0.32647634930499286</v>
      </c>
      <c r="AC82" s="24" t="str">
        <f>"2024年"&amp;"7月"</f>
        <v>2024年7月</v>
      </c>
      <c r="AD82" s="25">
        <f ca="1">SUM(INDIRECT("'各歳別人口③'!D"&amp;(3+131*ROW(A72))):INDIRECT("'各歳別人口③'!D"&amp;(7+131*ROW(A72))))</f>
        <v>4801</v>
      </c>
      <c r="AE82" s="25">
        <f ca="1">SUM(INDIRECT("'各歳別人口③'!D"&amp;(8+131*ROW(A72))):INDIRECT("'各歳別人口③'!D"&amp;(12+131*ROW(A72))))</f>
        <v>6577</v>
      </c>
      <c r="AF82" s="25">
        <f ca="1">SUM(INDIRECT("'各歳別人口③'!D"&amp;(13+131*ROW(A72))):INDIRECT("'各歳別人口③'!D"&amp;(17+131*ROW(A72))))</f>
        <v>7490</v>
      </c>
      <c r="AG82" s="25">
        <f ca="1">SUM(INDIRECT("'各歳別人口③'!D"&amp;(18+131*ROW(A72))):INDIRECT("'各歳別人口③'!D"&amp;(22+131*ROW(A72))))</f>
        <v>10333</v>
      </c>
      <c r="AH82" s="25">
        <f ca="1">SUM(INDIRECT("'各歳別人口③'!D"&amp;(23+131*ROW(A72))):INDIRECT("'各歳別人口③'!D"&amp;(27+131*ROW(A72))))</f>
        <v>11192</v>
      </c>
      <c r="AI82" s="25">
        <f ca="1">SUM(INDIRECT("'各歳別人口③'!D"&amp;(28+131*ROW(A72))):INDIRECT("'各歳別人口③'!D"&amp;(32+131*ROW(A72))))</f>
        <v>9192</v>
      </c>
      <c r="AJ82" s="25">
        <f ca="1">SUM(INDIRECT("'各歳別人口③'!D"&amp;(33+131*ROW(A72))):INDIRECT("'各歳別人口③'!D"&amp;(37+131*ROW(A72))))</f>
        <v>8694</v>
      </c>
      <c r="AK82" s="25">
        <f ca="1">SUM(INDIRECT("'各歳別人口③'!D"&amp;(38+131*ROW(A72))):INDIRECT("'各歳別人口③'!D"&amp;(42+131*ROW(A72))))</f>
        <v>9584</v>
      </c>
      <c r="AL82" s="25">
        <f ca="1">SUM(INDIRECT("'各歳別人口③'!D"&amp;(43+131*ROW(A72))):INDIRECT("'各歳別人口③'!D"&amp;(47+131*ROW(A72))))</f>
        <v>10700</v>
      </c>
      <c r="AM82" s="25">
        <f ca="1">SUM(INDIRECT("'各歳別人口③'!D"&amp;(48+131*ROW(A72))):INDIRECT("'各歳別人口③'!D"&amp;(52+131*ROW(A72))))</f>
        <v>13497</v>
      </c>
      <c r="AN82" s="25">
        <f ca="1">SUM(INDIRECT("'各歳別人口③'!D"&amp;(53+131*ROW(A72))):INDIRECT("'各歳別人口③'!D"&amp;(57+131*ROW(A72))))</f>
        <v>16424</v>
      </c>
      <c r="AO82" s="25">
        <f ca="1">SUM(INDIRECT("'各歳別人口③'!D"&amp;(58+131*ROW(A72))):INDIRECT("'各歳別人口③'!D"&amp;(62+131*ROW(A72))))</f>
        <v>14208</v>
      </c>
      <c r="AP82" s="25">
        <f ca="1">SUM(INDIRECT("'各歳別人口③'!D"&amp;(63+131*ROW(A72))):INDIRECT("'各歳別人口③'!D"&amp;(67+131*ROW(A72))))</f>
        <v>12140</v>
      </c>
      <c r="AQ82" s="25">
        <f ca="1">SUM(INDIRECT("'各歳別人口③'!D"&amp;(68+131*ROW(A72))):INDIRECT("'各歳別人口③'!D"&amp;(72+131*ROW(A72))))</f>
        <v>11212</v>
      </c>
      <c r="AR82" s="25">
        <f ca="1">SUM(INDIRECT("'各歳別人口③'!D"&amp;(73+131*ROW(A72))):INDIRECT("'各歳別人口③'!D"&amp;(77+131*ROW(A72))))</f>
        <v>12888</v>
      </c>
      <c r="AS82" s="25">
        <f ca="1">SUM(INDIRECT("'各歳別人口③'!D"&amp;(78+131*ROW(A72))):INDIRECT("'各歳別人口③'!D"&amp;(82+131*ROW(A72))))</f>
        <v>12744</v>
      </c>
      <c r="AT82" s="25">
        <f ca="1">SUM(INDIRECT("'各歳別人口③'!D"&amp;(83+131*ROW(A72))):INDIRECT("'各歳別人口③'!D"&amp;(87+131*ROW(A72))))</f>
        <v>10294</v>
      </c>
      <c r="AU82" s="25">
        <f ca="1">SUM(INDIRECT("'各歳別人口③'!D"&amp;(88+131*ROW(A72))):INDIRECT("'各歳別人口③'!D"&amp;(133+131*ROW(A72))))</f>
        <v>7940</v>
      </c>
      <c r="AW82" s="24" t="str">
        <f>"2024年"&amp;"7月"</f>
        <v>2024年7月</v>
      </c>
      <c r="AX82" s="25">
        <f ca="1">SUM(INDIRECT("'各歳別人口③'!E"&amp;(3+131*ROW(A72))):INDIRECT("'各歳別人口③'!E"&amp;(7+131*ROW(A72))))</f>
        <v>4712</v>
      </c>
      <c r="AY82" s="25">
        <f ca="1">SUM(INDIRECT("'各歳別人口③'!E"&amp;(8+131*ROW(A72))):INDIRECT("'各歳別人口③'!E"&amp;(12+131*ROW(A72))))</f>
        <v>6117</v>
      </c>
      <c r="AZ82" s="25">
        <f ca="1">SUM(INDIRECT("'各歳別人口③'!E"&amp;(13+131*ROW(A72))):INDIRECT("'各歳別人口③'!E"&amp;(17+131*ROW(A72))))</f>
        <v>7256</v>
      </c>
      <c r="BA82" s="25">
        <f ca="1">SUM(INDIRECT("'各歳別人口③'!E"&amp;(18+131*ROW(A72))):INDIRECT("'各歳別人口③'!E"&amp;(22+131*ROW(A72))))</f>
        <v>8197</v>
      </c>
      <c r="BB82" s="25">
        <f ca="1">SUM(INDIRECT("'各歳別人口③'!E"&amp;(23+131*ROW(A72))):INDIRECT("'各歳別人口③'!E"&amp;(27+131*ROW(A72))))</f>
        <v>8749</v>
      </c>
      <c r="BC82" s="25">
        <f ca="1">SUM(INDIRECT("'各歳別人口③'!E"&amp;(28+131*ROW(A72))):INDIRECT("'各歳別人口③'!E"&amp;(32+131*ROW(A72))))</f>
        <v>7632</v>
      </c>
      <c r="BD82" s="25">
        <f ca="1">SUM(INDIRECT("'各歳別人口③'!E"&amp;(33+131*ROW(A72))):INDIRECT("'各歳別人口③'!E"&amp;(37+131*ROW(A72))))</f>
        <v>7311</v>
      </c>
      <c r="BE82" s="25">
        <f ca="1">SUM(INDIRECT("'各歳別人口③'!E"&amp;(38+131*ROW(A72))):INDIRECT("'各歳別人口③'!E"&amp;(42+131*ROW(A72))))</f>
        <v>8534</v>
      </c>
      <c r="BF82" s="25">
        <f ca="1">SUM(INDIRECT("'各歳別人口③'!E"&amp;(43+131*ROW(A72))):INDIRECT("'各歳別人口③'!E"&amp;(47+131*ROW(A72))))</f>
        <v>10183</v>
      </c>
      <c r="BG82" s="25">
        <f ca="1">SUM(INDIRECT("'各歳別人口③'!E"&amp;(48+131*ROW(A72))):INDIRECT("'各歳別人口③'!E"&amp;(52+131*ROW(A72))))</f>
        <v>12741</v>
      </c>
      <c r="BH82" s="25">
        <f ca="1">SUM(INDIRECT("'各歳別人口③'!E"&amp;(53+131*ROW(A72))):INDIRECT("'各歳別人口③'!E"&amp;(57+131*ROW(A72))))</f>
        <v>15408</v>
      </c>
      <c r="BI82" s="25">
        <f ca="1">SUM(INDIRECT("'各歳別人口③'!E"&amp;(58+131*ROW(A72))):INDIRECT("'各歳別人口③'!E"&amp;(62+131*ROW(A72))))</f>
        <v>13507</v>
      </c>
      <c r="BJ82" s="25">
        <f ca="1">SUM(INDIRECT("'各歳別人口③'!E"&amp;(63+131*ROW(A72))):INDIRECT("'各歳別人口③'!E"&amp;(67+131*ROW(A72))))</f>
        <v>11678</v>
      </c>
      <c r="BK82" s="25">
        <f ca="1">SUM(INDIRECT("'各歳別人口③'!E"&amp;(68+131*ROW(A72))):INDIRECT("'各歳別人口③'!E"&amp;(72+131*ROW(A72))))</f>
        <v>11261</v>
      </c>
      <c r="BL82" s="25">
        <f ca="1">SUM(INDIRECT("'各歳別人口③'!E"&amp;(73+131*ROW(A72))):INDIRECT("'各歳別人口③'!E"&amp;(77+131*ROW(A72))))</f>
        <v>14114</v>
      </c>
      <c r="BM82" s="25">
        <f ca="1">SUM(INDIRECT("'各歳別人口③'!E"&amp;(78+131*ROW(A72))):INDIRECT("'各歳別人口③'!E"&amp;(82+131*ROW(A72))))</f>
        <v>15652</v>
      </c>
      <c r="BN82" s="25">
        <f ca="1">SUM(INDIRECT("'各歳別人口③'!E"&amp;(83+131*ROW(A72))):INDIRECT("'各歳別人口③'!E"&amp;(87+131*ROW(A72))))</f>
        <v>13543</v>
      </c>
      <c r="BO82" s="25">
        <f ca="1">SUM(INDIRECT("'各歳別人口③'!E"&amp;(88+131*ROW(A72))):INDIRECT("'各歳別人口③'!E"&amp;(133+131*ROW(A72))))</f>
        <v>14858</v>
      </c>
      <c r="BQ82" s="24" t="str">
        <f>"2024年"&amp;"7月"</f>
        <v>2024年7月</v>
      </c>
      <c r="BR82" s="25">
        <f t="shared" ca="1" si="207"/>
        <v>784</v>
      </c>
      <c r="BS82" s="25">
        <f t="shared" ca="1" si="208"/>
        <v>911</v>
      </c>
      <c r="BT82" s="25">
        <f t="shared" ca="1" si="209"/>
        <v>954</v>
      </c>
      <c r="BU82" s="25">
        <f t="shared" ca="1" si="210"/>
        <v>1009</v>
      </c>
      <c r="BV82" s="25">
        <f t="shared" ca="1" si="211"/>
        <v>1143</v>
      </c>
      <c r="BW82" s="25">
        <f t="shared" ca="1" si="212"/>
        <v>1213</v>
      </c>
      <c r="BX82" s="25">
        <f t="shared" ca="1" si="213"/>
        <v>1269</v>
      </c>
      <c r="BY82" s="25">
        <f t="shared" ca="1" si="214"/>
        <v>1277</v>
      </c>
      <c r="BZ82" s="25">
        <f t="shared" ca="1" si="215"/>
        <v>1436</v>
      </c>
      <c r="CA82" s="25">
        <f t="shared" ca="1" si="216"/>
        <v>1382</v>
      </c>
      <c r="CB82" s="25">
        <f t="shared" ca="1" si="217"/>
        <v>1397</v>
      </c>
      <c r="CC82" s="25">
        <f t="shared" ca="1" si="218"/>
        <v>1473</v>
      </c>
      <c r="CD82" s="25">
        <f t="shared" ca="1" si="219"/>
        <v>1458</v>
      </c>
      <c r="CE82" s="25">
        <f t="shared" ca="1" si="220"/>
        <v>1592</v>
      </c>
      <c r="CF82" s="25">
        <f t="shared" ca="1" si="221"/>
        <v>1570</v>
      </c>
      <c r="CG82" s="25">
        <f t="shared" ca="1" si="222"/>
        <v>1771</v>
      </c>
      <c r="CH82" s="25">
        <f t="shared" ca="1" si="223"/>
        <v>1988</v>
      </c>
      <c r="CI82" s="25">
        <f t="shared" ca="1" si="224"/>
        <v>2000</v>
      </c>
      <c r="CJ82" s="25">
        <f t="shared" ca="1" si="225"/>
        <v>2213</v>
      </c>
      <c r="CK82" s="25">
        <f t="shared" ca="1" si="226"/>
        <v>2361</v>
      </c>
      <c r="CL82" s="25">
        <f t="shared" ca="1" si="227"/>
        <v>2411</v>
      </c>
      <c r="CM82" s="25">
        <f t="shared" ca="1" si="228"/>
        <v>2364</v>
      </c>
      <c r="CN82" s="25">
        <f t="shared" ca="1" si="229"/>
        <v>2336</v>
      </c>
      <c r="CO82" s="25">
        <f t="shared" ca="1" si="230"/>
        <v>2087</v>
      </c>
      <c r="CP82" s="25">
        <f t="shared" ca="1" si="231"/>
        <v>1994</v>
      </c>
      <c r="CQ82" s="25">
        <f t="shared" ca="1" si="232"/>
        <v>1907</v>
      </c>
      <c r="CR82" s="25">
        <f t="shared" ca="1" si="233"/>
        <v>1850</v>
      </c>
      <c r="CS82" s="25">
        <f t="shared" ca="1" si="234"/>
        <v>1829</v>
      </c>
      <c r="CT82" s="25">
        <f t="shared" ca="1" si="235"/>
        <v>1802</v>
      </c>
      <c r="CU82" s="25">
        <f t="shared" ca="1" si="236"/>
        <v>1804</v>
      </c>
      <c r="CV82" s="25">
        <f t="shared" ca="1" si="237"/>
        <v>1720</v>
      </c>
      <c r="CW82" s="25">
        <f t="shared" ca="1" si="238"/>
        <v>1746</v>
      </c>
      <c r="CX82" s="25">
        <f t="shared" ca="1" si="239"/>
        <v>1740</v>
      </c>
      <c r="CY82" s="25">
        <f t="shared" ca="1" si="240"/>
        <v>1760</v>
      </c>
      <c r="CZ82" s="25">
        <f t="shared" ca="1" si="241"/>
        <v>1728</v>
      </c>
      <c r="DA82" s="25">
        <f t="shared" ca="1" si="242"/>
        <v>1802</v>
      </c>
      <c r="DB82" s="25">
        <f t="shared" ca="1" si="243"/>
        <v>1895</v>
      </c>
      <c r="DC82" s="25">
        <f t="shared" ca="1" si="244"/>
        <v>1932</v>
      </c>
      <c r="DD82" s="25">
        <f t="shared" ca="1" si="245"/>
        <v>1957</v>
      </c>
      <c r="DE82" s="25">
        <f t="shared" ca="1" si="246"/>
        <v>1998</v>
      </c>
      <c r="DF82" s="25">
        <f t="shared" ca="1" si="247"/>
        <v>2047</v>
      </c>
      <c r="DG82" s="25">
        <f t="shared" ca="1" si="248"/>
        <v>2117</v>
      </c>
      <c r="DH82" s="25">
        <f t="shared" ca="1" si="249"/>
        <v>2134</v>
      </c>
      <c r="DI82" s="25">
        <f t="shared" ca="1" si="250"/>
        <v>2158</v>
      </c>
      <c r="DJ82" s="25">
        <f t="shared" ca="1" si="251"/>
        <v>2244</v>
      </c>
      <c r="DK82" s="25">
        <f t="shared" ca="1" si="252"/>
        <v>2425</v>
      </c>
      <c r="DL82" s="25">
        <f t="shared" ca="1" si="253"/>
        <v>2490</v>
      </c>
      <c r="DM82" s="25">
        <f t="shared" ca="1" si="254"/>
        <v>2666</v>
      </c>
      <c r="DN82" s="25">
        <f t="shared" ca="1" si="255"/>
        <v>2904</v>
      </c>
      <c r="DO82" s="25">
        <f t="shared" ca="1" si="256"/>
        <v>3012</v>
      </c>
      <c r="DP82" s="25">
        <f t="shared" ca="1" si="257"/>
        <v>3221</v>
      </c>
      <c r="DQ82" s="25">
        <f t="shared" ca="1" si="258"/>
        <v>3359</v>
      </c>
      <c r="DR82" s="25">
        <f t="shared" ca="1" si="259"/>
        <v>3415</v>
      </c>
      <c r="DS82" s="25">
        <f t="shared" ca="1" si="260"/>
        <v>3265</v>
      </c>
      <c r="DT82" s="25">
        <f t="shared" ca="1" si="261"/>
        <v>3164</v>
      </c>
      <c r="DU82" s="25">
        <f t="shared" ca="1" si="262"/>
        <v>3203</v>
      </c>
      <c r="DV82" s="25">
        <f t="shared" ca="1" si="263"/>
        <v>3054</v>
      </c>
      <c r="DW82" s="25">
        <f t="shared" ca="1" si="264"/>
        <v>2823</v>
      </c>
      <c r="DX82" s="25">
        <f t="shared" ca="1" si="265"/>
        <v>2432</v>
      </c>
      <c r="DY82" s="25">
        <f t="shared" ca="1" si="266"/>
        <v>2696</v>
      </c>
      <c r="DZ82" s="25">
        <f t="shared" ca="1" si="267"/>
        <v>2512</v>
      </c>
      <c r="EA82" s="25">
        <f t="shared" ca="1" si="268"/>
        <v>2568</v>
      </c>
      <c r="EB82" s="25">
        <f t="shared" ca="1" si="269"/>
        <v>2417</v>
      </c>
      <c r="EC82" s="25">
        <f t="shared" ca="1" si="270"/>
        <v>2307</v>
      </c>
      <c r="ED82" s="25">
        <f t="shared" ca="1" si="271"/>
        <v>2336</v>
      </c>
      <c r="EE82" s="25">
        <f t="shared" ca="1" si="272"/>
        <v>2345</v>
      </c>
      <c r="EF82" s="25">
        <f t="shared" ca="1" si="273"/>
        <v>2223</v>
      </c>
      <c r="EG82" s="25">
        <f t="shared" ca="1" si="274"/>
        <v>2180</v>
      </c>
      <c r="EH82" s="25">
        <f t="shared" ca="1" si="275"/>
        <v>2188</v>
      </c>
      <c r="EI82" s="25">
        <f t="shared" ca="1" si="276"/>
        <v>2276</v>
      </c>
      <c r="EJ82" s="25">
        <f t="shared" ca="1" si="277"/>
        <v>2278</v>
      </c>
      <c r="EK82" s="25">
        <f t="shared" ca="1" si="278"/>
        <v>2391</v>
      </c>
      <c r="EL82" s="25">
        <f t="shared" ca="1" si="279"/>
        <v>2549</v>
      </c>
      <c r="EM82" s="25">
        <f t="shared" ca="1" si="280"/>
        <v>2708</v>
      </c>
      <c r="EN82" s="25">
        <f t="shared" ca="1" si="281"/>
        <v>2962</v>
      </c>
      <c r="EO82" s="25">
        <f t="shared" ca="1" si="282"/>
        <v>3173</v>
      </c>
      <c r="EP82" s="25">
        <f t="shared" ca="1" si="283"/>
        <v>3114</v>
      </c>
      <c r="EQ82" s="25">
        <f t="shared" ca="1" si="284"/>
        <v>2863</v>
      </c>
      <c r="ER82" s="25">
        <f t="shared" ca="1" si="285"/>
        <v>1694</v>
      </c>
      <c r="ES82" s="25">
        <f t="shared" ca="1" si="286"/>
        <v>1900</v>
      </c>
      <c r="ET82" s="25">
        <f t="shared" ca="1" si="287"/>
        <v>2380</v>
      </c>
      <c r="EU82" s="25">
        <f t="shared" ca="1" si="288"/>
        <v>2204</v>
      </c>
      <c r="EV82" s="25">
        <f t="shared" ca="1" si="289"/>
        <v>2162</v>
      </c>
      <c r="EW82" s="25">
        <f t="shared" ca="1" si="290"/>
        <v>1952</v>
      </c>
      <c r="EX82" s="25">
        <f t="shared" ca="1" si="291"/>
        <v>1596</v>
      </c>
      <c r="EY82" s="25">
        <f t="shared" ca="1" si="292"/>
        <v>1330</v>
      </c>
      <c r="EZ82" s="25">
        <f t="shared" ca="1" si="293"/>
        <v>1247</v>
      </c>
      <c r="FA82" s="25">
        <f t="shared" ca="1" si="294"/>
        <v>1112</v>
      </c>
      <c r="FB82" s="25">
        <f t="shared" ca="1" si="295"/>
        <v>997</v>
      </c>
      <c r="FC82" s="25">
        <f t="shared" ca="1" si="296"/>
        <v>867</v>
      </c>
      <c r="FD82" s="25">
        <f t="shared" ca="1" si="297"/>
        <v>591</v>
      </c>
      <c r="FE82" s="25">
        <f t="shared" ca="1" si="298"/>
        <v>513</v>
      </c>
      <c r="FF82" s="25">
        <f t="shared" ca="1" si="299"/>
        <v>384</v>
      </c>
      <c r="FG82" s="25">
        <f t="shared" ca="1" si="300"/>
        <v>304</v>
      </c>
      <c r="FH82" s="25">
        <f t="shared" ca="1" si="301"/>
        <v>181</v>
      </c>
      <c r="FI82" s="25">
        <f t="shared" ca="1" si="302"/>
        <v>135</v>
      </c>
      <c r="FJ82" s="25">
        <f t="shared" ca="1" si="303"/>
        <v>129</v>
      </c>
      <c r="FK82" s="25">
        <f t="shared" ca="1" si="304"/>
        <v>60</v>
      </c>
      <c r="FL82" s="25">
        <f t="shared" ca="1" si="305"/>
        <v>44</v>
      </c>
      <c r="FM82" s="25">
        <f t="shared" ca="1" si="306"/>
        <v>20</v>
      </c>
      <c r="FN82" s="27">
        <f ca="1">SUM(INDIRECT("'各歳別人口③'!D"&amp;(103+131*ROW(A72))):INDIRECT("'各歳別人口③'!D"&amp;(133+131*ROW(A72))))</f>
        <v>26</v>
      </c>
      <c r="FP82" s="24" t="str">
        <f>"2024年"&amp;"7月"</f>
        <v>2024年7月</v>
      </c>
      <c r="FQ82" s="25">
        <f t="shared" ca="1" si="307"/>
        <v>813</v>
      </c>
      <c r="FR82" s="25">
        <f t="shared" ca="1" si="308"/>
        <v>903</v>
      </c>
      <c r="FS82" s="25">
        <f t="shared" ca="1" si="309"/>
        <v>956</v>
      </c>
      <c r="FT82" s="25">
        <f t="shared" ca="1" si="310"/>
        <v>969</v>
      </c>
      <c r="FU82" s="25">
        <f t="shared" ca="1" si="311"/>
        <v>1071</v>
      </c>
      <c r="FV82" s="25">
        <f t="shared" ca="1" si="312"/>
        <v>1039</v>
      </c>
      <c r="FW82" s="25">
        <f t="shared" ca="1" si="313"/>
        <v>1215</v>
      </c>
      <c r="FX82" s="25">
        <f t="shared" ca="1" si="314"/>
        <v>1196</v>
      </c>
      <c r="FY82" s="25">
        <f t="shared" ca="1" si="315"/>
        <v>1285</v>
      </c>
      <c r="FZ82" s="25">
        <f t="shared" ca="1" si="316"/>
        <v>1382</v>
      </c>
      <c r="GA82" s="25">
        <f t="shared" ca="1" si="317"/>
        <v>1371</v>
      </c>
      <c r="GB82" s="25">
        <f t="shared" ca="1" si="318"/>
        <v>1404</v>
      </c>
      <c r="GC82" s="25">
        <f t="shared" ca="1" si="319"/>
        <v>1459</v>
      </c>
      <c r="GD82" s="25">
        <f t="shared" ca="1" si="320"/>
        <v>1531</v>
      </c>
      <c r="GE82" s="25">
        <f t="shared" ca="1" si="321"/>
        <v>1491</v>
      </c>
      <c r="GF82" s="25">
        <f t="shared" ca="1" si="322"/>
        <v>1505</v>
      </c>
      <c r="GG82" s="25">
        <f t="shared" ca="1" si="323"/>
        <v>1585</v>
      </c>
      <c r="GH82" s="25">
        <f t="shared" ca="1" si="324"/>
        <v>1613</v>
      </c>
      <c r="GI82" s="25">
        <f t="shared" ca="1" si="325"/>
        <v>1693</v>
      </c>
      <c r="GJ82" s="25">
        <f t="shared" ca="1" si="326"/>
        <v>1801</v>
      </c>
      <c r="GK82" s="25">
        <f t="shared" ca="1" si="327"/>
        <v>1803</v>
      </c>
      <c r="GL82" s="25">
        <f t="shared" ca="1" si="328"/>
        <v>1855</v>
      </c>
      <c r="GM82" s="25">
        <f t="shared" ca="1" si="329"/>
        <v>1699</v>
      </c>
      <c r="GN82" s="25">
        <f t="shared" ca="1" si="330"/>
        <v>1676</v>
      </c>
      <c r="GO82" s="25">
        <f t="shared" ca="1" si="331"/>
        <v>1716</v>
      </c>
      <c r="GP82" s="25">
        <f t="shared" ca="1" si="332"/>
        <v>1601</v>
      </c>
      <c r="GQ82" s="25">
        <f t="shared" ca="1" si="333"/>
        <v>1543</v>
      </c>
      <c r="GR82" s="25">
        <f t="shared" ca="1" si="334"/>
        <v>1517</v>
      </c>
      <c r="GS82" s="25">
        <f t="shared" ca="1" si="335"/>
        <v>1457</v>
      </c>
      <c r="GT82" s="25">
        <f t="shared" ca="1" si="336"/>
        <v>1514</v>
      </c>
      <c r="GU82" s="25">
        <f t="shared" ca="1" si="337"/>
        <v>1448</v>
      </c>
      <c r="GV82" s="25">
        <f t="shared" ca="1" si="338"/>
        <v>1354</v>
      </c>
      <c r="GW82" s="25">
        <f t="shared" ca="1" si="339"/>
        <v>1437</v>
      </c>
      <c r="GX82" s="25">
        <f t="shared" ca="1" si="340"/>
        <v>1505</v>
      </c>
      <c r="GY82" s="25">
        <f t="shared" ca="1" si="341"/>
        <v>1567</v>
      </c>
      <c r="GZ82" s="25">
        <f t="shared" ca="1" si="342"/>
        <v>1586</v>
      </c>
      <c r="HA82" s="25">
        <f t="shared" ca="1" si="343"/>
        <v>1672</v>
      </c>
      <c r="HB82" s="25">
        <f t="shared" ca="1" si="344"/>
        <v>1718</v>
      </c>
      <c r="HC82" s="25">
        <f t="shared" ca="1" si="345"/>
        <v>1661</v>
      </c>
      <c r="HD82" s="25">
        <f t="shared" ca="1" si="346"/>
        <v>1897</v>
      </c>
      <c r="HE82" s="25">
        <f t="shared" ca="1" si="347"/>
        <v>1886</v>
      </c>
      <c r="HF82" s="25">
        <f t="shared" ca="1" si="348"/>
        <v>2001</v>
      </c>
      <c r="HG82" s="25">
        <f t="shared" ca="1" si="349"/>
        <v>2023</v>
      </c>
      <c r="HH82" s="25">
        <f t="shared" ca="1" si="350"/>
        <v>2051</v>
      </c>
      <c r="HI82" s="25">
        <f t="shared" ca="1" si="351"/>
        <v>2222</v>
      </c>
      <c r="HJ82" s="25">
        <f t="shared" ca="1" si="352"/>
        <v>2225</v>
      </c>
      <c r="HK82" s="25">
        <f t="shared" ca="1" si="353"/>
        <v>2355</v>
      </c>
      <c r="HL82" s="25">
        <f t="shared" ca="1" si="354"/>
        <v>2583</v>
      </c>
      <c r="HM82" s="25">
        <f t="shared" ca="1" si="355"/>
        <v>2651</v>
      </c>
      <c r="HN82" s="25">
        <f t="shared" ca="1" si="356"/>
        <v>2927</v>
      </c>
      <c r="HO82" s="25">
        <f t="shared" ca="1" si="357"/>
        <v>3024</v>
      </c>
      <c r="HP82" s="25">
        <f t="shared" ca="1" si="358"/>
        <v>3104</v>
      </c>
      <c r="HQ82" s="25">
        <f t="shared" ca="1" si="359"/>
        <v>3178</v>
      </c>
      <c r="HR82" s="25">
        <f t="shared" ca="1" si="360"/>
        <v>3135</v>
      </c>
      <c r="HS82" s="25">
        <f t="shared" ca="1" si="361"/>
        <v>2967</v>
      </c>
      <c r="HT82" s="25">
        <f t="shared" ca="1" si="362"/>
        <v>2876</v>
      </c>
      <c r="HU82" s="25">
        <f t="shared" ca="1" si="363"/>
        <v>2890</v>
      </c>
      <c r="HV82" s="25">
        <f t="shared" ca="1" si="364"/>
        <v>2726</v>
      </c>
      <c r="HW82" s="25">
        <f t="shared" ca="1" si="365"/>
        <v>2334</v>
      </c>
      <c r="HX82" s="25">
        <f t="shared" ca="1" si="366"/>
        <v>2681</v>
      </c>
      <c r="HY82" s="25">
        <f t="shared" ca="1" si="367"/>
        <v>2486</v>
      </c>
      <c r="HZ82" s="25">
        <f t="shared" ca="1" si="368"/>
        <v>2337</v>
      </c>
      <c r="IA82" s="25">
        <f t="shared" ca="1" si="369"/>
        <v>2365</v>
      </c>
      <c r="IB82" s="25">
        <f t="shared" ca="1" si="370"/>
        <v>2278</v>
      </c>
      <c r="IC82" s="25">
        <f t="shared" ca="1" si="371"/>
        <v>2212</v>
      </c>
      <c r="ID82" s="25">
        <f t="shared" ca="1" si="372"/>
        <v>2294</v>
      </c>
      <c r="IE82" s="25">
        <f t="shared" ca="1" si="373"/>
        <v>2153</v>
      </c>
      <c r="IF82" s="25">
        <f t="shared" ca="1" si="374"/>
        <v>2166</v>
      </c>
      <c r="IG82" s="25">
        <f t="shared" ca="1" si="375"/>
        <v>2258</v>
      </c>
      <c r="IH82" s="25">
        <f t="shared" ca="1" si="376"/>
        <v>2390</v>
      </c>
      <c r="II82" s="25">
        <f t="shared" ca="1" si="377"/>
        <v>2366</v>
      </c>
      <c r="IJ82" s="25">
        <f t="shared" ca="1" si="378"/>
        <v>2528</v>
      </c>
      <c r="IK82" s="25">
        <f t="shared" ca="1" si="379"/>
        <v>2796</v>
      </c>
      <c r="IL82" s="25">
        <f t="shared" ca="1" si="380"/>
        <v>3009</v>
      </c>
      <c r="IM82" s="25">
        <f t="shared" ca="1" si="381"/>
        <v>3415</v>
      </c>
      <c r="IN82" s="25">
        <f t="shared" ca="1" si="382"/>
        <v>3603</v>
      </c>
      <c r="IO82" s="25">
        <f t="shared" ca="1" si="383"/>
        <v>3804</v>
      </c>
      <c r="IP82" s="25">
        <f t="shared" ca="1" si="384"/>
        <v>3530</v>
      </c>
      <c r="IQ82" s="25">
        <f t="shared" ca="1" si="385"/>
        <v>2164</v>
      </c>
      <c r="IR82" s="25">
        <f t="shared" ca="1" si="386"/>
        <v>2551</v>
      </c>
      <c r="IS82" s="25">
        <f t="shared" ca="1" si="387"/>
        <v>3120</v>
      </c>
      <c r="IT82" s="25">
        <f t="shared" ca="1" si="388"/>
        <v>2784</v>
      </c>
      <c r="IU82" s="25">
        <f t="shared" ca="1" si="389"/>
        <v>2784</v>
      </c>
      <c r="IV82" s="25">
        <f t="shared" ca="1" si="390"/>
        <v>2582</v>
      </c>
      <c r="IW82" s="25">
        <f t="shared" ca="1" si="391"/>
        <v>2273</v>
      </c>
      <c r="IX82" s="25">
        <f t="shared" ca="1" si="392"/>
        <v>1873</v>
      </c>
      <c r="IY82" s="25">
        <f t="shared" ca="1" si="393"/>
        <v>1938</v>
      </c>
      <c r="IZ82" s="25">
        <f t="shared" ca="1" si="394"/>
        <v>1674</v>
      </c>
      <c r="JA82" s="25">
        <f t="shared" ca="1" si="395"/>
        <v>1646</v>
      </c>
      <c r="JB82" s="25">
        <f t="shared" ca="1" si="396"/>
        <v>1503</v>
      </c>
      <c r="JC82" s="25">
        <f t="shared" ca="1" si="397"/>
        <v>1232</v>
      </c>
      <c r="JD82" s="25">
        <f t="shared" ca="1" si="398"/>
        <v>1104</v>
      </c>
      <c r="JE82" s="25">
        <f t="shared" ca="1" si="399"/>
        <v>933</v>
      </c>
      <c r="JF82" s="25">
        <f t="shared" ca="1" si="400"/>
        <v>703</v>
      </c>
      <c r="JG82" s="25">
        <f t="shared" ca="1" si="401"/>
        <v>604</v>
      </c>
      <c r="JH82" s="25">
        <f t="shared" ca="1" si="402"/>
        <v>482</v>
      </c>
      <c r="JI82" s="25">
        <f t="shared" ca="1" si="403"/>
        <v>345</v>
      </c>
      <c r="JJ82" s="25">
        <f t="shared" ca="1" si="404"/>
        <v>261</v>
      </c>
      <c r="JK82" s="25">
        <f t="shared" ca="1" si="405"/>
        <v>194</v>
      </c>
      <c r="JL82" s="25">
        <f t="shared" ca="1" si="406"/>
        <v>140</v>
      </c>
      <c r="JM82" s="27">
        <f ca="1">SUM(INDIRECT("'各歳別人口③'!E"&amp;(103+131*ROW(A72))):INDIRECT("'各歳別人口③'!E"&amp;(133+131*ROW(A72))))</f>
        <v>226</v>
      </c>
    </row>
    <row r="83" spans="1:273" x14ac:dyDescent="0.4">
      <c r="A83" s="24" t="str">
        <f>"2024年"&amp;"8月"</f>
        <v>2024年8月</v>
      </c>
      <c r="B83" s="25">
        <f ca="1">SUM(INDIRECT("'各歳別人口③'!D"&amp;(3+131*ROW(A73))):INDIRECT("'各歳別人口③'!E"&amp;(133+131*ROW(A73))))</f>
        <v>380680</v>
      </c>
      <c r="D83" s="24" t="str">
        <f>"2024年"&amp;"8月"</f>
        <v>2024年8月</v>
      </c>
      <c r="E83" s="25">
        <f ca="1">SUM(INDIRECT("'各歳別人口③'!D"&amp;(3+131*ROW(A73))):INDIRECT("'各歳別人口③'!D"&amp;(133+131*ROW(A73))))</f>
        <v>189511</v>
      </c>
      <c r="F83" s="25">
        <f ca="1">SUM(INDIRECT("'各歳別人口③'!E"&amp;(3+131*ROW(A73))):INDIRECT("'各歳別人口③'!E"&amp;(133+131*ROW(A73))))</f>
        <v>191169</v>
      </c>
      <c r="H83" s="24" t="str">
        <f>"2024年"&amp;"8月"</f>
        <v>2024年8月</v>
      </c>
      <c r="I83" s="25">
        <f ca="1">SUM(INDIRECT("'各歳別人口③'!D"&amp;(3+131*ROW(A73))):INDIRECT("'各歳別人口③'!D"&amp;(17+131*ROW(A73))))</f>
        <v>18809</v>
      </c>
      <c r="J83" s="25">
        <f ca="1">SUM(INDIRECT("'各歳別人口③'!D"&amp;(18+131*ROW(A73))):INDIRECT("'各歳別人口③'!D"&amp;(67+131*ROW(A73))))</f>
        <v>115639</v>
      </c>
      <c r="K83" s="25">
        <f ca="1">SUM(INDIRECT("'各歳別人口③'!D"&amp;(68+131*ROW(A73))):INDIRECT("'各歳別人口③'!D"&amp;(133+131*ROW(A73))))</f>
        <v>55063</v>
      </c>
      <c r="M83" s="24" t="str">
        <f>"2024年"&amp;"8月"</f>
        <v>2024年8月</v>
      </c>
      <c r="N83" s="25">
        <f ca="1">SUM(INDIRECT("'各歳別人口③'!E"&amp;(3+131*ROW(A73))):INDIRECT("'各歳別人口③'!E"&amp;(17+131*ROW(A73))))</f>
        <v>18026</v>
      </c>
      <c r="O83" s="25">
        <f ca="1">SUM(INDIRECT("'各歳別人口③'!E"&amp;(18+131*ROW(A73))):INDIRECT("'各歳別人口③'!E"&amp;(67+131*ROW(A73))))</f>
        <v>103742</v>
      </c>
      <c r="P83" s="25">
        <f ca="1">SUM(INDIRECT("'各歳別人口③'!E"&amp;(68+131*ROW(A73))):INDIRECT("'各歳別人口③'!E"&amp;(133+131*ROW(A73))))</f>
        <v>69401</v>
      </c>
      <c r="R83" s="24" t="str">
        <f>"2024年"&amp;"8月"</f>
        <v>2024年8月</v>
      </c>
      <c r="S83" s="26">
        <f ca="1">IFERROR(SUM(INDIRECT("'各歳別人口③'!D"&amp;(68+131*ROW(A73))):INDIRECT("'各歳別人口③'!E"&amp;(133+131*ROW(A73))))/SUM(INDIRECT("'各歳別人口③'!D"&amp;(3+131*ROW(A73))):INDIRECT("'各歳別人口③'!E"&amp;(133+131*ROW(A73)))),"")</f>
        <v>0.32695177051591889</v>
      </c>
      <c r="U83" s="24" t="str">
        <f>"2024年"&amp;"8月"</f>
        <v>2024年8月</v>
      </c>
      <c r="V83" s="26">
        <f ca="1">IFERROR(SUM(INDIRECT("'各歳別人口③'!D"&amp;(78+131*ROW(A73))):INDIRECT("'各歳別人口③'!E"&amp;(133+131*ROW(A73))))/SUM(INDIRECT("'各歳別人口③'!D"&amp;(3+131*ROW(A73))):INDIRECT("'各歳別人口③'!E"&amp;(133+131*ROW(A73)))),"")</f>
        <v>0.19760691394346958</v>
      </c>
      <c r="X83" s="24" t="str">
        <f>"2024年"&amp;"8月"</f>
        <v>2024年8月</v>
      </c>
      <c r="Y83" s="26">
        <f ca="1">IFERROR(SUM(INDIRECT("'各歳別人口③'!D"&amp;(3+131*ROW(A73))):INDIRECT("'各歳別人口③'!E"&amp;(17+131*ROW(A73))))/SUM(INDIRECT("'各歳別人口③'!D"&amp;(3+131*ROW(A73))):INDIRECT("'各歳別人口③'!E"&amp;(133+131*ROW(A73)))),"")</f>
        <v>9.6761059157297463E-2</v>
      </c>
      <c r="Z83" s="26">
        <f ca="1">IFERROR(SUM(INDIRECT("'各歳別人口③'!D"&amp;(18+131*ROW(A73))):INDIRECT("'各歳別人口③'!E"&amp;(67+131*ROW(A73))))/SUM(INDIRECT("'各歳別人口③'!D"&amp;(3+131*ROW(A73))):INDIRECT("'各歳別人口③'!E"&amp;(133+131*ROW(A73)))),"")</f>
        <v>0.57628717032678367</v>
      </c>
      <c r="AA83" s="26">
        <f ca="1">IFERROR(SUM(INDIRECT("'各歳別人口③'!D"&amp;(68+131*ROW(A73))):INDIRECT("'各歳別人口③'!E"&amp;(133+131*ROW(A73))))/SUM(INDIRECT("'各歳別人口③'!D"&amp;(3+131*ROW(A73))):INDIRECT("'各歳別人口③'!E"&amp;(133+131*ROW(A73)))),"")</f>
        <v>0.32695177051591889</v>
      </c>
      <c r="AC83" s="24" t="str">
        <f>"2024年"&amp;"8月"</f>
        <v>2024年8月</v>
      </c>
      <c r="AD83" s="25">
        <f ca="1">SUM(INDIRECT("'各歳別人口③'!D"&amp;(3+131*ROW(A73))):INDIRECT("'各歳別人口③'!D"&amp;(7+131*ROW(A73))))</f>
        <v>4771</v>
      </c>
      <c r="AE83" s="25">
        <f ca="1">SUM(INDIRECT("'各歳別人口③'!D"&amp;(8+131*ROW(A73))):INDIRECT("'各歳別人口③'!D"&amp;(12+131*ROW(A73))))</f>
        <v>6563</v>
      </c>
      <c r="AF83" s="25">
        <f ca="1">SUM(INDIRECT("'各歳別人口③'!D"&amp;(13+131*ROW(A73))):INDIRECT("'各歳別人口③'!D"&amp;(17+131*ROW(A73))))</f>
        <v>7475</v>
      </c>
      <c r="AG83" s="25">
        <f ca="1">SUM(INDIRECT("'各歳別人口③'!D"&amp;(18+131*ROW(A73))):INDIRECT("'各歳別人口③'!D"&amp;(22+131*ROW(A73))))</f>
        <v>10125</v>
      </c>
      <c r="AH83" s="25">
        <f ca="1">SUM(INDIRECT("'各歳別人口③'!D"&amp;(23+131*ROW(A73))):INDIRECT("'各歳別人口③'!D"&amp;(27+131*ROW(A73))))</f>
        <v>11096</v>
      </c>
      <c r="AI83" s="25">
        <f ca="1">SUM(INDIRECT("'各歳別人口③'!D"&amp;(28+131*ROW(A73))):INDIRECT("'各歳別人口③'!D"&amp;(32+131*ROW(A73))))</f>
        <v>9205</v>
      </c>
      <c r="AJ83" s="25">
        <f ca="1">SUM(INDIRECT("'各歳別人口③'!D"&amp;(33+131*ROW(A73))):INDIRECT("'各歳別人口③'!D"&amp;(37+131*ROW(A73))))</f>
        <v>8675</v>
      </c>
      <c r="AK83" s="25">
        <f ca="1">SUM(INDIRECT("'各歳別人口③'!D"&amp;(38+131*ROW(A73))):INDIRECT("'各歳別人口③'!D"&amp;(42+131*ROW(A73))))</f>
        <v>9590</v>
      </c>
      <c r="AL83" s="25">
        <f ca="1">SUM(INDIRECT("'各歳別人口③'!D"&amp;(43+131*ROW(A73))):INDIRECT("'各歳別人口③'!D"&amp;(47+131*ROW(A73))))</f>
        <v>10677</v>
      </c>
      <c r="AM83" s="25">
        <f ca="1">SUM(INDIRECT("'各歳別人口③'!D"&amp;(48+131*ROW(A73))):INDIRECT("'各歳別人口③'!D"&amp;(52+131*ROW(A73))))</f>
        <v>13425</v>
      </c>
      <c r="AN83" s="25">
        <f ca="1">SUM(INDIRECT("'各歳別人口③'!D"&amp;(53+131*ROW(A73))):INDIRECT("'各歳別人口③'!D"&amp;(57+131*ROW(A73))))</f>
        <v>16459</v>
      </c>
      <c r="AO83" s="25">
        <f ca="1">SUM(INDIRECT("'各歳別人口③'!D"&amp;(58+131*ROW(A73))):INDIRECT("'各歳別人口③'!D"&amp;(62+131*ROW(A73))))</f>
        <v>14218</v>
      </c>
      <c r="AP83" s="25">
        <f ca="1">SUM(INDIRECT("'各歳別人口③'!D"&amp;(63+131*ROW(A73))):INDIRECT("'各歳別人口③'!D"&amp;(67+131*ROW(A73))))</f>
        <v>12169</v>
      </c>
      <c r="AQ83" s="25">
        <f ca="1">SUM(INDIRECT("'各歳別人口③'!D"&amp;(68+131*ROW(A73))):INDIRECT("'各歳別人口③'!D"&amp;(72+131*ROW(A73))))</f>
        <v>11194</v>
      </c>
      <c r="AR83" s="25">
        <f ca="1">SUM(INDIRECT("'各歳別人口③'!D"&amp;(73+131*ROW(A73))):INDIRECT("'各歳別人口③'!D"&amp;(77+131*ROW(A73))))</f>
        <v>12825</v>
      </c>
      <c r="AS83" s="25">
        <f ca="1">SUM(INDIRECT("'各歳別人口③'!D"&amp;(78+131*ROW(A73))):INDIRECT("'各歳別人口③'!D"&amp;(82+131*ROW(A73))))</f>
        <v>12782</v>
      </c>
      <c r="AT83" s="25">
        <f ca="1">SUM(INDIRECT("'各歳別人口③'!D"&amp;(83+131*ROW(A73))):INDIRECT("'各歳別人口③'!D"&amp;(87+131*ROW(A73))))</f>
        <v>10305</v>
      </c>
      <c r="AU83" s="25">
        <f ca="1">SUM(INDIRECT("'各歳別人口③'!D"&amp;(88+131*ROW(A73))):INDIRECT("'各歳別人口③'!D"&amp;(133+131*ROW(A73))))</f>
        <v>7957</v>
      </c>
      <c r="AW83" s="24" t="str">
        <f>"2024年"&amp;"8月"</f>
        <v>2024年8月</v>
      </c>
      <c r="AX83" s="25">
        <f ca="1">SUM(INDIRECT("'各歳別人口③'!E"&amp;(3+131*ROW(A73))):INDIRECT("'各歳別人口③'!E"&amp;(7+131*ROW(A73))))</f>
        <v>4680</v>
      </c>
      <c r="AY83" s="25">
        <f ca="1">SUM(INDIRECT("'各歳別人口③'!E"&amp;(8+131*ROW(A73))):INDIRECT("'各歳別人口③'!E"&amp;(12+131*ROW(A73))))</f>
        <v>6081</v>
      </c>
      <c r="AZ83" s="25">
        <f ca="1">SUM(INDIRECT("'各歳別人口③'!E"&amp;(13+131*ROW(A73))):INDIRECT("'各歳別人口③'!E"&amp;(17+131*ROW(A73))))</f>
        <v>7265</v>
      </c>
      <c r="BA83" s="25">
        <f ca="1">SUM(INDIRECT("'各歳別人口③'!E"&amp;(18+131*ROW(A73))):INDIRECT("'各歳別人口③'!E"&amp;(22+131*ROW(A73))))</f>
        <v>8140</v>
      </c>
      <c r="BB83" s="25">
        <f ca="1">SUM(INDIRECT("'各歳別人口③'!E"&amp;(23+131*ROW(A73))):INDIRECT("'各歳別人口③'!E"&amp;(27+131*ROW(A73))))</f>
        <v>8662</v>
      </c>
      <c r="BC83" s="25">
        <f ca="1">SUM(INDIRECT("'各歳別人口③'!E"&amp;(28+131*ROW(A73))):INDIRECT("'各歳別人口③'!E"&amp;(32+131*ROW(A73))))</f>
        <v>7609</v>
      </c>
      <c r="BD83" s="25">
        <f ca="1">SUM(INDIRECT("'各歳別人口③'!E"&amp;(33+131*ROW(A73))):INDIRECT("'各歳別人口③'!E"&amp;(37+131*ROW(A73))))</f>
        <v>7319</v>
      </c>
      <c r="BE83" s="25">
        <f ca="1">SUM(INDIRECT("'各歳別人口③'!E"&amp;(38+131*ROW(A73))):INDIRECT("'各歳別人口③'!E"&amp;(42+131*ROW(A73))))</f>
        <v>8514</v>
      </c>
      <c r="BF83" s="25">
        <f ca="1">SUM(INDIRECT("'各歳別人口③'!E"&amp;(43+131*ROW(A73))):INDIRECT("'各歳別人口③'!E"&amp;(47+131*ROW(A73))))</f>
        <v>10125</v>
      </c>
      <c r="BG83" s="25">
        <f ca="1">SUM(INDIRECT("'各歳別人口③'!E"&amp;(48+131*ROW(A73))):INDIRECT("'各歳別人口③'!E"&amp;(52+131*ROW(A73))))</f>
        <v>12692</v>
      </c>
      <c r="BH83" s="25">
        <f ca="1">SUM(INDIRECT("'各歳別人口③'!E"&amp;(53+131*ROW(A73))):INDIRECT("'各歳別人口③'!E"&amp;(57+131*ROW(A73))))</f>
        <v>15412</v>
      </c>
      <c r="BI83" s="25">
        <f ca="1">SUM(INDIRECT("'各歳別人口③'!E"&amp;(58+131*ROW(A73))):INDIRECT("'各歳別人口③'!E"&amp;(62+131*ROW(A73))))</f>
        <v>13548</v>
      </c>
      <c r="BJ83" s="25">
        <f ca="1">SUM(INDIRECT("'各歳別人口③'!E"&amp;(63+131*ROW(A73))):INDIRECT("'各歳別人口③'!E"&amp;(67+131*ROW(A73))))</f>
        <v>11721</v>
      </c>
      <c r="BK83" s="25">
        <f ca="1">SUM(INDIRECT("'各歳別人口③'!E"&amp;(68+131*ROW(A73))):INDIRECT("'各歳別人口③'!E"&amp;(72+131*ROW(A73))))</f>
        <v>11267</v>
      </c>
      <c r="BL83" s="25">
        <f ca="1">SUM(INDIRECT("'各歳別人口③'!E"&amp;(73+131*ROW(A73))):INDIRECT("'各歳別人口③'!E"&amp;(77+131*ROW(A73))))</f>
        <v>13953</v>
      </c>
      <c r="BM83" s="25">
        <f ca="1">SUM(INDIRECT("'各歳別人口③'!E"&amp;(78+131*ROW(A73))):INDIRECT("'各歳別人口③'!E"&amp;(82+131*ROW(A73))))</f>
        <v>15703</v>
      </c>
      <c r="BN83" s="25">
        <f ca="1">SUM(INDIRECT("'各歳別人口③'!E"&amp;(83+131*ROW(A73))):INDIRECT("'各歳別人口③'!E"&amp;(87+131*ROW(A73))))</f>
        <v>13596</v>
      </c>
      <c r="BO83" s="25">
        <f ca="1">SUM(INDIRECT("'各歳別人口③'!E"&amp;(88+131*ROW(A73))):INDIRECT("'各歳別人口③'!E"&amp;(133+131*ROW(A73))))</f>
        <v>14882</v>
      </c>
      <c r="BQ83" s="24" t="str">
        <f>"2024年"&amp;"8月"</f>
        <v>2024年8月</v>
      </c>
      <c r="BR83" s="25">
        <f t="shared" ca="1" si="207"/>
        <v>790</v>
      </c>
      <c r="BS83" s="25">
        <f t="shared" ca="1" si="208"/>
        <v>886</v>
      </c>
      <c r="BT83" s="25">
        <f t="shared" ca="1" si="209"/>
        <v>959</v>
      </c>
      <c r="BU83" s="25">
        <f t="shared" ca="1" si="210"/>
        <v>1014</v>
      </c>
      <c r="BV83" s="25">
        <f t="shared" ca="1" si="211"/>
        <v>1122</v>
      </c>
      <c r="BW83" s="25">
        <f t="shared" ca="1" si="212"/>
        <v>1214</v>
      </c>
      <c r="BX83" s="25">
        <f t="shared" ca="1" si="213"/>
        <v>1263</v>
      </c>
      <c r="BY83" s="25">
        <f t="shared" ca="1" si="214"/>
        <v>1266</v>
      </c>
      <c r="BZ83" s="25">
        <f t="shared" ca="1" si="215"/>
        <v>1451</v>
      </c>
      <c r="CA83" s="25">
        <f t="shared" ca="1" si="216"/>
        <v>1369</v>
      </c>
      <c r="CB83" s="25">
        <f t="shared" ca="1" si="217"/>
        <v>1401</v>
      </c>
      <c r="CC83" s="25">
        <f t="shared" ca="1" si="218"/>
        <v>1477</v>
      </c>
      <c r="CD83" s="25">
        <f t="shared" ca="1" si="219"/>
        <v>1448</v>
      </c>
      <c r="CE83" s="25">
        <f t="shared" ca="1" si="220"/>
        <v>1561</v>
      </c>
      <c r="CF83" s="25">
        <f t="shared" ca="1" si="221"/>
        <v>1588</v>
      </c>
      <c r="CG83" s="25">
        <f t="shared" ca="1" si="222"/>
        <v>1763</v>
      </c>
      <c r="CH83" s="25">
        <f t="shared" ca="1" si="223"/>
        <v>1965</v>
      </c>
      <c r="CI83" s="25">
        <f t="shared" ca="1" si="224"/>
        <v>1986</v>
      </c>
      <c r="CJ83" s="25">
        <f t="shared" ca="1" si="225"/>
        <v>2134</v>
      </c>
      <c r="CK83" s="25">
        <f t="shared" ca="1" si="226"/>
        <v>2277</v>
      </c>
      <c r="CL83" s="25">
        <f t="shared" ca="1" si="227"/>
        <v>2351</v>
      </c>
      <c r="CM83" s="25">
        <f t="shared" ca="1" si="228"/>
        <v>2367</v>
      </c>
      <c r="CN83" s="25">
        <f t="shared" ca="1" si="229"/>
        <v>2336</v>
      </c>
      <c r="CO83" s="25">
        <f t="shared" ca="1" si="230"/>
        <v>2069</v>
      </c>
      <c r="CP83" s="25">
        <f t="shared" ca="1" si="231"/>
        <v>1973</v>
      </c>
      <c r="CQ83" s="25">
        <f t="shared" ca="1" si="232"/>
        <v>1925</v>
      </c>
      <c r="CR83" s="25">
        <f t="shared" ca="1" si="233"/>
        <v>1848</v>
      </c>
      <c r="CS83" s="25">
        <f t="shared" ca="1" si="234"/>
        <v>1801</v>
      </c>
      <c r="CT83" s="25">
        <f t="shared" ca="1" si="235"/>
        <v>1811</v>
      </c>
      <c r="CU83" s="25">
        <f t="shared" ca="1" si="236"/>
        <v>1820</v>
      </c>
      <c r="CV83" s="25">
        <f t="shared" ca="1" si="237"/>
        <v>1729</v>
      </c>
      <c r="CW83" s="25">
        <f t="shared" ca="1" si="238"/>
        <v>1763</v>
      </c>
      <c r="CX83" s="25">
        <f t="shared" ca="1" si="239"/>
        <v>1691</v>
      </c>
      <c r="CY83" s="25">
        <f t="shared" ca="1" si="240"/>
        <v>1764</v>
      </c>
      <c r="CZ83" s="25">
        <f t="shared" ca="1" si="241"/>
        <v>1728</v>
      </c>
      <c r="DA83" s="25">
        <f t="shared" ca="1" si="242"/>
        <v>1780</v>
      </c>
      <c r="DB83" s="25">
        <f t="shared" ca="1" si="243"/>
        <v>1909</v>
      </c>
      <c r="DC83" s="25">
        <f t="shared" ca="1" si="244"/>
        <v>1936</v>
      </c>
      <c r="DD83" s="25">
        <f t="shared" ca="1" si="245"/>
        <v>1954</v>
      </c>
      <c r="DE83" s="25">
        <f t="shared" ca="1" si="246"/>
        <v>2011</v>
      </c>
      <c r="DF83" s="25">
        <f t="shared" ca="1" si="247"/>
        <v>2023</v>
      </c>
      <c r="DG83" s="25">
        <f t="shared" ca="1" si="248"/>
        <v>2123</v>
      </c>
      <c r="DH83" s="25">
        <f t="shared" ca="1" si="249"/>
        <v>2123</v>
      </c>
      <c r="DI83" s="25">
        <f t="shared" ca="1" si="250"/>
        <v>2171</v>
      </c>
      <c r="DJ83" s="25">
        <f t="shared" ca="1" si="251"/>
        <v>2237</v>
      </c>
      <c r="DK83" s="25">
        <f t="shared" ca="1" si="252"/>
        <v>2438</v>
      </c>
      <c r="DL83" s="25">
        <f t="shared" ca="1" si="253"/>
        <v>2478</v>
      </c>
      <c r="DM83" s="25">
        <f t="shared" ca="1" si="254"/>
        <v>2655</v>
      </c>
      <c r="DN83" s="25">
        <f t="shared" ca="1" si="255"/>
        <v>2870</v>
      </c>
      <c r="DO83" s="25">
        <f t="shared" ca="1" si="256"/>
        <v>2984</v>
      </c>
      <c r="DP83" s="25">
        <f t="shared" ca="1" si="257"/>
        <v>3221</v>
      </c>
      <c r="DQ83" s="25">
        <f t="shared" ca="1" si="258"/>
        <v>3346</v>
      </c>
      <c r="DR83" s="25">
        <f t="shared" ca="1" si="259"/>
        <v>3406</v>
      </c>
      <c r="DS83" s="25">
        <f t="shared" ca="1" si="260"/>
        <v>3319</v>
      </c>
      <c r="DT83" s="25">
        <f t="shared" ca="1" si="261"/>
        <v>3167</v>
      </c>
      <c r="DU83" s="25">
        <f t="shared" ca="1" si="262"/>
        <v>3209</v>
      </c>
      <c r="DV83" s="25">
        <f t="shared" ca="1" si="263"/>
        <v>3004</v>
      </c>
      <c r="DW83" s="25">
        <f t="shared" ca="1" si="264"/>
        <v>2930</v>
      </c>
      <c r="DX83" s="25">
        <f t="shared" ca="1" si="265"/>
        <v>2368</v>
      </c>
      <c r="DY83" s="25">
        <f t="shared" ca="1" si="266"/>
        <v>2707</v>
      </c>
      <c r="DZ83" s="25">
        <f t="shared" ca="1" si="267"/>
        <v>2520</v>
      </c>
      <c r="EA83" s="25">
        <f t="shared" ca="1" si="268"/>
        <v>2582</v>
      </c>
      <c r="EB83" s="25">
        <f t="shared" ca="1" si="269"/>
        <v>2421</v>
      </c>
      <c r="EC83" s="25">
        <f t="shared" ca="1" si="270"/>
        <v>2335</v>
      </c>
      <c r="ED83" s="25">
        <f t="shared" ca="1" si="271"/>
        <v>2311</v>
      </c>
      <c r="EE83" s="25">
        <f t="shared" ca="1" si="272"/>
        <v>2379</v>
      </c>
      <c r="EF83" s="25">
        <f t="shared" ca="1" si="273"/>
        <v>2215</v>
      </c>
      <c r="EG83" s="25">
        <f t="shared" ca="1" si="274"/>
        <v>2163</v>
      </c>
      <c r="EH83" s="25">
        <f t="shared" ca="1" si="275"/>
        <v>2177</v>
      </c>
      <c r="EI83" s="25">
        <f t="shared" ca="1" si="276"/>
        <v>2260</v>
      </c>
      <c r="EJ83" s="25">
        <f t="shared" ca="1" si="277"/>
        <v>2286</v>
      </c>
      <c r="EK83" s="25">
        <f t="shared" ca="1" si="278"/>
        <v>2397</v>
      </c>
      <c r="EL83" s="25">
        <f t="shared" ca="1" si="279"/>
        <v>2537</v>
      </c>
      <c r="EM83" s="25">
        <f t="shared" ca="1" si="280"/>
        <v>2692</v>
      </c>
      <c r="EN83" s="25">
        <f t="shared" ca="1" si="281"/>
        <v>2913</v>
      </c>
      <c r="EO83" s="25">
        <f t="shared" ca="1" si="282"/>
        <v>3206</v>
      </c>
      <c r="EP83" s="25">
        <f t="shared" ca="1" si="283"/>
        <v>3038</v>
      </c>
      <c r="EQ83" s="25">
        <f t="shared" ca="1" si="284"/>
        <v>2951</v>
      </c>
      <c r="ER83" s="25">
        <f t="shared" ca="1" si="285"/>
        <v>1693</v>
      </c>
      <c r="ES83" s="25">
        <f t="shared" ca="1" si="286"/>
        <v>1894</v>
      </c>
      <c r="ET83" s="25">
        <f t="shared" ca="1" si="287"/>
        <v>2372</v>
      </c>
      <c r="EU83" s="25">
        <f t="shared" ca="1" si="288"/>
        <v>2193</v>
      </c>
      <c r="EV83" s="25">
        <f t="shared" ca="1" si="289"/>
        <v>2159</v>
      </c>
      <c r="EW83" s="25">
        <f t="shared" ca="1" si="290"/>
        <v>1993</v>
      </c>
      <c r="EX83" s="25">
        <f t="shared" ca="1" si="291"/>
        <v>1588</v>
      </c>
      <c r="EY83" s="25">
        <f t="shared" ca="1" si="292"/>
        <v>1341</v>
      </c>
      <c r="EZ83" s="25">
        <f t="shared" ca="1" si="293"/>
        <v>1228</v>
      </c>
      <c r="FA83" s="25">
        <f t="shared" ca="1" si="294"/>
        <v>1106</v>
      </c>
      <c r="FB83" s="25">
        <f t="shared" ca="1" si="295"/>
        <v>1001</v>
      </c>
      <c r="FC83" s="25">
        <f t="shared" ca="1" si="296"/>
        <v>866</v>
      </c>
      <c r="FD83" s="25">
        <f t="shared" ca="1" si="297"/>
        <v>616</v>
      </c>
      <c r="FE83" s="25">
        <f t="shared" ca="1" si="298"/>
        <v>513</v>
      </c>
      <c r="FF83" s="25">
        <f t="shared" ca="1" si="299"/>
        <v>394</v>
      </c>
      <c r="FG83" s="25">
        <f t="shared" ca="1" si="300"/>
        <v>297</v>
      </c>
      <c r="FH83" s="25">
        <f t="shared" ca="1" si="301"/>
        <v>185</v>
      </c>
      <c r="FI83" s="25">
        <f t="shared" ca="1" si="302"/>
        <v>130</v>
      </c>
      <c r="FJ83" s="25">
        <f t="shared" ca="1" si="303"/>
        <v>123</v>
      </c>
      <c r="FK83" s="25">
        <f t="shared" ca="1" si="304"/>
        <v>65</v>
      </c>
      <c r="FL83" s="25">
        <f t="shared" ca="1" si="305"/>
        <v>46</v>
      </c>
      <c r="FM83" s="25">
        <f t="shared" ca="1" si="306"/>
        <v>20</v>
      </c>
      <c r="FN83" s="27">
        <f ca="1">SUM(INDIRECT("'各歳別人口③'!D"&amp;(103+131*ROW(A73))):INDIRECT("'各歳別人口③'!D"&amp;(133+131*ROW(A73))))</f>
        <v>26</v>
      </c>
      <c r="FP83" s="24" t="str">
        <f>"2024年"&amp;"8月"</f>
        <v>2024年8月</v>
      </c>
      <c r="FQ83" s="25">
        <f t="shared" ca="1" si="307"/>
        <v>811</v>
      </c>
      <c r="FR83" s="25">
        <f t="shared" ca="1" si="308"/>
        <v>895</v>
      </c>
      <c r="FS83" s="25">
        <f t="shared" ca="1" si="309"/>
        <v>955</v>
      </c>
      <c r="FT83" s="25">
        <f t="shared" ca="1" si="310"/>
        <v>960</v>
      </c>
      <c r="FU83" s="25">
        <f t="shared" ca="1" si="311"/>
        <v>1059</v>
      </c>
      <c r="FV83" s="25">
        <f t="shared" ca="1" si="312"/>
        <v>1054</v>
      </c>
      <c r="FW83" s="25">
        <f t="shared" ca="1" si="313"/>
        <v>1180</v>
      </c>
      <c r="FX83" s="25">
        <f t="shared" ca="1" si="314"/>
        <v>1210</v>
      </c>
      <c r="FY83" s="25">
        <f t="shared" ca="1" si="315"/>
        <v>1276</v>
      </c>
      <c r="FZ83" s="25">
        <f t="shared" ca="1" si="316"/>
        <v>1361</v>
      </c>
      <c r="GA83" s="25">
        <f t="shared" ca="1" si="317"/>
        <v>1376</v>
      </c>
      <c r="GB83" s="25">
        <f t="shared" ca="1" si="318"/>
        <v>1400</v>
      </c>
      <c r="GC83" s="25">
        <f t="shared" ca="1" si="319"/>
        <v>1445</v>
      </c>
      <c r="GD83" s="25">
        <f t="shared" ca="1" si="320"/>
        <v>1539</v>
      </c>
      <c r="GE83" s="25">
        <f t="shared" ca="1" si="321"/>
        <v>1505</v>
      </c>
      <c r="GF83" s="25">
        <f t="shared" ca="1" si="322"/>
        <v>1487</v>
      </c>
      <c r="GG83" s="25">
        <f t="shared" ca="1" si="323"/>
        <v>1566</v>
      </c>
      <c r="GH83" s="25">
        <f t="shared" ca="1" si="324"/>
        <v>1630</v>
      </c>
      <c r="GI83" s="25">
        <f t="shared" ca="1" si="325"/>
        <v>1652</v>
      </c>
      <c r="GJ83" s="25">
        <f t="shared" ca="1" si="326"/>
        <v>1805</v>
      </c>
      <c r="GK83" s="25">
        <f t="shared" ca="1" si="327"/>
        <v>1749</v>
      </c>
      <c r="GL83" s="25">
        <f t="shared" ca="1" si="328"/>
        <v>1877</v>
      </c>
      <c r="GM83" s="25">
        <f t="shared" ca="1" si="329"/>
        <v>1699</v>
      </c>
      <c r="GN83" s="25">
        <f t="shared" ca="1" si="330"/>
        <v>1644</v>
      </c>
      <c r="GO83" s="25">
        <f t="shared" ca="1" si="331"/>
        <v>1693</v>
      </c>
      <c r="GP83" s="25">
        <f t="shared" ca="1" si="332"/>
        <v>1584</v>
      </c>
      <c r="GQ83" s="25">
        <f t="shared" ca="1" si="333"/>
        <v>1549</v>
      </c>
      <c r="GR83" s="25">
        <f t="shared" ca="1" si="334"/>
        <v>1524</v>
      </c>
      <c r="GS83" s="25">
        <f t="shared" ca="1" si="335"/>
        <v>1454</v>
      </c>
      <c r="GT83" s="25">
        <f t="shared" ca="1" si="336"/>
        <v>1498</v>
      </c>
      <c r="GU83" s="25">
        <f t="shared" ca="1" si="337"/>
        <v>1467</v>
      </c>
      <c r="GV83" s="25">
        <f t="shared" ca="1" si="338"/>
        <v>1356</v>
      </c>
      <c r="GW83" s="25">
        <f t="shared" ca="1" si="339"/>
        <v>1430</v>
      </c>
      <c r="GX83" s="25">
        <f t="shared" ca="1" si="340"/>
        <v>1508</v>
      </c>
      <c r="GY83" s="25">
        <f t="shared" ca="1" si="341"/>
        <v>1558</v>
      </c>
      <c r="GZ83" s="25">
        <f t="shared" ca="1" si="342"/>
        <v>1606</v>
      </c>
      <c r="HA83" s="25">
        <f t="shared" ca="1" si="343"/>
        <v>1653</v>
      </c>
      <c r="HB83" s="25">
        <f t="shared" ca="1" si="344"/>
        <v>1727</v>
      </c>
      <c r="HC83" s="25">
        <f t="shared" ca="1" si="345"/>
        <v>1642</v>
      </c>
      <c r="HD83" s="25">
        <f t="shared" ca="1" si="346"/>
        <v>1886</v>
      </c>
      <c r="HE83" s="25">
        <f t="shared" ca="1" si="347"/>
        <v>1869</v>
      </c>
      <c r="HF83" s="25">
        <f t="shared" ca="1" si="348"/>
        <v>1993</v>
      </c>
      <c r="HG83" s="25">
        <f t="shared" ca="1" si="349"/>
        <v>2018</v>
      </c>
      <c r="HH83" s="25">
        <f t="shared" ca="1" si="350"/>
        <v>2048</v>
      </c>
      <c r="HI83" s="25">
        <f t="shared" ca="1" si="351"/>
        <v>2197</v>
      </c>
      <c r="HJ83" s="25">
        <f t="shared" ca="1" si="352"/>
        <v>2231</v>
      </c>
      <c r="HK83" s="25">
        <f t="shared" ca="1" si="353"/>
        <v>2367</v>
      </c>
      <c r="HL83" s="25">
        <f t="shared" ca="1" si="354"/>
        <v>2552</v>
      </c>
      <c r="HM83" s="25">
        <f t="shared" ca="1" si="355"/>
        <v>2655</v>
      </c>
      <c r="HN83" s="25">
        <f t="shared" ca="1" si="356"/>
        <v>2887</v>
      </c>
      <c r="HO83" s="25">
        <f t="shared" ca="1" si="357"/>
        <v>3012</v>
      </c>
      <c r="HP83" s="25">
        <f t="shared" ca="1" si="358"/>
        <v>3110</v>
      </c>
      <c r="HQ83" s="25">
        <f t="shared" ca="1" si="359"/>
        <v>3144</v>
      </c>
      <c r="HR83" s="25">
        <f t="shared" ca="1" si="360"/>
        <v>3178</v>
      </c>
      <c r="HS83" s="25">
        <f t="shared" ca="1" si="361"/>
        <v>2968</v>
      </c>
      <c r="HT83" s="25">
        <f t="shared" ca="1" si="362"/>
        <v>2897</v>
      </c>
      <c r="HU83" s="25">
        <f t="shared" ca="1" si="363"/>
        <v>2888</v>
      </c>
      <c r="HV83" s="25">
        <f t="shared" ca="1" si="364"/>
        <v>2791</v>
      </c>
      <c r="HW83" s="25">
        <f t="shared" ca="1" si="365"/>
        <v>2300</v>
      </c>
      <c r="HX83" s="25">
        <f t="shared" ca="1" si="366"/>
        <v>2672</v>
      </c>
      <c r="HY83" s="25">
        <f t="shared" ca="1" si="367"/>
        <v>2478</v>
      </c>
      <c r="HZ83" s="25">
        <f t="shared" ca="1" si="368"/>
        <v>2381</v>
      </c>
      <c r="IA83" s="25">
        <f t="shared" ca="1" si="369"/>
        <v>2353</v>
      </c>
      <c r="IB83" s="25">
        <f t="shared" ca="1" si="370"/>
        <v>2269</v>
      </c>
      <c r="IC83" s="25">
        <f t="shared" ca="1" si="371"/>
        <v>2240</v>
      </c>
      <c r="ID83" s="25">
        <f t="shared" ca="1" si="372"/>
        <v>2277</v>
      </c>
      <c r="IE83" s="25">
        <f t="shared" ca="1" si="373"/>
        <v>2166</v>
      </c>
      <c r="IF83" s="25">
        <f t="shared" ca="1" si="374"/>
        <v>2164</v>
      </c>
      <c r="IG83" s="25">
        <f t="shared" ca="1" si="375"/>
        <v>2271</v>
      </c>
      <c r="IH83" s="25">
        <f t="shared" ca="1" si="376"/>
        <v>2389</v>
      </c>
      <c r="II83" s="25">
        <f t="shared" ca="1" si="377"/>
        <v>2348</v>
      </c>
      <c r="IJ83" s="25">
        <f t="shared" ca="1" si="378"/>
        <v>2483</v>
      </c>
      <c r="IK83" s="25">
        <f t="shared" ca="1" si="379"/>
        <v>2788</v>
      </c>
      <c r="IL83" s="25">
        <f t="shared" ca="1" si="380"/>
        <v>2983</v>
      </c>
      <c r="IM83" s="25">
        <f t="shared" ca="1" si="381"/>
        <v>3351</v>
      </c>
      <c r="IN83" s="25">
        <f t="shared" ca="1" si="382"/>
        <v>3640</v>
      </c>
      <c r="IO83" s="25">
        <f t="shared" ca="1" si="383"/>
        <v>3746</v>
      </c>
      <c r="IP83" s="25">
        <f t="shared" ca="1" si="384"/>
        <v>3610</v>
      </c>
      <c r="IQ83" s="25">
        <f t="shared" ca="1" si="385"/>
        <v>2218</v>
      </c>
      <c r="IR83" s="25">
        <f t="shared" ca="1" si="386"/>
        <v>2489</v>
      </c>
      <c r="IS83" s="25">
        <f t="shared" ca="1" si="387"/>
        <v>3102</v>
      </c>
      <c r="IT83" s="25">
        <f t="shared" ca="1" si="388"/>
        <v>2793</v>
      </c>
      <c r="IU83" s="25">
        <f t="shared" ca="1" si="389"/>
        <v>2814</v>
      </c>
      <c r="IV83" s="25">
        <f t="shared" ca="1" si="390"/>
        <v>2607</v>
      </c>
      <c r="IW83" s="25">
        <f t="shared" ca="1" si="391"/>
        <v>2280</v>
      </c>
      <c r="IX83" s="25">
        <f t="shared" ca="1" si="392"/>
        <v>1887</v>
      </c>
      <c r="IY83" s="25">
        <f t="shared" ca="1" si="393"/>
        <v>1933</v>
      </c>
      <c r="IZ83" s="25">
        <f t="shared" ca="1" si="394"/>
        <v>1686</v>
      </c>
      <c r="JA83" s="25">
        <f t="shared" ca="1" si="395"/>
        <v>1623</v>
      </c>
      <c r="JB83" s="25">
        <f t="shared" ca="1" si="396"/>
        <v>1508</v>
      </c>
      <c r="JC83" s="25">
        <f t="shared" ca="1" si="397"/>
        <v>1255</v>
      </c>
      <c r="JD83" s="25">
        <f t="shared" ca="1" si="398"/>
        <v>1108</v>
      </c>
      <c r="JE83" s="25">
        <f t="shared" ca="1" si="399"/>
        <v>932</v>
      </c>
      <c r="JF83" s="25">
        <f t="shared" ca="1" si="400"/>
        <v>703</v>
      </c>
      <c r="JG83" s="25">
        <f t="shared" ca="1" si="401"/>
        <v>595</v>
      </c>
      <c r="JH83" s="25">
        <f t="shared" ca="1" si="402"/>
        <v>473</v>
      </c>
      <c r="JI83" s="25">
        <f t="shared" ca="1" si="403"/>
        <v>347</v>
      </c>
      <c r="JJ83" s="25">
        <f t="shared" ca="1" si="404"/>
        <v>268</v>
      </c>
      <c r="JK83" s="25">
        <f t="shared" ca="1" si="405"/>
        <v>194</v>
      </c>
      <c r="JL83" s="25">
        <f t="shared" ca="1" si="406"/>
        <v>140</v>
      </c>
      <c r="JM83" s="27">
        <f ca="1">SUM(INDIRECT("'各歳別人口③'!E"&amp;(103+131*ROW(A73))):INDIRECT("'各歳別人口③'!E"&amp;(133+131*ROW(A73))))</f>
        <v>230</v>
      </c>
    </row>
    <row r="84" spans="1:273" x14ac:dyDescent="0.4">
      <c r="A84" s="24" t="str">
        <f>"2024年"&amp;"9月"</f>
        <v>2024年9月</v>
      </c>
      <c r="B84" s="25">
        <f ca="1">SUM(INDIRECT("'各歳別人口③'!D"&amp;(3+131*ROW(A74))):INDIRECT("'各歳別人口③'!E"&amp;(133+131*ROW(A74))))</f>
        <v>380313</v>
      </c>
      <c r="D84" s="24" t="str">
        <f>"2024年"&amp;"9月"</f>
        <v>2024年9月</v>
      </c>
      <c r="E84" s="25">
        <f ca="1">SUM(INDIRECT("'各歳別人口③'!D"&amp;(3+131*ROW(A74))):INDIRECT("'各歳別人口③'!D"&amp;(133+131*ROW(A74))))</f>
        <v>189322</v>
      </c>
      <c r="F84" s="25">
        <f ca="1">SUM(INDIRECT("'各歳別人口③'!E"&amp;(3+131*ROW(A74))):INDIRECT("'各歳別人口③'!E"&amp;(133+131*ROW(A74))))</f>
        <v>190991</v>
      </c>
      <c r="H84" s="24" t="str">
        <f>"2024年"&amp;"9月"</f>
        <v>2024年9月</v>
      </c>
      <c r="I84" s="25">
        <f ca="1">SUM(INDIRECT("'各歳別人口③'!D"&amp;(3+131*ROW(A74))):INDIRECT("'各歳別人口③'!D"&amp;(17+131*ROW(A74))))</f>
        <v>18752</v>
      </c>
      <c r="J84" s="25">
        <f ca="1">SUM(INDIRECT("'各歳別人口③'!D"&amp;(18+131*ROW(A74))):INDIRECT("'各歳別人口③'!D"&amp;(67+131*ROW(A74))))</f>
        <v>115542</v>
      </c>
      <c r="K84" s="25">
        <f ca="1">SUM(INDIRECT("'各歳別人口③'!D"&amp;(68+131*ROW(A74))):INDIRECT("'各歳別人口③'!D"&amp;(133+131*ROW(A74))))</f>
        <v>55028</v>
      </c>
      <c r="M84" s="24" t="str">
        <f>"2024年"&amp;"9月"</f>
        <v>2024年9月</v>
      </c>
      <c r="N84" s="25">
        <f ca="1">SUM(INDIRECT("'各歳別人口③'!E"&amp;(3+131*ROW(A74))):INDIRECT("'各歳別人口③'!E"&amp;(17+131*ROW(A74))))</f>
        <v>17963</v>
      </c>
      <c r="O84" s="25">
        <f ca="1">SUM(INDIRECT("'各歳別人口③'!E"&amp;(18+131*ROW(A74))):INDIRECT("'各歳別人口③'!E"&amp;(67+131*ROW(A74))))</f>
        <v>103663</v>
      </c>
      <c r="P84" s="25">
        <f ca="1">SUM(INDIRECT("'各歳別人口③'!E"&amp;(68+131*ROW(A74))):INDIRECT("'各歳別人口③'!E"&amp;(133+131*ROW(A74))))</f>
        <v>69365</v>
      </c>
      <c r="R84" s="24" t="str">
        <f>"2024年"&amp;"9月"</f>
        <v>2024年9月</v>
      </c>
      <c r="S84" s="26">
        <f ca="1">IFERROR(SUM(INDIRECT("'各歳別人口③'!D"&amp;(68+131*ROW(A74))):INDIRECT("'各歳別人口③'!E"&amp;(133+131*ROW(A74))))/SUM(INDIRECT("'各歳別人口③'!D"&amp;(3+131*ROW(A74))):INDIRECT("'各歳別人口③'!E"&amp;(133+131*ROW(A74)))),"")</f>
        <v>0.32708058888336711</v>
      </c>
      <c r="U84" s="24" t="str">
        <f>"2024年"&amp;"9月"</f>
        <v>2024年9月</v>
      </c>
      <c r="V84" s="26">
        <f ca="1">IFERROR(SUM(INDIRECT("'各歳別人口③'!D"&amp;(78+131*ROW(A74))):INDIRECT("'各歳別人口③'!E"&amp;(133+131*ROW(A74))))/SUM(INDIRECT("'各歳別人口③'!D"&amp;(3+131*ROW(A74))):INDIRECT("'各歳別人口③'!E"&amp;(133+131*ROW(A74)))),"")</f>
        <v>0.19833137442054308</v>
      </c>
      <c r="X84" s="24" t="str">
        <f>"2024年"&amp;"9月"</f>
        <v>2024年9月</v>
      </c>
      <c r="Y84" s="26">
        <f ca="1">IFERROR(SUM(INDIRECT("'各歳別人口③'!D"&amp;(3+131*ROW(A74))):INDIRECT("'各歳別人口③'!E"&amp;(17+131*ROW(A74))))/SUM(INDIRECT("'各歳別人口③'!D"&amp;(3+131*ROW(A74))):INDIRECT("'各歳別人口③'!E"&amp;(133+131*ROW(A74)))),"")</f>
        <v>9.653890348213183E-2</v>
      </c>
      <c r="Z84" s="26">
        <f ca="1">IFERROR(SUM(INDIRECT("'各歳別人口③'!D"&amp;(18+131*ROW(A74))):INDIRECT("'各歳別人口③'!E"&amp;(67+131*ROW(A74))))/SUM(INDIRECT("'各歳別人口③'!D"&amp;(3+131*ROW(A74))):INDIRECT("'各歳別人口③'!E"&amp;(133+131*ROW(A74)))),"")</f>
        <v>0.5763805076345011</v>
      </c>
      <c r="AA84" s="26">
        <f ca="1">IFERROR(SUM(INDIRECT("'各歳別人口③'!D"&amp;(68+131*ROW(A74))):INDIRECT("'各歳別人口③'!E"&amp;(133+131*ROW(A74))))/SUM(INDIRECT("'各歳別人口③'!D"&amp;(3+131*ROW(A74))):INDIRECT("'各歳別人口③'!E"&amp;(133+131*ROW(A74)))),"")</f>
        <v>0.32708058888336711</v>
      </c>
      <c r="AC84" s="24" t="str">
        <f>"2024年"&amp;"9月"</f>
        <v>2024年9月</v>
      </c>
      <c r="AD84" s="25">
        <f ca="1">SUM(INDIRECT("'各歳別人口③'!D"&amp;(3+131*ROW(A74))):INDIRECT("'各歳別人口③'!D"&amp;(7+131*ROW(A74))))</f>
        <v>4720</v>
      </c>
      <c r="AE84" s="25">
        <f ca="1">SUM(INDIRECT("'各歳別人口③'!D"&amp;(8+131*ROW(A74))):INDIRECT("'各歳別人口③'!D"&amp;(12+131*ROW(A74))))</f>
        <v>6547</v>
      </c>
      <c r="AF84" s="25">
        <f ca="1">SUM(INDIRECT("'各歳別人口③'!D"&amp;(13+131*ROW(A74))):INDIRECT("'各歳別人口③'!D"&amp;(17+131*ROW(A74))))</f>
        <v>7485</v>
      </c>
      <c r="AG84" s="25">
        <f ca="1">SUM(INDIRECT("'各歳別人口③'!D"&amp;(18+131*ROW(A74))):INDIRECT("'各歳別人口③'!D"&amp;(22+131*ROW(A74))))</f>
        <v>10018</v>
      </c>
      <c r="AH84" s="25">
        <f ca="1">SUM(INDIRECT("'各歳別人口③'!D"&amp;(23+131*ROW(A74))):INDIRECT("'各歳別人口③'!D"&amp;(27+131*ROW(A74))))</f>
        <v>11177</v>
      </c>
      <c r="AI84" s="25">
        <f ca="1">SUM(INDIRECT("'各歳別人口③'!D"&amp;(28+131*ROW(A74))):INDIRECT("'各歳別人口③'!D"&amp;(32+131*ROW(A74))))</f>
        <v>9169</v>
      </c>
      <c r="AJ84" s="25">
        <f ca="1">SUM(INDIRECT("'各歳別人口③'!D"&amp;(33+131*ROW(A74))):INDIRECT("'各歳別人口③'!D"&amp;(37+131*ROW(A74))))</f>
        <v>8688</v>
      </c>
      <c r="AK84" s="25">
        <f ca="1">SUM(INDIRECT("'各歳別人口③'!D"&amp;(38+131*ROW(A74))):INDIRECT("'各歳別人口③'!D"&amp;(42+131*ROW(A74))))</f>
        <v>9542</v>
      </c>
      <c r="AL84" s="25">
        <f ca="1">SUM(INDIRECT("'各歳別人口③'!D"&amp;(43+131*ROW(A74))):INDIRECT("'各歳別人口③'!D"&amp;(47+131*ROW(A74))))</f>
        <v>10646</v>
      </c>
      <c r="AM84" s="25">
        <f ca="1">SUM(INDIRECT("'各歳別人口③'!D"&amp;(48+131*ROW(A74))):INDIRECT("'各歳別人口③'!D"&amp;(52+131*ROW(A74))))</f>
        <v>13362</v>
      </c>
      <c r="AN84" s="25">
        <f ca="1">SUM(INDIRECT("'各歳別人口③'!D"&amp;(53+131*ROW(A74))):INDIRECT("'各歳別人口③'!D"&amp;(57+131*ROW(A74))))</f>
        <v>16487</v>
      </c>
      <c r="AO84" s="25">
        <f ca="1">SUM(INDIRECT("'各歳別人口③'!D"&amp;(58+131*ROW(A74))):INDIRECT("'各歳別人口③'!D"&amp;(62+131*ROW(A74))))</f>
        <v>14255</v>
      </c>
      <c r="AP84" s="25">
        <f ca="1">SUM(INDIRECT("'各歳別人口③'!D"&amp;(63+131*ROW(A74))):INDIRECT("'各歳別人口③'!D"&amp;(67+131*ROW(A74))))</f>
        <v>12198</v>
      </c>
      <c r="AQ84" s="25">
        <f ca="1">SUM(INDIRECT("'各歳別人口③'!D"&amp;(68+131*ROW(A74))):INDIRECT("'各歳別人口③'!D"&amp;(72+131*ROW(A74))))</f>
        <v>11178</v>
      </c>
      <c r="AR84" s="25">
        <f ca="1">SUM(INDIRECT("'各歳別人口③'!D"&amp;(73+131*ROW(A74))):INDIRECT("'各歳別人口③'!D"&amp;(77+131*ROW(A74))))</f>
        <v>12719</v>
      </c>
      <c r="AS84" s="25">
        <f ca="1">SUM(INDIRECT("'各歳別人口③'!D"&amp;(78+131*ROW(A74))):INDIRECT("'各歳別人口③'!D"&amp;(82+131*ROW(A74))))</f>
        <v>12826</v>
      </c>
      <c r="AT84" s="25">
        <f ca="1">SUM(INDIRECT("'各歳別人口③'!D"&amp;(83+131*ROW(A74))):INDIRECT("'各歳別人口③'!D"&amp;(87+131*ROW(A74))))</f>
        <v>10318</v>
      </c>
      <c r="AU84" s="25">
        <f ca="1">SUM(INDIRECT("'各歳別人口③'!D"&amp;(88+131*ROW(A74))):INDIRECT("'各歳別人口③'!D"&amp;(133+131*ROW(A74))))</f>
        <v>7987</v>
      </c>
      <c r="AW84" s="24" t="str">
        <f>"2024年"&amp;"9月"</f>
        <v>2024年9月</v>
      </c>
      <c r="AX84" s="25">
        <f ca="1">SUM(INDIRECT("'各歳別人口③'!E"&amp;(3+131*ROW(A74))):INDIRECT("'各歳別人口③'!E"&amp;(7+131*ROW(A74))))</f>
        <v>4669</v>
      </c>
      <c r="AY84" s="25">
        <f ca="1">SUM(INDIRECT("'各歳別人口③'!E"&amp;(8+131*ROW(A74))):INDIRECT("'各歳別人口③'!E"&amp;(12+131*ROW(A74))))</f>
        <v>6044</v>
      </c>
      <c r="AZ84" s="25">
        <f ca="1">SUM(INDIRECT("'各歳別人口③'!E"&amp;(13+131*ROW(A74))):INDIRECT("'各歳別人口③'!E"&amp;(17+131*ROW(A74))))</f>
        <v>7250</v>
      </c>
      <c r="BA84" s="25">
        <f ca="1">SUM(INDIRECT("'各歳別人口③'!E"&amp;(18+131*ROW(A74))):INDIRECT("'各歳別人口③'!E"&amp;(22+131*ROW(A74))))</f>
        <v>8096</v>
      </c>
      <c r="BB84" s="25">
        <f ca="1">SUM(INDIRECT("'各歳別人口③'!E"&amp;(23+131*ROW(A74))):INDIRECT("'各歳別人口③'!E"&amp;(27+131*ROW(A74))))</f>
        <v>8670</v>
      </c>
      <c r="BC84" s="25">
        <f ca="1">SUM(INDIRECT("'各歳別人口③'!E"&amp;(28+131*ROW(A74))):INDIRECT("'各歳別人口③'!E"&amp;(32+131*ROW(A74))))</f>
        <v>7618</v>
      </c>
      <c r="BD84" s="25">
        <f ca="1">SUM(INDIRECT("'各歳別人口③'!E"&amp;(33+131*ROW(A74))):INDIRECT("'各歳別人口③'!E"&amp;(37+131*ROW(A74))))</f>
        <v>7292</v>
      </c>
      <c r="BE84" s="25">
        <f ca="1">SUM(INDIRECT("'各歳別人口③'!E"&amp;(38+131*ROW(A74))):INDIRECT("'各歳別人口③'!E"&amp;(42+131*ROW(A74))))</f>
        <v>8502</v>
      </c>
      <c r="BF84" s="25">
        <f ca="1">SUM(INDIRECT("'各歳別人口③'!E"&amp;(43+131*ROW(A74))):INDIRECT("'各歳別人口③'!E"&amp;(47+131*ROW(A74))))</f>
        <v>10078</v>
      </c>
      <c r="BG84" s="25">
        <f ca="1">SUM(INDIRECT("'各歳別人口③'!E"&amp;(48+131*ROW(A74))):INDIRECT("'各歳別人口③'!E"&amp;(52+131*ROW(A74))))</f>
        <v>12645</v>
      </c>
      <c r="BH84" s="25">
        <f ca="1">SUM(INDIRECT("'各歳別人口③'!E"&amp;(53+131*ROW(A74))):INDIRECT("'各歳別人口③'!E"&amp;(57+131*ROW(A74))))</f>
        <v>15433</v>
      </c>
      <c r="BI84" s="25">
        <f ca="1">SUM(INDIRECT("'各歳別人口③'!E"&amp;(58+131*ROW(A74))):INDIRECT("'各歳別人口③'!E"&amp;(62+131*ROW(A74))))</f>
        <v>13560</v>
      </c>
      <c r="BJ84" s="25">
        <f ca="1">SUM(INDIRECT("'各歳別人口③'!E"&amp;(63+131*ROW(A74))):INDIRECT("'各歳別人口③'!E"&amp;(67+131*ROW(A74))))</f>
        <v>11769</v>
      </c>
      <c r="BK84" s="25">
        <f ca="1">SUM(INDIRECT("'各歳別人口③'!E"&amp;(68+131*ROW(A74))):INDIRECT("'各歳別人口③'!E"&amp;(72+131*ROW(A74))))</f>
        <v>11226</v>
      </c>
      <c r="BL84" s="25">
        <f ca="1">SUM(INDIRECT("'各歳別人口③'!E"&amp;(73+131*ROW(A74))):INDIRECT("'各歳別人口③'!E"&amp;(77+131*ROW(A74))))</f>
        <v>13842</v>
      </c>
      <c r="BM84" s="25">
        <f ca="1">SUM(INDIRECT("'各歳別人口③'!E"&amp;(78+131*ROW(A74))):INDIRECT("'各歳別人口③'!E"&amp;(82+131*ROW(A74))))</f>
        <v>15762</v>
      </c>
      <c r="BN84" s="25">
        <f ca="1">SUM(INDIRECT("'各歳別人口③'!E"&amp;(83+131*ROW(A74))):INDIRECT("'各歳別人口③'!E"&amp;(87+131*ROW(A74))))</f>
        <v>13644</v>
      </c>
      <c r="BO84" s="25">
        <f ca="1">SUM(INDIRECT("'各歳別人口③'!E"&amp;(88+131*ROW(A74))):INDIRECT("'各歳別人口③'!E"&amp;(133+131*ROW(A74))))</f>
        <v>14891</v>
      </c>
      <c r="BQ84" s="24" t="str">
        <f>"2024年"&amp;"9月"</f>
        <v>2024年9月</v>
      </c>
      <c r="BR84" s="25">
        <f t="shared" ca="1" si="207"/>
        <v>761</v>
      </c>
      <c r="BS84" s="25">
        <f t="shared" ca="1" si="208"/>
        <v>880</v>
      </c>
      <c r="BT84" s="25">
        <f t="shared" ca="1" si="209"/>
        <v>953</v>
      </c>
      <c r="BU84" s="25">
        <f t="shared" ca="1" si="210"/>
        <v>1006</v>
      </c>
      <c r="BV84" s="25">
        <f t="shared" ca="1" si="211"/>
        <v>1120</v>
      </c>
      <c r="BW84" s="25">
        <f t="shared" ca="1" si="212"/>
        <v>1219</v>
      </c>
      <c r="BX84" s="25">
        <f t="shared" ca="1" si="213"/>
        <v>1244</v>
      </c>
      <c r="BY84" s="25">
        <f t="shared" ca="1" si="214"/>
        <v>1285</v>
      </c>
      <c r="BZ84" s="25">
        <f t="shared" ca="1" si="215"/>
        <v>1423</v>
      </c>
      <c r="CA84" s="25">
        <f t="shared" ca="1" si="216"/>
        <v>1376</v>
      </c>
      <c r="CB84" s="25">
        <f t="shared" ca="1" si="217"/>
        <v>1407</v>
      </c>
      <c r="CC84" s="25">
        <f t="shared" ca="1" si="218"/>
        <v>1438</v>
      </c>
      <c r="CD84" s="25">
        <f t="shared" ca="1" si="219"/>
        <v>1480</v>
      </c>
      <c r="CE84" s="25">
        <f t="shared" ca="1" si="220"/>
        <v>1559</v>
      </c>
      <c r="CF84" s="25">
        <f t="shared" ca="1" si="221"/>
        <v>1601</v>
      </c>
      <c r="CG84" s="25">
        <f t="shared" ca="1" si="222"/>
        <v>1703</v>
      </c>
      <c r="CH84" s="25">
        <f t="shared" ca="1" si="223"/>
        <v>1956</v>
      </c>
      <c r="CI84" s="25">
        <f t="shared" ca="1" si="224"/>
        <v>1995</v>
      </c>
      <c r="CJ84" s="25">
        <f t="shared" ca="1" si="225"/>
        <v>2125</v>
      </c>
      <c r="CK84" s="25">
        <f t="shared" ca="1" si="226"/>
        <v>2239</v>
      </c>
      <c r="CL84" s="25">
        <f t="shared" ca="1" si="227"/>
        <v>2376</v>
      </c>
      <c r="CM84" s="25">
        <f t="shared" ca="1" si="228"/>
        <v>2391</v>
      </c>
      <c r="CN84" s="25">
        <f t="shared" ca="1" si="229"/>
        <v>2313</v>
      </c>
      <c r="CO84" s="25">
        <f t="shared" ca="1" si="230"/>
        <v>2097</v>
      </c>
      <c r="CP84" s="25">
        <f t="shared" ca="1" si="231"/>
        <v>2000</v>
      </c>
      <c r="CQ84" s="25">
        <f t="shared" ca="1" si="232"/>
        <v>1894</v>
      </c>
      <c r="CR84" s="25">
        <f t="shared" ca="1" si="233"/>
        <v>1833</v>
      </c>
      <c r="CS84" s="25">
        <f t="shared" ca="1" si="234"/>
        <v>1792</v>
      </c>
      <c r="CT84" s="25">
        <f t="shared" ca="1" si="235"/>
        <v>1846</v>
      </c>
      <c r="CU84" s="25">
        <f t="shared" ca="1" si="236"/>
        <v>1804</v>
      </c>
      <c r="CV84" s="25">
        <f t="shared" ca="1" si="237"/>
        <v>1732</v>
      </c>
      <c r="CW84" s="25">
        <f t="shared" ca="1" si="238"/>
        <v>1765</v>
      </c>
      <c r="CX84" s="25">
        <f t="shared" ca="1" si="239"/>
        <v>1698</v>
      </c>
      <c r="CY84" s="25">
        <f t="shared" ca="1" si="240"/>
        <v>1758</v>
      </c>
      <c r="CZ84" s="25">
        <f t="shared" ca="1" si="241"/>
        <v>1735</v>
      </c>
      <c r="DA84" s="25">
        <f t="shared" ca="1" si="242"/>
        <v>1754</v>
      </c>
      <c r="DB84" s="25">
        <f t="shared" ca="1" si="243"/>
        <v>1907</v>
      </c>
      <c r="DC84" s="25">
        <f t="shared" ca="1" si="244"/>
        <v>1924</v>
      </c>
      <c r="DD84" s="25">
        <f t="shared" ca="1" si="245"/>
        <v>1952</v>
      </c>
      <c r="DE84" s="25">
        <f t="shared" ca="1" si="246"/>
        <v>2005</v>
      </c>
      <c r="DF84" s="25">
        <f t="shared" ca="1" si="247"/>
        <v>2015</v>
      </c>
      <c r="DG84" s="25">
        <f t="shared" ca="1" si="248"/>
        <v>2121</v>
      </c>
      <c r="DH84" s="25">
        <f t="shared" ca="1" si="249"/>
        <v>2120</v>
      </c>
      <c r="DI84" s="25">
        <f t="shared" ca="1" si="250"/>
        <v>2158</v>
      </c>
      <c r="DJ84" s="25">
        <f t="shared" ca="1" si="251"/>
        <v>2232</v>
      </c>
      <c r="DK84" s="25">
        <f t="shared" ca="1" si="252"/>
        <v>2424</v>
      </c>
      <c r="DL84" s="25">
        <f t="shared" ca="1" si="253"/>
        <v>2486</v>
      </c>
      <c r="DM84" s="25">
        <f t="shared" ca="1" si="254"/>
        <v>2611</v>
      </c>
      <c r="DN84" s="25">
        <f t="shared" ca="1" si="255"/>
        <v>2883</v>
      </c>
      <c r="DO84" s="25">
        <f t="shared" ca="1" si="256"/>
        <v>2958</v>
      </c>
      <c r="DP84" s="25">
        <f t="shared" ca="1" si="257"/>
        <v>3204</v>
      </c>
      <c r="DQ84" s="25">
        <f t="shared" ca="1" si="258"/>
        <v>3367</v>
      </c>
      <c r="DR84" s="25">
        <f t="shared" ca="1" si="259"/>
        <v>3356</v>
      </c>
      <c r="DS84" s="25">
        <f t="shared" ca="1" si="260"/>
        <v>3354</v>
      </c>
      <c r="DT84" s="25">
        <f t="shared" ca="1" si="261"/>
        <v>3206</v>
      </c>
      <c r="DU84" s="25">
        <f t="shared" ca="1" si="262"/>
        <v>3176</v>
      </c>
      <c r="DV84" s="25">
        <f t="shared" ca="1" si="263"/>
        <v>3011</v>
      </c>
      <c r="DW84" s="25">
        <f t="shared" ca="1" si="264"/>
        <v>2992</v>
      </c>
      <c r="DX84" s="25">
        <f t="shared" ca="1" si="265"/>
        <v>2310</v>
      </c>
      <c r="DY84" s="25">
        <f t="shared" ca="1" si="266"/>
        <v>2766</v>
      </c>
      <c r="DZ84" s="25">
        <f t="shared" ca="1" si="267"/>
        <v>2547</v>
      </c>
      <c r="EA84" s="25">
        <f t="shared" ca="1" si="268"/>
        <v>2555</v>
      </c>
      <c r="EB84" s="25">
        <f t="shared" ca="1" si="269"/>
        <v>2437</v>
      </c>
      <c r="EC84" s="25">
        <f t="shared" ca="1" si="270"/>
        <v>2335</v>
      </c>
      <c r="ED84" s="25">
        <f t="shared" ca="1" si="271"/>
        <v>2324</v>
      </c>
      <c r="EE84" s="25">
        <f t="shared" ca="1" si="272"/>
        <v>2371</v>
      </c>
      <c r="EF84" s="25">
        <f t="shared" ca="1" si="273"/>
        <v>2220</v>
      </c>
      <c r="EG84" s="25">
        <f t="shared" ca="1" si="274"/>
        <v>2138</v>
      </c>
      <c r="EH84" s="25">
        <f t="shared" ca="1" si="275"/>
        <v>2199</v>
      </c>
      <c r="EI84" s="25">
        <f t="shared" ca="1" si="276"/>
        <v>2250</v>
      </c>
      <c r="EJ84" s="25">
        <f t="shared" ca="1" si="277"/>
        <v>2261</v>
      </c>
      <c r="EK84" s="25">
        <f t="shared" ca="1" si="278"/>
        <v>2388</v>
      </c>
      <c r="EL84" s="25">
        <f t="shared" ca="1" si="279"/>
        <v>2547</v>
      </c>
      <c r="EM84" s="25">
        <f t="shared" ca="1" si="280"/>
        <v>2648</v>
      </c>
      <c r="EN84" s="25">
        <f t="shared" ca="1" si="281"/>
        <v>2875</v>
      </c>
      <c r="EO84" s="25">
        <f t="shared" ca="1" si="282"/>
        <v>3228</v>
      </c>
      <c r="EP84" s="25">
        <f t="shared" ca="1" si="283"/>
        <v>3012</v>
      </c>
      <c r="EQ84" s="25">
        <f t="shared" ca="1" si="284"/>
        <v>3003</v>
      </c>
      <c r="ER84" s="25">
        <f t="shared" ca="1" si="285"/>
        <v>1721</v>
      </c>
      <c r="ES84" s="25">
        <f t="shared" ca="1" si="286"/>
        <v>1862</v>
      </c>
      <c r="ET84" s="25">
        <f t="shared" ca="1" si="287"/>
        <v>2336</v>
      </c>
      <c r="EU84" s="25">
        <f t="shared" ca="1" si="288"/>
        <v>2195</v>
      </c>
      <c r="EV84" s="25">
        <f t="shared" ca="1" si="289"/>
        <v>2194</v>
      </c>
      <c r="EW84" s="25">
        <f t="shared" ca="1" si="290"/>
        <v>1998</v>
      </c>
      <c r="EX84" s="25">
        <f t="shared" ca="1" si="291"/>
        <v>1595</v>
      </c>
      <c r="EY84" s="25">
        <f t="shared" ca="1" si="292"/>
        <v>1364</v>
      </c>
      <c r="EZ84" s="25">
        <f t="shared" ca="1" si="293"/>
        <v>1197</v>
      </c>
      <c r="FA84" s="25">
        <f t="shared" ca="1" si="294"/>
        <v>1124</v>
      </c>
      <c r="FB84" s="25">
        <f t="shared" ca="1" si="295"/>
        <v>981</v>
      </c>
      <c r="FC84" s="25">
        <f t="shared" ca="1" si="296"/>
        <v>894</v>
      </c>
      <c r="FD84" s="25">
        <f t="shared" ca="1" si="297"/>
        <v>622</v>
      </c>
      <c r="FE84" s="25">
        <f t="shared" ca="1" si="298"/>
        <v>510</v>
      </c>
      <c r="FF84" s="25">
        <f t="shared" ca="1" si="299"/>
        <v>396</v>
      </c>
      <c r="FG84" s="25">
        <f t="shared" ca="1" si="300"/>
        <v>294</v>
      </c>
      <c r="FH84" s="25">
        <f t="shared" ca="1" si="301"/>
        <v>195</v>
      </c>
      <c r="FI84" s="25">
        <f t="shared" ca="1" si="302"/>
        <v>128</v>
      </c>
      <c r="FJ84" s="25">
        <f t="shared" ca="1" si="303"/>
        <v>119</v>
      </c>
      <c r="FK84" s="25">
        <f t="shared" ca="1" si="304"/>
        <v>69</v>
      </c>
      <c r="FL84" s="25">
        <f t="shared" ca="1" si="305"/>
        <v>48</v>
      </c>
      <c r="FM84" s="25">
        <f t="shared" ca="1" si="306"/>
        <v>20</v>
      </c>
      <c r="FN84" s="27">
        <f ca="1">SUM(INDIRECT("'各歳別人口③'!D"&amp;(103+131*ROW(A74))):INDIRECT("'各歳別人口③'!D"&amp;(133+131*ROW(A74))))</f>
        <v>26</v>
      </c>
      <c r="FP84" s="24" t="str">
        <f>"2024年"&amp;"9月"</f>
        <v>2024年9月</v>
      </c>
      <c r="FQ84" s="25">
        <f t="shared" ca="1" si="307"/>
        <v>804</v>
      </c>
      <c r="FR84" s="25">
        <f t="shared" ca="1" si="308"/>
        <v>887</v>
      </c>
      <c r="FS84" s="25">
        <f t="shared" ca="1" si="309"/>
        <v>952</v>
      </c>
      <c r="FT84" s="25">
        <f t="shared" ca="1" si="310"/>
        <v>984</v>
      </c>
      <c r="FU84" s="25">
        <f t="shared" ca="1" si="311"/>
        <v>1042</v>
      </c>
      <c r="FV84" s="25">
        <f t="shared" ca="1" si="312"/>
        <v>1067</v>
      </c>
      <c r="FW84" s="25">
        <f t="shared" ca="1" si="313"/>
        <v>1159</v>
      </c>
      <c r="FX84" s="25">
        <f t="shared" ca="1" si="314"/>
        <v>1201</v>
      </c>
      <c r="FY84" s="25">
        <f t="shared" ca="1" si="315"/>
        <v>1279</v>
      </c>
      <c r="FZ84" s="25">
        <f t="shared" ca="1" si="316"/>
        <v>1338</v>
      </c>
      <c r="GA84" s="25">
        <f t="shared" ca="1" si="317"/>
        <v>1356</v>
      </c>
      <c r="GB84" s="25">
        <f t="shared" ca="1" si="318"/>
        <v>1414</v>
      </c>
      <c r="GC84" s="25">
        <f t="shared" ca="1" si="319"/>
        <v>1451</v>
      </c>
      <c r="GD84" s="25">
        <f t="shared" ca="1" si="320"/>
        <v>1526</v>
      </c>
      <c r="GE84" s="25">
        <f t="shared" ca="1" si="321"/>
        <v>1503</v>
      </c>
      <c r="GF84" s="25">
        <f t="shared" ca="1" si="322"/>
        <v>1495</v>
      </c>
      <c r="GG84" s="25">
        <f t="shared" ca="1" si="323"/>
        <v>1569</v>
      </c>
      <c r="GH84" s="25">
        <f t="shared" ca="1" si="324"/>
        <v>1601</v>
      </c>
      <c r="GI84" s="25">
        <f t="shared" ca="1" si="325"/>
        <v>1658</v>
      </c>
      <c r="GJ84" s="25">
        <f t="shared" ca="1" si="326"/>
        <v>1773</v>
      </c>
      <c r="GK84" s="25">
        <f t="shared" ca="1" si="327"/>
        <v>1785</v>
      </c>
      <c r="GL84" s="25">
        <f t="shared" ca="1" si="328"/>
        <v>1854</v>
      </c>
      <c r="GM84" s="25">
        <f t="shared" ca="1" si="329"/>
        <v>1703</v>
      </c>
      <c r="GN84" s="25">
        <f t="shared" ca="1" si="330"/>
        <v>1664</v>
      </c>
      <c r="GO84" s="25">
        <f t="shared" ca="1" si="331"/>
        <v>1664</v>
      </c>
      <c r="GP84" s="25">
        <f t="shared" ca="1" si="332"/>
        <v>1595</v>
      </c>
      <c r="GQ84" s="25">
        <f t="shared" ca="1" si="333"/>
        <v>1553</v>
      </c>
      <c r="GR84" s="25">
        <f t="shared" ca="1" si="334"/>
        <v>1535</v>
      </c>
      <c r="GS84" s="25">
        <f t="shared" ca="1" si="335"/>
        <v>1454</v>
      </c>
      <c r="GT84" s="25">
        <f t="shared" ca="1" si="336"/>
        <v>1481</v>
      </c>
      <c r="GU84" s="25">
        <f t="shared" ca="1" si="337"/>
        <v>1474</v>
      </c>
      <c r="GV84" s="25">
        <f t="shared" ca="1" si="338"/>
        <v>1347</v>
      </c>
      <c r="GW84" s="25">
        <f t="shared" ca="1" si="339"/>
        <v>1451</v>
      </c>
      <c r="GX84" s="25">
        <f t="shared" ca="1" si="340"/>
        <v>1486</v>
      </c>
      <c r="GY84" s="25">
        <f t="shared" ca="1" si="341"/>
        <v>1534</v>
      </c>
      <c r="GZ84" s="25">
        <f t="shared" ca="1" si="342"/>
        <v>1624</v>
      </c>
      <c r="HA84" s="25">
        <f t="shared" ca="1" si="343"/>
        <v>1641</v>
      </c>
      <c r="HB84" s="25">
        <f t="shared" ca="1" si="344"/>
        <v>1715</v>
      </c>
      <c r="HC84" s="25">
        <f t="shared" ca="1" si="345"/>
        <v>1656</v>
      </c>
      <c r="HD84" s="25">
        <f t="shared" ca="1" si="346"/>
        <v>1866</v>
      </c>
      <c r="HE84" s="25">
        <f t="shared" ca="1" si="347"/>
        <v>1868</v>
      </c>
      <c r="HF84" s="25">
        <f t="shared" ca="1" si="348"/>
        <v>1997</v>
      </c>
      <c r="HG84" s="25">
        <f t="shared" ca="1" si="349"/>
        <v>1989</v>
      </c>
      <c r="HH84" s="25">
        <f t="shared" ca="1" si="350"/>
        <v>2053</v>
      </c>
      <c r="HI84" s="25">
        <f t="shared" ca="1" si="351"/>
        <v>2171</v>
      </c>
      <c r="HJ84" s="25">
        <f t="shared" ca="1" si="352"/>
        <v>2251</v>
      </c>
      <c r="HK84" s="25">
        <f t="shared" ca="1" si="353"/>
        <v>2383</v>
      </c>
      <c r="HL84" s="25">
        <f t="shared" ca="1" si="354"/>
        <v>2505</v>
      </c>
      <c r="HM84" s="25">
        <f t="shared" ca="1" si="355"/>
        <v>2629</v>
      </c>
      <c r="HN84" s="25">
        <f t="shared" ca="1" si="356"/>
        <v>2877</v>
      </c>
      <c r="HO84" s="25">
        <f t="shared" ca="1" si="357"/>
        <v>3008</v>
      </c>
      <c r="HP84" s="25">
        <f t="shared" ca="1" si="358"/>
        <v>3115</v>
      </c>
      <c r="HQ84" s="25">
        <f t="shared" ca="1" si="359"/>
        <v>3146</v>
      </c>
      <c r="HR84" s="25">
        <f t="shared" ca="1" si="360"/>
        <v>3194</v>
      </c>
      <c r="HS84" s="25">
        <f t="shared" ca="1" si="361"/>
        <v>2970</v>
      </c>
      <c r="HT84" s="25">
        <f t="shared" ca="1" si="362"/>
        <v>2905</v>
      </c>
      <c r="HU84" s="25">
        <f t="shared" ca="1" si="363"/>
        <v>2871</v>
      </c>
      <c r="HV84" s="25">
        <f t="shared" ca="1" si="364"/>
        <v>2874</v>
      </c>
      <c r="HW84" s="25">
        <f t="shared" ca="1" si="365"/>
        <v>2203</v>
      </c>
      <c r="HX84" s="25">
        <f t="shared" ca="1" si="366"/>
        <v>2707</v>
      </c>
      <c r="HY84" s="25">
        <f t="shared" ca="1" si="367"/>
        <v>2487</v>
      </c>
      <c r="HZ84" s="25">
        <f t="shared" ca="1" si="368"/>
        <v>2414</v>
      </c>
      <c r="IA84" s="25">
        <f t="shared" ca="1" si="369"/>
        <v>2336</v>
      </c>
      <c r="IB84" s="25">
        <f t="shared" ca="1" si="370"/>
        <v>2266</v>
      </c>
      <c r="IC84" s="25">
        <f t="shared" ca="1" si="371"/>
        <v>2266</v>
      </c>
      <c r="ID84" s="25">
        <f t="shared" ca="1" si="372"/>
        <v>2282</v>
      </c>
      <c r="IE84" s="25">
        <f t="shared" ca="1" si="373"/>
        <v>2165</v>
      </c>
      <c r="IF84" s="25">
        <f t="shared" ca="1" si="374"/>
        <v>2149</v>
      </c>
      <c r="IG84" s="25">
        <f t="shared" ca="1" si="375"/>
        <v>2278</v>
      </c>
      <c r="IH84" s="25">
        <f t="shared" ca="1" si="376"/>
        <v>2352</v>
      </c>
      <c r="II84" s="25">
        <f t="shared" ca="1" si="377"/>
        <v>2366</v>
      </c>
      <c r="IJ84" s="25">
        <f t="shared" ca="1" si="378"/>
        <v>2464</v>
      </c>
      <c r="IK84" s="25">
        <f t="shared" ca="1" si="379"/>
        <v>2769</v>
      </c>
      <c r="IL84" s="25">
        <f t="shared" ca="1" si="380"/>
        <v>2966</v>
      </c>
      <c r="IM84" s="25">
        <f t="shared" ca="1" si="381"/>
        <v>3277</v>
      </c>
      <c r="IN84" s="25">
        <f t="shared" ca="1" si="382"/>
        <v>3658</v>
      </c>
      <c r="IO84" s="25">
        <f t="shared" ca="1" si="383"/>
        <v>3712</v>
      </c>
      <c r="IP84" s="25">
        <f t="shared" ca="1" si="384"/>
        <v>3692</v>
      </c>
      <c r="IQ84" s="25">
        <f t="shared" ca="1" si="385"/>
        <v>2239</v>
      </c>
      <c r="IR84" s="25">
        <f t="shared" ca="1" si="386"/>
        <v>2461</v>
      </c>
      <c r="IS84" s="25">
        <f t="shared" ca="1" si="387"/>
        <v>3083</v>
      </c>
      <c r="IT84" s="25">
        <f t="shared" ca="1" si="388"/>
        <v>2807</v>
      </c>
      <c r="IU84" s="25">
        <f t="shared" ca="1" si="389"/>
        <v>2795</v>
      </c>
      <c r="IV84" s="25">
        <f t="shared" ca="1" si="390"/>
        <v>2659</v>
      </c>
      <c r="IW84" s="25">
        <f t="shared" ca="1" si="391"/>
        <v>2300</v>
      </c>
      <c r="IX84" s="25">
        <f t="shared" ca="1" si="392"/>
        <v>1895</v>
      </c>
      <c r="IY84" s="25">
        <f t="shared" ca="1" si="393"/>
        <v>1895</v>
      </c>
      <c r="IZ84" s="25">
        <f t="shared" ca="1" si="394"/>
        <v>1717</v>
      </c>
      <c r="JA84" s="25">
        <f t="shared" ca="1" si="395"/>
        <v>1609</v>
      </c>
      <c r="JB84" s="25">
        <f t="shared" ca="1" si="396"/>
        <v>1519</v>
      </c>
      <c r="JC84" s="25">
        <f t="shared" ca="1" si="397"/>
        <v>1244</v>
      </c>
      <c r="JD84" s="25">
        <f t="shared" ca="1" si="398"/>
        <v>1117</v>
      </c>
      <c r="JE84" s="25">
        <f t="shared" ca="1" si="399"/>
        <v>936</v>
      </c>
      <c r="JF84" s="25">
        <f t="shared" ca="1" si="400"/>
        <v>712</v>
      </c>
      <c r="JG84" s="25">
        <f t="shared" ca="1" si="401"/>
        <v>587</v>
      </c>
      <c r="JH84" s="25">
        <f t="shared" ca="1" si="402"/>
        <v>477</v>
      </c>
      <c r="JI84" s="25">
        <f t="shared" ca="1" si="403"/>
        <v>350</v>
      </c>
      <c r="JJ84" s="25">
        <f t="shared" ca="1" si="404"/>
        <v>264</v>
      </c>
      <c r="JK84" s="25">
        <f t="shared" ca="1" si="405"/>
        <v>195</v>
      </c>
      <c r="JL84" s="25">
        <f t="shared" ca="1" si="406"/>
        <v>145</v>
      </c>
      <c r="JM84" s="27">
        <f ca="1">SUM(INDIRECT("'各歳別人口③'!E"&amp;(103+131*ROW(A74))):INDIRECT("'各歳別人口③'!E"&amp;(133+131*ROW(A74))))</f>
        <v>229</v>
      </c>
    </row>
    <row r="85" spans="1:273" x14ac:dyDescent="0.4">
      <c r="A85" s="24" t="str">
        <f>"2024年"&amp;"10月"</f>
        <v>2024年10月</v>
      </c>
      <c r="B85" s="25">
        <f ca="1">SUM(INDIRECT("'各歳別人口③'!D"&amp;(3+131*ROW(A75))):INDIRECT("'各歳別人口③'!E"&amp;(133+131*ROW(A75))))</f>
        <v>380031</v>
      </c>
      <c r="D85" s="24" t="str">
        <f>"2024年"&amp;"10月"</f>
        <v>2024年10月</v>
      </c>
      <c r="E85" s="25">
        <f ca="1">SUM(INDIRECT("'各歳別人口③'!D"&amp;(3+131*ROW(A75))):INDIRECT("'各歳別人口③'!D"&amp;(133+131*ROW(A75))))</f>
        <v>189181</v>
      </c>
      <c r="F85" s="25">
        <f ca="1">SUM(INDIRECT("'各歳別人口③'!E"&amp;(3+131*ROW(A75))):INDIRECT("'各歳別人口③'!E"&amp;(133+131*ROW(A75))))</f>
        <v>190850</v>
      </c>
      <c r="H85" s="24" t="str">
        <f>"2024年"&amp;"10月"</f>
        <v>2024年10月</v>
      </c>
      <c r="I85" s="25">
        <f ca="1">SUM(INDIRECT("'各歳別人口③'!D"&amp;(3+131*ROW(A75))):INDIRECT("'各歳別人口③'!D"&amp;(17+131*ROW(A75))))</f>
        <v>18680</v>
      </c>
      <c r="J85" s="25">
        <f ca="1">SUM(INDIRECT("'各歳別人口③'!D"&amp;(18+131*ROW(A75))):INDIRECT("'各歳別人口③'!D"&amp;(67+131*ROW(A75))))</f>
        <v>115514</v>
      </c>
      <c r="K85" s="25">
        <f ca="1">SUM(INDIRECT("'各歳別人口③'!D"&amp;(68+131*ROW(A75))):INDIRECT("'各歳別人口③'!D"&amp;(133+131*ROW(A75))))</f>
        <v>54987</v>
      </c>
      <c r="M85" s="24" t="str">
        <f>"2024年"&amp;"10月"</f>
        <v>2024年10月</v>
      </c>
      <c r="N85" s="25">
        <f ca="1">SUM(INDIRECT("'各歳別人口③'!E"&amp;(3+131*ROW(A75))):INDIRECT("'各歳別人口③'!E"&amp;(17+131*ROW(A75))))</f>
        <v>17879</v>
      </c>
      <c r="O85" s="25">
        <f ca="1">SUM(INDIRECT("'各歳別人口③'!E"&amp;(18+131*ROW(A75))):INDIRECT("'各歳別人口③'!E"&amp;(67+131*ROW(A75))))</f>
        <v>103614</v>
      </c>
      <c r="P85" s="25">
        <f ca="1">SUM(INDIRECT("'各歳別人口③'!E"&amp;(68+131*ROW(A75))):INDIRECT("'各歳別人口③'!E"&amp;(133+131*ROW(A75))))</f>
        <v>69357</v>
      </c>
      <c r="R85" s="24" t="str">
        <f>"2024年"&amp;"10月"</f>
        <v>2024年10月</v>
      </c>
      <c r="S85" s="26">
        <f ca="1">IFERROR(SUM(INDIRECT("'各歳別人口③'!D"&amp;(68+131*ROW(A75))):INDIRECT("'各歳別人口③'!E"&amp;(133+131*ROW(A75))))/SUM(INDIRECT("'各歳別人口③'!D"&amp;(3+131*ROW(A75))):INDIRECT("'各歳別人口③'!E"&amp;(133+131*ROW(A75)))),"")</f>
        <v>0.32719436046006772</v>
      </c>
      <c r="U85" s="24" t="str">
        <f>"2024年"&amp;"10月"</f>
        <v>2024年10月</v>
      </c>
      <c r="V85" s="26">
        <f ca="1">IFERROR(SUM(INDIRECT("'各歳別人口③'!D"&amp;(78+131*ROW(A75))):INDIRECT("'各歳別人口③'!E"&amp;(133+131*ROW(A75))))/SUM(INDIRECT("'各歳別人口③'!D"&amp;(3+131*ROW(A75))):INDIRECT("'各歳別人口③'!E"&amp;(133+131*ROW(A75)))),"")</f>
        <v>0.19889956345666537</v>
      </c>
      <c r="X85" s="24" t="str">
        <f>"2024年"&amp;"10月"</f>
        <v>2024年10月</v>
      </c>
      <c r="Y85" s="26">
        <f ca="1">IFERROR(SUM(INDIRECT("'各歳別人口③'!D"&amp;(3+131*ROW(A75))):INDIRECT("'各歳別人口③'!E"&amp;(17+131*ROW(A75))))/SUM(INDIRECT("'各歳別人口③'!D"&amp;(3+131*ROW(A75))):INDIRECT("'各歳別人口③'!E"&amp;(133+131*ROW(A75)))),"")</f>
        <v>9.6200046838284245E-2</v>
      </c>
      <c r="Z85" s="26">
        <f ca="1">IFERROR(SUM(INDIRECT("'各歳別人口③'!D"&amp;(18+131*ROW(A75))):INDIRECT("'各歳別人口③'!E"&amp;(67+131*ROW(A75))))/SUM(INDIRECT("'各歳別人口③'!D"&amp;(3+131*ROW(A75))):INDIRECT("'各歳別人口③'!E"&amp;(133+131*ROW(A75)))),"")</f>
        <v>0.57660559270164802</v>
      </c>
      <c r="AA85" s="26">
        <f ca="1">IFERROR(SUM(INDIRECT("'各歳別人口③'!D"&amp;(68+131*ROW(A75))):INDIRECT("'各歳別人口③'!E"&amp;(133+131*ROW(A75))))/SUM(INDIRECT("'各歳別人口③'!D"&amp;(3+131*ROW(A75))):INDIRECT("'各歳別人口③'!E"&amp;(133+131*ROW(A75)))),"")</f>
        <v>0.32719436046006772</v>
      </c>
      <c r="AC85" s="24" t="str">
        <f>"2024年"&amp;"10月"</f>
        <v>2024年10月</v>
      </c>
      <c r="AD85" s="25">
        <f ca="1">SUM(INDIRECT("'各歳別人口③'!D"&amp;(3+131*ROW(A75))):INDIRECT("'各歳別人口③'!D"&amp;(7+131*ROW(A75))))</f>
        <v>4682</v>
      </c>
      <c r="AE85" s="25">
        <f ca="1">SUM(INDIRECT("'各歳別人口③'!D"&amp;(8+131*ROW(A75))):INDIRECT("'各歳別人口③'!D"&amp;(12+131*ROW(A75))))</f>
        <v>6537</v>
      </c>
      <c r="AF85" s="25">
        <f ca="1">SUM(INDIRECT("'各歳別人口③'!D"&amp;(13+131*ROW(A75))):INDIRECT("'各歳別人口③'!D"&amp;(17+131*ROW(A75))))</f>
        <v>7461</v>
      </c>
      <c r="AG85" s="25">
        <f ca="1">SUM(INDIRECT("'各歳別人口③'!D"&amp;(18+131*ROW(A75))):INDIRECT("'各歳別人口③'!D"&amp;(22+131*ROW(A75))))</f>
        <v>9956</v>
      </c>
      <c r="AH85" s="25">
        <f ca="1">SUM(INDIRECT("'各歳別人口③'!D"&amp;(23+131*ROW(A75))):INDIRECT("'各歳別人口③'!D"&amp;(27+131*ROW(A75))))</f>
        <v>11242</v>
      </c>
      <c r="AI85" s="25">
        <f ca="1">SUM(INDIRECT("'各歳別人口③'!D"&amp;(28+131*ROW(A75))):INDIRECT("'各歳別人口③'!D"&amp;(32+131*ROW(A75))))</f>
        <v>9198</v>
      </c>
      <c r="AJ85" s="25">
        <f ca="1">SUM(INDIRECT("'各歳別人口③'!D"&amp;(33+131*ROW(A75))):INDIRECT("'各歳別人口③'!D"&amp;(37+131*ROW(A75))))</f>
        <v>8688</v>
      </c>
      <c r="AK85" s="25">
        <f ca="1">SUM(INDIRECT("'各歳別人口③'!D"&amp;(38+131*ROW(A75))):INDIRECT("'各歳別人口③'!D"&amp;(42+131*ROW(A75))))</f>
        <v>9483</v>
      </c>
      <c r="AL85" s="25">
        <f ca="1">SUM(INDIRECT("'各歳別人口③'!D"&amp;(43+131*ROW(A75))):INDIRECT("'各歳別人口③'!D"&amp;(47+131*ROW(A75))))</f>
        <v>10644</v>
      </c>
      <c r="AM85" s="25">
        <f ca="1">SUM(INDIRECT("'各歳別人口③'!D"&amp;(48+131*ROW(A75))):INDIRECT("'各歳別人口③'!D"&amp;(52+131*ROW(A75))))</f>
        <v>13279</v>
      </c>
      <c r="AN85" s="25">
        <f ca="1">SUM(INDIRECT("'各歳別人口③'!D"&amp;(53+131*ROW(A75))):INDIRECT("'各歳別人口③'!D"&amp;(57+131*ROW(A75))))</f>
        <v>16534</v>
      </c>
      <c r="AO85" s="25">
        <f ca="1">SUM(INDIRECT("'各歳別人口③'!D"&amp;(58+131*ROW(A75))):INDIRECT("'各歳別人口③'!D"&amp;(62+131*ROW(A75))))</f>
        <v>14265</v>
      </c>
      <c r="AP85" s="25">
        <f ca="1">SUM(INDIRECT("'各歳別人口③'!D"&amp;(63+131*ROW(A75))):INDIRECT("'各歳別人口③'!D"&amp;(67+131*ROW(A75))))</f>
        <v>12225</v>
      </c>
      <c r="AQ85" s="25">
        <f ca="1">SUM(INDIRECT("'各歳別人口③'!D"&amp;(68+131*ROW(A75))):INDIRECT("'各歳別人口③'!D"&amp;(72+131*ROW(A75))))</f>
        <v>11170</v>
      </c>
      <c r="AR85" s="25">
        <f ca="1">SUM(INDIRECT("'各歳別人口③'!D"&amp;(73+131*ROW(A75))):INDIRECT("'各歳別人口③'!D"&amp;(77+131*ROW(A75))))</f>
        <v>12619</v>
      </c>
      <c r="AS85" s="25">
        <f ca="1">SUM(INDIRECT("'各歳別人口③'!D"&amp;(78+131*ROW(A75))):INDIRECT("'各歳別人口③'!D"&amp;(82+131*ROW(A75))))</f>
        <v>12851</v>
      </c>
      <c r="AT85" s="25">
        <f ca="1">SUM(INDIRECT("'各歳別人口③'!D"&amp;(83+131*ROW(A75))):INDIRECT("'各歳別人口③'!D"&amp;(87+131*ROW(A75))))</f>
        <v>10313</v>
      </c>
      <c r="AU85" s="25">
        <f ca="1">SUM(INDIRECT("'各歳別人口③'!D"&amp;(88+131*ROW(A75))):INDIRECT("'各歳別人口③'!D"&amp;(133+131*ROW(A75))))</f>
        <v>8034</v>
      </c>
      <c r="AW85" s="24" t="str">
        <f>"2024年"&amp;"10月"</f>
        <v>2024年10月</v>
      </c>
      <c r="AX85" s="25">
        <f ca="1">SUM(INDIRECT("'各歳別人口③'!E"&amp;(3+131*ROW(A75))):INDIRECT("'各歳別人口③'!E"&amp;(7+131*ROW(A75))))</f>
        <v>4627</v>
      </c>
      <c r="AY85" s="25">
        <f ca="1">SUM(INDIRECT("'各歳別人口③'!E"&amp;(8+131*ROW(A75))):INDIRECT("'各歳別人口③'!E"&amp;(12+131*ROW(A75))))</f>
        <v>6011</v>
      </c>
      <c r="AZ85" s="25">
        <f ca="1">SUM(INDIRECT("'各歳別人口③'!E"&amp;(13+131*ROW(A75))):INDIRECT("'各歳別人口③'!E"&amp;(17+131*ROW(A75))))</f>
        <v>7241</v>
      </c>
      <c r="BA85" s="25">
        <f ca="1">SUM(INDIRECT("'各歳別人口③'!E"&amp;(18+131*ROW(A75))):INDIRECT("'各歳別人口③'!E"&amp;(22+131*ROW(A75))))</f>
        <v>8070</v>
      </c>
      <c r="BB85" s="25">
        <f ca="1">SUM(INDIRECT("'各歳別人口③'!E"&amp;(23+131*ROW(A75))):INDIRECT("'各歳別人口③'!E"&amp;(27+131*ROW(A75))))</f>
        <v>8696</v>
      </c>
      <c r="BC85" s="25">
        <f ca="1">SUM(INDIRECT("'各歳別人口③'!E"&amp;(28+131*ROW(A75))):INDIRECT("'各歳別人口③'!E"&amp;(32+131*ROW(A75))))</f>
        <v>7620</v>
      </c>
      <c r="BD85" s="25">
        <f ca="1">SUM(INDIRECT("'各歳別人口③'!E"&amp;(33+131*ROW(A75))):INDIRECT("'各歳別人口③'!E"&amp;(37+131*ROW(A75))))</f>
        <v>7289</v>
      </c>
      <c r="BE85" s="25">
        <f ca="1">SUM(INDIRECT("'各歳別人口③'!E"&amp;(38+131*ROW(A75))):INDIRECT("'各歳別人口③'!E"&amp;(42+131*ROW(A75))))</f>
        <v>8485</v>
      </c>
      <c r="BF85" s="25">
        <f ca="1">SUM(INDIRECT("'各歳別人口③'!E"&amp;(43+131*ROW(A75))):INDIRECT("'各歳別人口③'!E"&amp;(47+131*ROW(A75))))</f>
        <v>10049</v>
      </c>
      <c r="BG85" s="25">
        <f ca="1">SUM(INDIRECT("'各歳別人口③'!E"&amp;(48+131*ROW(A75))):INDIRECT("'各歳別人口③'!E"&amp;(52+131*ROW(A75))))</f>
        <v>12595</v>
      </c>
      <c r="BH85" s="25">
        <f ca="1">SUM(INDIRECT("'各歳別人口③'!E"&amp;(53+131*ROW(A75))):INDIRECT("'各歳別人口③'!E"&amp;(57+131*ROW(A75))))</f>
        <v>15436</v>
      </c>
      <c r="BI85" s="25">
        <f ca="1">SUM(INDIRECT("'各歳別人口③'!E"&amp;(58+131*ROW(A75))):INDIRECT("'各歳別人口③'!E"&amp;(62+131*ROW(A75))))</f>
        <v>13586</v>
      </c>
      <c r="BJ85" s="25">
        <f ca="1">SUM(INDIRECT("'各歳別人口③'!E"&amp;(63+131*ROW(A75))):INDIRECT("'各歳別人口③'!E"&amp;(67+131*ROW(A75))))</f>
        <v>11788</v>
      </c>
      <c r="BK85" s="25">
        <f ca="1">SUM(INDIRECT("'各歳別人口③'!E"&amp;(68+131*ROW(A75))):INDIRECT("'各歳別人口③'!E"&amp;(72+131*ROW(A75))))</f>
        <v>11234</v>
      </c>
      <c r="BL85" s="25">
        <f ca="1">SUM(INDIRECT("'各歳別人口③'!E"&amp;(73+131*ROW(A75))):INDIRECT("'各歳別人口③'!E"&amp;(77+131*ROW(A75))))</f>
        <v>13733</v>
      </c>
      <c r="BM85" s="25">
        <f ca="1">SUM(INDIRECT("'各歳別人口③'!E"&amp;(78+131*ROW(A75))):INDIRECT("'各歳別人口③'!E"&amp;(82+131*ROW(A75))))</f>
        <v>15774</v>
      </c>
      <c r="BN85" s="25">
        <f ca="1">SUM(INDIRECT("'各歳別人口③'!E"&amp;(83+131*ROW(A75))):INDIRECT("'各歳別人口③'!E"&amp;(87+131*ROW(A75))))</f>
        <v>13670</v>
      </c>
      <c r="BO85" s="25">
        <f ca="1">SUM(INDIRECT("'各歳別人口③'!E"&amp;(88+131*ROW(A75))):INDIRECT("'各歳別人口③'!E"&amp;(133+131*ROW(A75))))</f>
        <v>14946</v>
      </c>
      <c r="BQ85" s="24" t="str">
        <f>"2024年"&amp;"10月"</f>
        <v>2024年10月</v>
      </c>
      <c r="BR85" s="25">
        <f t="shared" ca="1" si="207"/>
        <v>765</v>
      </c>
      <c r="BS85" s="25">
        <f t="shared" ca="1" si="208"/>
        <v>871</v>
      </c>
      <c r="BT85" s="25">
        <f t="shared" ca="1" si="209"/>
        <v>931</v>
      </c>
      <c r="BU85" s="25">
        <f t="shared" ca="1" si="210"/>
        <v>1004</v>
      </c>
      <c r="BV85" s="25">
        <f t="shared" ca="1" si="211"/>
        <v>1111</v>
      </c>
      <c r="BW85" s="25">
        <f t="shared" ca="1" si="212"/>
        <v>1209</v>
      </c>
      <c r="BX85" s="25">
        <f t="shared" ca="1" si="213"/>
        <v>1239</v>
      </c>
      <c r="BY85" s="25">
        <f t="shared" ca="1" si="214"/>
        <v>1286</v>
      </c>
      <c r="BZ85" s="25">
        <f t="shared" ca="1" si="215"/>
        <v>1426</v>
      </c>
      <c r="CA85" s="25">
        <f t="shared" ca="1" si="216"/>
        <v>1377</v>
      </c>
      <c r="CB85" s="25">
        <f t="shared" ca="1" si="217"/>
        <v>1394</v>
      </c>
      <c r="CC85" s="25">
        <f t="shared" ca="1" si="218"/>
        <v>1424</v>
      </c>
      <c r="CD85" s="25">
        <f t="shared" ca="1" si="219"/>
        <v>1485</v>
      </c>
      <c r="CE85" s="25">
        <f t="shared" ca="1" si="220"/>
        <v>1563</v>
      </c>
      <c r="CF85" s="25">
        <f t="shared" ca="1" si="221"/>
        <v>1595</v>
      </c>
      <c r="CG85" s="25">
        <f t="shared" ca="1" si="222"/>
        <v>1697</v>
      </c>
      <c r="CH85" s="25">
        <f t="shared" ca="1" si="223"/>
        <v>1903</v>
      </c>
      <c r="CI85" s="25">
        <f t="shared" ca="1" si="224"/>
        <v>1999</v>
      </c>
      <c r="CJ85" s="25">
        <f t="shared" ca="1" si="225"/>
        <v>2132</v>
      </c>
      <c r="CK85" s="25">
        <f t="shared" ca="1" si="226"/>
        <v>2225</v>
      </c>
      <c r="CL85" s="25">
        <f t="shared" ca="1" si="227"/>
        <v>2379</v>
      </c>
      <c r="CM85" s="25">
        <f t="shared" ca="1" si="228"/>
        <v>2407</v>
      </c>
      <c r="CN85" s="25">
        <f t="shared" ca="1" si="229"/>
        <v>2314</v>
      </c>
      <c r="CO85" s="25">
        <f t="shared" ca="1" si="230"/>
        <v>2106</v>
      </c>
      <c r="CP85" s="25">
        <f t="shared" ca="1" si="231"/>
        <v>2036</v>
      </c>
      <c r="CQ85" s="25">
        <f t="shared" ca="1" si="232"/>
        <v>1898</v>
      </c>
      <c r="CR85" s="25">
        <f t="shared" ca="1" si="233"/>
        <v>1811</v>
      </c>
      <c r="CS85" s="25">
        <f t="shared" ca="1" si="234"/>
        <v>1821</v>
      </c>
      <c r="CT85" s="25">
        <f t="shared" ca="1" si="235"/>
        <v>1843</v>
      </c>
      <c r="CU85" s="25">
        <f t="shared" ca="1" si="236"/>
        <v>1825</v>
      </c>
      <c r="CV85" s="25">
        <f t="shared" ca="1" si="237"/>
        <v>1717</v>
      </c>
      <c r="CW85" s="25">
        <f t="shared" ca="1" si="238"/>
        <v>1779</v>
      </c>
      <c r="CX85" s="25">
        <f t="shared" ca="1" si="239"/>
        <v>1669</v>
      </c>
      <c r="CY85" s="25">
        <f t="shared" ca="1" si="240"/>
        <v>1771</v>
      </c>
      <c r="CZ85" s="25">
        <f t="shared" ca="1" si="241"/>
        <v>1752</v>
      </c>
      <c r="DA85" s="25">
        <f t="shared" ca="1" si="242"/>
        <v>1719</v>
      </c>
      <c r="DB85" s="25">
        <f t="shared" ca="1" si="243"/>
        <v>1917</v>
      </c>
      <c r="DC85" s="25">
        <f t="shared" ca="1" si="244"/>
        <v>1909</v>
      </c>
      <c r="DD85" s="25">
        <f t="shared" ca="1" si="245"/>
        <v>1953</v>
      </c>
      <c r="DE85" s="25">
        <f t="shared" ca="1" si="246"/>
        <v>1985</v>
      </c>
      <c r="DF85" s="25">
        <f t="shared" ca="1" si="247"/>
        <v>2040</v>
      </c>
      <c r="DG85" s="25">
        <f t="shared" ca="1" si="248"/>
        <v>2113</v>
      </c>
      <c r="DH85" s="25">
        <f t="shared" ca="1" si="249"/>
        <v>2130</v>
      </c>
      <c r="DI85" s="25">
        <f t="shared" ca="1" si="250"/>
        <v>2126</v>
      </c>
      <c r="DJ85" s="25">
        <f t="shared" ca="1" si="251"/>
        <v>2235</v>
      </c>
      <c r="DK85" s="25">
        <f t="shared" ca="1" si="252"/>
        <v>2405</v>
      </c>
      <c r="DL85" s="25">
        <f t="shared" ca="1" si="253"/>
        <v>2478</v>
      </c>
      <c r="DM85" s="25">
        <f t="shared" ca="1" si="254"/>
        <v>2621</v>
      </c>
      <c r="DN85" s="25">
        <f t="shared" ca="1" si="255"/>
        <v>2869</v>
      </c>
      <c r="DO85" s="25">
        <f t="shared" ca="1" si="256"/>
        <v>2906</v>
      </c>
      <c r="DP85" s="25">
        <f t="shared" ca="1" si="257"/>
        <v>3194</v>
      </c>
      <c r="DQ85" s="25">
        <f t="shared" ca="1" si="258"/>
        <v>3367</v>
      </c>
      <c r="DR85" s="25">
        <f t="shared" ca="1" si="259"/>
        <v>3356</v>
      </c>
      <c r="DS85" s="25">
        <f t="shared" ca="1" si="260"/>
        <v>3367</v>
      </c>
      <c r="DT85" s="25">
        <f t="shared" ca="1" si="261"/>
        <v>3250</v>
      </c>
      <c r="DU85" s="25">
        <f t="shared" ca="1" si="262"/>
        <v>3162</v>
      </c>
      <c r="DV85" s="25">
        <f t="shared" ca="1" si="263"/>
        <v>3001</v>
      </c>
      <c r="DW85" s="25">
        <f t="shared" ca="1" si="264"/>
        <v>3037</v>
      </c>
      <c r="DX85" s="25">
        <f t="shared" ca="1" si="265"/>
        <v>2260</v>
      </c>
      <c r="DY85" s="25">
        <f t="shared" ca="1" si="266"/>
        <v>2805</v>
      </c>
      <c r="DZ85" s="25">
        <f t="shared" ca="1" si="267"/>
        <v>2568</v>
      </c>
      <c r="EA85" s="25">
        <f t="shared" ca="1" si="268"/>
        <v>2574</v>
      </c>
      <c r="EB85" s="25">
        <f t="shared" ca="1" si="269"/>
        <v>2419</v>
      </c>
      <c r="EC85" s="25">
        <f t="shared" ca="1" si="270"/>
        <v>2384</v>
      </c>
      <c r="ED85" s="25">
        <f t="shared" ca="1" si="271"/>
        <v>2280</v>
      </c>
      <c r="EE85" s="25">
        <f t="shared" ca="1" si="272"/>
        <v>2380</v>
      </c>
      <c r="EF85" s="25">
        <f t="shared" ca="1" si="273"/>
        <v>2221</v>
      </c>
      <c r="EG85" s="25">
        <f t="shared" ca="1" si="274"/>
        <v>2116</v>
      </c>
      <c r="EH85" s="25">
        <f t="shared" ca="1" si="275"/>
        <v>2236</v>
      </c>
      <c r="EI85" s="25">
        <f t="shared" ca="1" si="276"/>
        <v>2217</v>
      </c>
      <c r="EJ85" s="25">
        <f t="shared" ca="1" si="277"/>
        <v>2277</v>
      </c>
      <c r="EK85" s="25">
        <f t="shared" ca="1" si="278"/>
        <v>2365</v>
      </c>
      <c r="EL85" s="25">
        <f t="shared" ca="1" si="279"/>
        <v>2542</v>
      </c>
      <c r="EM85" s="25">
        <f t="shared" ca="1" si="280"/>
        <v>2622</v>
      </c>
      <c r="EN85" s="25">
        <f t="shared" ca="1" si="281"/>
        <v>2813</v>
      </c>
      <c r="EO85" s="25">
        <f t="shared" ca="1" si="282"/>
        <v>3234</v>
      </c>
      <c r="EP85" s="25">
        <f t="shared" ca="1" si="283"/>
        <v>3000</v>
      </c>
      <c r="EQ85" s="25">
        <f t="shared" ca="1" si="284"/>
        <v>3022</v>
      </c>
      <c r="ER85" s="25">
        <f t="shared" ca="1" si="285"/>
        <v>1792</v>
      </c>
      <c r="ES85" s="25">
        <f t="shared" ca="1" si="286"/>
        <v>1803</v>
      </c>
      <c r="ET85" s="25">
        <f t="shared" ca="1" si="287"/>
        <v>2320</v>
      </c>
      <c r="EU85" s="25">
        <f t="shared" ca="1" si="288"/>
        <v>2203</v>
      </c>
      <c r="EV85" s="25">
        <f t="shared" ca="1" si="289"/>
        <v>2197</v>
      </c>
      <c r="EW85" s="25">
        <f t="shared" ca="1" si="290"/>
        <v>1996</v>
      </c>
      <c r="EX85" s="25">
        <f t="shared" ca="1" si="291"/>
        <v>1597</v>
      </c>
      <c r="EY85" s="25">
        <f t="shared" ca="1" si="292"/>
        <v>1399</v>
      </c>
      <c r="EZ85" s="25">
        <f t="shared" ca="1" si="293"/>
        <v>1175</v>
      </c>
      <c r="FA85" s="25">
        <f t="shared" ca="1" si="294"/>
        <v>1147</v>
      </c>
      <c r="FB85" s="25">
        <f t="shared" ca="1" si="295"/>
        <v>972</v>
      </c>
      <c r="FC85" s="25">
        <f t="shared" ca="1" si="296"/>
        <v>894</v>
      </c>
      <c r="FD85" s="25">
        <f t="shared" ca="1" si="297"/>
        <v>638</v>
      </c>
      <c r="FE85" s="25">
        <f t="shared" ca="1" si="298"/>
        <v>519</v>
      </c>
      <c r="FF85" s="25">
        <f t="shared" ca="1" si="299"/>
        <v>393</v>
      </c>
      <c r="FG85" s="25">
        <f t="shared" ca="1" si="300"/>
        <v>285</v>
      </c>
      <c r="FH85" s="25">
        <f t="shared" ca="1" si="301"/>
        <v>206</v>
      </c>
      <c r="FI85" s="25">
        <f t="shared" ca="1" si="302"/>
        <v>123</v>
      </c>
      <c r="FJ85" s="25">
        <f t="shared" ca="1" si="303"/>
        <v>116</v>
      </c>
      <c r="FK85" s="25">
        <f t="shared" ca="1" si="304"/>
        <v>74</v>
      </c>
      <c r="FL85" s="25">
        <f t="shared" ca="1" si="305"/>
        <v>46</v>
      </c>
      <c r="FM85" s="25">
        <f t="shared" ca="1" si="306"/>
        <v>22</v>
      </c>
      <c r="FN85" s="27">
        <f ca="1">SUM(INDIRECT("'各歳別人口③'!D"&amp;(103+131*ROW(A75))):INDIRECT("'各歳別人口③'!D"&amp;(133+131*ROW(A75))))</f>
        <v>25</v>
      </c>
      <c r="FP85" s="24" t="str">
        <f>"2024年"&amp;"10月"</f>
        <v>2024年10月</v>
      </c>
      <c r="FQ85" s="25">
        <f t="shared" ca="1" si="307"/>
        <v>773</v>
      </c>
      <c r="FR85" s="25">
        <f t="shared" ca="1" si="308"/>
        <v>855</v>
      </c>
      <c r="FS85" s="25">
        <f t="shared" ca="1" si="309"/>
        <v>997</v>
      </c>
      <c r="FT85" s="25">
        <f t="shared" ca="1" si="310"/>
        <v>954</v>
      </c>
      <c r="FU85" s="25">
        <f t="shared" ca="1" si="311"/>
        <v>1048</v>
      </c>
      <c r="FV85" s="25">
        <f t="shared" ca="1" si="312"/>
        <v>1051</v>
      </c>
      <c r="FW85" s="25">
        <f t="shared" ca="1" si="313"/>
        <v>1155</v>
      </c>
      <c r="FX85" s="25">
        <f t="shared" ca="1" si="314"/>
        <v>1205</v>
      </c>
      <c r="FY85" s="25">
        <f t="shared" ca="1" si="315"/>
        <v>1279</v>
      </c>
      <c r="FZ85" s="25">
        <f t="shared" ca="1" si="316"/>
        <v>1321</v>
      </c>
      <c r="GA85" s="25">
        <f t="shared" ca="1" si="317"/>
        <v>1349</v>
      </c>
      <c r="GB85" s="25">
        <f t="shared" ca="1" si="318"/>
        <v>1443</v>
      </c>
      <c r="GC85" s="25">
        <f t="shared" ca="1" si="319"/>
        <v>1426</v>
      </c>
      <c r="GD85" s="25">
        <f t="shared" ca="1" si="320"/>
        <v>1528</v>
      </c>
      <c r="GE85" s="25">
        <f t="shared" ca="1" si="321"/>
        <v>1495</v>
      </c>
      <c r="GF85" s="25">
        <f t="shared" ca="1" si="322"/>
        <v>1501</v>
      </c>
      <c r="GG85" s="25">
        <f t="shared" ca="1" si="323"/>
        <v>1535</v>
      </c>
      <c r="GH85" s="25">
        <f t="shared" ca="1" si="324"/>
        <v>1637</v>
      </c>
      <c r="GI85" s="25">
        <f t="shared" ca="1" si="325"/>
        <v>1638</v>
      </c>
      <c r="GJ85" s="25">
        <f t="shared" ca="1" si="326"/>
        <v>1759</v>
      </c>
      <c r="GK85" s="25">
        <f t="shared" ca="1" si="327"/>
        <v>1775</v>
      </c>
      <c r="GL85" s="25">
        <f t="shared" ca="1" si="328"/>
        <v>1867</v>
      </c>
      <c r="GM85" s="25">
        <f t="shared" ca="1" si="329"/>
        <v>1713</v>
      </c>
      <c r="GN85" s="25">
        <f t="shared" ca="1" si="330"/>
        <v>1682</v>
      </c>
      <c r="GO85" s="25">
        <f t="shared" ca="1" si="331"/>
        <v>1659</v>
      </c>
      <c r="GP85" s="25">
        <f t="shared" ca="1" si="332"/>
        <v>1599</v>
      </c>
      <c r="GQ85" s="25">
        <f t="shared" ca="1" si="333"/>
        <v>1546</v>
      </c>
      <c r="GR85" s="25">
        <f t="shared" ca="1" si="334"/>
        <v>1533</v>
      </c>
      <c r="GS85" s="25">
        <f t="shared" ca="1" si="335"/>
        <v>1467</v>
      </c>
      <c r="GT85" s="25">
        <f t="shared" ca="1" si="336"/>
        <v>1475</v>
      </c>
      <c r="GU85" s="25">
        <f t="shared" ca="1" si="337"/>
        <v>1476</v>
      </c>
      <c r="GV85" s="25">
        <f t="shared" ca="1" si="338"/>
        <v>1360</v>
      </c>
      <c r="GW85" s="25">
        <f t="shared" ca="1" si="339"/>
        <v>1428</v>
      </c>
      <c r="GX85" s="25">
        <f t="shared" ca="1" si="340"/>
        <v>1506</v>
      </c>
      <c r="GY85" s="25">
        <f t="shared" ca="1" si="341"/>
        <v>1519</v>
      </c>
      <c r="GZ85" s="25">
        <f t="shared" ca="1" si="342"/>
        <v>1620</v>
      </c>
      <c r="HA85" s="25">
        <f t="shared" ca="1" si="343"/>
        <v>1655</v>
      </c>
      <c r="HB85" s="25">
        <f t="shared" ca="1" si="344"/>
        <v>1712</v>
      </c>
      <c r="HC85" s="25">
        <f t="shared" ca="1" si="345"/>
        <v>1660</v>
      </c>
      <c r="HD85" s="25">
        <f t="shared" ca="1" si="346"/>
        <v>1838</v>
      </c>
      <c r="HE85" s="25">
        <f t="shared" ca="1" si="347"/>
        <v>1887</v>
      </c>
      <c r="HF85" s="25">
        <f t="shared" ca="1" si="348"/>
        <v>1989</v>
      </c>
      <c r="HG85" s="25">
        <f t="shared" ca="1" si="349"/>
        <v>1983</v>
      </c>
      <c r="HH85" s="25">
        <f t="shared" ca="1" si="350"/>
        <v>2040</v>
      </c>
      <c r="HI85" s="25">
        <f t="shared" ca="1" si="351"/>
        <v>2150</v>
      </c>
      <c r="HJ85" s="25">
        <f t="shared" ca="1" si="352"/>
        <v>2276</v>
      </c>
      <c r="HK85" s="25">
        <f t="shared" ca="1" si="353"/>
        <v>2322</v>
      </c>
      <c r="HL85" s="25">
        <f t="shared" ca="1" si="354"/>
        <v>2510</v>
      </c>
      <c r="HM85" s="25">
        <f t="shared" ca="1" si="355"/>
        <v>2629</v>
      </c>
      <c r="HN85" s="25">
        <f t="shared" ca="1" si="356"/>
        <v>2858</v>
      </c>
      <c r="HO85" s="25">
        <f t="shared" ca="1" si="357"/>
        <v>2977</v>
      </c>
      <c r="HP85" s="25">
        <f t="shared" ca="1" si="358"/>
        <v>3147</v>
      </c>
      <c r="HQ85" s="25">
        <f t="shared" ca="1" si="359"/>
        <v>3132</v>
      </c>
      <c r="HR85" s="25">
        <f t="shared" ca="1" si="360"/>
        <v>3193</v>
      </c>
      <c r="HS85" s="25">
        <f t="shared" ca="1" si="361"/>
        <v>2987</v>
      </c>
      <c r="HT85" s="25">
        <f t="shared" ca="1" si="362"/>
        <v>2936</v>
      </c>
      <c r="HU85" s="25">
        <f t="shared" ca="1" si="363"/>
        <v>2841</v>
      </c>
      <c r="HV85" s="25">
        <f t="shared" ca="1" si="364"/>
        <v>2920</v>
      </c>
      <c r="HW85" s="25">
        <f t="shared" ca="1" si="365"/>
        <v>2172</v>
      </c>
      <c r="HX85" s="25">
        <f t="shared" ca="1" si="366"/>
        <v>2717</v>
      </c>
      <c r="HY85" s="25">
        <f t="shared" ca="1" si="367"/>
        <v>2496</v>
      </c>
      <c r="HZ85" s="25">
        <f t="shared" ca="1" si="368"/>
        <v>2445</v>
      </c>
      <c r="IA85" s="25">
        <f t="shared" ca="1" si="369"/>
        <v>2341</v>
      </c>
      <c r="IB85" s="25">
        <f t="shared" ca="1" si="370"/>
        <v>2266</v>
      </c>
      <c r="IC85" s="25">
        <f t="shared" ca="1" si="371"/>
        <v>2240</v>
      </c>
      <c r="ID85" s="25">
        <f t="shared" ca="1" si="372"/>
        <v>2277</v>
      </c>
      <c r="IE85" s="25">
        <f t="shared" ca="1" si="373"/>
        <v>2190</v>
      </c>
      <c r="IF85" s="25">
        <f t="shared" ca="1" si="374"/>
        <v>2146</v>
      </c>
      <c r="IG85" s="25">
        <f t="shared" ca="1" si="375"/>
        <v>2239</v>
      </c>
      <c r="IH85" s="25">
        <f t="shared" ca="1" si="376"/>
        <v>2382</v>
      </c>
      <c r="II85" s="25">
        <f t="shared" ca="1" si="377"/>
        <v>2367</v>
      </c>
      <c r="IJ85" s="25">
        <f t="shared" ca="1" si="378"/>
        <v>2435</v>
      </c>
      <c r="IK85" s="25">
        <f t="shared" ca="1" si="379"/>
        <v>2769</v>
      </c>
      <c r="IL85" s="25">
        <f t="shared" ca="1" si="380"/>
        <v>2923</v>
      </c>
      <c r="IM85" s="25">
        <f t="shared" ca="1" si="381"/>
        <v>3239</v>
      </c>
      <c r="IN85" s="25">
        <f t="shared" ca="1" si="382"/>
        <v>3642</v>
      </c>
      <c r="IO85" s="25">
        <f t="shared" ca="1" si="383"/>
        <v>3672</v>
      </c>
      <c r="IP85" s="25">
        <f t="shared" ca="1" si="384"/>
        <v>3712</v>
      </c>
      <c r="IQ85" s="25">
        <f t="shared" ca="1" si="385"/>
        <v>2370</v>
      </c>
      <c r="IR85" s="25">
        <f t="shared" ca="1" si="386"/>
        <v>2378</v>
      </c>
      <c r="IS85" s="25">
        <f t="shared" ca="1" si="387"/>
        <v>3067</v>
      </c>
      <c r="IT85" s="25">
        <f t="shared" ca="1" si="388"/>
        <v>2825</v>
      </c>
      <c r="IU85" s="25">
        <f t="shared" ca="1" si="389"/>
        <v>2810</v>
      </c>
      <c r="IV85" s="25">
        <f t="shared" ca="1" si="390"/>
        <v>2652</v>
      </c>
      <c r="IW85" s="25">
        <f t="shared" ca="1" si="391"/>
        <v>2316</v>
      </c>
      <c r="IX85" s="25">
        <f t="shared" ca="1" si="392"/>
        <v>1916</v>
      </c>
      <c r="IY85" s="25">
        <f t="shared" ca="1" si="393"/>
        <v>1881</v>
      </c>
      <c r="IZ85" s="25">
        <f t="shared" ca="1" si="394"/>
        <v>1741</v>
      </c>
      <c r="JA85" s="25">
        <f t="shared" ca="1" si="395"/>
        <v>1592</v>
      </c>
      <c r="JB85" s="25">
        <f t="shared" ca="1" si="396"/>
        <v>1540</v>
      </c>
      <c r="JC85" s="25">
        <f t="shared" ca="1" si="397"/>
        <v>1239</v>
      </c>
      <c r="JD85" s="25">
        <f t="shared" ca="1" si="398"/>
        <v>1111</v>
      </c>
      <c r="JE85" s="25">
        <f t="shared" ca="1" si="399"/>
        <v>954</v>
      </c>
      <c r="JF85" s="25">
        <f t="shared" ca="1" si="400"/>
        <v>730</v>
      </c>
      <c r="JG85" s="25">
        <f t="shared" ca="1" si="401"/>
        <v>574</v>
      </c>
      <c r="JH85" s="25">
        <f t="shared" ca="1" si="402"/>
        <v>480</v>
      </c>
      <c r="JI85" s="25">
        <f t="shared" ca="1" si="403"/>
        <v>357</v>
      </c>
      <c r="JJ85" s="25">
        <f t="shared" ca="1" si="404"/>
        <v>260</v>
      </c>
      <c r="JK85" s="25">
        <f t="shared" ca="1" si="405"/>
        <v>195</v>
      </c>
      <c r="JL85" s="25">
        <f t="shared" ca="1" si="406"/>
        <v>140</v>
      </c>
      <c r="JM85" s="27">
        <f ca="1">SUM(INDIRECT("'各歳別人口③'!E"&amp;(103+131*ROW(A75))):INDIRECT("'各歳別人口③'!E"&amp;(133+131*ROW(A75))))</f>
        <v>236</v>
      </c>
    </row>
    <row r="86" spans="1:273" x14ac:dyDescent="0.4">
      <c r="A86" s="24" t="str">
        <f>"2024年"&amp;"11月"</f>
        <v>2024年11月</v>
      </c>
      <c r="B86" s="25">
        <f ca="1">SUM(INDIRECT("'各歳別人口③'!D"&amp;(3+131*ROW(A76))):INDIRECT("'各歳別人口③'!E"&amp;(133+131*ROW(A76))))</f>
        <v>379623</v>
      </c>
      <c r="D86" s="24" t="str">
        <f>"2024年"&amp;"11月"</f>
        <v>2024年11月</v>
      </c>
      <c r="E86" s="25">
        <f ca="1">SUM(INDIRECT("'各歳別人口③'!D"&amp;(3+131*ROW(A76))):INDIRECT("'各歳別人口③'!D"&amp;(133+131*ROW(A76))))</f>
        <v>188973</v>
      </c>
      <c r="F86" s="25">
        <f ca="1">SUM(INDIRECT("'各歳別人口③'!E"&amp;(3+131*ROW(A76))):INDIRECT("'各歳別人口③'!E"&amp;(133+131*ROW(A76))))</f>
        <v>190650</v>
      </c>
      <c r="H86" s="24" t="str">
        <f>"2024年"&amp;"11月"</f>
        <v>2024年11月</v>
      </c>
      <c r="I86" s="25">
        <f ca="1">SUM(INDIRECT("'各歳別人口③'!D"&amp;(3+131*ROW(A76))):INDIRECT("'各歳別人口③'!D"&amp;(17+131*ROW(A76))))</f>
        <v>18630</v>
      </c>
      <c r="J86" s="25">
        <f ca="1">SUM(INDIRECT("'各歳別人口③'!D"&amp;(18+131*ROW(A76))):INDIRECT("'各歳別人口③'!D"&amp;(67+131*ROW(A76))))</f>
        <v>115395</v>
      </c>
      <c r="K86" s="25">
        <f ca="1">SUM(INDIRECT("'各歳別人口③'!D"&amp;(68+131*ROW(A76))):INDIRECT("'各歳別人口③'!D"&amp;(133+131*ROW(A76))))</f>
        <v>54948</v>
      </c>
      <c r="M86" s="24" t="str">
        <f>"2024年"&amp;"11月"</f>
        <v>2024年11月</v>
      </c>
      <c r="N86" s="25">
        <f ca="1">SUM(INDIRECT("'各歳別人口③'!E"&amp;(3+131*ROW(A76))):INDIRECT("'各歳別人口③'!E"&amp;(17+131*ROW(A76))))</f>
        <v>17820</v>
      </c>
      <c r="O86" s="25">
        <f ca="1">SUM(INDIRECT("'各歳別人口③'!E"&amp;(18+131*ROW(A76))):INDIRECT("'各歳別人口③'!E"&amp;(67+131*ROW(A76))))</f>
        <v>103537</v>
      </c>
      <c r="P86" s="25">
        <f ca="1">SUM(INDIRECT("'各歳別人口③'!E"&amp;(68+131*ROW(A76))):INDIRECT("'各歳別人口③'!E"&amp;(133+131*ROW(A76))))</f>
        <v>69293</v>
      </c>
      <c r="R86" s="24" t="str">
        <f>"2024年"&amp;"11月"</f>
        <v>2024年11月</v>
      </c>
      <c r="S86" s="26">
        <f ca="1">IFERROR(SUM(INDIRECT("'各歳別人口③'!D"&amp;(68+131*ROW(A76))):INDIRECT("'各歳別人口③'!E"&amp;(133+131*ROW(A76))))/SUM(INDIRECT("'各歳別人口③'!D"&amp;(3+131*ROW(A76))):INDIRECT("'各歳別人口③'!E"&amp;(133+131*ROW(A76)))),"")</f>
        <v>0.3272746909433833</v>
      </c>
      <c r="U86" s="24" t="str">
        <f>"2024年"&amp;"11月"</f>
        <v>2024年11月</v>
      </c>
      <c r="V86" s="26">
        <f ca="1">IFERROR(SUM(INDIRECT("'各歳別人口③'!D"&amp;(78+131*ROW(A76))):INDIRECT("'各歳別人口③'!E"&amp;(133+131*ROW(A76))))/SUM(INDIRECT("'各歳別人口③'!D"&amp;(3+131*ROW(A76))):INDIRECT("'各歳別人口③'!E"&amp;(133+131*ROW(A76)))),"")</f>
        <v>0.19950055713168063</v>
      </c>
      <c r="X86" s="24" t="str">
        <f>"2024年"&amp;"11月"</f>
        <v>2024年11月</v>
      </c>
      <c r="Y86" s="26">
        <f ca="1">IFERROR(SUM(INDIRECT("'各歳別人口③'!D"&amp;(3+131*ROW(A76))):INDIRECT("'各歳別人口③'!E"&amp;(17+131*ROW(A76))))/SUM(INDIRECT("'各歳別人口③'!D"&amp;(3+131*ROW(A76))):INDIRECT("'各歳別人口③'!E"&amp;(133+131*ROW(A76)))),"")</f>
        <v>9.6016310918990683E-2</v>
      </c>
      <c r="Z86" s="26">
        <f ca="1">IFERROR(SUM(INDIRECT("'各歳別人口③'!D"&amp;(18+131*ROW(A76))):INDIRECT("'各歳別人口③'!E"&amp;(67+131*ROW(A76))))/SUM(INDIRECT("'各歳別人口③'!D"&amp;(3+131*ROW(A76))):INDIRECT("'各歳別人口③'!E"&amp;(133+131*ROW(A76)))),"")</f>
        <v>0.57670899813762599</v>
      </c>
      <c r="AA86" s="26">
        <f ca="1">IFERROR(SUM(INDIRECT("'各歳別人口③'!D"&amp;(68+131*ROW(A76))):INDIRECT("'各歳別人口③'!E"&amp;(133+131*ROW(A76))))/SUM(INDIRECT("'各歳別人口③'!D"&amp;(3+131*ROW(A76))):INDIRECT("'各歳別人口③'!E"&amp;(133+131*ROW(A76)))),"")</f>
        <v>0.3272746909433833</v>
      </c>
      <c r="AC86" s="24" t="str">
        <f>"2024年"&amp;"11月"</f>
        <v>2024年11月</v>
      </c>
      <c r="AD86" s="25">
        <f ca="1">SUM(INDIRECT("'各歳別人口③'!D"&amp;(3+131*ROW(A76))):INDIRECT("'各歳別人口③'!D"&amp;(7+131*ROW(A76))))</f>
        <v>4659</v>
      </c>
      <c r="AE86" s="25">
        <f ca="1">SUM(INDIRECT("'各歳別人口③'!D"&amp;(8+131*ROW(A76))):INDIRECT("'各歳別人口③'!D"&amp;(12+131*ROW(A76))))</f>
        <v>6517</v>
      </c>
      <c r="AF86" s="25">
        <f ca="1">SUM(INDIRECT("'各歳別人口③'!D"&amp;(13+131*ROW(A76))):INDIRECT("'各歳別人口③'!D"&amp;(17+131*ROW(A76))))</f>
        <v>7454</v>
      </c>
      <c r="AG86" s="25">
        <f ca="1">SUM(INDIRECT("'各歳別人口③'!D"&amp;(18+131*ROW(A76))):INDIRECT("'各歳別人口③'!D"&amp;(22+131*ROW(A76))))</f>
        <v>9882</v>
      </c>
      <c r="AH86" s="25">
        <f ca="1">SUM(INDIRECT("'各歳別人口③'!D"&amp;(23+131*ROW(A76))):INDIRECT("'各歳別人口③'!D"&amp;(27+131*ROW(A76))))</f>
        <v>11281</v>
      </c>
      <c r="AI86" s="25">
        <f ca="1">SUM(INDIRECT("'各歳別人口③'!D"&amp;(28+131*ROW(A76))):INDIRECT("'各歳別人口③'!D"&amp;(32+131*ROW(A76))))</f>
        <v>9192</v>
      </c>
      <c r="AJ86" s="25">
        <f ca="1">SUM(INDIRECT("'各歳別人口③'!D"&amp;(33+131*ROW(A76))):INDIRECT("'各歳別人口③'!D"&amp;(37+131*ROW(A76))))</f>
        <v>8674</v>
      </c>
      <c r="AK86" s="25">
        <f ca="1">SUM(INDIRECT("'各歳別人口③'!D"&amp;(38+131*ROW(A76))):INDIRECT("'各歳別人口③'!D"&amp;(42+131*ROW(A76))))</f>
        <v>9451</v>
      </c>
      <c r="AL86" s="25">
        <f ca="1">SUM(INDIRECT("'各歳別人口③'!D"&amp;(43+131*ROW(A76))):INDIRECT("'各歳別人口③'!D"&amp;(47+131*ROW(A76))))</f>
        <v>10639</v>
      </c>
      <c r="AM86" s="25">
        <f ca="1">SUM(INDIRECT("'各歳別人口③'!D"&amp;(48+131*ROW(A76))):INDIRECT("'各歳別人口③'!D"&amp;(52+131*ROW(A76))))</f>
        <v>13240</v>
      </c>
      <c r="AN86" s="25">
        <f ca="1">SUM(INDIRECT("'各歳別人口③'!D"&amp;(53+131*ROW(A76))):INDIRECT("'各歳別人口③'!D"&amp;(57+131*ROW(A76))))</f>
        <v>16501</v>
      </c>
      <c r="AO86" s="25">
        <f ca="1">SUM(INDIRECT("'各歳別人口③'!D"&amp;(58+131*ROW(A76))):INDIRECT("'各歳別人口③'!D"&amp;(62+131*ROW(A76))))</f>
        <v>14297</v>
      </c>
      <c r="AP86" s="25">
        <f ca="1">SUM(INDIRECT("'各歳別人口③'!D"&amp;(63+131*ROW(A76))):INDIRECT("'各歳別人口③'!D"&amp;(67+131*ROW(A76))))</f>
        <v>12238</v>
      </c>
      <c r="AQ86" s="25">
        <f ca="1">SUM(INDIRECT("'各歳別人口③'!D"&amp;(68+131*ROW(A76))):INDIRECT("'各歳別人口③'!D"&amp;(72+131*ROW(A76))))</f>
        <v>11153</v>
      </c>
      <c r="AR86" s="25">
        <f ca="1">SUM(INDIRECT("'各歳別人口③'!D"&amp;(73+131*ROW(A76))):INDIRECT("'各歳別人口③'!D"&amp;(77+131*ROW(A76))))</f>
        <v>12557</v>
      </c>
      <c r="AS86" s="25">
        <f ca="1">SUM(INDIRECT("'各歳別人口③'!D"&amp;(78+131*ROW(A76))):INDIRECT("'各歳別人口③'!D"&amp;(82+131*ROW(A76))))</f>
        <v>12889</v>
      </c>
      <c r="AT86" s="25">
        <f ca="1">SUM(INDIRECT("'各歳別人口③'!D"&amp;(83+131*ROW(A76))):INDIRECT("'各歳別人口③'!D"&amp;(87+131*ROW(A76))))</f>
        <v>10246</v>
      </c>
      <c r="AU86" s="25">
        <f ca="1">SUM(INDIRECT("'各歳別人口③'!D"&amp;(88+131*ROW(A76))):INDIRECT("'各歳別人口③'!D"&amp;(133+131*ROW(A76))))</f>
        <v>8103</v>
      </c>
      <c r="AW86" s="24" t="str">
        <f>"2024年"&amp;"11月"</f>
        <v>2024年11月</v>
      </c>
      <c r="AX86" s="25">
        <f ca="1">SUM(INDIRECT("'各歳別人口③'!E"&amp;(3+131*ROW(A76))):INDIRECT("'各歳別人口③'!E"&amp;(7+131*ROW(A76))))</f>
        <v>4611</v>
      </c>
      <c r="AY86" s="25">
        <f ca="1">SUM(INDIRECT("'各歳別人口③'!E"&amp;(8+131*ROW(A76))):INDIRECT("'各歳別人口③'!E"&amp;(12+131*ROW(A76))))</f>
        <v>5978</v>
      </c>
      <c r="AZ86" s="25">
        <f ca="1">SUM(INDIRECT("'各歳別人口③'!E"&amp;(13+131*ROW(A76))):INDIRECT("'各歳別人口③'!E"&amp;(17+131*ROW(A76))))</f>
        <v>7231</v>
      </c>
      <c r="BA86" s="25">
        <f ca="1">SUM(INDIRECT("'各歳別人口③'!E"&amp;(18+131*ROW(A76))):INDIRECT("'各歳別人口③'!E"&amp;(22+131*ROW(A76))))</f>
        <v>8059</v>
      </c>
      <c r="BB86" s="25">
        <f ca="1">SUM(INDIRECT("'各歳別人口③'!E"&amp;(23+131*ROW(A76))):INDIRECT("'各歳別人口③'!E"&amp;(27+131*ROW(A76))))</f>
        <v>8721</v>
      </c>
      <c r="BC86" s="25">
        <f ca="1">SUM(INDIRECT("'各歳別人口③'!E"&amp;(28+131*ROW(A76))):INDIRECT("'各歳別人口③'!E"&amp;(32+131*ROW(A76))))</f>
        <v>7588</v>
      </c>
      <c r="BD86" s="25">
        <f ca="1">SUM(INDIRECT("'各歳別人口③'!E"&amp;(33+131*ROW(A76))):INDIRECT("'各歳別人口③'!E"&amp;(37+131*ROW(A76))))</f>
        <v>7280</v>
      </c>
      <c r="BE86" s="25">
        <f ca="1">SUM(INDIRECT("'各歳別人口③'!E"&amp;(38+131*ROW(A76))):INDIRECT("'各歳別人口③'!E"&amp;(42+131*ROW(A76))))</f>
        <v>8473</v>
      </c>
      <c r="BF86" s="25">
        <f ca="1">SUM(INDIRECT("'各歳別人口③'!E"&amp;(43+131*ROW(A76))):INDIRECT("'各歳別人口③'!E"&amp;(47+131*ROW(A76))))</f>
        <v>10020</v>
      </c>
      <c r="BG86" s="25">
        <f ca="1">SUM(INDIRECT("'各歳別人口③'!E"&amp;(48+131*ROW(A76))):INDIRECT("'各歳別人口③'!E"&amp;(52+131*ROW(A76))))</f>
        <v>12496</v>
      </c>
      <c r="BH86" s="25">
        <f ca="1">SUM(INDIRECT("'各歳別人口③'!E"&amp;(53+131*ROW(A76))):INDIRECT("'各歳別人口③'!E"&amp;(57+131*ROW(A76))))</f>
        <v>15471</v>
      </c>
      <c r="BI86" s="25">
        <f ca="1">SUM(INDIRECT("'各歳別人口③'!E"&amp;(58+131*ROW(A76))):INDIRECT("'各歳別人口③'!E"&amp;(62+131*ROW(A76))))</f>
        <v>13629</v>
      </c>
      <c r="BJ86" s="25">
        <f ca="1">SUM(INDIRECT("'各歳別人口③'!E"&amp;(63+131*ROW(A76))):INDIRECT("'各歳別人口③'!E"&amp;(67+131*ROW(A76))))</f>
        <v>11800</v>
      </c>
      <c r="BK86" s="25">
        <f ca="1">SUM(INDIRECT("'各歳別人口③'!E"&amp;(68+131*ROW(A76))):INDIRECT("'各歳別人口③'!E"&amp;(72+131*ROW(A76))))</f>
        <v>11212</v>
      </c>
      <c r="BL86" s="25">
        <f ca="1">SUM(INDIRECT("'各歳別人口③'!E"&amp;(73+131*ROW(A76))):INDIRECT("'各歳別人口③'!E"&amp;(77+131*ROW(A76))))</f>
        <v>13584</v>
      </c>
      <c r="BM86" s="25">
        <f ca="1">SUM(INDIRECT("'各歳別人口③'!E"&amp;(78+131*ROW(A76))):INDIRECT("'各歳別人口③'!E"&amp;(82+131*ROW(A76))))</f>
        <v>15864</v>
      </c>
      <c r="BN86" s="25">
        <f ca="1">SUM(INDIRECT("'各歳別人口③'!E"&amp;(83+131*ROW(A76))):INDIRECT("'各歳別人口③'!E"&amp;(87+131*ROW(A76))))</f>
        <v>13618</v>
      </c>
      <c r="BO86" s="25">
        <f ca="1">SUM(INDIRECT("'各歳別人口③'!E"&amp;(88+131*ROW(A76))):INDIRECT("'各歳別人口③'!E"&amp;(133+131*ROW(A76))))</f>
        <v>15015</v>
      </c>
      <c r="BQ86" s="24" t="str">
        <f>"2024年"&amp;"11月"</f>
        <v>2024年11月</v>
      </c>
      <c r="BR86" s="25">
        <f t="shared" ca="1" si="207"/>
        <v>773</v>
      </c>
      <c r="BS86" s="25">
        <f t="shared" ca="1" si="208"/>
        <v>866</v>
      </c>
      <c r="BT86" s="25">
        <f t="shared" ca="1" si="209"/>
        <v>925</v>
      </c>
      <c r="BU86" s="25">
        <f t="shared" ca="1" si="210"/>
        <v>999</v>
      </c>
      <c r="BV86" s="25">
        <f t="shared" ca="1" si="211"/>
        <v>1096</v>
      </c>
      <c r="BW86" s="25">
        <f t="shared" ca="1" si="212"/>
        <v>1214</v>
      </c>
      <c r="BX86" s="25">
        <f t="shared" ca="1" si="213"/>
        <v>1235</v>
      </c>
      <c r="BY86" s="25">
        <f t="shared" ca="1" si="214"/>
        <v>1265</v>
      </c>
      <c r="BZ86" s="25">
        <f t="shared" ca="1" si="215"/>
        <v>1431</v>
      </c>
      <c r="CA86" s="25">
        <f t="shared" ca="1" si="216"/>
        <v>1372</v>
      </c>
      <c r="CB86" s="25">
        <f t="shared" ca="1" si="217"/>
        <v>1393</v>
      </c>
      <c r="CC86" s="25">
        <f t="shared" ca="1" si="218"/>
        <v>1428</v>
      </c>
      <c r="CD86" s="25">
        <f t="shared" ca="1" si="219"/>
        <v>1473</v>
      </c>
      <c r="CE86" s="25">
        <f t="shared" ca="1" si="220"/>
        <v>1550</v>
      </c>
      <c r="CF86" s="25">
        <f t="shared" ca="1" si="221"/>
        <v>1610</v>
      </c>
      <c r="CG86" s="25">
        <f t="shared" ca="1" si="222"/>
        <v>1643</v>
      </c>
      <c r="CH86" s="25">
        <f t="shared" ca="1" si="223"/>
        <v>1915</v>
      </c>
      <c r="CI86" s="25">
        <f t="shared" ca="1" si="224"/>
        <v>2002</v>
      </c>
      <c r="CJ86" s="25">
        <f t="shared" ca="1" si="225"/>
        <v>2091</v>
      </c>
      <c r="CK86" s="25">
        <f t="shared" ca="1" si="226"/>
        <v>2231</v>
      </c>
      <c r="CL86" s="25">
        <f t="shared" ca="1" si="227"/>
        <v>2358</v>
      </c>
      <c r="CM86" s="25">
        <f t="shared" ca="1" si="228"/>
        <v>2419</v>
      </c>
      <c r="CN86" s="25">
        <f t="shared" ca="1" si="229"/>
        <v>2324</v>
      </c>
      <c r="CO86" s="25">
        <f t="shared" ca="1" si="230"/>
        <v>2149</v>
      </c>
      <c r="CP86" s="25">
        <f t="shared" ca="1" si="231"/>
        <v>2031</v>
      </c>
      <c r="CQ86" s="25">
        <f t="shared" ca="1" si="232"/>
        <v>1903</v>
      </c>
      <c r="CR86" s="25">
        <f t="shared" ca="1" si="233"/>
        <v>1816</v>
      </c>
      <c r="CS86" s="25">
        <f t="shared" ca="1" si="234"/>
        <v>1797</v>
      </c>
      <c r="CT86" s="25">
        <f t="shared" ca="1" si="235"/>
        <v>1858</v>
      </c>
      <c r="CU86" s="25">
        <f t="shared" ca="1" si="236"/>
        <v>1818</v>
      </c>
      <c r="CV86" s="25">
        <f t="shared" ca="1" si="237"/>
        <v>1730</v>
      </c>
      <c r="CW86" s="25">
        <f t="shared" ca="1" si="238"/>
        <v>1752</v>
      </c>
      <c r="CX86" s="25">
        <f t="shared" ca="1" si="239"/>
        <v>1705</v>
      </c>
      <c r="CY86" s="25">
        <f t="shared" ca="1" si="240"/>
        <v>1755</v>
      </c>
      <c r="CZ86" s="25">
        <f t="shared" ca="1" si="241"/>
        <v>1732</v>
      </c>
      <c r="DA86" s="25">
        <f t="shared" ca="1" si="242"/>
        <v>1729</v>
      </c>
      <c r="DB86" s="25">
        <f t="shared" ca="1" si="243"/>
        <v>1932</v>
      </c>
      <c r="DC86" s="25">
        <f t="shared" ca="1" si="244"/>
        <v>1882</v>
      </c>
      <c r="DD86" s="25">
        <f t="shared" ca="1" si="245"/>
        <v>1948</v>
      </c>
      <c r="DE86" s="25">
        <f t="shared" ca="1" si="246"/>
        <v>1960</v>
      </c>
      <c r="DF86" s="25">
        <f t="shared" ca="1" si="247"/>
        <v>2058</v>
      </c>
      <c r="DG86" s="25">
        <f t="shared" ca="1" si="248"/>
        <v>2102</v>
      </c>
      <c r="DH86" s="25">
        <f t="shared" ca="1" si="249"/>
        <v>2153</v>
      </c>
      <c r="DI86" s="25">
        <f t="shared" ca="1" si="250"/>
        <v>2105</v>
      </c>
      <c r="DJ86" s="25">
        <f t="shared" ca="1" si="251"/>
        <v>2221</v>
      </c>
      <c r="DK86" s="25">
        <f t="shared" ca="1" si="252"/>
        <v>2374</v>
      </c>
      <c r="DL86" s="25">
        <f t="shared" ca="1" si="253"/>
        <v>2485</v>
      </c>
      <c r="DM86" s="25">
        <f t="shared" ca="1" si="254"/>
        <v>2629</v>
      </c>
      <c r="DN86" s="25">
        <f t="shared" ca="1" si="255"/>
        <v>2814</v>
      </c>
      <c r="DO86" s="25">
        <f t="shared" ca="1" si="256"/>
        <v>2938</v>
      </c>
      <c r="DP86" s="25">
        <f t="shared" ca="1" si="257"/>
        <v>3141</v>
      </c>
      <c r="DQ86" s="25">
        <f t="shared" ca="1" si="258"/>
        <v>3359</v>
      </c>
      <c r="DR86" s="25">
        <f t="shared" ca="1" si="259"/>
        <v>3386</v>
      </c>
      <c r="DS86" s="25">
        <f t="shared" ca="1" si="260"/>
        <v>3335</v>
      </c>
      <c r="DT86" s="25">
        <f t="shared" ca="1" si="261"/>
        <v>3280</v>
      </c>
      <c r="DU86" s="25">
        <f t="shared" ca="1" si="262"/>
        <v>3148</v>
      </c>
      <c r="DV86" s="25">
        <f t="shared" ca="1" si="263"/>
        <v>3004</v>
      </c>
      <c r="DW86" s="25">
        <f t="shared" ca="1" si="264"/>
        <v>3096</v>
      </c>
      <c r="DX86" s="25">
        <f t="shared" ca="1" si="265"/>
        <v>2232</v>
      </c>
      <c r="DY86" s="25">
        <f t="shared" ca="1" si="266"/>
        <v>2817</v>
      </c>
      <c r="DZ86" s="25">
        <f t="shared" ca="1" si="267"/>
        <v>2609</v>
      </c>
      <c r="EA86" s="25">
        <f t="shared" ca="1" si="268"/>
        <v>2553</v>
      </c>
      <c r="EB86" s="25">
        <f t="shared" ca="1" si="269"/>
        <v>2423</v>
      </c>
      <c r="EC86" s="25">
        <f t="shared" ca="1" si="270"/>
        <v>2368</v>
      </c>
      <c r="ED86" s="25">
        <f t="shared" ca="1" si="271"/>
        <v>2285</v>
      </c>
      <c r="EE86" s="25">
        <f t="shared" ca="1" si="272"/>
        <v>2380</v>
      </c>
      <c r="EF86" s="25">
        <f t="shared" ca="1" si="273"/>
        <v>2241</v>
      </c>
      <c r="EG86" s="25">
        <f t="shared" ca="1" si="274"/>
        <v>2103</v>
      </c>
      <c r="EH86" s="25">
        <f t="shared" ca="1" si="275"/>
        <v>2241</v>
      </c>
      <c r="EI86" s="25">
        <f t="shared" ca="1" si="276"/>
        <v>2188</v>
      </c>
      <c r="EJ86" s="25">
        <f t="shared" ca="1" si="277"/>
        <v>2279</v>
      </c>
      <c r="EK86" s="25">
        <f t="shared" ca="1" si="278"/>
        <v>2359</v>
      </c>
      <c r="EL86" s="25">
        <f t="shared" ca="1" si="279"/>
        <v>2515</v>
      </c>
      <c r="EM86" s="25">
        <f t="shared" ca="1" si="280"/>
        <v>2607</v>
      </c>
      <c r="EN86" s="25">
        <f t="shared" ca="1" si="281"/>
        <v>2797</v>
      </c>
      <c r="EO86" s="25">
        <f t="shared" ca="1" si="282"/>
        <v>3183</v>
      </c>
      <c r="EP86" s="25">
        <f t="shared" ca="1" si="283"/>
        <v>2994</v>
      </c>
      <c r="EQ86" s="25">
        <f t="shared" ca="1" si="284"/>
        <v>3063</v>
      </c>
      <c r="ER86" s="25">
        <f t="shared" ca="1" si="285"/>
        <v>1893</v>
      </c>
      <c r="ES86" s="25">
        <f t="shared" ca="1" si="286"/>
        <v>1756</v>
      </c>
      <c r="ET86" s="25">
        <f t="shared" ca="1" si="287"/>
        <v>2259</v>
      </c>
      <c r="EU86" s="25">
        <f t="shared" ca="1" si="288"/>
        <v>2203</v>
      </c>
      <c r="EV86" s="25">
        <f t="shared" ca="1" si="289"/>
        <v>2197</v>
      </c>
      <c r="EW86" s="25">
        <f t="shared" ca="1" si="290"/>
        <v>2003</v>
      </c>
      <c r="EX86" s="25">
        <f t="shared" ca="1" si="291"/>
        <v>1584</v>
      </c>
      <c r="EY86" s="25">
        <f t="shared" ca="1" si="292"/>
        <v>1419</v>
      </c>
      <c r="EZ86" s="25">
        <f t="shared" ca="1" si="293"/>
        <v>1190</v>
      </c>
      <c r="FA86" s="25">
        <f t="shared" ca="1" si="294"/>
        <v>1163</v>
      </c>
      <c r="FB86" s="25">
        <f t="shared" ca="1" si="295"/>
        <v>958</v>
      </c>
      <c r="FC86" s="25">
        <f t="shared" ca="1" si="296"/>
        <v>900</v>
      </c>
      <c r="FD86" s="25">
        <f t="shared" ca="1" si="297"/>
        <v>653</v>
      </c>
      <c r="FE86" s="25">
        <f t="shared" ca="1" si="298"/>
        <v>517</v>
      </c>
      <c r="FF86" s="25">
        <f t="shared" ca="1" si="299"/>
        <v>400</v>
      </c>
      <c r="FG86" s="25">
        <f t="shared" ca="1" si="300"/>
        <v>285</v>
      </c>
      <c r="FH86" s="25">
        <f t="shared" ca="1" si="301"/>
        <v>198</v>
      </c>
      <c r="FI86" s="25">
        <f t="shared" ca="1" si="302"/>
        <v>134</v>
      </c>
      <c r="FJ86" s="25">
        <f t="shared" ca="1" si="303"/>
        <v>109</v>
      </c>
      <c r="FK86" s="25">
        <f t="shared" ca="1" si="304"/>
        <v>83</v>
      </c>
      <c r="FL86" s="25">
        <f t="shared" ca="1" si="305"/>
        <v>47</v>
      </c>
      <c r="FM86" s="25">
        <f t="shared" ca="1" si="306"/>
        <v>23</v>
      </c>
      <c r="FN86" s="27">
        <f ca="1">SUM(INDIRECT("'各歳別人口③'!D"&amp;(103+131*ROW(A76))):INDIRECT("'各歳別人口③'!D"&amp;(133+131*ROW(A76))))</f>
        <v>24</v>
      </c>
      <c r="FP86" s="24" t="str">
        <f>"2024年"&amp;"11月"</f>
        <v>2024年11月</v>
      </c>
      <c r="FQ86" s="25">
        <f t="shared" ca="1" si="307"/>
        <v>762</v>
      </c>
      <c r="FR86" s="25">
        <f t="shared" ca="1" si="308"/>
        <v>849</v>
      </c>
      <c r="FS86" s="25">
        <f t="shared" ca="1" si="309"/>
        <v>1002</v>
      </c>
      <c r="FT86" s="25">
        <f t="shared" ca="1" si="310"/>
        <v>936</v>
      </c>
      <c r="FU86" s="25">
        <f t="shared" ca="1" si="311"/>
        <v>1062</v>
      </c>
      <c r="FV86" s="25">
        <f t="shared" ca="1" si="312"/>
        <v>1044</v>
      </c>
      <c r="FW86" s="25">
        <f t="shared" ca="1" si="313"/>
        <v>1142</v>
      </c>
      <c r="FX86" s="25">
        <f t="shared" ca="1" si="314"/>
        <v>1215</v>
      </c>
      <c r="FY86" s="25">
        <f t="shared" ca="1" si="315"/>
        <v>1261</v>
      </c>
      <c r="FZ86" s="25">
        <f t="shared" ca="1" si="316"/>
        <v>1316</v>
      </c>
      <c r="GA86" s="25">
        <f t="shared" ca="1" si="317"/>
        <v>1343</v>
      </c>
      <c r="GB86" s="25">
        <f t="shared" ca="1" si="318"/>
        <v>1442</v>
      </c>
      <c r="GC86" s="25">
        <f t="shared" ca="1" si="319"/>
        <v>1425</v>
      </c>
      <c r="GD86" s="25">
        <f t="shared" ca="1" si="320"/>
        <v>1528</v>
      </c>
      <c r="GE86" s="25">
        <f t="shared" ca="1" si="321"/>
        <v>1493</v>
      </c>
      <c r="GF86" s="25">
        <f t="shared" ca="1" si="322"/>
        <v>1505</v>
      </c>
      <c r="GG86" s="25">
        <f t="shared" ca="1" si="323"/>
        <v>1533</v>
      </c>
      <c r="GH86" s="25">
        <f t="shared" ca="1" si="324"/>
        <v>1628</v>
      </c>
      <c r="GI86" s="25">
        <f t="shared" ca="1" si="325"/>
        <v>1656</v>
      </c>
      <c r="GJ86" s="25">
        <f t="shared" ca="1" si="326"/>
        <v>1737</v>
      </c>
      <c r="GK86" s="25">
        <f t="shared" ca="1" si="327"/>
        <v>1772</v>
      </c>
      <c r="GL86" s="25">
        <f t="shared" ca="1" si="328"/>
        <v>1879</v>
      </c>
      <c r="GM86" s="25">
        <f t="shared" ca="1" si="329"/>
        <v>1730</v>
      </c>
      <c r="GN86" s="25">
        <f t="shared" ca="1" si="330"/>
        <v>1653</v>
      </c>
      <c r="GO86" s="25">
        <f t="shared" ca="1" si="331"/>
        <v>1687</v>
      </c>
      <c r="GP86" s="25">
        <f t="shared" ca="1" si="332"/>
        <v>1553</v>
      </c>
      <c r="GQ86" s="25">
        <f t="shared" ca="1" si="333"/>
        <v>1566</v>
      </c>
      <c r="GR86" s="25">
        <f t="shared" ca="1" si="334"/>
        <v>1553</v>
      </c>
      <c r="GS86" s="25">
        <f t="shared" ca="1" si="335"/>
        <v>1453</v>
      </c>
      <c r="GT86" s="25">
        <f t="shared" ca="1" si="336"/>
        <v>1463</v>
      </c>
      <c r="GU86" s="25">
        <f t="shared" ca="1" si="337"/>
        <v>1481</v>
      </c>
      <c r="GV86" s="25">
        <f t="shared" ca="1" si="338"/>
        <v>1336</v>
      </c>
      <c r="GW86" s="25">
        <f t="shared" ca="1" si="339"/>
        <v>1442</v>
      </c>
      <c r="GX86" s="25">
        <f t="shared" ca="1" si="340"/>
        <v>1499</v>
      </c>
      <c r="GY86" s="25">
        <f t="shared" ca="1" si="341"/>
        <v>1522</v>
      </c>
      <c r="GZ86" s="25">
        <f t="shared" ca="1" si="342"/>
        <v>1626</v>
      </c>
      <c r="HA86" s="25">
        <f t="shared" ca="1" si="343"/>
        <v>1646</v>
      </c>
      <c r="HB86" s="25">
        <f t="shared" ca="1" si="344"/>
        <v>1687</v>
      </c>
      <c r="HC86" s="25">
        <f t="shared" ca="1" si="345"/>
        <v>1660</v>
      </c>
      <c r="HD86" s="25">
        <f t="shared" ca="1" si="346"/>
        <v>1854</v>
      </c>
      <c r="HE86" s="25">
        <f t="shared" ca="1" si="347"/>
        <v>1892</v>
      </c>
      <c r="HF86" s="25">
        <f t="shared" ca="1" si="348"/>
        <v>1978</v>
      </c>
      <c r="HG86" s="25">
        <f t="shared" ca="1" si="349"/>
        <v>1977</v>
      </c>
      <c r="HH86" s="25">
        <f t="shared" ca="1" si="350"/>
        <v>2010</v>
      </c>
      <c r="HI86" s="25">
        <f t="shared" ca="1" si="351"/>
        <v>2163</v>
      </c>
      <c r="HJ86" s="25">
        <f t="shared" ca="1" si="352"/>
        <v>2237</v>
      </c>
      <c r="HK86" s="25">
        <f t="shared" ca="1" si="353"/>
        <v>2349</v>
      </c>
      <c r="HL86" s="25">
        <f t="shared" ca="1" si="354"/>
        <v>2472</v>
      </c>
      <c r="HM86" s="25">
        <f t="shared" ca="1" si="355"/>
        <v>2607</v>
      </c>
      <c r="HN86" s="25">
        <f t="shared" ca="1" si="356"/>
        <v>2831</v>
      </c>
      <c r="HO86" s="25">
        <f t="shared" ca="1" si="357"/>
        <v>3015</v>
      </c>
      <c r="HP86" s="25">
        <f t="shared" ca="1" si="358"/>
        <v>3134</v>
      </c>
      <c r="HQ86" s="25">
        <f t="shared" ca="1" si="359"/>
        <v>3125</v>
      </c>
      <c r="HR86" s="25">
        <f t="shared" ca="1" si="360"/>
        <v>3172</v>
      </c>
      <c r="HS86" s="25">
        <f t="shared" ca="1" si="361"/>
        <v>3025</v>
      </c>
      <c r="HT86" s="25">
        <f t="shared" ca="1" si="362"/>
        <v>2915</v>
      </c>
      <c r="HU86" s="25">
        <f t="shared" ca="1" si="363"/>
        <v>2859</v>
      </c>
      <c r="HV86" s="25">
        <f t="shared" ca="1" si="364"/>
        <v>2955</v>
      </c>
      <c r="HW86" s="25">
        <f t="shared" ca="1" si="365"/>
        <v>2153</v>
      </c>
      <c r="HX86" s="25">
        <f t="shared" ca="1" si="366"/>
        <v>2747</v>
      </c>
      <c r="HY86" s="25">
        <f t="shared" ca="1" si="367"/>
        <v>2484</v>
      </c>
      <c r="HZ86" s="25">
        <f t="shared" ca="1" si="368"/>
        <v>2464</v>
      </c>
      <c r="IA86" s="25">
        <f t="shared" ca="1" si="369"/>
        <v>2343</v>
      </c>
      <c r="IB86" s="25">
        <f t="shared" ca="1" si="370"/>
        <v>2232</v>
      </c>
      <c r="IC86" s="25">
        <f t="shared" ca="1" si="371"/>
        <v>2277</v>
      </c>
      <c r="ID86" s="25">
        <f t="shared" ca="1" si="372"/>
        <v>2267</v>
      </c>
      <c r="IE86" s="25">
        <f t="shared" ca="1" si="373"/>
        <v>2209</v>
      </c>
      <c r="IF86" s="25">
        <f t="shared" ca="1" si="374"/>
        <v>2113</v>
      </c>
      <c r="IG86" s="25">
        <f t="shared" ca="1" si="375"/>
        <v>2274</v>
      </c>
      <c r="IH86" s="25">
        <f t="shared" ca="1" si="376"/>
        <v>2349</v>
      </c>
      <c r="II86" s="25">
        <f t="shared" ca="1" si="377"/>
        <v>2389</v>
      </c>
      <c r="IJ86" s="25">
        <f t="shared" ca="1" si="378"/>
        <v>2397</v>
      </c>
      <c r="IK86" s="25">
        <f t="shared" ca="1" si="379"/>
        <v>2734</v>
      </c>
      <c r="IL86" s="25">
        <f t="shared" ca="1" si="380"/>
        <v>2916</v>
      </c>
      <c r="IM86" s="25">
        <f t="shared" ca="1" si="381"/>
        <v>3148</v>
      </c>
      <c r="IN86" s="25">
        <f t="shared" ca="1" si="382"/>
        <v>3658</v>
      </c>
      <c r="IO86" s="25">
        <f t="shared" ca="1" si="383"/>
        <v>3680</v>
      </c>
      <c r="IP86" s="25">
        <f t="shared" ca="1" si="384"/>
        <v>3678</v>
      </c>
      <c r="IQ86" s="25">
        <f t="shared" ca="1" si="385"/>
        <v>2504</v>
      </c>
      <c r="IR86" s="25">
        <f t="shared" ca="1" si="386"/>
        <v>2344</v>
      </c>
      <c r="IS86" s="25">
        <f t="shared" ca="1" si="387"/>
        <v>3007</v>
      </c>
      <c r="IT86" s="25">
        <f t="shared" ca="1" si="388"/>
        <v>2875</v>
      </c>
      <c r="IU86" s="25">
        <f t="shared" ca="1" si="389"/>
        <v>2748</v>
      </c>
      <c r="IV86" s="25">
        <f t="shared" ca="1" si="390"/>
        <v>2695</v>
      </c>
      <c r="IW86" s="25">
        <f t="shared" ca="1" si="391"/>
        <v>2293</v>
      </c>
      <c r="IX86" s="25">
        <f t="shared" ca="1" si="392"/>
        <v>1986</v>
      </c>
      <c r="IY86" s="25">
        <f t="shared" ca="1" si="393"/>
        <v>1829</v>
      </c>
      <c r="IZ86" s="25">
        <f t="shared" ca="1" si="394"/>
        <v>1779</v>
      </c>
      <c r="JA86" s="25">
        <f t="shared" ca="1" si="395"/>
        <v>1564</v>
      </c>
      <c r="JB86" s="25">
        <f t="shared" ca="1" si="396"/>
        <v>1565</v>
      </c>
      <c r="JC86" s="25">
        <f t="shared" ca="1" si="397"/>
        <v>1242</v>
      </c>
      <c r="JD86" s="25">
        <f t="shared" ca="1" si="398"/>
        <v>1100</v>
      </c>
      <c r="JE86" s="25">
        <f t="shared" ca="1" si="399"/>
        <v>956</v>
      </c>
      <c r="JF86" s="25">
        <f t="shared" ca="1" si="400"/>
        <v>735</v>
      </c>
      <c r="JG86" s="25">
        <f t="shared" ca="1" si="401"/>
        <v>591</v>
      </c>
      <c r="JH86" s="25">
        <f t="shared" ca="1" si="402"/>
        <v>468</v>
      </c>
      <c r="JI86" s="25">
        <f t="shared" ca="1" si="403"/>
        <v>369</v>
      </c>
      <c r="JJ86" s="25">
        <f t="shared" ca="1" si="404"/>
        <v>253</v>
      </c>
      <c r="JK86" s="25">
        <f t="shared" ca="1" si="405"/>
        <v>201</v>
      </c>
      <c r="JL86" s="25">
        <f t="shared" ca="1" si="406"/>
        <v>138</v>
      </c>
      <c r="JM86" s="27">
        <f ca="1">SUM(INDIRECT("'各歳別人口③'!E"&amp;(103+131*ROW(A76))):INDIRECT("'各歳別人口③'!E"&amp;(133+131*ROW(A76))))</f>
        <v>239</v>
      </c>
    </row>
    <row r="87" spans="1:273" x14ac:dyDescent="0.4">
      <c r="A87" s="24" t="str">
        <f>"2024年"&amp;"12月"</f>
        <v>2024年12月</v>
      </c>
      <c r="B87" s="25">
        <f ca="1">SUM(INDIRECT("'各歳別人口③'!D"&amp;(3+131*ROW(A77))):INDIRECT("'各歳別人口③'!E"&amp;(133+131*ROW(A77))))</f>
        <v>379041</v>
      </c>
      <c r="D87" s="24" t="str">
        <f>"2024年"&amp;"12月"</f>
        <v>2024年12月</v>
      </c>
      <c r="E87" s="25">
        <f ca="1">SUM(INDIRECT("'各歳別人口③'!D"&amp;(3+131*ROW(A77))):INDIRECT("'各歳別人口③'!D"&amp;(133+131*ROW(A77))))</f>
        <v>188643</v>
      </c>
      <c r="F87" s="25">
        <f ca="1">SUM(INDIRECT("'各歳別人口③'!E"&amp;(3+131*ROW(A77))):INDIRECT("'各歳別人口③'!E"&amp;(133+131*ROW(A77))))</f>
        <v>190398</v>
      </c>
      <c r="H87" s="24" t="str">
        <f>"2024年"&amp;"12月"</f>
        <v>2024年12月</v>
      </c>
      <c r="I87" s="25">
        <f ca="1">SUM(INDIRECT("'各歳別人口③'!D"&amp;(3+131*ROW(A77))):INDIRECT("'各歳別人口③'!D"&amp;(17+131*ROW(A77))))</f>
        <v>18558</v>
      </c>
      <c r="J87" s="25">
        <f ca="1">SUM(INDIRECT("'各歳別人口③'!D"&amp;(18+131*ROW(A77))):INDIRECT("'各歳別人口③'!D"&amp;(67+131*ROW(A77))))</f>
        <v>115169</v>
      </c>
      <c r="K87" s="25">
        <f ca="1">SUM(INDIRECT("'各歳別人口③'!D"&amp;(68+131*ROW(A77))):INDIRECT("'各歳別人口③'!D"&amp;(133+131*ROW(A77))))</f>
        <v>54916</v>
      </c>
      <c r="M87" s="24" t="str">
        <f>"2024年"&amp;"12月"</f>
        <v>2024年12月</v>
      </c>
      <c r="N87" s="25">
        <f ca="1">SUM(INDIRECT("'各歳別人口③'!E"&amp;(3+131*ROW(A77))):INDIRECT("'各歳別人口③'!E"&amp;(17+131*ROW(A77))))</f>
        <v>17752</v>
      </c>
      <c r="O87" s="25">
        <f ca="1">SUM(INDIRECT("'各歳別人口③'!E"&amp;(18+131*ROW(A77))):INDIRECT("'各歳別人口③'!E"&amp;(67+131*ROW(A77))))</f>
        <v>103425</v>
      </c>
      <c r="P87" s="25">
        <f ca="1">SUM(INDIRECT("'各歳別人口③'!E"&amp;(68+131*ROW(A77))):INDIRECT("'各歳別人口③'!E"&amp;(133+131*ROW(A77))))</f>
        <v>69221</v>
      </c>
      <c r="R87" s="24" t="str">
        <f>"2024年"&amp;"12月"</f>
        <v>2024年12月</v>
      </c>
      <c r="S87" s="26">
        <f ca="1">IFERROR(SUM(INDIRECT("'各歳別人口③'!D"&amp;(68+131*ROW(A77))):INDIRECT("'各歳別人口③'!E"&amp;(133+131*ROW(A77))))/SUM(INDIRECT("'各歳別人口③'!D"&amp;(3+131*ROW(A77))):INDIRECT("'各歳別人口③'!E"&amp;(133+131*ROW(A77)))),"")</f>
        <v>0.32750282950920878</v>
      </c>
      <c r="U87" s="24" t="str">
        <f>"2024年"&amp;"12月"</f>
        <v>2024年12月</v>
      </c>
      <c r="V87" s="26">
        <f ca="1">IFERROR(SUM(INDIRECT("'各歳別人口③'!D"&amp;(78+131*ROW(A77))):INDIRECT("'各歳別人口③'!E"&amp;(133+131*ROW(A77))))/SUM(INDIRECT("'各歳別人口③'!D"&amp;(3+131*ROW(A77))):INDIRECT("'各歳別人口③'!E"&amp;(133+131*ROW(A77)))),"")</f>
        <v>0.20014457538894209</v>
      </c>
      <c r="X87" s="24" t="str">
        <f>"2024年"&amp;"12月"</f>
        <v>2024年12月</v>
      </c>
      <c r="Y87" s="26">
        <f ca="1">IFERROR(SUM(INDIRECT("'各歳別人口③'!D"&amp;(3+131*ROW(A77))):INDIRECT("'各歳別人口③'!E"&amp;(17+131*ROW(A77))))/SUM(INDIRECT("'各歳別人口③'!D"&amp;(3+131*ROW(A77))):INDIRECT("'各歳別人口③'!E"&amp;(133+131*ROW(A77)))),"")</f>
        <v>9.5794386359259284E-2</v>
      </c>
      <c r="Z87" s="26">
        <f ca="1">IFERROR(SUM(INDIRECT("'各歳別人口③'!D"&amp;(18+131*ROW(A77))):INDIRECT("'各歳別人口③'!E"&amp;(67+131*ROW(A77))))/SUM(INDIRECT("'各歳別人口③'!D"&amp;(3+131*ROW(A77))):INDIRECT("'各歳別人口③'!E"&amp;(133+131*ROW(A77)))),"")</f>
        <v>0.57670278413153198</v>
      </c>
      <c r="AA87" s="26">
        <f ca="1">IFERROR(SUM(INDIRECT("'各歳別人口③'!D"&amp;(68+131*ROW(A77))):INDIRECT("'各歳別人口③'!E"&amp;(133+131*ROW(A77))))/SUM(INDIRECT("'各歳別人口③'!D"&amp;(3+131*ROW(A77))):INDIRECT("'各歳別人口③'!E"&amp;(133+131*ROW(A77)))),"")</f>
        <v>0.32750282950920878</v>
      </c>
      <c r="AC87" s="24" t="str">
        <f>"2024年"&amp;"12月"</f>
        <v>2024年12月</v>
      </c>
      <c r="AD87" s="25">
        <f ca="1">SUM(INDIRECT("'各歳別人口③'!D"&amp;(3+131*ROW(A77))):INDIRECT("'各歳別人口③'!D"&amp;(7+131*ROW(A77))))</f>
        <v>4626</v>
      </c>
      <c r="AE87" s="25">
        <f ca="1">SUM(INDIRECT("'各歳別人口③'!D"&amp;(8+131*ROW(A77))):INDIRECT("'各歳別人口③'!D"&amp;(12+131*ROW(A77))))</f>
        <v>6496</v>
      </c>
      <c r="AF87" s="25">
        <f ca="1">SUM(INDIRECT("'各歳別人口③'!D"&amp;(13+131*ROW(A77))):INDIRECT("'各歳別人口③'!D"&amp;(17+131*ROW(A77))))</f>
        <v>7436</v>
      </c>
      <c r="AG87" s="25">
        <f ca="1">SUM(INDIRECT("'各歳別人口③'!D"&amp;(18+131*ROW(A77))):INDIRECT("'各歳別人口③'!D"&amp;(22+131*ROW(A77))))</f>
        <v>9782</v>
      </c>
      <c r="AH87" s="25">
        <f ca="1">SUM(INDIRECT("'各歳別人口③'!D"&amp;(23+131*ROW(A77))):INDIRECT("'各歳別人口③'!D"&amp;(27+131*ROW(A77))))</f>
        <v>11259</v>
      </c>
      <c r="AI87" s="25">
        <f ca="1">SUM(INDIRECT("'各歳別人口③'!D"&amp;(28+131*ROW(A77))):INDIRECT("'各歳別人口③'!D"&amp;(32+131*ROW(A77))))</f>
        <v>9173</v>
      </c>
      <c r="AJ87" s="25">
        <f ca="1">SUM(INDIRECT("'各歳別人口③'!D"&amp;(33+131*ROW(A77))):INDIRECT("'各歳別人口③'!D"&amp;(37+131*ROW(A77))))</f>
        <v>8701</v>
      </c>
      <c r="AK87" s="25">
        <f ca="1">SUM(INDIRECT("'各歳別人口③'!D"&amp;(38+131*ROW(A77))):INDIRECT("'各歳別人口③'!D"&amp;(42+131*ROW(A77))))</f>
        <v>9386</v>
      </c>
      <c r="AL87" s="25">
        <f ca="1">SUM(INDIRECT("'各歳別人口③'!D"&amp;(43+131*ROW(A77))):INDIRECT("'各歳別人口③'!D"&amp;(47+131*ROW(A77))))</f>
        <v>10630</v>
      </c>
      <c r="AM87" s="25">
        <f ca="1">SUM(INDIRECT("'各歳別人口③'!D"&amp;(48+131*ROW(A77))):INDIRECT("'各歳別人口③'!D"&amp;(52+131*ROW(A77))))</f>
        <v>13178</v>
      </c>
      <c r="AN87" s="25">
        <f ca="1">SUM(INDIRECT("'各歳別人口③'!D"&amp;(53+131*ROW(A77))):INDIRECT("'各歳別人口③'!D"&amp;(57+131*ROW(A77))))</f>
        <v>16464</v>
      </c>
      <c r="AO87" s="25">
        <f ca="1">SUM(INDIRECT("'各歳別人口③'!D"&amp;(58+131*ROW(A77))):INDIRECT("'各歳別人口③'!D"&amp;(62+131*ROW(A77))))</f>
        <v>14358</v>
      </c>
      <c r="AP87" s="25">
        <f ca="1">SUM(INDIRECT("'各歳別人口③'!D"&amp;(63+131*ROW(A77))):INDIRECT("'各歳別人口③'!D"&amp;(67+131*ROW(A77))))</f>
        <v>12238</v>
      </c>
      <c r="AQ87" s="25">
        <f ca="1">SUM(INDIRECT("'各歳別人口③'!D"&amp;(68+131*ROW(A77))):INDIRECT("'各歳別人口③'!D"&amp;(72+131*ROW(A77))))</f>
        <v>11180</v>
      </c>
      <c r="AR87" s="25">
        <f ca="1">SUM(INDIRECT("'各歳別人口③'!D"&amp;(73+131*ROW(A77))):INDIRECT("'各歳別人口③'!D"&amp;(77+131*ROW(A77))))</f>
        <v>12443</v>
      </c>
      <c r="AS87" s="25">
        <f ca="1">SUM(INDIRECT("'各歳別人口③'!D"&amp;(78+131*ROW(A77))):INDIRECT("'各歳別人口③'!D"&amp;(82+131*ROW(A77))))</f>
        <v>12945</v>
      </c>
      <c r="AT87" s="25">
        <f ca="1">SUM(INDIRECT("'各歳別人口③'!D"&amp;(83+131*ROW(A77))):INDIRECT("'各歳別人口③'!D"&amp;(87+131*ROW(A77))))</f>
        <v>10225</v>
      </c>
      <c r="AU87" s="25">
        <f ca="1">SUM(INDIRECT("'各歳別人口③'!D"&amp;(88+131*ROW(A77))):INDIRECT("'各歳別人口③'!D"&amp;(133+131*ROW(A77))))</f>
        <v>8123</v>
      </c>
      <c r="AW87" s="24" t="str">
        <f>"2024年"&amp;"12月"</f>
        <v>2024年12月</v>
      </c>
      <c r="AX87" s="25">
        <f ca="1">SUM(INDIRECT("'各歳別人口③'!E"&amp;(3+131*ROW(A77))):INDIRECT("'各歳別人口③'!E"&amp;(7+131*ROW(A77))))</f>
        <v>4556</v>
      </c>
      <c r="AY87" s="25">
        <f ca="1">SUM(INDIRECT("'各歳別人口③'!E"&amp;(8+131*ROW(A77))):INDIRECT("'各歳別人口③'!E"&amp;(12+131*ROW(A77))))</f>
        <v>5963</v>
      </c>
      <c r="AZ87" s="25">
        <f ca="1">SUM(INDIRECT("'各歳別人口③'!E"&amp;(13+131*ROW(A77))):INDIRECT("'各歳別人口③'!E"&amp;(17+131*ROW(A77))))</f>
        <v>7233</v>
      </c>
      <c r="BA87" s="25">
        <f ca="1">SUM(INDIRECT("'各歳別人口③'!E"&amp;(18+131*ROW(A77))):INDIRECT("'各歳別人口③'!E"&amp;(22+131*ROW(A77))))</f>
        <v>8002</v>
      </c>
      <c r="BB87" s="25">
        <f ca="1">SUM(INDIRECT("'各歳別人口③'!E"&amp;(23+131*ROW(A77))):INDIRECT("'各歳別人口③'!E"&amp;(27+131*ROW(A77))))</f>
        <v>8756</v>
      </c>
      <c r="BC87" s="25">
        <f ca="1">SUM(INDIRECT("'各歳別人口③'!E"&amp;(28+131*ROW(A77))):INDIRECT("'各歳別人口③'!E"&amp;(32+131*ROW(A77))))</f>
        <v>7570</v>
      </c>
      <c r="BD87" s="25">
        <f ca="1">SUM(INDIRECT("'各歳別人口③'!E"&amp;(33+131*ROW(A77))):INDIRECT("'各歳別人口③'!E"&amp;(37+131*ROW(A77))))</f>
        <v>7290</v>
      </c>
      <c r="BE87" s="25">
        <f ca="1">SUM(INDIRECT("'各歳別人口③'!E"&amp;(38+131*ROW(A77))):INDIRECT("'各歳別人口③'!E"&amp;(42+131*ROW(A77))))</f>
        <v>8423</v>
      </c>
      <c r="BF87" s="25">
        <f ca="1">SUM(INDIRECT("'各歳別人口③'!E"&amp;(43+131*ROW(A77))):INDIRECT("'各歳別人口③'!E"&amp;(47+131*ROW(A77))))</f>
        <v>9983</v>
      </c>
      <c r="BG87" s="25">
        <f ca="1">SUM(INDIRECT("'各歳別人口③'!E"&amp;(48+131*ROW(A77))):INDIRECT("'各歳別人口③'!E"&amp;(52+131*ROW(A77))))</f>
        <v>12430</v>
      </c>
      <c r="BH87" s="25">
        <f ca="1">SUM(INDIRECT("'各歳別人口③'!E"&amp;(53+131*ROW(A77))):INDIRECT("'各歳別人口③'!E"&amp;(57+131*ROW(A77))))</f>
        <v>15484</v>
      </c>
      <c r="BI87" s="25">
        <f ca="1">SUM(INDIRECT("'各歳別人口③'!E"&amp;(58+131*ROW(A77))):INDIRECT("'各歳別人口③'!E"&amp;(62+131*ROW(A77))))</f>
        <v>13645</v>
      </c>
      <c r="BJ87" s="25">
        <f ca="1">SUM(INDIRECT("'各歳別人口③'!E"&amp;(63+131*ROW(A77))):INDIRECT("'各歳別人口③'!E"&amp;(67+131*ROW(A77))))</f>
        <v>11842</v>
      </c>
      <c r="BK87" s="25">
        <f ca="1">SUM(INDIRECT("'各歳別人口③'!E"&amp;(68+131*ROW(A77))):INDIRECT("'各歳別人口③'!E"&amp;(72+131*ROW(A77))))</f>
        <v>11175</v>
      </c>
      <c r="BL87" s="25">
        <f ca="1">SUM(INDIRECT("'各歳別人口③'!E"&amp;(73+131*ROW(A77))):INDIRECT("'各歳別人口③'!E"&amp;(77+131*ROW(A77))))</f>
        <v>13476</v>
      </c>
      <c r="BM87" s="25">
        <f ca="1">SUM(INDIRECT("'各歳別人口③'!E"&amp;(78+131*ROW(A77))):INDIRECT("'各歳別人口③'!E"&amp;(82+131*ROW(A77))))</f>
        <v>15955</v>
      </c>
      <c r="BN87" s="25">
        <f ca="1">SUM(INDIRECT("'各歳別人口③'!E"&amp;(83+131*ROW(A77))):INDIRECT("'各歳別人口③'!E"&amp;(87+131*ROW(A77))))</f>
        <v>13603</v>
      </c>
      <c r="BO87" s="25">
        <f ca="1">SUM(INDIRECT("'各歳別人口③'!E"&amp;(88+131*ROW(A77))):INDIRECT("'各歳別人口③'!E"&amp;(133+131*ROW(A77))))</f>
        <v>15012</v>
      </c>
      <c r="BQ87" s="24" t="str">
        <f>"2024年"&amp;"12月"</f>
        <v>2024年12月</v>
      </c>
      <c r="BR87" s="25">
        <f t="shared" ca="1" si="207"/>
        <v>759</v>
      </c>
      <c r="BS87" s="25">
        <f t="shared" ca="1" si="208"/>
        <v>856</v>
      </c>
      <c r="BT87" s="25">
        <f t="shared" ca="1" si="209"/>
        <v>940</v>
      </c>
      <c r="BU87" s="25">
        <f t="shared" ca="1" si="210"/>
        <v>990</v>
      </c>
      <c r="BV87" s="25">
        <f t="shared" ca="1" si="211"/>
        <v>1081</v>
      </c>
      <c r="BW87" s="25">
        <f t="shared" ca="1" si="212"/>
        <v>1203</v>
      </c>
      <c r="BX87" s="25">
        <f t="shared" ca="1" si="213"/>
        <v>1212</v>
      </c>
      <c r="BY87" s="25">
        <f t="shared" ca="1" si="214"/>
        <v>1283</v>
      </c>
      <c r="BZ87" s="25">
        <f t="shared" ca="1" si="215"/>
        <v>1419</v>
      </c>
      <c r="CA87" s="25">
        <f t="shared" ca="1" si="216"/>
        <v>1379</v>
      </c>
      <c r="CB87" s="25">
        <f t="shared" ca="1" si="217"/>
        <v>1390</v>
      </c>
      <c r="CC87" s="25">
        <f t="shared" ca="1" si="218"/>
        <v>1424</v>
      </c>
      <c r="CD87" s="25">
        <f t="shared" ca="1" si="219"/>
        <v>1495</v>
      </c>
      <c r="CE87" s="25">
        <f t="shared" ca="1" si="220"/>
        <v>1506</v>
      </c>
      <c r="CF87" s="25">
        <f t="shared" ca="1" si="221"/>
        <v>1621</v>
      </c>
      <c r="CG87" s="25">
        <f t="shared" ca="1" si="222"/>
        <v>1605</v>
      </c>
      <c r="CH87" s="25">
        <f t="shared" ca="1" si="223"/>
        <v>1932</v>
      </c>
      <c r="CI87" s="25">
        <f t="shared" ca="1" si="224"/>
        <v>1987</v>
      </c>
      <c r="CJ87" s="25">
        <f t="shared" ca="1" si="225"/>
        <v>2066</v>
      </c>
      <c r="CK87" s="25">
        <f t="shared" ca="1" si="226"/>
        <v>2192</v>
      </c>
      <c r="CL87" s="25">
        <f t="shared" ca="1" si="227"/>
        <v>2357</v>
      </c>
      <c r="CM87" s="25">
        <f t="shared" ca="1" si="228"/>
        <v>2423</v>
      </c>
      <c r="CN87" s="25">
        <f t="shared" ca="1" si="229"/>
        <v>2328</v>
      </c>
      <c r="CO87" s="25">
        <f t="shared" ca="1" si="230"/>
        <v>2140</v>
      </c>
      <c r="CP87" s="25">
        <f t="shared" ca="1" si="231"/>
        <v>2011</v>
      </c>
      <c r="CQ87" s="25">
        <f t="shared" ca="1" si="232"/>
        <v>1893</v>
      </c>
      <c r="CR87" s="25">
        <f t="shared" ca="1" si="233"/>
        <v>1810</v>
      </c>
      <c r="CS87" s="25">
        <f t="shared" ca="1" si="234"/>
        <v>1805</v>
      </c>
      <c r="CT87" s="25">
        <f t="shared" ca="1" si="235"/>
        <v>1844</v>
      </c>
      <c r="CU87" s="25">
        <f t="shared" ca="1" si="236"/>
        <v>1821</v>
      </c>
      <c r="CV87" s="25">
        <f t="shared" ca="1" si="237"/>
        <v>1743</v>
      </c>
      <c r="CW87" s="25">
        <f t="shared" ca="1" si="238"/>
        <v>1750</v>
      </c>
      <c r="CX87" s="25">
        <f t="shared" ca="1" si="239"/>
        <v>1693</v>
      </c>
      <c r="CY87" s="25">
        <f t="shared" ca="1" si="240"/>
        <v>1761</v>
      </c>
      <c r="CZ87" s="25">
        <f t="shared" ca="1" si="241"/>
        <v>1754</v>
      </c>
      <c r="DA87" s="25">
        <f t="shared" ca="1" si="242"/>
        <v>1706</v>
      </c>
      <c r="DB87" s="25">
        <f t="shared" ca="1" si="243"/>
        <v>1933</v>
      </c>
      <c r="DC87" s="25">
        <f t="shared" ca="1" si="244"/>
        <v>1874</v>
      </c>
      <c r="DD87" s="25">
        <f t="shared" ca="1" si="245"/>
        <v>1921</v>
      </c>
      <c r="DE87" s="25">
        <f t="shared" ca="1" si="246"/>
        <v>1952</v>
      </c>
      <c r="DF87" s="25">
        <f t="shared" ca="1" si="247"/>
        <v>2069</v>
      </c>
      <c r="DG87" s="25">
        <f t="shared" ca="1" si="248"/>
        <v>2100</v>
      </c>
      <c r="DH87" s="25">
        <f t="shared" ca="1" si="249"/>
        <v>2141</v>
      </c>
      <c r="DI87" s="25">
        <f t="shared" ca="1" si="250"/>
        <v>2124</v>
      </c>
      <c r="DJ87" s="25">
        <f t="shared" ca="1" si="251"/>
        <v>2196</v>
      </c>
      <c r="DK87" s="25">
        <f t="shared" ca="1" si="252"/>
        <v>2342</v>
      </c>
      <c r="DL87" s="25">
        <f t="shared" ca="1" si="253"/>
        <v>2502</v>
      </c>
      <c r="DM87" s="25">
        <f t="shared" ca="1" si="254"/>
        <v>2596</v>
      </c>
      <c r="DN87" s="25">
        <f t="shared" ca="1" si="255"/>
        <v>2822</v>
      </c>
      <c r="DO87" s="25">
        <f t="shared" ca="1" si="256"/>
        <v>2916</v>
      </c>
      <c r="DP87" s="25">
        <f t="shared" ca="1" si="257"/>
        <v>3103</v>
      </c>
      <c r="DQ87" s="25">
        <f t="shared" ca="1" si="258"/>
        <v>3343</v>
      </c>
      <c r="DR87" s="25">
        <f t="shared" ca="1" si="259"/>
        <v>3410</v>
      </c>
      <c r="DS87" s="25">
        <f t="shared" ca="1" si="260"/>
        <v>3329</v>
      </c>
      <c r="DT87" s="25">
        <f t="shared" ca="1" si="261"/>
        <v>3279</v>
      </c>
      <c r="DU87" s="25">
        <f t="shared" ca="1" si="262"/>
        <v>3139</v>
      </c>
      <c r="DV87" s="25">
        <f t="shared" ca="1" si="263"/>
        <v>3016</v>
      </c>
      <c r="DW87" s="25">
        <f t="shared" ca="1" si="264"/>
        <v>3142</v>
      </c>
      <c r="DX87" s="25">
        <f t="shared" ca="1" si="265"/>
        <v>2240</v>
      </c>
      <c r="DY87" s="25">
        <f t="shared" ca="1" si="266"/>
        <v>2821</v>
      </c>
      <c r="DZ87" s="25">
        <f t="shared" ca="1" si="267"/>
        <v>2571</v>
      </c>
      <c r="EA87" s="25">
        <f t="shared" ca="1" si="268"/>
        <v>2573</v>
      </c>
      <c r="EB87" s="25">
        <f t="shared" ca="1" si="269"/>
        <v>2419</v>
      </c>
      <c r="EC87" s="25">
        <f t="shared" ca="1" si="270"/>
        <v>2412</v>
      </c>
      <c r="ED87" s="25">
        <f t="shared" ca="1" si="271"/>
        <v>2263</v>
      </c>
      <c r="EE87" s="25">
        <f t="shared" ca="1" si="272"/>
        <v>2368</v>
      </c>
      <c r="EF87" s="25">
        <f t="shared" ca="1" si="273"/>
        <v>2269</v>
      </c>
      <c r="EG87" s="25">
        <f t="shared" ca="1" si="274"/>
        <v>2095</v>
      </c>
      <c r="EH87" s="25">
        <f t="shared" ca="1" si="275"/>
        <v>2254</v>
      </c>
      <c r="EI87" s="25">
        <f t="shared" ca="1" si="276"/>
        <v>2194</v>
      </c>
      <c r="EJ87" s="25">
        <f t="shared" ca="1" si="277"/>
        <v>2242</v>
      </c>
      <c r="EK87" s="25">
        <f t="shared" ca="1" si="278"/>
        <v>2340</v>
      </c>
      <c r="EL87" s="25">
        <f t="shared" ca="1" si="279"/>
        <v>2507</v>
      </c>
      <c r="EM87" s="25">
        <f t="shared" ca="1" si="280"/>
        <v>2577</v>
      </c>
      <c r="EN87" s="25">
        <f t="shared" ca="1" si="281"/>
        <v>2777</v>
      </c>
      <c r="EO87" s="25">
        <f t="shared" ca="1" si="282"/>
        <v>3193</v>
      </c>
      <c r="EP87" s="25">
        <f t="shared" ca="1" si="283"/>
        <v>2993</v>
      </c>
      <c r="EQ87" s="25">
        <f t="shared" ca="1" si="284"/>
        <v>3053</v>
      </c>
      <c r="ER87" s="25">
        <f t="shared" ca="1" si="285"/>
        <v>1996</v>
      </c>
      <c r="ES87" s="25">
        <f t="shared" ca="1" si="286"/>
        <v>1710</v>
      </c>
      <c r="ET87" s="25">
        <f t="shared" ca="1" si="287"/>
        <v>2199</v>
      </c>
      <c r="EU87" s="25">
        <f t="shared" ca="1" si="288"/>
        <v>2250</v>
      </c>
      <c r="EV87" s="25">
        <f t="shared" ca="1" si="289"/>
        <v>2155</v>
      </c>
      <c r="EW87" s="25">
        <f t="shared" ca="1" si="290"/>
        <v>2006</v>
      </c>
      <c r="EX87" s="25">
        <f t="shared" ca="1" si="291"/>
        <v>1615</v>
      </c>
      <c r="EY87" s="25">
        <f t="shared" ca="1" si="292"/>
        <v>1421</v>
      </c>
      <c r="EZ87" s="25">
        <f t="shared" ca="1" si="293"/>
        <v>1188</v>
      </c>
      <c r="FA87" s="25">
        <f t="shared" ca="1" si="294"/>
        <v>1159</v>
      </c>
      <c r="FB87" s="25">
        <f t="shared" ca="1" si="295"/>
        <v>974</v>
      </c>
      <c r="FC87" s="25">
        <f t="shared" ca="1" si="296"/>
        <v>898</v>
      </c>
      <c r="FD87" s="25">
        <f t="shared" ca="1" si="297"/>
        <v>655</v>
      </c>
      <c r="FE87" s="25">
        <f t="shared" ca="1" si="298"/>
        <v>519</v>
      </c>
      <c r="FF87" s="25">
        <f t="shared" ca="1" si="299"/>
        <v>401</v>
      </c>
      <c r="FG87" s="25">
        <f t="shared" ca="1" si="300"/>
        <v>288</v>
      </c>
      <c r="FH87" s="25">
        <f t="shared" ca="1" si="301"/>
        <v>198</v>
      </c>
      <c r="FI87" s="25">
        <f t="shared" ca="1" si="302"/>
        <v>136</v>
      </c>
      <c r="FJ87" s="25">
        <f t="shared" ca="1" si="303"/>
        <v>111</v>
      </c>
      <c r="FK87" s="25">
        <f t="shared" ca="1" si="304"/>
        <v>82</v>
      </c>
      <c r="FL87" s="25">
        <f t="shared" ca="1" si="305"/>
        <v>46</v>
      </c>
      <c r="FM87" s="25">
        <f t="shared" ca="1" si="306"/>
        <v>22</v>
      </c>
      <c r="FN87" s="27">
        <f ca="1">SUM(INDIRECT("'各歳別人口③'!D"&amp;(103+131*ROW(A77))):INDIRECT("'各歳別人口③'!D"&amp;(133+131*ROW(A77))))</f>
        <v>25</v>
      </c>
      <c r="FP87" s="24" t="str">
        <f>"2024年"&amp;"12月"</f>
        <v>2024年12月</v>
      </c>
      <c r="FQ87" s="25">
        <f t="shared" ca="1" si="307"/>
        <v>734</v>
      </c>
      <c r="FR87" s="25">
        <f t="shared" ca="1" si="308"/>
        <v>853</v>
      </c>
      <c r="FS87" s="25">
        <f t="shared" ca="1" si="309"/>
        <v>988</v>
      </c>
      <c r="FT87" s="25">
        <f t="shared" ca="1" si="310"/>
        <v>940</v>
      </c>
      <c r="FU87" s="25">
        <f t="shared" ca="1" si="311"/>
        <v>1041</v>
      </c>
      <c r="FV87" s="25">
        <f t="shared" ca="1" si="312"/>
        <v>1075</v>
      </c>
      <c r="FW87" s="25">
        <f t="shared" ca="1" si="313"/>
        <v>1124</v>
      </c>
      <c r="FX87" s="25">
        <f t="shared" ca="1" si="314"/>
        <v>1206</v>
      </c>
      <c r="FY87" s="25">
        <f t="shared" ca="1" si="315"/>
        <v>1245</v>
      </c>
      <c r="FZ87" s="25">
        <f t="shared" ca="1" si="316"/>
        <v>1313</v>
      </c>
      <c r="GA87" s="25">
        <f t="shared" ca="1" si="317"/>
        <v>1358</v>
      </c>
      <c r="GB87" s="25">
        <f t="shared" ca="1" si="318"/>
        <v>1447</v>
      </c>
      <c r="GC87" s="25">
        <f t="shared" ca="1" si="319"/>
        <v>1410</v>
      </c>
      <c r="GD87" s="25">
        <f t="shared" ca="1" si="320"/>
        <v>1511</v>
      </c>
      <c r="GE87" s="25">
        <f t="shared" ca="1" si="321"/>
        <v>1507</v>
      </c>
      <c r="GF87" s="25">
        <f t="shared" ca="1" si="322"/>
        <v>1498</v>
      </c>
      <c r="GG87" s="25">
        <f t="shared" ca="1" si="323"/>
        <v>1515</v>
      </c>
      <c r="GH87" s="25">
        <f t="shared" ca="1" si="324"/>
        <v>1635</v>
      </c>
      <c r="GI87" s="25">
        <f t="shared" ca="1" si="325"/>
        <v>1659</v>
      </c>
      <c r="GJ87" s="25">
        <f t="shared" ca="1" si="326"/>
        <v>1695</v>
      </c>
      <c r="GK87" s="25">
        <f t="shared" ca="1" si="327"/>
        <v>1835</v>
      </c>
      <c r="GL87" s="25">
        <f t="shared" ca="1" si="328"/>
        <v>1834</v>
      </c>
      <c r="GM87" s="25">
        <f t="shared" ca="1" si="329"/>
        <v>1752</v>
      </c>
      <c r="GN87" s="25">
        <f t="shared" ca="1" si="330"/>
        <v>1642</v>
      </c>
      <c r="GO87" s="25">
        <f t="shared" ca="1" si="331"/>
        <v>1693</v>
      </c>
      <c r="GP87" s="25">
        <f t="shared" ca="1" si="332"/>
        <v>1553</v>
      </c>
      <c r="GQ87" s="25">
        <f t="shared" ca="1" si="333"/>
        <v>1547</v>
      </c>
      <c r="GR87" s="25">
        <f t="shared" ca="1" si="334"/>
        <v>1573</v>
      </c>
      <c r="GS87" s="25">
        <f t="shared" ca="1" si="335"/>
        <v>1442</v>
      </c>
      <c r="GT87" s="25">
        <f t="shared" ca="1" si="336"/>
        <v>1455</v>
      </c>
      <c r="GU87" s="25">
        <f t="shared" ca="1" si="337"/>
        <v>1492</v>
      </c>
      <c r="GV87" s="25">
        <f t="shared" ca="1" si="338"/>
        <v>1362</v>
      </c>
      <c r="GW87" s="25">
        <f t="shared" ca="1" si="339"/>
        <v>1429</v>
      </c>
      <c r="GX87" s="25">
        <f t="shared" ca="1" si="340"/>
        <v>1479</v>
      </c>
      <c r="GY87" s="25">
        <f t="shared" ca="1" si="341"/>
        <v>1528</v>
      </c>
      <c r="GZ87" s="25">
        <f t="shared" ca="1" si="342"/>
        <v>1613</v>
      </c>
      <c r="HA87" s="25">
        <f t="shared" ca="1" si="343"/>
        <v>1668</v>
      </c>
      <c r="HB87" s="25">
        <f t="shared" ca="1" si="344"/>
        <v>1657</v>
      </c>
      <c r="HC87" s="25">
        <f t="shared" ca="1" si="345"/>
        <v>1653</v>
      </c>
      <c r="HD87" s="25">
        <f t="shared" ca="1" si="346"/>
        <v>1832</v>
      </c>
      <c r="HE87" s="25">
        <f t="shared" ca="1" si="347"/>
        <v>1911</v>
      </c>
      <c r="HF87" s="25">
        <f t="shared" ca="1" si="348"/>
        <v>1979</v>
      </c>
      <c r="HG87" s="25">
        <f t="shared" ca="1" si="349"/>
        <v>1941</v>
      </c>
      <c r="HH87" s="25">
        <f t="shared" ca="1" si="350"/>
        <v>2010</v>
      </c>
      <c r="HI87" s="25">
        <f t="shared" ca="1" si="351"/>
        <v>2142</v>
      </c>
      <c r="HJ87" s="25">
        <f t="shared" ca="1" si="352"/>
        <v>2230</v>
      </c>
      <c r="HK87" s="25">
        <f t="shared" ca="1" si="353"/>
        <v>2346</v>
      </c>
      <c r="HL87" s="25">
        <f t="shared" ca="1" si="354"/>
        <v>2463</v>
      </c>
      <c r="HM87" s="25">
        <f t="shared" ca="1" si="355"/>
        <v>2591</v>
      </c>
      <c r="HN87" s="25">
        <f t="shared" ca="1" si="356"/>
        <v>2800</v>
      </c>
      <c r="HO87" s="25">
        <f t="shared" ca="1" si="357"/>
        <v>3003</v>
      </c>
      <c r="HP87" s="25">
        <f t="shared" ca="1" si="358"/>
        <v>3143</v>
      </c>
      <c r="HQ87" s="25">
        <f t="shared" ca="1" si="359"/>
        <v>3129</v>
      </c>
      <c r="HR87" s="25">
        <f t="shared" ca="1" si="360"/>
        <v>3143</v>
      </c>
      <c r="HS87" s="25">
        <f t="shared" ca="1" si="361"/>
        <v>3066</v>
      </c>
      <c r="HT87" s="25">
        <f t="shared" ca="1" si="362"/>
        <v>2901</v>
      </c>
      <c r="HU87" s="25">
        <f t="shared" ca="1" si="363"/>
        <v>2884</v>
      </c>
      <c r="HV87" s="25">
        <f t="shared" ca="1" si="364"/>
        <v>2956</v>
      </c>
      <c r="HW87" s="25">
        <f t="shared" ca="1" si="365"/>
        <v>2154</v>
      </c>
      <c r="HX87" s="25">
        <f t="shared" ca="1" si="366"/>
        <v>2750</v>
      </c>
      <c r="HY87" s="25">
        <f t="shared" ca="1" si="367"/>
        <v>2509</v>
      </c>
      <c r="HZ87" s="25">
        <f t="shared" ca="1" si="368"/>
        <v>2457</v>
      </c>
      <c r="IA87" s="25">
        <f t="shared" ca="1" si="369"/>
        <v>2323</v>
      </c>
      <c r="IB87" s="25">
        <f t="shared" ca="1" si="370"/>
        <v>2265</v>
      </c>
      <c r="IC87" s="25">
        <f t="shared" ca="1" si="371"/>
        <v>2288</v>
      </c>
      <c r="ID87" s="25">
        <f t="shared" ca="1" si="372"/>
        <v>2208</v>
      </c>
      <c r="IE87" s="25">
        <f t="shared" ca="1" si="373"/>
        <v>2239</v>
      </c>
      <c r="IF87" s="25">
        <f t="shared" ca="1" si="374"/>
        <v>2131</v>
      </c>
      <c r="IG87" s="25">
        <f t="shared" ca="1" si="375"/>
        <v>2282</v>
      </c>
      <c r="IH87" s="25">
        <f t="shared" ca="1" si="376"/>
        <v>2315</v>
      </c>
      <c r="II87" s="25">
        <f t="shared" ca="1" si="377"/>
        <v>2393</v>
      </c>
      <c r="IJ87" s="25">
        <f t="shared" ca="1" si="378"/>
        <v>2374</v>
      </c>
      <c r="IK87" s="25">
        <f t="shared" ca="1" si="379"/>
        <v>2713</v>
      </c>
      <c r="IL87" s="25">
        <f t="shared" ca="1" si="380"/>
        <v>2931</v>
      </c>
      <c r="IM87" s="25">
        <f t="shared" ca="1" si="381"/>
        <v>3065</v>
      </c>
      <c r="IN87" s="25">
        <f t="shared" ca="1" si="382"/>
        <v>3713</v>
      </c>
      <c r="IO87" s="25">
        <f t="shared" ca="1" si="383"/>
        <v>3623</v>
      </c>
      <c r="IP87" s="25">
        <f t="shared" ca="1" si="384"/>
        <v>3722</v>
      </c>
      <c r="IQ87" s="25">
        <f t="shared" ca="1" si="385"/>
        <v>2588</v>
      </c>
      <c r="IR87" s="25">
        <f t="shared" ca="1" si="386"/>
        <v>2309</v>
      </c>
      <c r="IS87" s="25">
        <f t="shared" ca="1" si="387"/>
        <v>2941</v>
      </c>
      <c r="IT87" s="25">
        <f t="shared" ca="1" si="388"/>
        <v>2904</v>
      </c>
      <c r="IU87" s="25">
        <f t="shared" ca="1" si="389"/>
        <v>2730</v>
      </c>
      <c r="IV87" s="25">
        <f t="shared" ca="1" si="390"/>
        <v>2699</v>
      </c>
      <c r="IW87" s="25">
        <f t="shared" ca="1" si="391"/>
        <v>2329</v>
      </c>
      <c r="IX87" s="25">
        <f t="shared" ca="1" si="392"/>
        <v>1993</v>
      </c>
      <c r="IY87" s="25">
        <f t="shared" ca="1" si="393"/>
        <v>1789</v>
      </c>
      <c r="IZ87" s="25">
        <f t="shared" ca="1" si="394"/>
        <v>1816</v>
      </c>
      <c r="JA87" s="25">
        <f t="shared" ca="1" si="395"/>
        <v>1541</v>
      </c>
      <c r="JB87" s="25">
        <f t="shared" ca="1" si="396"/>
        <v>1552</v>
      </c>
      <c r="JC87" s="25">
        <f t="shared" ca="1" si="397"/>
        <v>1251</v>
      </c>
      <c r="JD87" s="25">
        <f t="shared" ca="1" si="398"/>
        <v>1110</v>
      </c>
      <c r="JE87" s="25">
        <f t="shared" ca="1" si="399"/>
        <v>956</v>
      </c>
      <c r="JF87" s="25">
        <f t="shared" ca="1" si="400"/>
        <v>737</v>
      </c>
      <c r="JG87" s="25">
        <f t="shared" ca="1" si="401"/>
        <v>591</v>
      </c>
      <c r="JH87" s="25">
        <f t="shared" ca="1" si="402"/>
        <v>476</v>
      </c>
      <c r="JI87" s="25">
        <f t="shared" ca="1" si="403"/>
        <v>361</v>
      </c>
      <c r="JJ87" s="25">
        <f t="shared" ca="1" si="404"/>
        <v>260</v>
      </c>
      <c r="JK87" s="25">
        <f t="shared" ca="1" si="405"/>
        <v>201</v>
      </c>
      <c r="JL87" s="25">
        <f t="shared" ca="1" si="406"/>
        <v>141</v>
      </c>
      <c r="JM87" s="27">
        <f ca="1">SUM(INDIRECT("'各歳別人口③'!E"&amp;(103+131*ROW(A77))):INDIRECT("'各歳別人口③'!E"&amp;(133+131*ROW(A77))))</f>
        <v>237</v>
      </c>
    </row>
    <row r="88" spans="1:273" x14ac:dyDescent="0.4">
      <c r="A88" s="24" t="str">
        <f>"2025年"&amp;"1月"</f>
        <v>2025年1月</v>
      </c>
      <c r="B88" s="25">
        <f ca="1">SUM(INDIRECT("'各歳別人口③'!D"&amp;(3+131*ROW(A78))):INDIRECT("'各歳別人口③'!E"&amp;(133+131*ROW(A78))))</f>
        <v>378475</v>
      </c>
      <c r="D88" s="24" t="str">
        <f>"2025年"&amp;"1月"</f>
        <v>2025年1月</v>
      </c>
      <c r="E88" s="25">
        <f ca="1">SUM(INDIRECT("'各歳別人口③'!D"&amp;(3+131*ROW(A78))):INDIRECT("'各歳別人口③'!D"&amp;(133+131*ROW(A78))))</f>
        <v>188333</v>
      </c>
      <c r="F88" s="25">
        <f ca="1">SUM(INDIRECT("'各歳別人口③'!E"&amp;(3+131*ROW(A78))):INDIRECT("'各歳別人口③'!E"&amp;(133+131*ROW(A78))))</f>
        <v>190142</v>
      </c>
      <c r="H88" s="24" t="str">
        <f>"2025年"&amp;"1月"</f>
        <v>2025年1月</v>
      </c>
      <c r="I88" s="25">
        <f ca="1">SUM(INDIRECT("'各歳別人口③'!D"&amp;(3+131*ROW(A78))):INDIRECT("'各歳別人口③'!D"&amp;(17+131*ROW(A78))))</f>
        <v>18523</v>
      </c>
      <c r="J88" s="25">
        <f ca="1">SUM(INDIRECT("'各歳別人口③'!D"&amp;(18+131*ROW(A78))):INDIRECT("'各歳別人口③'!D"&amp;(67+131*ROW(A78))))</f>
        <v>115004</v>
      </c>
      <c r="K88" s="25">
        <f ca="1">SUM(INDIRECT("'各歳別人口③'!D"&amp;(68+131*ROW(A78))):INDIRECT("'各歳別人口③'!D"&amp;(133+131*ROW(A78))))</f>
        <v>54806</v>
      </c>
      <c r="M88" s="24" t="str">
        <f>"2025年"&amp;"1月"</f>
        <v>2025年1月</v>
      </c>
      <c r="N88" s="25">
        <f ca="1">SUM(INDIRECT("'各歳別人口③'!E"&amp;(3+131*ROW(A78))):INDIRECT("'各歳別人口③'!E"&amp;(17+131*ROW(A78))))</f>
        <v>17713</v>
      </c>
      <c r="O88" s="25">
        <f ca="1">SUM(INDIRECT("'各歳別人口③'!E"&amp;(18+131*ROW(A78))):INDIRECT("'各歳別人口③'!E"&amp;(67+131*ROW(A78))))</f>
        <v>103327</v>
      </c>
      <c r="P88" s="25">
        <f ca="1">SUM(INDIRECT("'各歳別人口③'!E"&amp;(68+131*ROW(A78))):INDIRECT("'各歳別人口③'!E"&amp;(133+131*ROW(A78))))</f>
        <v>69102</v>
      </c>
      <c r="R88" s="24" t="str">
        <f>"2025年"&amp;"1月"</f>
        <v>2025年1月</v>
      </c>
      <c r="S88" s="26">
        <f ca="1">IFERROR(SUM(INDIRECT("'各歳別人口③'!D"&amp;(68+131*ROW(A78))):INDIRECT("'各歳別人口③'!E"&amp;(133+131*ROW(A78))))/SUM(INDIRECT("'各歳別人口③'!D"&amp;(3+131*ROW(A78))):INDIRECT("'各歳別人口③'!E"&amp;(133+131*ROW(A78)))),"")</f>
        <v>0.32738754210978266</v>
      </c>
      <c r="U88" s="24" t="str">
        <f>"2025年"&amp;"1月"</f>
        <v>2025年1月</v>
      </c>
      <c r="V88" s="26">
        <f ca="1">IFERROR(SUM(INDIRECT("'各歳別人口③'!D"&amp;(78+131*ROW(A78))):INDIRECT("'各歳別人口③'!E"&amp;(133+131*ROW(A78))))/SUM(INDIRECT("'各歳別人口③'!D"&amp;(3+131*ROW(A78))):INDIRECT("'各歳別人口③'!E"&amp;(133+131*ROW(A78)))),"")</f>
        <v>0.20056014267785191</v>
      </c>
      <c r="X88" s="24" t="str">
        <f>"2025年"&amp;"1月"</f>
        <v>2025年1月</v>
      </c>
      <c r="Y88" s="26">
        <f ca="1">IFERROR(SUM(INDIRECT("'各歳別人口③'!D"&amp;(3+131*ROW(A78))):INDIRECT("'各歳別人口③'!E"&amp;(17+131*ROW(A78))))/SUM(INDIRECT("'各歳別人口③'!D"&amp;(3+131*ROW(A78))):INDIRECT("'各歳別人口③'!E"&amp;(133+131*ROW(A78)))),"")</f>
        <v>9.5742122993592707E-2</v>
      </c>
      <c r="Z88" s="26">
        <f ca="1">IFERROR(SUM(INDIRECT("'各歳別人口③'!D"&amp;(18+131*ROW(A78))):INDIRECT("'各歳別人口③'!E"&amp;(67+131*ROW(A78))))/SUM(INDIRECT("'各歳別人口③'!D"&amp;(3+131*ROW(A78))):INDIRECT("'各歳別人口③'!E"&amp;(133+131*ROW(A78)))),"")</f>
        <v>0.57687033489662465</v>
      </c>
      <c r="AA88" s="26">
        <f ca="1">IFERROR(SUM(INDIRECT("'各歳別人口③'!D"&amp;(68+131*ROW(A78))):INDIRECT("'各歳別人口③'!E"&amp;(133+131*ROW(A78))))/SUM(INDIRECT("'各歳別人口③'!D"&amp;(3+131*ROW(A78))):INDIRECT("'各歳別人口③'!E"&amp;(133+131*ROW(A78)))),"")</f>
        <v>0.32738754210978266</v>
      </c>
      <c r="AC88" s="24" t="str">
        <f>"2025年"&amp;"1月"</f>
        <v>2025年1月</v>
      </c>
      <c r="AD88" s="25">
        <f ca="1">SUM(INDIRECT("'各歳別人口③'!D"&amp;(3+131*ROW(A78))):INDIRECT("'各歳別人口③'!D"&amp;(7+131*ROW(A78))))</f>
        <v>4624</v>
      </c>
      <c r="AE88" s="25">
        <f ca="1">SUM(INDIRECT("'各歳別人口③'!D"&amp;(8+131*ROW(A78))):INDIRECT("'各歳別人口③'!D"&amp;(12+131*ROW(A78))))</f>
        <v>6485</v>
      </c>
      <c r="AF88" s="25">
        <f ca="1">SUM(INDIRECT("'各歳別人口③'!D"&amp;(13+131*ROW(A78))):INDIRECT("'各歳別人口③'!D"&amp;(17+131*ROW(A78))))</f>
        <v>7414</v>
      </c>
      <c r="AG88" s="25">
        <f ca="1">SUM(INDIRECT("'各歳別人口③'!D"&amp;(18+131*ROW(A78))):INDIRECT("'各歳別人口③'!D"&amp;(22+131*ROW(A78))))</f>
        <v>9729</v>
      </c>
      <c r="AH88" s="25">
        <f ca="1">SUM(INDIRECT("'各歳別人口③'!D"&amp;(23+131*ROW(A78))):INDIRECT("'各歳別人口③'!D"&amp;(27+131*ROW(A78))))</f>
        <v>11292</v>
      </c>
      <c r="AI88" s="25">
        <f ca="1">SUM(INDIRECT("'各歳別人口③'!D"&amp;(28+131*ROW(A78))):INDIRECT("'各歳別人口③'!D"&amp;(32+131*ROW(A78))))</f>
        <v>9166</v>
      </c>
      <c r="AJ88" s="25">
        <f ca="1">SUM(INDIRECT("'各歳別人口③'!D"&amp;(33+131*ROW(A78))):INDIRECT("'各歳別人口③'!D"&amp;(37+131*ROW(A78))))</f>
        <v>8667</v>
      </c>
      <c r="AK88" s="25">
        <f ca="1">SUM(INDIRECT("'各歳別人口③'!D"&amp;(38+131*ROW(A78))):INDIRECT("'各歳別人口③'!D"&amp;(42+131*ROW(A78))))</f>
        <v>9370</v>
      </c>
      <c r="AL88" s="25">
        <f ca="1">SUM(INDIRECT("'各歳別人口③'!D"&amp;(43+131*ROW(A78))):INDIRECT("'各歳別人口③'!D"&amp;(47+131*ROW(A78))))</f>
        <v>10625</v>
      </c>
      <c r="AM88" s="25">
        <f ca="1">SUM(INDIRECT("'各歳別人口③'!D"&amp;(48+131*ROW(A78))):INDIRECT("'各歳別人口③'!D"&amp;(52+131*ROW(A78))))</f>
        <v>13120</v>
      </c>
      <c r="AN88" s="25">
        <f ca="1">SUM(INDIRECT("'各歳別人口③'!D"&amp;(53+131*ROW(A78))):INDIRECT("'各歳別人口③'!D"&amp;(57+131*ROW(A78))))</f>
        <v>16381</v>
      </c>
      <c r="AO88" s="25">
        <f ca="1">SUM(INDIRECT("'各歳別人口③'!D"&amp;(58+131*ROW(A78))):INDIRECT("'各歳別人口③'!D"&amp;(62+131*ROW(A78))))</f>
        <v>14427</v>
      </c>
      <c r="AP88" s="25">
        <f ca="1">SUM(INDIRECT("'各歳別人口③'!D"&amp;(63+131*ROW(A78))):INDIRECT("'各歳別人口③'!D"&amp;(67+131*ROW(A78))))</f>
        <v>12227</v>
      </c>
      <c r="AQ88" s="25">
        <f ca="1">SUM(INDIRECT("'各歳別人口③'!D"&amp;(68+131*ROW(A78))):INDIRECT("'各歳別人口③'!D"&amp;(72+131*ROW(A78))))</f>
        <v>11190</v>
      </c>
      <c r="AR88" s="25">
        <f ca="1">SUM(INDIRECT("'各歳別人口③'!D"&amp;(73+131*ROW(A78))):INDIRECT("'各歳別人口③'!D"&amp;(77+131*ROW(A78))))</f>
        <v>12345</v>
      </c>
      <c r="AS88" s="25">
        <f ca="1">SUM(INDIRECT("'各歳別人口③'!D"&amp;(78+131*ROW(A78))):INDIRECT("'各歳別人口③'!D"&amp;(82+131*ROW(A78))))</f>
        <v>12979</v>
      </c>
      <c r="AT88" s="25">
        <f ca="1">SUM(INDIRECT("'各歳別人口③'!D"&amp;(83+131*ROW(A78))):INDIRECT("'各歳別人口③'!D"&amp;(87+131*ROW(A78))))</f>
        <v>10161</v>
      </c>
      <c r="AU88" s="25">
        <f ca="1">SUM(INDIRECT("'各歳別人口③'!D"&amp;(88+131*ROW(A78))):INDIRECT("'各歳別人口③'!D"&amp;(133+131*ROW(A78))))</f>
        <v>8131</v>
      </c>
      <c r="AW88" s="24" t="str">
        <f>"2025年"&amp;"1月"</f>
        <v>2025年1月</v>
      </c>
      <c r="AX88" s="25">
        <f ca="1">SUM(INDIRECT("'各歳別人口③'!E"&amp;(3+131*ROW(A78))):INDIRECT("'各歳別人口③'!E"&amp;(7+131*ROW(A78))))</f>
        <v>4548</v>
      </c>
      <c r="AY88" s="25">
        <f ca="1">SUM(INDIRECT("'各歳別人口③'!E"&amp;(8+131*ROW(A78))):INDIRECT("'各歳別人口③'!E"&amp;(12+131*ROW(A78))))</f>
        <v>5922</v>
      </c>
      <c r="AZ88" s="25">
        <f ca="1">SUM(INDIRECT("'各歳別人口③'!E"&amp;(13+131*ROW(A78))):INDIRECT("'各歳別人口③'!E"&amp;(17+131*ROW(A78))))</f>
        <v>7243</v>
      </c>
      <c r="BA88" s="25">
        <f ca="1">SUM(INDIRECT("'各歳別人口③'!E"&amp;(18+131*ROW(A78))):INDIRECT("'各歳別人口③'!E"&amp;(22+131*ROW(A78))))</f>
        <v>7963</v>
      </c>
      <c r="BB88" s="25">
        <f ca="1">SUM(INDIRECT("'各歳別人口③'!E"&amp;(23+131*ROW(A78))):INDIRECT("'各歳別人口③'!E"&amp;(27+131*ROW(A78))))</f>
        <v>8770</v>
      </c>
      <c r="BC88" s="25">
        <f ca="1">SUM(INDIRECT("'各歳別人口③'!E"&amp;(28+131*ROW(A78))):INDIRECT("'各歳別人口③'!E"&amp;(32+131*ROW(A78))))</f>
        <v>7570</v>
      </c>
      <c r="BD88" s="25">
        <f ca="1">SUM(INDIRECT("'各歳別人口③'!E"&amp;(33+131*ROW(A78))):INDIRECT("'各歳別人口③'!E"&amp;(37+131*ROW(A78))))</f>
        <v>7294</v>
      </c>
      <c r="BE88" s="25">
        <f ca="1">SUM(INDIRECT("'各歳別人口③'!E"&amp;(38+131*ROW(A78))):INDIRECT("'各歳別人口③'!E"&amp;(42+131*ROW(A78))))</f>
        <v>8370</v>
      </c>
      <c r="BF88" s="25">
        <f ca="1">SUM(INDIRECT("'各歳別人口③'!E"&amp;(43+131*ROW(A78))):INDIRECT("'各歳別人口③'!E"&amp;(47+131*ROW(A78))))</f>
        <v>9960</v>
      </c>
      <c r="BG88" s="25">
        <f ca="1">SUM(INDIRECT("'各歳別人口③'!E"&amp;(48+131*ROW(A78))):INDIRECT("'各歳別人口③'!E"&amp;(52+131*ROW(A78))))</f>
        <v>12415</v>
      </c>
      <c r="BH88" s="25">
        <f ca="1">SUM(INDIRECT("'各歳別人口③'!E"&amp;(53+131*ROW(A78))):INDIRECT("'各歳別人口③'!E"&amp;(57+131*ROW(A78))))</f>
        <v>15451</v>
      </c>
      <c r="BI88" s="25">
        <f ca="1">SUM(INDIRECT("'各歳別人口③'!E"&amp;(58+131*ROW(A78))):INDIRECT("'各歳別人口③'!E"&amp;(62+131*ROW(A78))))</f>
        <v>13664</v>
      </c>
      <c r="BJ88" s="25">
        <f ca="1">SUM(INDIRECT("'各歳別人口③'!E"&amp;(63+131*ROW(A78))):INDIRECT("'各歳別人口③'!E"&amp;(67+131*ROW(A78))))</f>
        <v>11870</v>
      </c>
      <c r="BK88" s="25">
        <f ca="1">SUM(INDIRECT("'各歳別人口③'!E"&amp;(68+131*ROW(A78))):INDIRECT("'各歳別人口③'!E"&amp;(72+131*ROW(A78))))</f>
        <v>11122</v>
      </c>
      <c r="BL88" s="25">
        <f ca="1">SUM(INDIRECT("'各歳別人口③'!E"&amp;(73+131*ROW(A78))):INDIRECT("'各歳別人口③'!E"&amp;(77+131*ROW(A78))))</f>
        <v>13344</v>
      </c>
      <c r="BM88" s="25">
        <f ca="1">SUM(INDIRECT("'各歳別人口③'!E"&amp;(78+131*ROW(A78))):INDIRECT("'各歳別人口③'!E"&amp;(82+131*ROW(A78))))</f>
        <v>16033</v>
      </c>
      <c r="BN88" s="25">
        <f ca="1">SUM(INDIRECT("'各歳別人口③'!E"&amp;(83+131*ROW(A78))):INDIRECT("'各歳別人口③'!E"&amp;(87+131*ROW(A78))))</f>
        <v>13529</v>
      </c>
      <c r="BO88" s="25">
        <f ca="1">SUM(INDIRECT("'各歳別人口③'!E"&amp;(88+131*ROW(A78))):INDIRECT("'各歳別人口③'!E"&amp;(133+131*ROW(A78))))</f>
        <v>15074</v>
      </c>
      <c r="BQ88" s="24" t="str">
        <f>"2025年"&amp;"1月"</f>
        <v>2025年1月</v>
      </c>
      <c r="BR88" s="25">
        <f t="shared" ca="1" si="207"/>
        <v>782</v>
      </c>
      <c r="BS88" s="25">
        <f t="shared" ca="1" si="208"/>
        <v>852</v>
      </c>
      <c r="BT88" s="25">
        <f t="shared" ca="1" si="209"/>
        <v>932</v>
      </c>
      <c r="BU88" s="25">
        <f t="shared" ca="1" si="210"/>
        <v>992</v>
      </c>
      <c r="BV88" s="25">
        <f t="shared" ca="1" si="211"/>
        <v>1066</v>
      </c>
      <c r="BW88" s="25">
        <f t="shared" ca="1" si="212"/>
        <v>1189</v>
      </c>
      <c r="BX88" s="25">
        <f t="shared" ca="1" si="213"/>
        <v>1220</v>
      </c>
      <c r="BY88" s="25">
        <f t="shared" ca="1" si="214"/>
        <v>1281</v>
      </c>
      <c r="BZ88" s="25">
        <f t="shared" ca="1" si="215"/>
        <v>1387</v>
      </c>
      <c r="CA88" s="25">
        <f t="shared" ca="1" si="216"/>
        <v>1408</v>
      </c>
      <c r="CB88" s="25">
        <f t="shared" ca="1" si="217"/>
        <v>1380</v>
      </c>
      <c r="CC88" s="25">
        <f t="shared" ca="1" si="218"/>
        <v>1412</v>
      </c>
      <c r="CD88" s="25">
        <f t="shared" ca="1" si="219"/>
        <v>1500</v>
      </c>
      <c r="CE88" s="25">
        <f t="shared" ca="1" si="220"/>
        <v>1507</v>
      </c>
      <c r="CF88" s="25">
        <f t="shared" ca="1" si="221"/>
        <v>1615</v>
      </c>
      <c r="CG88" s="25">
        <f t="shared" ca="1" si="222"/>
        <v>1562</v>
      </c>
      <c r="CH88" s="25">
        <f t="shared" ca="1" si="223"/>
        <v>1966</v>
      </c>
      <c r="CI88" s="25">
        <f t="shared" ca="1" si="224"/>
        <v>1961</v>
      </c>
      <c r="CJ88" s="25">
        <f t="shared" ca="1" si="225"/>
        <v>2070</v>
      </c>
      <c r="CK88" s="25">
        <f t="shared" ca="1" si="226"/>
        <v>2170</v>
      </c>
      <c r="CL88" s="25">
        <f t="shared" ca="1" si="227"/>
        <v>2350</v>
      </c>
      <c r="CM88" s="25">
        <f t="shared" ca="1" si="228"/>
        <v>2445</v>
      </c>
      <c r="CN88" s="25">
        <f t="shared" ca="1" si="229"/>
        <v>2365</v>
      </c>
      <c r="CO88" s="25">
        <f t="shared" ca="1" si="230"/>
        <v>2126</v>
      </c>
      <c r="CP88" s="25">
        <f t="shared" ca="1" si="231"/>
        <v>2006</v>
      </c>
      <c r="CQ88" s="25">
        <f t="shared" ca="1" si="232"/>
        <v>1890</v>
      </c>
      <c r="CR88" s="25">
        <f t="shared" ca="1" si="233"/>
        <v>1826</v>
      </c>
      <c r="CS88" s="25">
        <f t="shared" ca="1" si="234"/>
        <v>1779</v>
      </c>
      <c r="CT88" s="25">
        <f t="shared" ca="1" si="235"/>
        <v>1845</v>
      </c>
      <c r="CU88" s="25">
        <f t="shared" ca="1" si="236"/>
        <v>1826</v>
      </c>
      <c r="CV88" s="25">
        <f t="shared" ca="1" si="237"/>
        <v>1765</v>
      </c>
      <c r="CW88" s="25">
        <f t="shared" ca="1" si="238"/>
        <v>1727</v>
      </c>
      <c r="CX88" s="25">
        <f t="shared" ca="1" si="239"/>
        <v>1710</v>
      </c>
      <c r="CY88" s="25">
        <f t="shared" ca="1" si="240"/>
        <v>1720</v>
      </c>
      <c r="CZ88" s="25">
        <f t="shared" ca="1" si="241"/>
        <v>1745</v>
      </c>
      <c r="DA88" s="25">
        <f t="shared" ca="1" si="242"/>
        <v>1717</v>
      </c>
      <c r="DB88" s="25">
        <f t="shared" ca="1" si="243"/>
        <v>1939</v>
      </c>
      <c r="DC88" s="25">
        <f t="shared" ca="1" si="244"/>
        <v>1869</v>
      </c>
      <c r="DD88" s="25">
        <f t="shared" ca="1" si="245"/>
        <v>1920</v>
      </c>
      <c r="DE88" s="25">
        <f t="shared" ca="1" si="246"/>
        <v>1925</v>
      </c>
      <c r="DF88" s="25">
        <f t="shared" ca="1" si="247"/>
        <v>2095</v>
      </c>
      <c r="DG88" s="25">
        <f t="shared" ca="1" si="248"/>
        <v>2102</v>
      </c>
      <c r="DH88" s="25">
        <f t="shared" ca="1" si="249"/>
        <v>2111</v>
      </c>
      <c r="DI88" s="25">
        <f t="shared" ca="1" si="250"/>
        <v>2125</v>
      </c>
      <c r="DJ88" s="25">
        <f t="shared" ca="1" si="251"/>
        <v>2192</v>
      </c>
      <c r="DK88" s="25">
        <f t="shared" ca="1" si="252"/>
        <v>2316</v>
      </c>
      <c r="DL88" s="25">
        <f t="shared" ca="1" si="253"/>
        <v>2499</v>
      </c>
      <c r="DM88" s="25">
        <f t="shared" ca="1" si="254"/>
        <v>2611</v>
      </c>
      <c r="DN88" s="25">
        <f t="shared" ca="1" si="255"/>
        <v>2778</v>
      </c>
      <c r="DO88" s="25">
        <f t="shared" ca="1" si="256"/>
        <v>2916</v>
      </c>
      <c r="DP88" s="25">
        <f t="shared" ca="1" si="257"/>
        <v>3045</v>
      </c>
      <c r="DQ88" s="25">
        <f t="shared" ca="1" si="258"/>
        <v>3352</v>
      </c>
      <c r="DR88" s="25">
        <f t="shared" ca="1" si="259"/>
        <v>3405</v>
      </c>
      <c r="DS88" s="25">
        <f t="shared" ca="1" si="260"/>
        <v>3338</v>
      </c>
      <c r="DT88" s="25">
        <f t="shared" ca="1" si="261"/>
        <v>3241</v>
      </c>
      <c r="DU88" s="25">
        <f t="shared" ca="1" si="262"/>
        <v>3134</v>
      </c>
      <c r="DV88" s="25">
        <f t="shared" ca="1" si="263"/>
        <v>3074</v>
      </c>
      <c r="DW88" s="25">
        <f t="shared" ca="1" si="264"/>
        <v>3104</v>
      </c>
      <c r="DX88" s="25">
        <f t="shared" ca="1" si="265"/>
        <v>2342</v>
      </c>
      <c r="DY88" s="25">
        <f t="shared" ca="1" si="266"/>
        <v>2773</v>
      </c>
      <c r="DZ88" s="25">
        <f t="shared" ca="1" si="267"/>
        <v>2565</v>
      </c>
      <c r="EA88" s="25">
        <f t="shared" ca="1" si="268"/>
        <v>2578</v>
      </c>
      <c r="EB88" s="25">
        <f t="shared" ca="1" si="269"/>
        <v>2414</v>
      </c>
      <c r="EC88" s="25">
        <f t="shared" ca="1" si="270"/>
        <v>2430</v>
      </c>
      <c r="ED88" s="25">
        <f t="shared" ca="1" si="271"/>
        <v>2240</v>
      </c>
      <c r="EE88" s="25">
        <f t="shared" ca="1" si="272"/>
        <v>2388</v>
      </c>
      <c r="EF88" s="25">
        <f t="shared" ca="1" si="273"/>
        <v>2255</v>
      </c>
      <c r="EG88" s="25">
        <f t="shared" ca="1" si="274"/>
        <v>2122</v>
      </c>
      <c r="EH88" s="25">
        <f t="shared" ca="1" si="275"/>
        <v>2235</v>
      </c>
      <c r="EI88" s="25">
        <f t="shared" ca="1" si="276"/>
        <v>2190</v>
      </c>
      <c r="EJ88" s="25">
        <f t="shared" ca="1" si="277"/>
        <v>2217</v>
      </c>
      <c r="EK88" s="25">
        <f t="shared" ca="1" si="278"/>
        <v>2330</v>
      </c>
      <c r="EL88" s="25">
        <f t="shared" ca="1" si="279"/>
        <v>2472</v>
      </c>
      <c r="EM88" s="25">
        <f t="shared" ca="1" si="280"/>
        <v>2571</v>
      </c>
      <c r="EN88" s="25">
        <f t="shared" ca="1" si="281"/>
        <v>2755</v>
      </c>
      <c r="EO88" s="25">
        <f t="shared" ca="1" si="282"/>
        <v>3101</v>
      </c>
      <c r="EP88" s="25">
        <f t="shared" ca="1" si="283"/>
        <v>2996</v>
      </c>
      <c r="EQ88" s="25">
        <f t="shared" ca="1" si="284"/>
        <v>3116</v>
      </c>
      <c r="ER88" s="25">
        <f t="shared" ca="1" si="285"/>
        <v>2108</v>
      </c>
      <c r="ES88" s="25">
        <f t="shared" ca="1" si="286"/>
        <v>1658</v>
      </c>
      <c r="ET88" s="25">
        <f t="shared" ca="1" si="287"/>
        <v>2110</v>
      </c>
      <c r="EU88" s="25">
        <f t="shared" ca="1" si="288"/>
        <v>2246</v>
      </c>
      <c r="EV88" s="25">
        <f t="shared" ca="1" si="289"/>
        <v>2147</v>
      </c>
      <c r="EW88" s="25">
        <f t="shared" ca="1" si="290"/>
        <v>2013</v>
      </c>
      <c r="EX88" s="25">
        <f t="shared" ca="1" si="291"/>
        <v>1645</v>
      </c>
      <c r="EY88" s="25">
        <f t="shared" ca="1" si="292"/>
        <v>1438</v>
      </c>
      <c r="EZ88" s="25">
        <f t="shared" ca="1" si="293"/>
        <v>1171</v>
      </c>
      <c r="FA88" s="25">
        <f t="shared" ca="1" si="294"/>
        <v>1158</v>
      </c>
      <c r="FB88" s="25">
        <f t="shared" ca="1" si="295"/>
        <v>971</v>
      </c>
      <c r="FC88" s="25">
        <f t="shared" ca="1" si="296"/>
        <v>898</v>
      </c>
      <c r="FD88" s="25">
        <f t="shared" ca="1" si="297"/>
        <v>661</v>
      </c>
      <c r="FE88" s="25">
        <f t="shared" ca="1" si="298"/>
        <v>513</v>
      </c>
      <c r="FF88" s="25">
        <f t="shared" ca="1" si="299"/>
        <v>412</v>
      </c>
      <c r="FG88" s="25">
        <f t="shared" ca="1" si="300"/>
        <v>287</v>
      </c>
      <c r="FH88" s="25">
        <f t="shared" ca="1" si="301"/>
        <v>204</v>
      </c>
      <c r="FI88" s="25">
        <f t="shared" ca="1" si="302"/>
        <v>137</v>
      </c>
      <c r="FJ88" s="25">
        <f t="shared" ca="1" si="303"/>
        <v>103</v>
      </c>
      <c r="FK88" s="25">
        <f t="shared" ca="1" si="304"/>
        <v>90</v>
      </c>
      <c r="FL88" s="25">
        <f t="shared" ca="1" si="305"/>
        <v>35</v>
      </c>
      <c r="FM88" s="25">
        <f t="shared" ca="1" si="306"/>
        <v>29</v>
      </c>
      <c r="FN88" s="27">
        <f ca="1">SUM(INDIRECT("'各歳別人口③'!D"&amp;(103+131*ROW(A78))):INDIRECT("'各歳別人口③'!D"&amp;(133+131*ROW(A78))))</f>
        <v>24</v>
      </c>
      <c r="FP88" s="24" t="str">
        <f>"2025年"&amp;"1月"</f>
        <v>2025年1月</v>
      </c>
      <c r="FQ88" s="25">
        <f t="shared" ca="1" si="307"/>
        <v>730</v>
      </c>
      <c r="FR88" s="25">
        <f t="shared" ca="1" si="308"/>
        <v>853</v>
      </c>
      <c r="FS88" s="25">
        <f t="shared" ca="1" si="309"/>
        <v>979</v>
      </c>
      <c r="FT88" s="25">
        <f t="shared" ca="1" si="310"/>
        <v>939</v>
      </c>
      <c r="FU88" s="25">
        <f t="shared" ca="1" si="311"/>
        <v>1047</v>
      </c>
      <c r="FV88" s="25">
        <f t="shared" ca="1" si="312"/>
        <v>1076</v>
      </c>
      <c r="FW88" s="25">
        <f t="shared" ca="1" si="313"/>
        <v>1095</v>
      </c>
      <c r="FX88" s="25">
        <f t="shared" ca="1" si="314"/>
        <v>1219</v>
      </c>
      <c r="FY88" s="25">
        <f t="shared" ca="1" si="315"/>
        <v>1235</v>
      </c>
      <c r="FZ88" s="25">
        <f t="shared" ca="1" si="316"/>
        <v>1297</v>
      </c>
      <c r="GA88" s="25">
        <f t="shared" ca="1" si="317"/>
        <v>1375</v>
      </c>
      <c r="GB88" s="25">
        <f t="shared" ca="1" si="318"/>
        <v>1429</v>
      </c>
      <c r="GC88" s="25">
        <f t="shared" ca="1" si="319"/>
        <v>1411</v>
      </c>
      <c r="GD88" s="25">
        <f t="shared" ca="1" si="320"/>
        <v>1516</v>
      </c>
      <c r="GE88" s="25">
        <f t="shared" ca="1" si="321"/>
        <v>1512</v>
      </c>
      <c r="GF88" s="25">
        <f t="shared" ca="1" si="322"/>
        <v>1481</v>
      </c>
      <c r="GG88" s="25">
        <f t="shared" ca="1" si="323"/>
        <v>1519</v>
      </c>
      <c r="GH88" s="25">
        <f t="shared" ca="1" si="324"/>
        <v>1633</v>
      </c>
      <c r="GI88" s="25">
        <f t="shared" ca="1" si="325"/>
        <v>1649</v>
      </c>
      <c r="GJ88" s="25">
        <f t="shared" ca="1" si="326"/>
        <v>1681</v>
      </c>
      <c r="GK88" s="25">
        <f t="shared" ca="1" si="327"/>
        <v>1846</v>
      </c>
      <c r="GL88" s="25">
        <f t="shared" ca="1" si="328"/>
        <v>1815</v>
      </c>
      <c r="GM88" s="25">
        <f t="shared" ca="1" si="329"/>
        <v>1769</v>
      </c>
      <c r="GN88" s="25">
        <f t="shared" ca="1" si="330"/>
        <v>1641</v>
      </c>
      <c r="GO88" s="25">
        <f t="shared" ca="1" si="331"/>
        <v>1699</v>
      </c>
      <c r="GP88" s="25">
        <f t="shared" ca="1" si="332"/>
        <v>1554</v>
      </c>
      <c r="GQ88" s="25">
        <f t="shared" ca="1" si="333"/>
        <v>1560</v>
      </c>
      <c r="GR88" s="25">
        <f t="shared" ca="1" si="334"/>
        <v>1557</v>
      </c>
      <c r="GS88" s="25">
        <f t="shared" ca="1" si="335"/>
        <v>1472</v>
      </c>
      <c r="GT88" s="25">
        <f t="shared" ca="1" si="336"/>
        <v>1427</v>
      </c>
      <c r="GU88" s="25">
        <f t="shared" ca="1" si="337"/>
        <v>1509</v>
      </c>
      <c r="GV88" s="25">
        <f t="shared" ca="1" si="338"/>
        <v>1380</v>
      </c>
      <c r="GW88" s="25">
        <f t="shared" ca="1" si="339"/>
        <v>1419</v>
      </c>
      <c r="GX88" s="25">
        <f t="shared" ca="1" si="340"/>
        <v>1452</v>
      </c>
      <c r="GY88" s="25">
        <f t="shared" ca="1" si="341"/>
        <v>1534</v>
      </c>
      <c r="GZ88" s="25">
        <f t="shared" ca="1" si="342"/>
        <v>1601</v>
      </c>
      <c r="HA88" s="25">
        <f t="shared" ca="1" si="343"/>
        <v>1670</v>
      </c>
      <c r="HB88" s="25">
        <f t="shared" ca="1" si="344"/>
        <v>1679</v>
      </c>
      <c r="HC88" s="25">
        <f t="shared" ca="1" si="345"/>
        <v>1614</v>
      </c>
      <c r="HD88" s="25">
        <f t="shared" ca="1" si="346"/>
        <v>1806</v>
      </c>
      <c r="HE88" s="25">
        <f t="shared" ca="1" si="347"/>
        <v>1929</v>
      </c>
      <c r="HF88" s="25">
        <f t="shared" ca="1" si="348"/>
        <v>1998</v>
      </c>
      <c r="HG88" s="25">
        <f t="shared" ca="1" si="349"/>
        <v>1923</v>
      </c>
      <c r="HH88" s="25">
        <f t="shared" ca="1" si="350"/>
        <v>2004</v>
      </c>
      <c r="HI88" s="25">
        <f t="shared" ca="1" si="351"/>
        <v>2106</v>
      </c>
      <c r="HJ88" s="25">
        <f t="shared" ca="1" si="352"/>
        <v>2236</v>
      </c>
      <c r="HK88" s="25">
        <f t="shared" ca="1" si="353"/>
        <v>2344</v>
      </c>
      <c r="HL88" s="25">
        <f t="shared" ca="1" si="354"/>
        <v>2464</v>
      </c>
      <c r="HM88" s="25">
        <f t="shared" ca="1" si="355"/>
        <v>2580</v>
      </c>
      <c r="HN88" s="25">
        <f t="shared" ca="1" si="356"/>
        <v>2791</v>
      </c>
      <c r="HO88" s="25">
        <f t="shared" ca="1" si="357"/>
        <v>2998</v>
      </c>
      <c r="HP88" s="25">
        <f t="shared" ca="1" si="358"/>
        <v>3114</v>
      </c>
      <c r="HQ88" s="25">
        <f t="shared" ca="1" si="359"/>
        <v>3119</v>
      </c>
      <c r="HR88" s="25">
        <f t="shared" ca="1" si="360"/>
        <v>3148</v>
      </c>
      <c r="HS88" s="25">
        <f t="shared" ca="1" si="361"/>
        <v>3072</v>
      </c>
      <c r="HT88" s="25">
        <f t="shared" ca="1" si="362"/>
        <v>2922</v>
      </c>
      <c r="HU88" s="25">
        <f t="shared" ca="1" si="363"/>
        <v>2884</v>
      </c>
      <c r="HV88" s="25">
        <f t="shared" ca="1" si="364"/>
        <v>2908</v>
      </c>
      <c r="HW88" s="25">
        <f t="shared" ca="1" si="365"/>
        <v>2240</v>
      </c>
      <c r="HX88" s="25">
        <f t="shared" ca="1" si="366"/>
        <v>2710</v>
      </c>
      <c r="HY88" s="25">
        <f t="shared" ca="1" si="367"/>
        <v>2533</v>
      </c>
      <c r="HZ88" s="25">
        <f t="shared" ca="1" si="368"/>
        <v>2448</v>
      </c>
      <c r="IA88" s="25">
        <f t="shared" ca="1" si="369"/>
        <v>2333</v>
      </c>
      <c r="IB88" s="25">
        <f t="shared" ca="1" si="370"/>
        <v>2262</v>
      </c>
      <c r="IC88" s="25">
        <f t="shared" ca="1" si="371"/>
        <v>2294</v>
      </c>
      <c r="ID88" s="25">
        <f t="shared" ca="1" si="372"/>
        <v>2176</v>
      </c>
      <c r="IE88" s="25">
        <f t="shared" ca="1" si="373"/>
        <v>2277</v>
      </c>
      <c r="IF88" s="25">
        <f t="shared" ca="1" si="374"/>
        <v>2116</v>
      </c>
      <c r="IG88" s="25">
        <f t="shared" ca="1" si="375"/>
        <v>2283</v>
      </c>
      <c r="IH88" s="25">
        <f t="shared" ca="1" si="376"/>
        <v>2270</v>
      </c>
      <c r="II88" s="25">
        <f t="shared" ca="1" si="377"/>
        <v>2383</v>
      </c>
      <c r="IJ88" s="25">
        <f t="shared" ca="1" si="378"/>
        <v>2397</v>
      </c>
      <c r="IK88" s="25">
        <f t="shared" ca="1" si="379"/>
        <v>2654</v>
      </c>
      <c r="IL88" s="25">
        <f t="shared" ca="1" si="380"/>
        <v>2874</v>
      </c>
      <c r="IM88" s="25">
        <f t="shared" ca="1" si="381"/>
        <v>3036</v>
      </c>
      <c r="IN88" s="25">
        <f t="shared" ca="1" si="382"/>
        <v>3681</v>
      </c>
      <c r="IO88" s="25">
        <f t="shared" ca="1" si="383"/>
        <v>3592</v>
      </c>
      <c r="IP88" s="25">
        <f t="shared" ca="1" si="384"/>
        <v>3785</v>
      </c>
      <c r="IQ88" s="25">
        <f t="shared" ca="1" si="385"/>
        <v>2709</v>
      </c>
      <c r="IR88" s="25">
        <f t="shared" ca="1" si="386"/>
        <v>2266</v>
      </c>
      <c r="IS88" s="25">
        <f t="shared" ca="1" si="387"/>
        <v>2852</v>
      </c>
      <c r="IT88" s="25">
        <f t="shared" ca="1" si="388"/>
        <v>2924</v>
      </c>
      <c r="IU88" s="25">
        <f t="shared" ca="1" si="389"/>
        <v>2695</v>
      </c>
      <c r="IV88" s="25">
        <f t="shared" ca="1" si="390"/>
        <v>2748</v>
      </c>
      <c r="IW88" s="25">
        <f t="shared" ca="1" si="391"/>
        <v>2310</v>
      </c>
      <c r="IX88" s="25">
        <f t="shared" ca="1" si="392"/>
        <v>2008</v>
      </c>
      <c r="IY88" s="25">
        <f t="shared" ca="1" si="393"/>
        <v>1785</v>
      </c>
      <c r="IZ88" s="25">
        <f t="shared" ca="1" si="394"/>
        <v>1838</v>
      </c>
      <c r="JA88" s="25">
        <f t="shared" ca="1" si="395"/>
        <v>1525</v>
      </c>
      <c r="JB88" s="25">
        <f t="shared" ca="1" si="396"/>
        <v>1526</v>
      </c>
      <c r="JC88" s="25">
        <f t="shared" ca="1" si="397"/>
        <v>1300</v>
      </c>
      <c r="JD88" s="25">
        <f t="shared" ca="1" si="398"/>
        <v>1095</v>
      </c>
      <c r="JE88" s="25">
        <f t="shared" ca="1" si="399"/>
        <v>972</v>
      </c>
      <c r="JF88" s="25">
        <f t="shared" ca="1" si="400"/>
        <v>750</v>
      </c>
      <c r="JG88" s="25">
        <f t="shared" ca="1" si="401"/>
        <v>588</v>
      </c>
      <c r="JH88" s="25">
        <f t="shared" ca="1" si="402"/>
        <v>492</v>
      </c>
      <c r="JI88" s="25">
        <f t="shared" ca="1" si="403"/>
        <v>357</v>
      </c>
      <c r="JJ88" s="25">
        <f t="shared" ca="1" si="404"/>
        <v>268</v>
      </c>
      <c r="JK88" s="25">
        <f t="shared" ca="1" si="405"/>
        <v>190</v>
      </c>
      <c r="JL88" s="25">
        <f t="shared" ca="1" si="406"/>
        <v>147</v>
      </c>
      <c r="JM88" s="27">
        <f ca="1">SUM(INDIRECT("'各歳別人口③'!E"&amp;(103+131*ROW(A78))):INDIRECT("'各歳別人口③'!E"&amp;(133+131*ROW(A78))))</f>
        <v>233</v>
      </c>
    </row>
    <row r="89" spans="1:273" x14ac:dyDescent="0.4">
      <c r="A89" s="24" t="str">
        <f>"2025年"&amp;"2月"</f>
        <v>2025年2月</v>
      </c>
      <c r="B89" s="25">
        <f ca="1">SUM(INDIRECT("'各歳別人口③'!D"&amp;(3+131*ROW(A79))):INDIRECT("'各歳別人口③'!E"&amp;(133+131*ROW(A79))))</f>
        <v>378009</v>
      </c>
      <c r="D89" s="24" t="str">
        <f>"2025年"&amp;"2月"</f>
        <v>2025年2月</v>
      </c>
      <c r="E89" s="25">
        <f ca="1">SUM(INDIRECT("'各歳別人口③'!D"&amp;(3+131*ROW(A79))):INDIRECT("'各歳別人口③'!D"&amp;(133+131*ROW(A79))))</f>
        <v>188088</v>
      </c>
      <c r="F89" s="25">
        <f ca="1">SUM(INDIRECT("'各歳別人口③'!E"&amp;(3+131*ROW(A79))):INDIRECT("'各歳別人口③'!E"&amp;(133+131*ROW(A79))))</f>
        <v>189921</v>
      </c>
      <c r="H89" s="24" t="str">
        <f>"2025年"&amp;"2月"</f>
        <v>2025年2月</v>
      </c>
      <c r="I89" s="25">
        <f ca="1">SUM(INDIRECT("'各歳別人口③'!D"&amp;(3+131*ROW(A79))):INDIRECT("'各歳別人口③'!D"&amp;(17+131*ROW(A79))))</f>
        <v>18469</v>
      </c>
      <c r="J89" s="25">
        <f ca="1">SUM(INDIRECT("'各歳別人口③'!D"&amp;(18+131*ROW(A79))):INDIRECT("'各歳別人口③'!D"&amp;(67+131*ROW(A79))))</f>
        <v>114889</v>
      </c>
      <c r="K89" s="25">
        <f ca="1">SUM(INDIRECT("'各歳別人口③'!D"&amp;(68+131*ROW(A79))):INDIRECT("'各歳別人口③'!D"&amp;(133+131*ROW(A79))))</f>
        <v>54730</v>
      </c>
      <c r="M89" s="24" t="str">
        <f>"2025年"&amp;"2月"</f>
        <v>2025年2月</v>
      </c>
      <c r="N89" s="25">
        <f ca="1">SUM(INDIRECT("'各歳別人口③'!E"&amp;(3+131*ROW(A79))):INDIRECT("'各歳別人口③'!E"&amp;(17+131*ROW(A79))))</f>
        <v>17663</v>
      </c>
      <c r="O89" s="25">
        <f ca="1">SUM(INDIRECT("'各歳別人口③'!E"&amp;(18+131*ROW(A79))):INDIRECT("'各歳別人口③'!E"&amp;(67+131*ROW(A79))))</f>
        <v>103219</v>
      </c>
      <c r="P89" s="25">
        <f ca="1">SUM(INDIRECT("'各歳別人口③'!E"&amp;(68+131*ROW(A79))):INDIRECT("'各歳別人口③'!E"&amp;(133+131*ROW(A79))))</f>
        <v>69039</v>
      </c>
      <c r="R89" s="24" t="str">
        <f>"2025年"&amp;"2月"</f>
        <v>2025年2月</v>
      </c>
      <c r="S89" s="26">
        <f ca="1">IFERROR(SUM(INDIRECT("'各歳別人口③'!D"&amp;(68+131*ROW(A79))):INDIRECT("'各歳別人口③'!E"&amp;(133+131*ROW(A79))))/SUM(INDIRECT("'各歳別人口③'!D"&amp;(3+131*ROW(A79))):INDIRECT("'各歳別人口③'!E"&amp;(133+131*ROW(A79)))),"")</f>
        <v>0.32742342113547562</v>
      </c>
      <c r="U89" s="24" t="str">
        <f>"2025年"&amp;"2月"</f>
        <v>2025年2月</v>
      </c>
      <c r="V89" s="26">
        <f ca="1">IFERROR(SUM(INDIRECT("'各歳別人口③'!D"&amp;(78+131*ROW(A79))):INDIRECT("'各歳別人口③'!E"&amp;(133+131*ROW(A79))))/SUM(INDIRECT("'各歳別人口③'!D"&amp;(3+131*ROW(A79))):INDIRECT("'各歳別人口③'!E"&amp;(133+131*ROW(A79)))),"")</f>
        <v>0.20101373247726906</v>
      </c>
      <c r="X89" s="24" t="str">
        <f>"2025年"&amp;"2月"</f>
        <v>2025年2月</v>
      </c>
      <c r="Y89" s="26">
        <f ca="1">IFERROR(SUM(INDIRECT("'各歳別人口③'!D"&amp;(3+131*ROW(A79))):INDIRECT("'各歳別人口③'!E"&amp;(17+131*ROW(A79))))/SUM(INDIRECT("'各歳別人口③'!D"&amp;(3+131*ROW(A79))):INDIRECT("'各歳別人口③'!E"&amp;(133+131*ROW(A79)))),"")</f>
        <v>9.5585025753355077E-2</v>
      </c>
      <c r="Z89" s="26">
        <f ca="1">IFERROR(SUM(INDIRECT("'各歳別人口③'!D"&amp;(18+131*ROW(A79))):INDIRECT("'各歳別人口③'!E"&amp;(67+131*ROW(A79))))/SUM(INDIRECT("'各歳別人口③'!D"&amp;(3+131*ROW(A79))):INDIRECT("'各歳別人口③'!E"&amp;(133+131*ROW(A79)))),"")</f>
        <v>0.57699155311116934</v>
      </c>
      <c r="AA89" s="26">
        <f ca="1">IFERROR(SUM(INDIRECT("'各歳別人口③'!D"&amp;(68+131*ROW(A79))):INDIRECT("'各歳別人口③'!E"&amp;(133+131*ROW(A79))))/SUM(INDIRECT("'各歳別人口③'!D"&amp;(3+131*ROW(A79))):INDIRECT("'各歳別人口③'!E"&amp;(133+131*ROW(A79)))),"")</f>
        <v>0.32742342113547562</v>
      </c>
      <c r="AC89" s="24" t="str">
        <f>"2025年"&amp;"2月"</f>
        <v>2025年2月</v>
      </c>
      <c r="AD89" s="25">
        <f ca="1">SUM(INDIRECT("'各歳別人口③'!D"&amp;(3+131*ROW(A79))):INDIRECT("'各歳別人口③'!D"&amp;(7+131*ROW(A79))))</f>
        <v>4616</v>
      </c>
      <c r="AE89" s="25">
        <f ca="1">SUM(INDIRECT("'各歳別人口③'!D"&amp;(8+131*ROW(A79))):INDIRECT("'各歳別人口③'!D"&amp;(12+131*ROW(A79))))</f>
        <v>6458</v>
      </c>
      <c r="AF89" s="25">
        <f ca="1">SUM(INDIRECT("'各歳別人口③'!D"&amp;(13+131*ROW(A79))):INDIRECT("'各歳別人口③'!D"&amp;(17+131*ROW(A79))))</f>
        <v>7395</v>
      </c>
      <c r="AG89" s="25">
        <f ca="1">SUM(INDIRECT("'各歳別人口③'!D"&amp;(18+131*ROW(A79))):INDIRECT("'各歳別人口③'!D"&amp;(22+131*ROW(A79))))</f>
        <v>9705</v>
      </c>
      <c r="AH89" s="25">
        <f ca="1">SUM(INDIRECT("'各歳別人口③'!D"&amp;(23+131*ROW(A79))):INDIRECT("'各歳別人口③'!D"&amp;(27+131*ROW(A79))))</f>
        <v>11275</v>
      </c>
      <c r="AI89" s="25">
        <f ca="1">SUM(INDIRECT("'各歳別人口③'!D"&amp;(28+131*ROW(A79))):INDIRECT("'各歳別人口③'!D"&amp;(32+131*ROW(A79))))</f>
        <v>9154</v>
      </c>
      <c r="AJ89" s="25">
        <f ca="1">SUM(INDIRECT("'各歳別人口③'!D"&amp;(33+131*ROW(A79))):INDIRECT("'各歳別人口③'!D"&amp;(37+131*ROW(A79))))</f>
        <v>8710</v>
      </c>
      <c r="AK89" s="25">
        <f ca="1">SUM(INDIRECT("'各歳別人口③'!D"&amp;(38+131*ROW(A79))):INDIRECT("'各歳別人口③'!D"&amp;(42+131*ROW(A79))))</f>
        <v>9345</v>
      </c>
      <c r="AL89" s="25">
        <f ca="1">SUM(INDIRECT("'各歳別人口③'!D"&amp;(43+131*ROW(A79))):INDIRECT("'各歳別人口③'!D"&amp;(47+131*ROW(A79))))</f>
        <v>10570</v>
      </c>
      <c r="AM89" s="25">
        <f ca="1">SUM(INDIRECT("'各歳別人口③'!D"&amp;(48+131*ROW(A79))):INDIRECT("'各歳別人口③'!D"&amp;(52+131*ROW(A79))))</f>
        <v>13040</v>
      </c>
      <c r="AN89" s="25">
        <f ca="1">SUM(INDIRECT("'各歳別人口③'!D"&amp;(53+131*ROW(A79))):INDIRECT("'各歳別人口③'!D"&amp;(57+131*ROW(A79))))</f>
        <v>16389</v>
      </c>
      <c r="AO89" s="25">
        <f ca="1">SUM(INDIRECT("'各歳別人口③'!D"&amp;(58+131*ROW(A79))):INDIRECT("'各歳別人口③'!D"&amp;(62+131*ROW(A79))))</f>
        <v>14454</v>
      </c>
      <c r="AP89" s="25">
        <f ca="1">SUM(INDIRECT("'各歳別人口③'!D"&amp;(63+131*ROW(A79))):INDIRECT("'各歳別人口③'!D"&amp;(67+131*ROW(A79))))</f>
        <v>12247</v>
      </c>
      <c r="AQ89" s="25">
        <f ca="1">SUM(INDIRECT("'各歳別人口③'!D"&amp;(68+131*ROW(A79))):INDIRECT("'各歳別人口③'!D"&amp;(72+131*ROW(A79))))</f>
        <v>11156</v>
      </c>
      <c r="AR89" s="25">
        <f ca="1">SUM(INDIRECT("'各歳別人口③'!D"&amp;(73+131*ROW(A79))):INDIRECT("'各歳別人口③'!D"&amp;(77+131*ROW(A79))))</f>
        <v>12288</v>
      </c>
      <c r="AS89" s="25">
        <f ca="1">SUM(INDIRECT("'各歳別人口③'!D"&amp;(78+131*ROW(A79))):INDIRECT("'各歳別人口③'!D"&amp;(82+131*ROW(A79))))</f>
        <v>13033</v>
      </c>
      <c r="AT89" s="25">
        <f ca="1">SUM(INDIRECT("'各歳別人口③'!D"&amp;(83+131*ROW(A79))):INDIRECT("'各歳別人口③'!D"&amp;(87+131*ROW(A79))))</f>
        <v>10102</v>
      </c>
      <c r="AU89" s="25">
        <f ca="1">SUM(INDIRECT("'各歳別人口③'!D"&amp;(88+131*ROW(A79))):INDIRECT("'各歳別人口③'!D"&amp;(133+131*ROW(A79))))</f>
        <v>8151</v>
      </c>
      <c r="AW89" s="24" t="str">
        <f>"2025年"&amp;"2月"</f>
        <v>2025年2月</v>
      </c>
      <c r="AX89" s="25">
        <f ca="1">SUM(INDIRECT("'各歳別人口③'!E"&amp;(3+131*ROW(A79))):INDIRECT("'各歳別人口③'!E"&amp;(7+131*ROW(A79))))</f>
        <v>4531</v>
      </c>
      <c r="AY89" s="25">
        <f ca="1">SUM(INDIRECT("'各歳別人口③'!E"&amp;(8+131*ROW(A79))):INDIRECT("'各歳別人口③'!E"&amp;(12+131*ROW(A79))))</f>
        <v>5886</v>
      </c>
      <c r="AZ89" s="25">
        <f ca="1">SUM(INDIRECT("'各歳別人口③'!E"&amp;(13+131*ROW(A79))):INDIRECT("'各歳別人口③'!E"&amp;(17+131*ROW(A79))))</f>
        <v>7246</v>
      </c>
      <c r="BA89" s="25">
        <f ca="1">SUM(INDIRECT("'各歳別人口③'!E"&amp;(18+131*ROW(A79))):INDIRECT("'各歳別人口③'!E"&amp;(22+131*ROW(A79))))</f>
        <v>7948</v>
      </c>
      <c r="BB89" s="25">
        <f ca="1">SUM(INDIRECT("'各歳別人口③'!E"&amp;(23+131*ROW(A79))):INDIRECT("'各歳別人口③'!E"&amp;(27+131*ROW(A79))))</f>
        <v>8735</v>
      </c>
      <c r="BC89" s="25">
        <f ca="1">SUM(INDIRECT("'各歳別人口③'!E"&amp;(28+131*ROW(A79))):INDIRECT("'各歳別人口③'!E"&amp;(32+131*ROW(A79))))</f>
        <v>7580</v>
      </c>
      <c r="BD89" s="25">
        <f ca="1">SUM(INDIRECT("'各歳別人口③'!E"&amp;(33+131*ROW(A79))):INDIRECT("'各歳別人口③'!E"&amp;(37+131*ROW(A79))))</f>
        <v>7307</v>
      </c>
      <c r="BE89" s="25">
        <f ca="1">SUM(INDIRECT("'各歳別人口③'!E"&amp;(38+131*ROW(A79))):INDIRECT("'各歳別人口③'!E"&amp;(42+131*ROW(A79))))</f>
        <v>8334</v>
      </c>
      <c r="BF89" s="25">
        <f ca="1">SUM(INDIRECT("'各歳別人口③'!E"&amp;(43+131*ROW(A79))):INDIRECT("'各歳別人口③'!E"&amp;(47+131*ROW(A79))))</f>
        <v>9908</v>
      </c>
      <c r="BG89" s="25">
        <f ca="1">SUM(INDIRECT("'各歳別人口③'!E"&amp;(48+131*ROW(A79))):INDIRECT("'各歳別人口③'!E"&amp;(52+131*ROW(A79))))</f>
        <v>12356</v>
      </c>
      <c r="BH89" s="25">
        <f ca="1">SUM(INDIRECT("'各歳別人口③'!E"&amp;(53+131*ROW(A79))):INDIRECT("'各歳別人口③'!E"&amp;(57+131*ROW(A79))))</f>
        <v>15442</v>
      </c>
      <c r="BI89" s="25">
        <f ca="1">SUM(INDIRECT("'各歳別人口③'!E"&amp;(58+131*ROW(A79))):INDIRECT("'各歳別人口③'!E"&amp;(62+131*ROW(A79))))</f>
        <v>13681</v>
      </c>
      <c r="BJ89" s="25">
        <f ca="1">SUM(INDIRECT("'各歳別人口③'!E"&amp;(63+131*ROW(A79))):INDIRECT("'各歳別人口③'!E"&amp;(67+131*ROW(A79))))</f>
        <v>11928</v>
      </c>
      <c r="BK89" s="25">
        <f ca="1">SUM(INDIRECT("'各歳別人口③'!E"&amp;(68+131*ROW(A79))):INDIRECT("'各歳別人口③'!E"&amp;(72+131*ROW(A79))))</f>
        <v>11075</v>
      </c>
      <c r="BL89" s="25">
        <f ca="1">SUM(INDIRECT("'各歳別人口③'!E"&amp;(73+131*ROW(A79))):INDIRECT("'各歳別人口③'!E"&amp;(77+131*ROW(A79))))</f>
        <v>13265</v>
      </c>
      <c r="BM89" s="25">
        <f ca="1">SUM(INDIRECT("'各歳別人口③'!E"&amp;(78+131*ROW(A79))):INDIRECT("'各歳別人口③'!E"&amp;(82+131*ROW(A79))))</f>
        <v>16085</v>
      </c>
      <c r="BN89" s="25">
        <f ca="1">SUM(INDIRECT("'各歳別人口③'!E"&amp;(83+131*ROW(A79))):INDIRECT("'各歳別人口③'!E"&amp;(87+131*ROW(A79))))</f>
        <v>13503</v>
      </c>
      <c r="BO89" s="25">
        <f ca="1">SUM(INDIRECT("'各歳別人口③'!E"&amp;(88+131*ROW(A79))):INDIRECT("'各歳別人口③'!E"&amp;(133+131*ROW(A79))))</f>
        <v>15111</v>
      </c>
      <c r="BQ89" s="24" t="str">
        <f>"2025年"&amp;"2月"</f>
        <v>2025年2月</v>
      </c>
      <c r="BR89" s="25">
        <f t="shared" ca="1" si="207"/>
        <v>773</v>
      </c>
      <c r="BS89" s="25">
        <f t="shared" ca="1" si="208"/>
        <v>860</v>
      </c>
      <c r="BT89" s="25">
        <f t="shared" ca="1" si="209"/>
        <v>936</v>
      </c>
      <c r="BU89" s="25">
        <f t="shared" ca="1" si="210"/>
        <v>996</v>
      </c>
      <c r="BV89" s="25">
        <f t="shared" ca="1" si="211"/>
        <v>1051</v>
      </c>
      <c r="BW89" s="25">
        <f t="shared" ca="1" si="212"/>
        <v>1174</v>
      </c>
      <c r="BX89" s="25">
        <f t="shared" ca="1" si="213"/>
        <v>1213</v>
      </c>
      <c r="BY89" s="25">
        <f t="shared" ca="1" si="214"/>
        <v>1276</v>
      </c>
      <c r="BZ89" s="25">
        <f t="shared" ca="1" si="215"/>
        <v>1383</v>
      </c>
      <c r="CA89" s="25">
        <f t="shared" ca="1" si="216"/>
        <v>1412</v>
      </c>
      <c r="CB89" s="25">
        <f t="shared" ca="1" si="217"/>
        <v>1391</v>
      </c>
      <c r="CC89" s="25">
        <f t="shared" ca="1" si="218"/>
        <v>1397</v>
      </c>
      <c r="CD89" s="25">
        <f t="shared" ca="1" si="219"/>
        <v>1500</v>
      </c>
      <c r="CE89" s="25">
        <f t="shared" ca="1" si="220"/>
        <v>1497</v>
      </c>
      <c r="CF89" s="25">
        <f t="shared" ca="1" si="221"/>
        <v>1610</v>
      </c>
      <c r="CG89" s="25">
        <f t="shared" ca="1" si="222"/>
        <v>1554</v>
      </c>
      <c r="CH89" s="25">
        <f t="shared" ca="1" si="223"/>
        <v>1951</v>
      </c>
      <c r="CI89" s="25">
        <f t="shared" ca="1" si="224"/>
        <v>1958</v>
      </c>
      <c r="CJ89" s="25">
        <f t="shared" ca="1" si="225"/>
        <v>2070</v>
      </c>
      <c r="CK89" s="25">
        <f t="shared" ca="1" si="226"/>
        <v>2172</v>
      </c>
      <c r="CL89" s="25">
        <f t="shared" ca="1" si="227"/>
        <v>2304</v>
      </c>
      <c r="CM89" s="25">
        <f t="shared" ca="1" si="228"/>
        <v>2469</v>
      </c>
      <c r="CN89" s="25">
        <f t="shared" ca="1" si="229"/>
        <v>2356</v>
      </c>
      <c r="CO89" s="25">
        <f t="shared" ca="1" si="230"/>
        <v>2162</v>
      </c>
      <c r="CP89" s="25">
        <f t="shared" ca="1" si="231"/>
        <v>1984</v>
      </c>
      <c r="CQ89" s="25">
        <f t="shared" ca="1" si="232"/>
        <v>1890</v>
      </c>
      <c r="CR89" s="25">
        <f t="shared" ca="1" si="233"/>
        <v>1834</v>
      </c>
      <c r="CS89" s="25">
        <f t="shared" ca="1" si="234"/>
        <v>1766</v>
      </c>
      <c r="CT89" s="25">
        <f t="shared" ca="1" si="235"/>
        <v>1845</v>
      </c>
      <c r="CU89" s="25">
        <f t="shared" ca="1" si="236"/>
        <v>1819</v>
      </c>
      <c r="CV89" s="25">
        <f t="shared" ca="1" si="237"/>
        <v>1790</v>
      </c>
      <c r="CW89" s="25">
        <f t="shared" ca="1" si="238"/>
        <v>1736</v>
      </c>
      <c r="CX89" s="25">
        <f t="shared" ca="1" si="239"/>
        <v>1704</v>
      </c>
      <c r="CY89" s="25">
        <f t="shared" ca="1" si="240"/>
        <v>1732</v>
      </c>
      <c r="CZ89" s="25">
        <f t="shared" ca="1" si="241"/>
        <v>1748</v>
      </c>
      <c r="DA89" s="25">
        <f t="shared" ca="1" si="242"/>
        <v>1718</v>
      </c>
      <c r="DB89" s="25">
        <f t="shared" ca="1" si="243"/>
        <v>1900</v>
      </c>
      <c r="DC89" s="25">
        <f t="shared" ca="1" si="244"/>
        <v>1888</v>
      </c>
      <c r="DD89" s="25">
        <f t="shared" ca="1" si="245"/>
        <v>1898</v>
      </c>
      <c r="DE89" s="25">
        <f t="shared" ca="1" si="246"/>
        <v>1941</v>
      </c>
      <c r="DF89" s="25">
        <f t="shared" ca="1" si="247"/>
        <v>2089</v>
      </c>
      <c r="DG89" s="25">
        <f t="shared" ca="1" si="248"/>
        <v>2088</v>
      </c>
      <c r="DH89" s="25">
        <f t="shared" ca="1" si="249"/>
        <v>2110</v>
      </c>
      <c r="DI89" s="25">
        <f t="shared" ca="1" si="250"/>
        <v>2102</v>
      </c>
      <c r="DJ89" s="25">
        <f t="shared" ca="1" si="251"/>
        <v>2181</v>
      </c>
      <c r="DK89" s="25">
        <f t="shared" ca="1" si="252"/>
        <v>2331</v>
      </c>
      <c r="DL89" s="25">
        <f t="shared" ca="1" si="253"/>
        <v>2506</v>
      </c>
      <c r="DM89" s="25">
        <f t="shared" ca="1" si="254"/>
        <v>2552</v>
      </c>
      <c r="DN89" s="25">
        <f t="shared" ca="1" si="255"/>
        <v>2760</v>
      </c>
      <c r="DO89" s="25">
        <f t="shared" ca="1" si="256"/>
        <v>2891</v>
      </c>
      <c r="DP89" s="25">
        <f t="shared" ca="1" si="257"/>
        <v>3064</v>
      </c>
      <c r="DQ89" s="25">
        <f t="shared" ca="1" si="258"/>
        <v>3342</v>
      </c>
      <c r="DR89" s="25">
        <f t="shared" ca="1" si="259"/>
        <v>3363</v>
      </c>
      <c r="DS89" s="25">
        <f t="shared" ca="1" si="260"/>
        <v>3359</v>
      </c>
      <c r="DT89" s="25">
        <f t="shared" ca="1" si="261"/>
        <v>3261</v>
      </c>
      <c r="DU89" s="25">
        <f t="shared" ca="1" si="262"/>
        <v>3154</v>
      </c>
      <c r="DV89" s="25">
        <f t="shared" ca="1" si="263"/>
        <v>3060</v>
      </c>
      <c r="DW89" s="25">
        <f t="shared" ca="1" si="264"/>
        <v>3110</v>
      </c>
      <c r="DX89" s="25">
        <f t="shared" ca="1" si="265"/>
        <v>2422</v>
      </c>
      <c r="DY89" s="25">
        <f t="shared" ca="1" si="266"/>
        <v>2708</v>
      </c>
      <c r="DZ89" s="25">
        <f t="shared" ca="1" si="267"/>
        <v>2581</v>
      </c>
      <c r="EA89" s="25">
        <f t="shared" ca="1" si="268"/>
        <v>2552</v>
      </c>
      <c r="EB89" s="25">
        <f t="shared" ca="1" si="269"/>
        <v>2437</v>
      </c>
      <c r="EC89" s="25">
        <f t="shared" ca="1" si="270"/>
        <v>2427</v>
      </c>
      <c r="ED89" s="25">
        <f t="shared" ca="1" si="271"/>
        <v>2250</v>
      </c>
      <c r="EE89" s="25">
        <f t="shared" ca="1" si="272"/>
        <v>2372</v>
      </c>
      <c r="EF89" s="25">
        <f t="shared" ca="1" si="273"/>
        <v>2288</v>
      </c>
      <c r="EG89" s="25">
        <f t="shared" ca="1" si="274"/>
        <v>2111</v>
      </c>
      <c r="EH89" s="25">
        <f t="shared" ca="1" si="275"/>
        <v>2225</v>
      </c>
      <c r="EI89" s="25">
        <f t="shared" ca="1" si="276"/>
        <v>2160</v>
      </c>
      <c r="EJ89" s="25">
        <f t="shared" ca="1" si="277"/>
        <v>2230</v>
      </c>
      <c r="EK89" s="25">
        <f t="shared" ca="1" si="278"/>
        <v>2297</v>
      </c>
      <c r="EL89" s="25">
        <f t="shared" ca="1" si="279"/>
        <v>2453</v>
      </c>
      <c r="EM89" s="25">
        <f t="shared" ca="1" si="280"/>
        <v>2591</v>
      </c>
      <c r="EN89" s="25">
        <f t="shared" ca="1" si="281"/>
        <v>2717</v>
      </c>
      <c r="EO89" s="25">
        <f t="shared" ca="1" si="282"/>
        <v>3082</v>
      </c>
      <c r="EP89" s="25">
        <f t="shared" ca="1" si="283"/>
        <v>2948</v>
      </c>
      <c r="EQ89" s="25">
        <f t="shared" ca="1" si="284"/>
        <v>3167</v>
      </c>
      <c r="ER89" s="25">
        <f t="shared" ca="1" si="285"/>
        <v>2214</v>
      </c>
      <c r="ES89" s="25">
        <f t="shared" ca="1" si="286"/>
        <v>1622</v>
      </c>
      <c r="ET89" s="25">
        <f t="shared" ca="1" si="287"/>
        <v>2026</v>
      </c>
      <c r="EU89" s="25">
        <f t="shared" ca="1" si="288"/>
        <v>2254</v>
      </c>
      <c r="EV89" s="25">
        <f t="shared" ca="1" si="289"/>
        <v>2155</v>
      </c>
      <c r="EW89" s="25">
        <f t="shared" ca="1" si="290"/>
        <v>2010</v>
      </c>
      <c r="EX89" s="25">
        <f t="shared" ca="1" si="291"/>
        <v>1657</v>
      </c>
      <c r="EY89" s="25">
        <f t="shared" ca="1" si="292"/>
        <v>1444</v>
      </c>
      <c r="EZ89" s="25">
        <f t="shared" ca="1" si="293"/>
        <v>1181</v>
      </c>
      <c r="FA89" s="25">
        <f t="shared" ca="1" si="294"/>
        <v>1164</v>
      </c>
      <c r="FB89" s="25">
        <f t="shared" ca="1" si="295"/>
        <v>961</v>
      </c>
      <c r="FC89" s="25">
        <f t="shared" ca="1" si="296"/>
        <v>883</v>
      </c>
      <c r="FD89" s="25">
        <f t="shared" ca="1" si="297"/>
        <v>691</v>
      </c>
      <c r="FE89" s="25">
        <f t="shared" ca="1" si="298"/>
        <v>501</v>
      </c>
      <c r="FF89" s="25">
        <f t="shared" ca="1" si="299"/>
        <v>415</v>
      </c>
      <c r="FG89" s="25">
        <f t="shared" ca="1" si="300"/>
        <v>289</v>
      </c>
      <c r="FH89" s="25">
        <f t="shared" ca="1" si="301"/>
        <v>205</v>
      </c>
      <c r="FI89" s="25">
        <f t="shared" ca="1" si="302"/>
        <v>139</v>
      </c>
      <c r="FJ89" s="25">
        <f t="shared" ca="1" si="303"/>
        <v>98</v>
      </c>
      <c r="FK89" s="25">
        <f t="shared" ca="1" si="304"/>
        <v>90</v>
      </c>
      <c r="FL89" s="25">
        <f t="shared" ca="1" si="305"/>
        <v>40</v>
      </c>
      <c r="FM89" s="25">
        <f t="shared" ca="1" si="306"/>
        <v>28</v>
      </c>
      <c r="FN89" s="27">
        <f ca="1">SUM(INDIRECT("'各歳別人口③'!D"&amp;(103+131*ROW(A79))):INDIRECT("'各歳別人口③'!D"&amp;(133+131*ROW(A79))))</f>
        <v>22</v>
      </c>
      <c r="FP89" s="24" t="str">
        <f>"2025年"&amp;"2月"</f>
        <v>2025年2月</v>
      </c>
      <c r="FQ89" s="25">
        <f t="shared" ca="1" si="307"/>
        <v>719</v>
      </c>
      <c r="FR89" s="25">
        <f t="shared" ca="1" si="308"/>
        <v>869</v>
      </c>
      <c r="FS89" s="25">
        <f t="shared" ca="1" si="309"/>
        <v>954</v>
      </c>
      <c r="FT89" s="25">
        <f t="shared" ca="1" si="310"/>
        <v>960</v>
      </c>
      <c r="FU89" s="25">
        <f t="shared" ca="1" si="311"/>
        <v>1029</v>
      </c>
      <c r="FV89" s="25">
        <f t="shared" ca="1" si="312"/>
        <v>1077</v>
      </c>
      <c r="FW89" s="25">
        <f t="shared" ca="1" si="313"/>
        <v>1083</v>
      </c>
      <c r="FX89" s="25">
        <f t="shared" ca="1" si="314"/>
        <v>1221</v>
      </c>
      <c r="FY89" s="25">
        <f t="shared" ca="1" si="315"/>
        <v>1233</v>
      </c>
      <c r="FZ89" s="25">
        <f t="shared" ca="1" si="316"/>
        <v>1272</v>
      </c>
      <c r="GA89" s="25">
        <f t="shared" ca="1" si="317"/>
        <v>1378</v>
      </c>
      <c r="GB89" s="25">
        <f t="shared" ca="1" si="318"/>
        <v>1433</v>
      </c>
      <c r="GC89" s="25">
        <f t="shared" ca="1" si="319"/>
        <v>1404</v>
      </c>
      <c r="GD89" s="25">
        <f t="shared" ca="1" si="320"/>
        <v>1514</v>
      </c>
      <c r="GE89" s="25">
        <f t="shared" ca="1" si="321"/>
        <v>1517</v>
      </c>
      <c r="GF89" s="25">
        <f t="shared" ca="1" si="322"/>
        <v>1489</v>
      </c>
      <c r="GG89" s="25">
        <f t="shared" ca="1" si="323"/>
        <v>1497</v>
      </c>
      <c r="GH89" s="25">
        <f t="shared" ca="1" si="324"/>
        <v>1649</v>
      </c>
      <c r="GI89" s="25">
        <f t="shared" ca="1" si="325"/>
        <v>1636</v>
      </c>
      <c r="GJ89" s="25">
        <f t="shared" ca="1" si="326"/>
        <v>1677</v>
      </c>
      <c r="GK89" s="25">
        <f t="shared" ca="1" si="327"/>
        <v>1850</v>
      </c>
      <c r="GL89" s="25">
        <f t="shared" ca="1" si="328"/>
        <v>1801</v>
      </c>
      <c r="GM89" s="25">
        <f t="shared" ca="1" si="329"/>
        <v>1792</v>
      </c>
      <c r="GN89" s="25">
        <f t="shared" ca="1" si="330"/>
        <v>1640</v>
      </c>
      <c r="GO89" s="25">
        <f t="shared" ca="1" si="331"/>
        <v>1652</v>
      </c>
      <c r="GP89" s="25">
        <f t="shared" ca="1" si="332"/>
        <v>1600</v>
      </c>
      <c r="GQ89" s="25">
        <f t="shared" ca="1" si="333"/>
        <v>1516</v>
      </c>
      <c r="GR89" s="25">
        <f t="shared" ca="1" si="334"/>
        <v>1567</v>
      </c>
      <c r="GS89" s="25">
        <f t="shared" ca="1" si="335"/>
        <v>1470</v>
      </c>
      <c r="GT89" s="25">
        <f t="shared" ca="1" si="336"/>
        <v>1427</v>
      </c>
      <c r="GU89" s="25">
        <f t="shared" ca="1" si="337"/>
        <v>1516</v>
      </c>
      <c r="GV89" s="25">
        <f t="shared" ca="1" si="338"/>
        <v>1386</v>
      </c>
      <c r="GW89" s="25">
        <f t="shared" ca="1" si="339"/>
        <v>1400</v>
      </c>
      <c r="GX89" s="25">
        <f t="shared" ca="1" si="340"/>
        <v>1465</v>
      </c>
      <c r="GY89" s="25">
        <f t="shared" ca="1" si="341"/>
        <v>1540</v>
      </c>
      <c r="GZ89" s="25">
        <f t="shared" ca="1" si="342"/>
        <v>1581</v>
      </c>
      <c r="HA89" s="25">
        <f t="shared" ca="1" si="343"/>
        <v>1650</v>
      </c>
      <c r="HB89" s="25">
        <f t="shared" ca="1" si="344"/>
        <v>1685</v>
      </c>
      <c r="HC89" s="25">
        <f t="shared" ca="1" si="345"/>
        <v>1626</v>
      </c>
      <c r="HD89" s="25">
        <f t="shared" ca="1" si="346"/>
        <v>1792</v>
      </c>
      <c r="HE89" s="25">
        <f t="shared" ca="1" si="347"/>
        <v>1909</v>
      </c>
      <c r="HF89" s="25">
        <f t="shared" ca="1" si="348"/>
        <v>2003</v>
      </c>
      <c r="HG89" s="25">
        <f t="shared" ca="1" si="349"/>
        <v>1937</v>
      </c>
      <c r="HH89" s="25">
        <f t="shared" ca="1" si="350"/>
        <v>1981</v>
      </c>
      <c r="HI89" s="25">
        <f t="shared" ca="1" si="351"/>
        <v>2078</v>
      </c>
      <c r="HJ89" s="25">
        <f t="shared" ca="1" si="352"/>
        <v>2241</v>
      </c>
      <c r="HK89" s="25">
        <f t="shared" ca="1" si="353"/>
        <v>2341</v>
      </c>
      <c r="HL89" s="25">
        <f t="shared" ca="1" si="354"/>
        <v>2438</v>
      </c>
      <c r="HM89" s="25">
        <f t="shared" ca="1" si="355"/>
        <v>2554</v>
      </c>
      <c r="HN89" s="25">
        <f t="shared" ca="1" si="356"/>
        <v>2782</v>
      </c>
      <c r="HO89" s="25">
        <f t="shared" ca="1" si="357"/>
        <v>2988</v>
      </c>
      <c r="HP89" s="25">
        <f t="shared" ca="1" si="358"/>
        <v>3133</v>
      </c>
      <c r="HQ89" s="25">
        <f t="shared" ca="1" si="359"/>
        <v>3098</v>
      </c>
      <c r="HR89" s="25">
        <f t="shared" ca="1" si="360"/>
        <v>3173</v>
      </c>
      <c r="HS89" s="25">
        <f t="shared" ca="1" si="361"/>
        <v>3050</v>
      </c>
      <c r="HT89" s="25">
        <f t="shared" ca="1" si="362"/>
        <v>2923</v>
      </c>
      <c r="HU89" s="25">
        <f t="shared" ca="1" si="363"/>
        <v>2900</v>
      </c>
      <c r="HV89" s="25">
        <f t="shared" ca="1" si="364"/>
        <v>2871</v>
      </c>
      <c r="HW89" s="25">
        <f t="shared" ca="1" si="365"/>
        <v>2350</v>
      </c>
      <c r="HX89" s="25">
        <f t="shared" ca="1" si="366"/>
        <v>2637</v>
      </c>
      <c r="HY89" s="25">
        <f t="shared" ca="1" si="367"/>
        <v>2589</v>
      </c>
      <c r="HZ89" s="25">
        <f t="shared" ca="1" si="368"/>
        <v>2411</v>
      </c>
      <c r="IA89" s="25">
        <f t="shared" ca="1" si="369"/>
        <v>2330</v>
      </c>
      <c r="IB89" s="25">
        <f t="shared" ca="1" si="370"/>
        <v>2323</v>
      </c>
      <c r="IC89" s="25">
        <f t="shared" ca="1" si="371"/>
        <v>2275</v>
      </c>
      <c r="ID89" s="25">
        <f t="shared" ca="1" si="372"/>
        <v>2184</v>
      </c>
      <c r="IE89" s="25">
        <f t="shared" ca="1" si="373"/>
        <v>2274</v>
      </c>
      <c r="IF89" s="25">
        <f t="shared" ca="1" si="374"/>
        <v>2143</v>
      </c>
      <c r="IG89" s="25">
        <f t="shared" ca="1" si="375"/>
        <v>2237</v>
      </c>
      <c r="IH89" s="25">
        <f t="shared" ca="1" si="376"/>
        <v>2237</v>
      </c>
      <c r="II89" s="25">
        <f t="shared" ca="1" si="377"/>
        <v>2381</v>
      </c>
      <c r="IJ89" s="25">
        <f t="shared" ca="1" si="378"/>
        <v>2393</v>
      </c>
      <c r="IK89" s="25">
        <f t="shared" ca="1" si="379"/>
        <v>2628</v>
      </c>
      <c r="IL89" s="25">
        <f t="shared" ca="1" si="380"/>
        <v>2865</v>
      </c>
      <c r="IM89" s="25">
        <f t="shared" ca="1" si="381"/>
        <v>2998</v>
      </c>
      <c r="IN89" s="25">
        <f t="shared" ca="1" si="382"/>
        <v>3662</v>
      </c>
      <c r="IO89" s="25">
        <f t="shared" ca="1" si="383"/>
        <v>3547</v>
      </c>
      <c r="IP89" s="25">
        <f t="shared" ca="1" si="384"/>
        <v>3820</v>
      </c>
      <c r="IQ89" s="25">
        <f t="shared" ca="1" si="385"/>
        <v>2848</v>
      </c>
      <c r="IR89" s="25">
        <f t="shared" ca="1" si="386"/>
        <v>2208</v>
      </c>
      <c r="IS89" s="25">
        <f t="shared" ca="1" si="387"/>
        <v>2760</v>
      </c>
      <c r="IT89" s="25">
        <f t="shared" ca="1" si="388"/>
        <v>2964</v>
      </c>
      <c r="IU89" s="25">
        <f t="shared" ca="1" si="389"/>
        <v>2706</v>
      </c>
      <c r="IV89" s="25">
        <f t="shared" ca="1" si="390"/>
        <v>2712</v>
      </c>
      <c r="IW89" s="25">
        <f t="shared" ca="1" si="391"/>
        <v>2361</v>
      </c>
      <c r="IX89" s="25">
        <f t="shared" ca="1" si="392"/>
        <v>2027</v>
      </c>
      <c r="IY89" s="25">
        <f t="shared" ca="1" si="393"/>
        <v>1755</v>
      </c>
      <c r="IZ89" s="25">
        <f t="shared" ca="1" si="394"/>
        <v>1848</v>
      </c>
      <c r="JA89" s="25">
        <f t="shared" ca="1" si="395"/>
        <v>1540</v>
      </c>
      <c r="JB89" s="25">
        <f t="shared" ca="1" si="396"/>
        <v>1518</v>
      </c>
      <c r="JC89" s="25">
        <f t="shared" ca="1" si="397"/>
        <v>1308</v>
      </c>
      <c r="JD89" s="25">
        <f t="shared" ca="1" si="398"/>
        <v>1088</v>
      </c>
      <c r="JE89" s="25">
        <f t="shared" ca="1" si="399"/>
        <v>981</v>
      </c>
      <c r="JF89" s="25">
        <f t="shared" ca="1" si="400"/>
        <v>751</v>
      </c>
      <c r="JG89" s="25">
        <f t="shared" ca="1" si="401"/>
        <v>601</v>
      </c>
      <c r="JH89" s="25">
        <f t="shared" ca="1" si="402"/>
        <v>503</v>
      </c>
      <c r="JI89" s="25">
        <f t="shared" ca="1" si="403"/>
        <v>352</v>
      </c>
      <c r="JJ89" s="25">
        <f t="shared" ca="1" si="404"/>
        <v>263</v>
      </c>
      <c r="JK89" s="25">
        <f t="shared" ca="1" si="405"/>
        <v>202</v>
      </c>
      <c r="JL89" s="25">
        <f t="shared" ca="1" si="406"/>
        <v>138</v>
      </c>
      <c r="JM89" s="27">
        <f ca="1">SUM(INDIRECT("'各歳別人口③'!E"&amp;(103+131*ROW(A79))):INDIRECT("'各歳別人口③'!E"&amp;(133+131*ROW(A79))))</f>
        <v>236</v>
      </c>
    </row>
    <row r="90" spans="1:273" x14ac:dyDescent="0.4">
      <c r="A90" s="24" t="str">
        <f>"2025年"&amp;"3月"</f>
        <v>2025年3月</v>
      </c>
      <c r="B90" s="25">
        <f ca="1">SUM(INDIRECT("'各歳別人口③'!D"&amp;(3+131*ROW(A80))):INDIRECT("'各歳別人口③'!E"&amp;(133+131*ROW(A80))))</f>
        <v>376682</v>
      </c>
      <c r="D90" s="24" t="str">
        <f>"2025年"&amp;"3月"</f>
        <v>2025年3月</v>
      </c>
      <c r="E90" s="25">
        <f ca="1">SUM(INDIRECT("'各歳別人口③'!D"&amp;(3+131*ROW(A80))):INDIRECT("'各歳別人口③'!D"&amp;(133+131*ROW(A80))))</f>
        <v>187082</v>
      </c>
      <c r="F90" s="25">
        <f ca="1">SUM(INDIRECT("'各歳別人口③'!E"&amp;(3+131*ROW(A80))):INDIRECT("'各歳別人口③'!E"&amp;(133+131*ROW(A80))))</f>
        <v>189600</v>
      </c>
      <c r="H90" s="24" t="str">
        <f>"2025年"&amp;"3月"</f>
        <v>2025年3月</v>
      </c>
      <c r="I90" s="25">
        <f ca="1">SUM(INDIRECT("'各歳別人口③'!D"&amp;(3+131*ROW(A80))):INDIRECT("'各歳別人口③'!D"&amp;(17+131*ROW(A80))))</f>
        <v>18366</v>
      </c>
      <c r="J90" s="25">
        <f ca="1">SUM(INDIRECT("'各歳別人口③'!D"&amp;(18+131*ROW(A80))):INDIRECT("'各歳別人口③'!D"&amp;(67+131*ROW(A80))))</f>
        <v>113999</v>
      </c>
      <c r="K90" s="25">
        <f ca="1">SUM(INDIRECT("'各歳別人口③'!D"&amp;(68+131*ROW(A80))):INDIRECT("'各歳別人口③'!D"&amp;(133+131*ROW(A80))))</f>
        <v>54717</v>
      </c>
      <c r="M90" s="24" t="str">
        <f>"2025年"&amp;"3月"</f>
        <v>2025年3月</v>
      </c>
      <c r="N90" s="25">
        <f ca="1">SUM(INDIRECT("'各歳別人口③'!E"&amp;(3+131*ROW(A80))):INDIRECT("'各歳別人口③'!E"&amp;(17+131*ROW(A80))))</f>
        <v>17617</v>
      </c>
      <c r="O90" s="25">
        <f ca="1">SUM(INDIRECT("'各歳別人口③'!E"&amp;(18+131*ROW(A80))):INDIRECT("'各歳別人口③'!E"&amp;(67+131*ROW(A80))))</f>
        <v>102937</v>
      </c>
      <c r="P90" s="25">
        <f ca="1">SUM(INDIRECT("'各歳別人口③'!E"&amp;(68+131*ROW(A80))):INDIRECT("'各歳別人口③'!E"&amp;(133+131*ROW(A80))))</f>
        <v>69046</v>
      </c>
      <c r="R90" s="24" t="str">
        <f>"2025年"&amp;"3月"</f>
        <v>2025年3月</v>
      </c>
      <c r="S90" s="26">
        <f ca="1">IFERROR(SUM(INDIRECT("'各歳別人口③'!D"&amp;(68+131*ROW(A80))):INDIRECT("'各歳別人口③'!E"&amp;(133+131*ROW(A80))))/SUM(INDIRECT("'各歳別人口③'!D"&amp;(3+131*ROW(A80))):INDIRECT("'各歳別人口③'!E"&amp;(133+131*ROW(A80)))),"")</f>
        <v>0.32856096123520634</v>
      </c>
      <c r="U90" s="24" t="str">
        <f>"2025年"&amp;"3月"</f>
        <v>2025年3月</v>
      </c>
      <c r="V90" s="26">
        <f ca="1">IFERROR(SUM(INDIRECT("'各歳別人口③'!D"&amp;(78+131*ROW(A80))):INDIRECT("'各歳別人口③'!E"&amp;(133+131*ROW(A80))))/SUM(INDIRECT("'各歳別人口③'!D"&amp;(3+131*ROW(A80))):INDIRECT("'各歳別人口③'!E"&amp;(133+131*ROW(A80)))),"")</f>
        <v>0.20195549561699258</v>
      </c>
      <c r="X90" s="24" t="str">
        <f>"2025年"&amp;"3月"</f>
        <v>2025年3月</v>
      </c>
      <c r="Y90" s="26">
        <f ca="1">IFERROR(SUM(INDIRECT("'各歳別人口③'!D"&amp;(3+131*ROW(A80))):INDIRECT("'各歳別人口③'!E"&amp;(17+131*ROW(A80))))/SUM(INDIRECT("'各歳別人口③'!D"&amp;(3+131*ROW(A80))):INDIRECT("'各歳別人口③'!E"&amp;(133+131*ROW(A80)))),"")</f>
        <v>9.5526199818414467E-2</v>
      </c>
      <c r="Z90" s="26">
        <f ca="1">IFERROR(SUM(INDIRECT("'各歳別人口③'!D"&amp;(18+131*ROW(A80))):INDIRECT("'各歳別人口③'!E"&amp;(67+131*ROW(A80))))/SUM(INDIRECT("'各歳別人口③'!D"&amp;(3+131*ROW(A80))):INDIRECT("'各歳別人口③'!E"&amp;(133+131*ROW(A80)))),"")</f>
        <v>0.57591283894637912</v>
      </c>
      <c r="AA90" s="26">
        <f ca="1">IFERROR(SUM(INDIRECT("'各歳別人口③'!D"&amp;(68+131*ROW(A80))):INDIRECT("'各歳別人口③'!E"&amp;(133+131*ROW(A80))))/SUM(INDIRECT("'各歳別人口③'!D"&amp;(3+131*ROW(A80))):INDIRECT("'各歳別人口③'!E"&amp;(133+131*ROW(A80)))),"")</f>
        <v>0.32856096123520634</v>
      </c>
      <c r="AC90" s="24" t="str">
        <f>"2025年"&amp;"3月"</f>
        <v>2025年3月</v>
      </c>
      <c r="AD90" s="25">
        <f ca="1">SUM(INDIRECT("'各歳別人口③'!D"&amp;(3+131*ROW(A80))):INDIRECT("'各歳別人口③'!D"&amp;(7+131*ROW(A80))))</f>
        <v>4569</v>
      </c>
      <c r="AE90" s="25">
        <f ca="1">SUM(INDIRECT("'各歳別人口③'!D"&amp;(8+131*ROW(A80))):INDIRECT("'各歳別人口③'!D"&amp;(12+131*ROW(A80))))</f>
        <v>6435</v>
      </c>
      <c r="AF90" s="25">
        <f ca="1">SUM(INDIRECT("'各歳別人口③'!D"&amp;(13+131*ROW(A80))):INDIRECT("'各歳別人口③'!D"&amp;(17+131*ROW(A80))))</f>
        <v>7362</v>
      </c>
      <c r="AG90" s="25">
        <f ca="1">SUM(INDIRECT("'各歳別人口③'!D"&amp;(18+131*ROW(A80))):INDIRECT("'各歳別人口③'!D"&amp;(22+131*ROW(A80))))</f>
        <v>9386</v>
      </c>
      <c r="AH90" s="25">
        <f ca="1">SUM(INDIRECT("'各歳別人口③'!D"&amp;(23+131*ROW(A80))):INDIRECT("'各歳別人口③'!D"&amp;(27+131*ROW(A80))))</f>
        <v>10907</v>
      </c>
      <c r="AI90" s="25">
        <f ca="1">SUM(INDIRECT("'各歳別人口③'!D"&amp;(28+131*ROW(A80))):INDIRECT("'各歳別人口③'!D"&amp;(32+131*ROW(A80))))</f>
        <v>9116</v>
      </c>
      <c r="AJ90" s="25">
        <f ca="1">SUM(INDIRECT("'各歳別人口③'!D"&amp;(33+131*ROW(A80))):INDIRECT("'各歳別人口③'!D"&amp;(37+131*ROW(A80))))</f>
        <v>8661</v>
      </c>
      <c r="AK90" s="25">
        <f ca="1">SUM(INDIRECT("'各歳別人口③'!D"&amp;(38+131*ROW(A80))):INDIRECT("'各歳別人口③'!D"&amp;(42+131*ROW(A80))))</f>
        <v>9338</v>
      </c>
      <c r="AL90" s="25">
        <f ca="1">SUM(INDIRECT("'各歳別人口③'!D"&amp;(43+131*ROW(A80))):INDIRECT("'各歳別人口③'!D"&amp;(47+131*ROW(A80))))</f>
        <v>10547</v>
      </c>
      <c r="AM90" s="25">
        <f ca="1">SUM(INDIRECT("'各歳別人口③'!D"&amp;(48+131*ROW(A80))):INDIRECT("'各歳別人口③'!D"&amp;(52+131*ROW(A80))))</f>
        <v>12949</v>
      </c>
      <c r="AN90" s="25">
        <f ca="1">SUM(INDIRECT("'各歳別人口③'!D"&amp;(53+131*ROW(A80))):INDIRECT("'各歳別人口③'!D"&amp;(57+131*ROW(A80))))</f>
        <v>16381</v>
      </c>
      <c r="AO90" s="25">
        <f ca="1">SUM(INDIRECT("'各歳別人口③'!D"&amp;(58+131*ROW(A80))):INDIRECT("'各歳別人口③'!D"&amp;(62+131*ROW(A80))))</f>
        <v>14440</v>
      </c>
      <c r="AP90" s="25">
        <f ca="1">SUM(INDIRECT("'各歳別人口③'!D"&amp;(63+131*ROW(A80))):INDIRECT("'各歳別人口③'!D"&amp;(67+131*ROW(A80))))</f>
        <v>12274</v>
      </c>
      <c r="AQ90" s="25">
        <f ca="1">SUM(INDIRECT("'各歳別人口③'!D"&amp;(68+131*ROW(A80))):INDIRECT("'各歳別人口③'!D"&amp;(72+131*ROW(A80))))</f>
        <v>11199</v>
      </c>
      <c r="AR90" s="25">
        <f ca="1">SUM(INDIRECT("'各歳別人口③'!D"&amp;(73+131*ROW(A80))):INDIRECT("'各歳別人口③'!D"&amp;(77+131*ROW(A80))))</f>
        <v>12194</v>
      </c>
      <c r="AS90" s="25">
        <f ca="1">SUM(INDIRECT("'各歳別人口③'!D"&amp;(78+131*ROW(A80))):INDIRECT("'各歳別人口③'!D"&amp;(82+131*ROW(A80))))</f>
        <v>13091</v>
      </c>
      <c r="AT90" s="25">
        <f ca="1">SUM(INDIRECT("'各歳別人口③'!D"&amp;(83+131*ROW(A80))):INDIRECT("'各歳別人口③'!D"&amp;(87+131*ROW(A80))))</f>
        <v>10052</v>
      </c>
      <c r="AU90" s="25">
        <f ca="1">SUM(INDIRECT("'各歳別人口③'!D"&amp;(88+131*ROW(A80))):INDIRECT("'各歳別人口③'!D"&amp;(133+131*ROW(A80))))</f>
        <v>8181</v>
      </c>
      <c r="AW90" s="24" t="str">
        <f>"2025年"&amp;"3月"</f>
        <v>2025年3月</v>
      </c>
      <c r="AX90" s="25">
        <f ca="1">SUM(INDIRECT("'各歳別人口③'!E"&amp;(3+131*ROW(A80))):INDIRECT("'各歳別人口③'!E"&amp;(7+131*ROW(A80))))</f>
        <v>4523</v>
      </c>
      <c r="AY90" s="25">
        <f ca="1">SUM(INDIRECT("'各歳別人口③'!E"&amp;(8+131*ROW(A80))):INDIRECT("'各歳別人口③'!E"&amp;(12+131*ROW(A80))))</f>
        <v>5838</v>
      </c>
      <c r="AZ90" s="25">
        <f ca="1">SUM(INDIRECT("'各歳別人口③'!E"&amp;(13+131*ROW(A80))):INDIRECT("'各歳別人口③'!E"&amp;(17+131*ROW(A80))))</f>
        <v>7256</v>
      </c>
      <c r="BA90" s="25">
        <f ca="1">SUM(INDIRECT("'各歳別人口③'!E"&amp;(18+131*ROW(A80))):INDIRECT("'各歳別人口③'!E"&amp;(22+131*ROW(A80))))</f>
        <v>7913</v>
      </c>
      <c r="BB90" s="25">
        <f ca="1">SUM(INDIRECT("'各歳別人口③'!E"&amp;(23+131*ROW(A80))):INDIRECT("'各歳別人口③'!E"&amp;(27+131*ROW(A80))))</f>
        <v>8643</v>
      </c>
      <c r="BC90" s="25">
        <f ca="1">SUM(INDIRECT("'各歳別人口③'!E"&amp;(28+131*ROW(A80))):INDIRECT("'各歳別人口③'!E"&amp;(32+131*ROW(A80))))</f>
        <v>7572</v>
      </c>
      <c r="BD90" s="25">
        <f ca="1">SUM(INDIRECT("'各歳別人口③'!E"&amp;(33+131*ROW(A80))):INDIRECT("'各歳別人口③'!E"&amp;(37+131*ROW(A80))))</f>
        <v>7270</v>
      </c>
      <c r="BE90" s="25">
        <f ca="1">SUM(INDIRECT("'各歳別人口③'!E"&amp;(38+131*ROW(A80))):INDIRECT("'各歳別人口③'!E"&amp;(42+131*ROW(A80))))</f>
        <v>8283</v>
      </c>
      <c r="BF90" s="25">
        <f ca="1">SUM(INDIRECT("'各歳別人口③'!E"&amp;(43+131*ROW(A80))):INDIRECT("'各歳別人口③'!E"&amp;(47+131*ROW(A80))))</f>
        <v>9922</v>
      </c>
      <c r="BG90" s="25">
        <f ca="1">SUM(INDIRECT("'各歳別人口③'!E"&amp;(48+131*ROW(A80))):INDIRECT("'各歳別人口③'!E"&amp;(52+131*ROW(A80))))</f>
        <v>12269</v>
      </c>
      <c r="BH90" s="25">
        <f ca="1">SUM(INDIRECT("'各歳別人口③'!E"&amp;(53+131*ROW(A80))):INDIRECT("'各歳別人口③'!E"&amp;(57+131*ROW(A80))))</f>
        <v>15454</v>
      </c>
      <c r="BI90" s="25">
        <f ca="1">SUM(INDIRECT("'各歳別人口③'!E"&amp;(58+131*ROW(A80))):INDIRECT("'各歳別人口③'!E"&amp;(62+131*ROW(A80))))</f>
        <v>13640</v>
      </c>
      <c r="BJ90" s="25">
        <f ca="1">SUM(INDIRECT("'各歳別人口③'!E"&amp;(63+131*ROW(A80))):INDIRECT("'各歳別人口③'!E"&amp;(67+131*ROW(A80))))</f>
        <v>11971</v>
      </c>
      <c r="BK90" s="25">
        <f ca="1">SUM(INDIRECT("'各歳別人口③'!E"&amp;(68+131*ROW(A80))):INDIRECT("'各歳別人口③'!E"&amp;(72+131*ROW(A80))))</f>
        <v>11092</v>
      </c>
      <c r="BL90" s="25">
        <f ca="1">SUM(INDIRECT("'各歳別人口③'!E"&amp;(73+131*ROW(A80))):INDIRECT("'各歳別人口③'!E"&amp;(77+131*ROW(A80))))</f>
        <v>13205</v>
      </c>
      <c r="BM90" s="25">
        <f ca="1">SUM(INDIRECT("'各歳別人口③'!E"&amp;(78+131*ROW(A80))):INDIRECT("'各歳別人口③'!E"&amp;(82+131*ROW(A80))))</f>
        <v>16065</v>
      </c>
      <c r="BN90" s="25">
        <f ca="1">SUM(INDIRECT("'各歳別人口③'!E"&amp;(83+131*ROW(A80))):INDIRECT("'各歳別人口③'!E"&amp;(87+131*ROW(A80))))</f>
        <v>13485</v>
      </c>
      <c r="BO90" s="25">
        <f ca="1">SUM(INDIRECT("'各歳別人口③'!E"&amp;(88+131*ROW(A80))):INDIRECT("'各歳別人口③'!E"&amp;(133+131*ROW(A80))))</f>
        <v>15199</v>
      </c>
      <c r="BQ90" s="24" t="str">
        <f>"2025年"&amp;"3月"</f>
        <v>2025年3月</v>
      </c>
      <c r="BR90" s="25">
        <f t="shared" ca="1" si="207"/>
        <v>785</v>
      </c>
      <c r="BS90" s="25">
        <f t="shared" ca="1" si="208"/>
        <v>832</v>
      </c>
      <c r="BT90" s="25">
        <f t="shared" ca="1" si="209"/>
        <v>919</v>
      </c>
      <c r="BU90" s="25">
        <f t="shared" ca="1" si="210"/>
        <v>985</v>
      </c>
      <c r="BV90" s="25">
        <f t="shared" ca="1" si="211"/>
        <v>1048</v>
      </c>
      <c r="BW90" s="25">
        <f t="shared" ca="1" si="212"/>
        <v>1179</v>
      </c>
      <c r="BX90" s="25">
        <f t="shared" ca="1" si="213"/>
        <v>1211</v>
      </c>
      <c r="BY90" s="25">
        <f t="shared" ca="1" si="214"/>
        <v>1281</v>
      </c>
      <c r="BZ90" s="25">
        <f t="shared" ca="1" si="215"/>
        <v>1330</v>
      </c>
      <c r="CA90" s="25">
        <f t="shared" ca="1" si="216"/>
        <v>1434</v>
      </c>
      <c r="CB90" s="25">
        <f t="shared" ca="1" si="217"/>
        <v>1394</v>
      </c>
      <c r="CC90" s="25">
        <f t="shared" ca="1" si="218"/>
        <v>1403</v>
      </c>
      <c r="CD90" s="25">
        <f t="shared" ca="1" si="219"/>
        <v>1489</v>
      </c>
      <c r="CE90" s="25">
        <f t="shared" ca="1" si="220"/>
        <v>1477</v>
      </c>
      <c r="CF90" s="25">
        <f t="shared" ca="1" si="221"/>
        <v>1599</v>
      </c>
      <c r="CG90" s="25">
        <f t="shared" ca="1" si="222"/>
        <v>1540</v>
      </c>
      <c r="CH90" s="25">
        <f t="shared" ca="1" si="223"/>
        <v>1937</v>
      </c>
      <c r="CI90" s="25">
        <f t="shared" ca="1" si="224"/>
        <v>1973</v>
      </c>
      <c r="CJ90" s="25">
        <f t="shared" ca="1" si="225"/>
        <v>1795</v>
      </c>
      <c r="CK90" s="25">
        <f t="shared" ca="1" si="226"/>
        <v>2141</v>
      </c>
      <c r="CL90" s="25">
        <f t="shared" ca="1" si="227"/>
        <v>2337</v>
      </c>
      <c r="CM90" s="25">
        <f t="shared" ca="1" si="228"/>
        <v>2438</v>
      </c>
      <c r="CN90" s="25">
        <f t="shared" ca="1" si="229"/>
        <v>2111</v>
      </c>
      <c r="CO90" s="25">
        <f t="shared" ca="1" si="230"/>
        <v>2080</v>
      </c>
      <c r="CP90" s="25">
        <f t="shared" ca="1" si="231"/>
        <v>1941</v>
      </c>
      <c r="CQ90" s="25">
        <f t="shared" ca="1" si="232"/>
        <v>1908</v>
      </c>
      <c r="CR90" s="25">
        <f t="shared" ca="1" si="233"/>
        <v>1823</v>
      </c>
      <c r="CS90" s="25">
        <f t="shared" ca="1" si="234"/>
        <v>1768</v>
      </c>
      <c r="CT90" s="25">
        <f t="shared" ca="1" si="235"/>
        <v>1835</v>
      </c>
      <c r="CU90" s="25">
        <f t="shared" ca="1" si="236"/>
        <v>1782</v>
      </c>
      <c r="CV90" s="25">
        <f t="shared" ca="1" si="237"/>
        <v>1770</v>
      </c>
      <c r="CW90" s="25">
        <f t="shared" ca="1" si="238"/>
        <v>1716</v>
      </c>
      <c r="CX90" s="25">
        <f t="shared" ca="1" si="239"/>
        <v>1706</v>
      </c>
      <c r="CY90" s="25">
        <f t="shared" ca="1" si="240"/>
        <v>1730</v>
      </c>
      <c r="CZ90" s="25">
        <f t="shared" ca="1" si="241"/>
        <v>1739</v>
      </c>
      <c r="DA90" s="25">
        <f t="shared" ca="1" si="242"/>
        <v>1714</v>
      </c>
      <c r="DB90" s="25">
        <f t="shared" ca="1" si="243"/>
        <v>1894</v>
      </c>
      <c r="DC90" s="25">
        <f t="shared" ca="1" si="244"/>
        <v>1889</v>
      </c>
      <c r="DD90" s="25">
        <f t="shared" ca="1" si="245"/>
        <v>1891</v>
      </c>
      <c r="DE90" s="25">
        <f t="shared" ca="1" si="246"/>
        <v>1950</v>
      </c>
      <c r="DF90" s="25">
        <f t="shared" ca="1" si="247"/>
        <v>2080</v>
      </c>
      <c r="DG90" s="25">
        <f t="shared" ca="1" si="248"/>
        <v>2043</v>
      </c>
      <c r="DH90" s="25">
        <f t="shared" ca="1" si="249"/>
        <v>2130</v>
      </c>
      <c r="DI90" s="25">
        <f t="shared" ca="1" si="250"/>
        <v>2103</v>
      </c>
      <c r="DJ90" s="25">
        <f t="shared" ca="1" si="251"/>
        <v>2191</v>
      </c>
      <c r="DK90" s="25">
        <f t="shared" ca="1" si="252"/>
        <v>2316</v>
      </c>
      <c r="DL90" s="25">
        <f t="shared" ca="1" si="253"/>
        <v>2505</v>
      </c>
      <c r="DM90" s="25">
        <f t="shared" ca="1" si="254"/>
        <v>2513</v>
      </c>
      <c r="DN90" s="25">
        <f t="shared" ca="1" si="255"/>
        <v>2712</v>
      </c>
      <c r="DO90" s="25">
        <f t="shared" ca="1" si="256"/>
        <v>2903</v>
      </c>
      <c r="DP90" s="25">
        <f t="shared" ca="1" si="257"/>
        <v>3038</v>
      </c>
      <c r="DQ90" s="25">
        <f t="shared" ca="1" si="258"/>
        <v>3351</v>
      </c>
      <c r="DR90" s="25">
        <f t="shared" ca="1" si="259"/>
        <v>3345</v>
      </c>
      <c r="DS90" s="25">
        <f t="shared" ca="1" si="260"/>
        <v>3380</v>
      </c>
      <c r="DT90" s="25">
        <f t="shared" ca="1" si="261"/>
        <v>3267</v>
      </c>
      <c r="DU90" s="25">
        <f t="shared" ca="1" si="262"/>
        <v>3132</v>
      </c>
      <c r="DV90" s="25">
        <f t="shared" ca="1" si="263"/>
        <v>3106</v>
      </c>
      <c r="DW90" s="25">
        <f t="shared" ca="1" si="264"/>
        <v>3074</v>
      </c>
      <c r="DX90" s="25">
        <f t="shared" ca="1" si="265"/>
        <v>2505</v>
      </c>
      <c r="DY90" s="25">
        <f t="shared" ca="1" si="266"/>
        <v>2623</v>
      </c>
      <c r="DZ90" s="25">
        <f t="shared" ca="1" si="267"/>
        <v>2607</v>
      </c>
      <c r="EA90" s="25">
        <f t="shared" ca="1" si="268"/>
        <v>2558</v>
      </c>
      <c r="EB90" s="25">
        <f t="shared" ca="1" si="269"/>
        <v>2470</v>
      </c>
      <c r="EC90" s="25">
        <f t="shared" ca="1" si="270"/>
        <v>2397</v>
      </c>
      <c r="ED90" s="25">
        <f t="shared" ca="1" si="271"/>
        <v>2242</v>
      </c>
      <c r="EE90" s="25">
        <f t="shared" ca="1" si="272"/>
        <v>2392</v>
      </c>
      <c r="EF90" s="25">
        <f t="shared" ca="1" si="273"/>
        <v>2277</v>
      </c>
      <c r="EG90" s="25">
        <f t="shared" ca="1" si="274"/>
        <v>2147</v>
      </c>
      <c r="EH90" s="25">
        <f t="shared" ca="1" si="275"/>
        <v>2209</v>
      </c>
      <c r="EI90" s="25">
        <f t="shared" ca="1" si="276"/>
        <v>2174</v>
      </c>
      <c r="EJ90" s="25">
        <f t="shared" ca="1" si="277"/>
        <v>2211</v>
      </c>
      <c r="EK90" s="25">
        <f t="shared" ca="1" si="278"/>
        <v>2284</v>
      </c>
      <c r="EL90" s="25">
        <f t="shared" ca="1" si="279"/>
        <v>2423</v>
      </c>
      <c r="EM90" s="25">
        <f t="shared" ca="1" si="280"/>
        <v>2567</v>
      </c>
      <c r="EN90" s="25">
        <f t="shared" ca="1" si="281"/>
        <v>2709</v>
      </c>
      <c r="EO90" s="25">
        <f t="shared" ca="1" si="282"/>
        <v>3056</v>
      </c>
      <c r="EP90" s="25">
        <f t="shared" ca="1" si="283"/>
        <v>2952</v>
      </c>
      <c r="EQ90" s="25">
        <f t="shared" ca="1" si="284"/>
        <v>3136</v>
      </c>
      <c r="ER90" s="25">
        <f t="shared" ca="1" si="285"/>
        <v>2358</v>
      </c>
      <c r="ES90" s="25">
        <f t="shared" ca="1" si="286"/>
        <v>1589</v>
      </c>
      <c r="ET90" s="25">
        <f t="shared" ca="1" si="287"/>
        <v>1961</v>
      </c>
      <c r="EU90" s="25">
        <f t="shared" ca="1" si="288"/>
        <v>2287</v>
      </c>
      <c r="EV90" s="25">
        <f t="shared" ca="1" si="289"/>
        <v>2124</v>
      </c>
      <c r="EW90" s="25">
        <f t="shared" ca="1" si="290"/>
        <v>1991</v>
      </c>
      <c r="EX90" s="25">
        <f t="shared" ca="1" si="291"/>
        <v>1689</v>
      </c>
      <c r="EY90" s="25">
        <f t="shared" ca="1" si="292"/>
        <v>1446</v>
      </c>
      <c r="EZ90" s="25">
        <f t="shared" ca="1" si="293"/>
        <v>1190</v>
      </c>
      <c r="FA90" s="25">
        <f t="shared" ca="1" si="294"/>
        <v>1160</v>
      </c>
      <c r="FB90" s="25">
        <f t="shared" ca="1" si="295"/>
        <v>950</v>
      </c>
      <c r="FC90" s="25">
        <f t="shared" ca="1" si="296"/>
        <v>870</v>
      </c>
      <c r="FD90" s="25">
        <f t="shared" ca="1" si="297"/>
        <v>735</v>
      </c>
      <c r="FE90" s="25">
        <f t="shared" ca="1" si="298"/>
        <v>486</v>
      </c>
      <c r="FF90" s="25">
        <f t="shared" ca="1" si="299"/>
        <v>410</v>
      </c>
      <c r="FG90" s="25">
        <f t="shared" ca="1" si="300"/>
        <v>301</v>
      </c>
      <c r="FH90" s="25">
        <f t="shared" ca="1" si="301"/>
        <v>217</v>
      </c>
      <c r="FI90" s="25">
        <f t="shared" ca="1" si="302"/>
        <v>131</v>
      </c>
      <c r="FJ90" s="25">
        <f t="shared" ca="1" si="303"/>
        <v>106</v>
      </c>
      <c r="FK90" s="25">
        <f t="shared" ca="1" si="304"/>
        <v>83</v>
      </c>
      <c r="FL90" s="25">
        <f t="shared" ca="1" si="305"/>
        <v>41</v>
      </c>
      <c r="FM90" s="25">
        <f t="shared" ca="1" si="306"/>
        <v>29</v>
      </c>
      <c r="FN90" s="27">
        <f ca="1">SUM(INDIRECT("'各歳別人口③'!D"&amp;(103+131*ROW(A80))):INDIRECT("'各歳別人口③'!D"&amp;(133+131*ROW(A80))))</f>
        <v>26</v>
      </c>
      <c r="FP90" s="24" t="str">
        <f>"2025年"&amp;"3月"</f>
        <v>2025年3月</v>
      </c>
      <c r="FQ90" s="25">
        <f t="shared" ca="1" si="307"/>
        <v>719</v>
      </c>
      <c r="FR90" s="25">
        <f t="shared" ca="1" si="308"/>
        <v>876</v>
      </c>
      <c r="FS90" s="25">
        <f t="shared" ca="1" si="309"/>
        <v>927</v>
      </c>
      <c r="FT90" s="25">
        <f t="shared" ca="1" si="310"/>
        <v>974</v>
      </c>
      <c r="FU90" s="25">
        <f t="shared" ca="1" si="311"/>
        <v>1027</v>
      </c>
      <c r="FV90" s="25">
        <f t="shared" ca="1" si="312"/>
        <v>1071</v>
      </c>
      <c r="FW90" s="25">
        <f t="shared" ca="1" si="313"/>
        <v>1054</v>
      </c>
      <c r="FX90" s="25">
        <f t="shared" ca="1" si="314"/>
        <v>1228</v>
      </c>
      <c r="FY90" s="25">
        <f t="shared" ca="1" si="315"/>
        <v>1228</v>
      </c>
      <c r="FZ90" s="25">
        <f t="shared" ca="1" si="316"/>
        <v>1257</v>
      </c>
      <c r="GA90" s="25">
        <f t="shared" ca="1" si="317"/>
        <v>1414</v>
      </c>
      <c r="GB90" s="25">
        <f t="shared" ca="1" si="318"/>
        <v>1410</v>
      </c>
      <c r="GC90" s="25">
        <f t="shared" ca="1" si="319"/>
        <v>1396</v>
      </c>
      <c r="GD90" s="25">
        <f t="shared" ca="1" si="320"/>
        <v>1509</v>
      </c>
      <c r="GE90" s="25">
        <f t="shared" ca="1" si="321"/>
        <v>1527</v>
      </c>
      <c r="GF90" s="25">
        <f t="shared" ca="1" si="322"/>
        <v>1474</v>
      </c>
      <c r="GG90" s="25">
        <f t="shared" ca="1" si="323"/>
        <v>1507</v>
      </c>
      <c r="GH90" s="25">
        <f t="shared" ca="1" si="324"/>
        <v>1645</v>
      </c>
      <c r="GI90" s="25">
        <f t="shared" ca="1" si="325"/>
        <v>1605</v>
      </c>
      <c r="GJ90" s="25">
        <f t="shared" ca="1" si="326"/>
        <v>1682</v>
      </c>
      <c r="GK90" s="25">
        <f t="shared" ca="1" si="327"/>
        <v>1825</v>
      </c>
      <c r="GL90" s="25">
        <f t="shared" ca="1" si="328"/>
        <v>1815</v>
      </c>
      <c r="GM90" s="25">
        <f t="shared" ca="1" si="329"/>
        <v>1711</v>
      </c>
      <c r="GN90" s="25">
        <f t="shared" ca="1" si="330"/>
        <v>1654</v>
      </c>
      <c r="GO90" s="25">
        <f t="shared" ca="1" si="331"/>
        <v>1638</v>
      </c>
      <c r="GP90" s="25">
        <f t="shared" ca="1" si="332"/>
        <v>1620</v>
      </c>
      <c r="GQ90" s="25">
        <f t="shared" ca="1" si="333"/>
        <v>1515</v>
      </c>
      <c r="GR90" s="25">
        <f t="shared" ca="1" si="334"/>
        <v>1564</v>
      </c>
      <c r="GS90" s="25">
        <f t="shared" ca="1" si="335"/>
        <v>1459</v>
      </c>
      <c r="GT90" s="25">
        <f t="shared" ca="1" si="336"/>
        <v>1414</v>
      </c>
      <c r="GU90" s="25">
        <f t="shared" ca="1" si="337"/>
        <v>1512</v>
      </c>
      <c r="GV90" s="25">
        <f t="shared" ca="1" si="338"/>
        <v>1365</v>
      </c>
      <c r="GW90" s="25">
        <f t="shared" ca="1" si="339"/>
        <v>1410</v>
      </c>
      <c r="GX90" s="25">
        <f t="shared" ca="1" si="340"/>
        <v>1440</v>
      </c>
      <c r="GY90" s="25">
        <f t="shared" ca="1" si="341"/>
        <v>1543</v>
      </c>
      <c r="GZ90" s="25">
        <f t="shared" ca="1" si="342"/>
        <v>1580</v>
      </c>
      <c r="HA90" s="25">
        <f t="shared" ca="1" si="343"/>
        <v>1632</v>
      </c>
      <c r="HB90" s="25">
        <f t="shared" ca="1" si="344"/>
        <v>1682</v>
      </c>
      <c r="HC90" s="25">
        <f t="shared" ca="1" si="345"/>
        <v>1636</v>
      </c>
      <c r="HD90" s="25">
        <f t="shared" ca="1" si="346"/>
        <v>1753</v>
      </c>
      <c r="HE90" s="25">
        <f t="shared" ca="1" si="347"/>
        <v>1920</v>
      </c>
      <c r="HF90" s="25">
        <f t="shared" ca="1" si="348"/>
        <v>2011</v>
      </c>
      <c r="HG90" s="25">
        <f t="shared" ca="1" si="349"/>
        <v>1928</v>
      </c>
      <c r="HH90" s="25">
        <f t="shared" ca="1" si="350"/>
        <v>1992</v>
      </c>
      <c r="HI90" s="25">
        <f t="shared" ca="1" si="351"/>
        <v>2071</v>
      </c>
      <c r="HJ90" s="25">
        <f t="shared" ca="1" si="352"/>
        <v>2238</v>
      </c>
      <c r="HK90" s="25">
        <f t="shared" ca="1" si="353"/>
        <v>2309</v>
      </c>
      <c r="HL90" s="25">
        <f t="shared" ca="1" si="354"/>
        <v>2456</v>
      </c>
      <c r="HM90" s="25">
        <f t="shared" ca="1" si="355"/>
        <v>2509</v>
      </c>
      <c r="HN90" s="25">
        <f t="shared" ca="1" si="356"/>
        <v>2757</v>
      </c>
      <c r="HO90" s="25">
        <f t="shared" ca="1" si="357"/>
        <v>2991</v>
      </c>
      <c r="HP90" s="25">
        <f t="shared" ca="1" si="358"/>
        <v>3117</v>
      </c>
      <c r="HQ90" s="25">
        <f t="shared" ca="1" si="359"/>
        <v>3083</v>
      </c>
      <c r="HR90" s="25">
        <f t="shared" ca="1" si="360"/>
        <v>3188</v>
      </c>
      <c r="HS90" s="25">
        <f t="shared" ca="1" si="361"/>
        <v>3075</v>
      </c>
      <c r="HT90" s="25">
        <f t="shared" ca="1" si="362"/>
        <v>2894</v>
      </c>
      <c r="HU90" s="25">
        <f t="shared" ca="1" si="363"/>
        <v>2899</v>
      </c>
      <c r="HV90" s="25">
        <f t="shared" ca="1" si="364"/>
        <v>2876</v>
      </c>
      <c r="HW90" s="25">
        <f t="shared" ca="1" si="365"/>
        <v>2426</v>
      </c>
      <c r="HX90" s="25">
        <f t="shared" ca="1" si="366"/>
        <v>2545</v>
      </c>
      <c r="HY90" s="25">
        <f t="shared" ca="1" si="367"/>
        <v>2647</v>
      </c>
      <c r="HZ90" s="25">
        <f t="shared" ca="1" si="368"/>
        <v>2394</v>
      </c>
      <c r="IA90" s="25">
        <f t="shared" ca="1" si="369"/>
        <v>2336</v>
      </c>
      <c r="IB90" s="25">
        <f t="shared" ca="1" si="370"/>
        <v>2336</v>
      </c>
      <c r="IC90" s="25">
        <f t="shared" ca="1" si="371"/>
        <v>2258</v>
      </c>
      <c r="ID90" s="25">
        <f t="shared" ca="1" si="372"/>
        <v>2206</v>
      </c>
      <c r="IE90" s="25">
        <f t="shared" ca="1" si="373"/>
        <v>2275</v>
      </c>
      <c r="IF90" s="25">
        <f t="shared" ca="1" si="374"/>
        <v>2133</v>
      </c>
      <c r="IG90" s="25">
        <f t="shared" ca="1" si="375"/>
        <v>2235</v>
      </c>
      <c r="IH90" s="25">
        <f t="shared" ca="1" si="376"/>
        <v>2243</v>
      </c>
      <c r="II90" s="25">
        <f t="shared" ca="1" si="377"/>
        <v>2342</v>
      </c>
      <c r="IJ90" s="25">
        <f t="shared" ca="1" si="378"/>
        <v>2416</v>
      </c>
      <c r="IK90" s="25">
        <f t="shared" ca="1" si="379"/>
        <v>2609</v>
      </c>
      <c r="IL90" s="25">
        <f t="shared" ca="1" si="380"/>
        <v>2834</v>
      </c>
      <c r="IM90" s="25">
        <f t="shared" ca="1" si="381"/>
        <v>3004</v>
      </c>
      <c r="IN90" s="25">
        <f t="shared" ca="1" si="382"/>
        <v>3572</v>
      </c>
      <c r="IO90" s="25">
        <f t="shared" ca="1" si="383"/>
        <v>3557</v>
      </c>
      <c r="IP90" s="25">
        <f t="shared" ca="1" si="384"/>
        <v>3823</v>
      </c>
      <c r="IQ90" s="25">
        <f t="shared" ca="1" si="385"/>
        <v>2985</v>
      </c>
      <c r="IR90" s="25">
        <f t="shared" ca="1" si="386"/>
        <v>2128</v>
      </c>
      <c r="IS90" s="25">
        <f t="shared" ca="1" si="387"/>
        <v>2706</v>
      </c>
      <c r="IT90" s="25">
        <f t="shared" ca="1" si="388"/>
        <v>2993</v>
      </c>
      <c r="IU90" s="25">
        <f t="shared" ca="1" si="389"/>
        <v>2729</v>
      </c>
      <c r="IV90" s="25">
        <f t="shared" ca="1" si="390"/>
        <v>2654</v>
      </c>
      <c r="IW90" s="25">
        <f t="shared" ca="1" si="391"/>
        <v>2403</v>
      </c>
      <c r="IX90" s="25">
        <f t="shared" ca="1" si="392"/>
        <v>2075</v>
      </c>
      <c r="IY90" s="25">
        <f t="shared" ca="1" si="393"/>
        <v>1750</v>
      </c>
      <c r="IZ90" s="25">
        <f t="shared" ca="1" si="394"/>
        <v>1831</v>
      </c>
      <c r="JA90" s="25">
        <f t="shared" ca="1" si="395"/>
        <v>1572</v>
      </c>
      <c r="JB90" s="25">
        <f t="shared" ca="1" si="396"/>
        <v>1495</v>
      </c>
      <c r="JC90" s="25">
        <f t="shared" ca="1" si="397"/>
        <v>1325</v>
      </c>
      <c r="JD90" s="25">
        <f t="shared" ca="1" si="398"/>
        <v>1074</v>
      </c>
      <c r="JE90" s="25">
        <f t="shared" ca="1" si="399"/>
        <v>971</v>
      </c>
      <c r="JF90" s="25">
        <f t="shared" ca="1" si="400"/>
        <v>783</v>
      </c>
      <c r="JG90" s="25">
        <f t="shared" ca="1" si="401"/>
        <v>595</v>
      </c>
      <c r="JH90" s="25">
        <f t="shared" ca="1" si="402"/>
        <v>497</v>
      </c>
      <c r="JI90" s="25">
        <f t="shared" ca="1" si="403"/>
        <v>386</v>
      </c>
      <c r="JJ90" s="25">
        <f t="shared" ca="1" si="404"/>
        <v>253</v>
      </c>
      <c r="JK90" s="25">
        <f t="shared" ca="1" si="405"/>
        <v>206</v>
      </c>
      <c r="JL90" s="25">
        <f t="shared" ca="1" si="406"/>
        <v>144</v>
      </c>
      <c r="JM90" s="27">
        <f ca="1">SUM(INDIRECT("'各歳別人口③'!E"&amp;(103+131*ROW(A80))):INDIRECT("'各歳別人口③'!E"&amp;(133+131*ROW(A80))))</f>
        <v>242</v>
      </c>
    </row>
    <row r="91" spans="1:273" x14ac:dyDescent="0.4">
      <c r="A91" s="24" t="str">
        <f>"2025年"&amp;"4月"</f>
        <v>2025年4月</v>
      </c>
      <c r="B91" s="25">
        <f ca="1">SUM(INDIRECT("'各歳別人口③'!D"&amp;(3+131*ROW(A81))):INDIRECT("'各歳別人口③'!E"&amp;(133+131*ROW(A81))))</f>
        <v>378637</v>
      </c>
      <c r="D91" s="24" t="str">
        <f>"2025年"&amp;"4月"</f>
        <v>2025年4月</v>
      </c>
      <c r="E91" s="25">
        <f ca="1">SUM(INDIRECT("'各歳別人口③'!D"&amp;(3+131*ROW(A81))):INDIRECT("'各歳別人口③'!D"&amp;(133+131*ROW(A81))))</f>
        <v>188878</v>
      </c>
      <c r="F91" s="25">
        <f ca="1">SUM(INDIRECT("'各歳別人口③'!E"&amp;(3+131*ROW(A81))):INDIRECT("'各歳別人口③'!E"&amp;(133+131*ROW(A81))))</f>
        <v>189759</v>
      </c>
      <c r="H91" s="24" t="str">
        <f>"2025年"&amp;"4月"</f>
        <v>2025年4月</v>
      </c>
      <c r="I91" s="25">
        <f ca="1">SUM(INDIRECT("'各歳別人口③'!D"&amp;(3+131*ROW(A81))):INDIRECT("'各歳別人口③'!D"&amp;(17+131*ROW(A81))))</f>
        <v>18318</v>
      </c>
      <c r="J91" s="25">
        <f ca="1">SUM(INDIRECT("'各歳別人口③'!D"&amp;(18+131*ROW(A81))):INDIRECT("'各歳別人口③'!D"&amp;(67+131*ROW(A81))))</f>
        <v>115828</v>
      </c>
      <c r="K91" s="25">
        <f ca="1">SUM(INDIRECT("'各歳別人口③'!D"&amp;(68+131*ROW(A81))):INDIRECT("'各歳別人口③'!D"&amp;(133+131*ROW(A81))))</f>
        <v>54732</v>
      </c>
      <c r="M91" s="24" t="str">
        <f>"2025年"&amp;"4月"</f>
        <v>2025年4月</v>
      </c>
      <c r="N91" s="25">
        <f ca="1">SUM(INDIRECT("'各歳別人口③'!E"&amp;(3+131*ROW(A81))):INDIRECT("'各歳別人口③'!E"&amp;(17+131*ROW(A81))))</f>
        <v>17563</v>
      </c>
      <c r="O91" s="25">
        <f ca="1">SUM(INDIRECT("'各歳別人口③'!E"&amp;(18+131*ROW(A81))):INDIRECT("'各歳別人口③'!E"&amp;(67+131*ROW(A81))))</f>
        <v>103168</v>
      </c>
      <c r="P91" s="25">
        <f ca="1">SUM(INDIRECT("'各歳別人口③'!E"&amp;(68+131*ROW(A81))):INDIRECT("'各歳別人口③'!E"&amp;(133+131*ROW(A81))))</f>
        <v>69028</v>
      </c>
      <c r="R91" s="24" t="str">
        <f>"2025年"&amp;"4月"</f>
        <v>2025年4月</v>
      </c>
      <c r="S91" s="26">
        <f ca="1">IFERROR(SUM(INDIRECT("'各歳別人口③'!D"&amp;(68+131*ROW(A81))):INDIRECT("'各歳別人口③'!E"&amp;(133+131*ROW(A81))))/SUM(INDIRECT("'各歳別人口③'!D"&amp;(3+131*ROW(A81))):INDIRECT("'各歳別人口③'!E"&amp;(133+131*ROW(A81)))),"")</f>
        <v>0.32685659351833024</v>
      </c>
      <c r="U91" s="24" t="str">
        <f>"2025年"&amp;"4月"</f>
        <v>2025年4月</v>
      </c>
      <c r="V91" s="26">
        <f ca="1">IFERROR(SUM(INDIRECT("'各歳別人口③'!D"&amp;(78+131*ROW(A81))):INDIRECT("'各歳別人口③'!E"&amp;(133+131*ROW(A81))))/SUM(INDIRECT("'各歳別人口③'!D"&amp;(3+131*ROW(A81))):INDIRECT("'各歳別人口③'!E"&amp;(133+131*ROW(A81)))),"")</f>
        <v>0.20121646854375036</v>
      </c>
      <c r="X91" s="24" t="str">
        <f>"2025年"&amp;"4月"</f>
        <v>2025年4月</v>
      </c>
      <c r="Y91" s="26">
        <f ca="1">IFERROR(SUM(INDIRECT("'各歳別人口③'!D"&amp;(3+131*ROW(A81))):INDIRECT("'各歳別人口③'!E"&amp;(17+131*ROW(A81))))/SUM(INDIRECT("'各歳別人口③'!D"&amp;(3+131*ROW(A81))):INDIRECT("'各歳別人口③'!E"&amp;(133+131*ROW(A81)))),"")</f>
        <v>9.4763586231667793E-2</v>
      </c>
      <c r="Z91" s="26">
        <f ca="1">IFERROR(SUM(INDIRECT("'各歳別人口③'!D"&amp;(18+131*ROW(A81))):INDIRECT("'各歳別人口③'!E"&amp;(67+131*ROW(A81))))/SUM(INDIRECT("'各歳別人口③'!D"&amp;(3+131*ROW(A81))):INDIRECT("'各歳別人口③'!E"&amp;(133+131*ROW(A81)))),"")</f>
        <v>0.57837982025000201</v>
      </c>
      <c r="AA91" s="26">
        <f ca="1">IFERROR(SUM(INDIRECT("'各歳別人口③'!D"&amp;(68+131*ROW(A81))):INDIRECT("'各歳別人口③'!E"&amp;(133+131*ROW(A81))))/SUM(INDIRECT("'各歳別人口③'!D"&amp;(3+131*ROW(A81))):INDIRECT("'各歳別人口③'!E"&amp;(133+131*ROW(A81)))),"")</f>
        <v>0.32685659351833024</v>
      </c>
      <c r="AC91" s="24" t="str">
        <f>"2025年"&amp;"4月"</f>
        <v>2025年4月</v>
      </c>
      <c r="AD91" s="25">
        <f ca="1">SUM(INDIRECT("'各歳別人口③'!D"&amp;(3+131*ROW(A81))):INDIRECT("'各歳別人口③'!D"&amp;(7+131*ROW(A81))))</f>
        <v>4542</v>
      </c>
      <c r="AE91" s="25">
        <f ca="1">SUM(INDIRECT("'各歳別人口③'!D"&amp;(8+131*ROW(A81))):INDIRECT("'各歳別人口③'!D"&amp;(12+131*ROW(A81))))</f>
        <v>6425</v>
      </c>
      <c r="AF91" s="25">
        <f ca="1">SUM(INDIRECT("'各歳別人口③'!D"&amp;(13+131*ROW(A81))):INDIRECT("'各歳別人口③'!D"&amp;(17+131*ROW(A81))))</f>
        <v>7351</v>
      </c>
      <c r="AG91" s="25">
        <f ca="1">SUM(INDIRECT("'各歳別人口③'!D"&amp;(18+131*ROW(A81))):INDIRECT("'各歳別人口③'!D"&amp;(22+131*ROW(A81))))</f>
        <v>10746</v>
      </c>
      <c r="AH91" s="25">
        <f ca="1">SUM(INDIRECT("'各歳別人口③'!D"&amp;(23+131*ROW(A81))):INDIRECT("'各歳別人口③'!D"&amp;(27+131*ROW(A81))))</f>
        <v>11316</v>
      </c>
      <c r="AI91" s="25">
        <f ca="1">SUM(INDIRECT("'各歳別人口③'!D"&amp;(28+131*ROW(A81))):INDIRECT("'各歳別人口③'!D"&amp;(32+131*ROW(A81))))</f>
        <v>9193</v>
      </c>
      <c r="AJ91" s="25">
        <f ca="1">SUM(INDIRECT("'各歳別人口③'!D"&amp;(33+131*ROW(A81))):INDIRECT("'各歳別人口③'!D"&amp;(37+131*ROW(A81))))</f>
        <v>8679</v>
      </c>
      <c r="AK91" s="25">
        <f ca="1">SUM(INDIRECT("'各歳別人口③'!D"&amp;(38+131*ROW(A81))):INDIRECT("'各歳別人口③'!D"&amp;(42+131*ROW(A81))))</f>
        <v>9338</v>
      </c>
      <c r="AL91" s="25">
        <f ca="1">SUM(INDIRECT("'各歳別人口③'!D"&amp;(43+131*ROW(A81))):INDIRECT("'各歳別人口③'!D"&amp;(47+131*ROW(A81))))</f>
        <v>10545</v>
      </c>
      <c r="AM91" s="25">
        <f ca="1">SUM(INDIRECT("'各歳別人口③'!D"&amp;(48+131*ROW(A81))):INDIRECT("'各歳別人口③'!D"&amp;(52+131*ROW(A81))))</f>
        <v>12902</v>
      </c>
      <c r="AN91" s="25">
        <f ca="1">SUM(INDIRECT("'各歳別人口③'!D"&amp;(53+131*ROW(A81))):INDIRECT("'各歳別人口③'!D"&amp;(57+131*ROW(A81))))</f>
        <v>16317</v>
      </c>
      <c r="AO91" s="25">
        <f ca="1">SUM(INDIRECT("'各歳別人口③'!D"&amp;(58+131*ROW(A81))):INDIRECT("'各歳別人口③'!D"&amp;(62+131*ROW(A81))))</f>
        <v>14489</v>
      </c>
      <c r="AP91" s="25">
        <f ca="1">SUM(INDIRECT("'各歳別人口③'!D"&amp;(63+131*ROW(A81))):INDIRECT("'各歳別人口③'!D"&amp;(67+131*ROW(A81))))</f>
        <v>12303</v>
      </c>
      <c r="AQ91" s="25">
        <f ca="1">SUM(INDIRECT("'各歳別人口③'!D"&amp;(68+131*ROW(A81))):INDIRECT("'各歳別人口③'!D"&amp;(72+131*ROW(A81))))</f>
        <v>11200</v>
      </c>
      <c r="AR91" s="25">
        <f ca="1">SUM(INDIRECT("'各歳別人口③'!D"&amp;(73+131*ROW(A81))):INDIRECT("'各歳別人口③'!D"&amp;(77+131*ROW(A81))))</f>
        <v>12145</v>
      </c>
      <c r="AS91" s="25">
        <f ca="1">SUM(INDIRECT("'各歳別人口③'!D"&amp;(78+131*ROW(A81))):INDIRECT("'各歳別人口③'!D"&amp;(82+131*ROW(A81))))</f>
        <v>13154</v>
      </c>
      <c r="AT91" s="25">
        <f ca="1">SUM(INDIRECT("'各歳別人口③'!D"&amp;(83+131*ROW(A81))):INDIRECT("'各歳別人口③'!D"&amp;(87+131*ROW(A81))))</f>
        <v>10031</v>
      </c>
      <c r="AU91" s="25">
        <f ca="1">SUM(INDIRECT("'各歳別人口③'!D"&amp;(88+131*ROW(A81))):INDIRECT("'各歳別人口③'!D"&amp;(133+131*ROW(A81))))</f>
        <v>8202</v>
      </c>
      <c r="AW91" s="24" t="str">
        <f>"2025年"&amp;"4月"</f>
        <v>2025年4月</v>
      </c>
      <c r="AX91" s="25">
        <f ca="1">SUM(INDIRECT("'各歳別人口③'!E"&amp;(3+131*ROW(A81))):INDIRECT("'各歳別人口③'!E"&amp;(7+131*ROW(A81))))</f>
        <v>4493</v>
      </c>
      <c r="AY91" s="25">
        <f ca="1">SUM(INDIRECT("'各歳別人口③'!E"&amp;(8+131*ROW(A81))):INDIRECT("'各歳別人口③'!E"&amp;(12+131*ROW(A81))))</f>
        <v>5854</v>
      </c>
      <c r="AZ91" s="25">
        <f ca="1">SUM(INDIRECT("'各歳別人口③'!E"&amp;(13+131*ROW(A81))):INDIRECT("'各歳別人口③'!E"&amp;(17+131*ROW(A81))))</f>
        <v>7216</v>
      </c>
      <c r="BA91" s="25">
        <f ca="1">SUM(INDIRECT("'各歳別人口③'!E"&amp;(18+131*ROW(A81))):INDIRECT("'各歳別人口③'!E"&amp;(22+131*ROW(A81))))</f>
        <v>8103</v>
      </c>
      <c r="BB91" s="25">
        <f ca="1">SUM(INDIRECT("'各歳別人口③'!E"&amp;(23+131*ROW(A81))):INDIRECT("'各歳別人口③'!E"&amp;(27+131*ROW(A81))))</f>
        <v>8710</v>
      </c>
      <c r="BC91" s="25">
        <f ca="1">SUM(INDIRECT("'各歳別人口③'!E"&amp;(28+131*ROW(A81))):INDIRECT("'各歳別人口③'!E"&amp;(32+131*ROW(A81))))</f>
        <v>7619</v>
      </c>
      <c r="BD91" s="25">
        <f ca="1">SUM(INDIRECT("'各歳別人口③'!E"&amp;(33+131*ROW(A81))):INDIRECT("'各歳別人口③'!E"&amp;(37+131*ROW(A81))))</f>
        <v>7275</v>
      </c>
      <c r="BE91" s="25">
        <f ca="1">SUM(INDIRECT("'各歳別人口③'!E"&amp;(38+131*ROW(A81))):INDIRECT("'各歳別人口③'!E"&amp;(42+131*ROW(A81))))</f>
        <v>8269</v>
      </c>
      <c r="BF91" s="25">
        <f ca="1">SUM(INDIRECT("'各歳別人口③'!E"&amp;(43+131*ROW(A81))):INDIRECT("'各歳別人口③'!E"&amp;(47+131*ROW(A81))))</f>
        <v>9928</v>
      </c>
      <c r="BG91" s="25">
        <f ca="1">SUM(INDIRECT("'各歳別人口③'!E"&amp;(48+131*ROW(A81))):INDIRECT("'各歳別人口③'!E"&amp;(52+131*ROW(A81))))</f>
        <v>12151</v>
      </c>
      <c r="BH91" s="25">
        <f ca="1">SUM(INDIRECT("'各歳別人口③'!E"&amp;(53+131*ROW(A81))):INDIRECT("'各歳別人口③'!E"&amp;(57+131*ROW(A81))))</f>
        <v>15474</v>
      </c>
      <c r="BI91" s="25">
        <f ca="1">SUM(INDIRECT("'各歳別人口③'!E"&amp;(58+131*ROW(A81))):INDIRECT("'各歳別人口③'!E"&amp;(62+131*ROW(A81))))</f>
        <v>13680</v>
      </c>
      <c r="BJ91" s="25">
        <f ca="1">SUM(INDIRECT("'各歳別人口③'!E"&amp;(63+131*ROW(A81))):INDIRECT("'各歳別人口③'!E"&amp;(67+131*ROW(A81))))</f>
        <v>11959</v>
      </c>
      <c r="BK91" s="25">
        <f ca="1">SUM(INDIRECT("'各歳別人口③'!E"&amp;(68+131*ROW(A81))):INDIRECT("'各歳別人口③'!E"&amp;(72+131*ROW(A81))))</f>
        <v>11094</v>
      </c>
      <c r="BL91" s="25">
        <f ca="1">SUM(INDIRECT("'各歳別人口③'!E"&amp;(73+131*ROW(A81))):INDIRECT("'各歳別人口③'!E"&amp;(77+131*ROW(A81))))</f>
        <v>13133</v>
      </c>
      <c r="BM91" s="25">
        <f ca="1">SUM(INDIRECT("'各歳別人口③'!E"&amp;(78+131*ROW(A81))):INDIRECT("'各歳別人口③'!E"&amp;(82+131*ROW(A81))))</f>
        <v>16111</v>
      </c>
      <c r="BN91" s="25">
        <f ca="1">SUM(INDIRECT("'各歳別人口③'!E"&amp;(83+131*ROW(A81))):INDIRECT("'各歳別人口③'!E"&amp;(87+131*ROW(A81))))</f>
        <v>13449</v>
      </c>
      <c r="BO91" s="25">
        <f ca="1">SUM(INDIRECT("'各歳別人口③'!E"&amp;(88+131*ROW(A81))):INDIRECT("'各歳別人口③'!E"&amp;(133+131*ROW(A81))))</f>
        <v>15241</v>
      </c>
      <c r="BQ91" s="24" t="str">
        <f>"2025年"&amp;"4月"</f>
        <v>2025年4月</v>
      </c>
      <c r="BR91" s="25">
        <f t="shared" ca="1" si="207"/>
        <v>783</v>
      </c>
      <c r="BS91" s="25">
        <f t="shared" ca="1" si="208"/>
        <v>836</v>
      </c>
      <c r="BT91" s="25">
        <f t="shared" ca="1" si="209"/>
        <v>907</v>
      </c>
      <c r="BU91" s="25">
        <f t="shared" ca="1" si="210"/>
        <v>982</v>
      </c>
      <c r="BV91" s="25">
        <f t="shared" ca="1" si="211"/>
        <v>1034</v>
      </c>
      <c r="BW91" s="25">
        <f t="shared" ca="1" si="212"/>
        <v>1185</v>
      </c>
      <c r="BX91" s="25">
        <f t="shared" ca="1" si="213"/>
        <v>1221</v>
      </c>
      <c r="BY91" s="25">
        <f t="shared" ca="1" si="214"/>
        <v>1279</v>
      </c>
      <c r="BZ91" s="25">
        <f t="shared" ca="1" si="215"/>
        <v>1337</v>
      </c>
      <c r="CA91" s="25">
        <f t="shared" ca="1" si="216"/>
        <v>1403</v>
      </c>
      <c r="CB91" s="25">
        <f t="shared" ca="1" si="217"/>
        <v>1417</v>
      </c>
      <c r="CC91" s="25">
        <f t="shared" ca="1" si="218"/>
        <v>1390</v>
      </c>
      <c r="CD91" s="25">
        <f t="shared" ca="1" si="219"/>
        <v>1474</v>
      </c>
      <c r="CE91" s="25">
        <f t="shared" ca="1" si="220"/>
        <v>1466</v>
      </c>
      <c r="CF91" s="25">
        <f t="shared" ca="1" si="221"/>
        <v>1604</v>
      </c>
      <c r="CG91" s="25">
        <f t="shared" ca="1" si="222"/>
        <v>1884</v>
      </c>
      <c r="CH91" s="25">
        <f t="shared" ca="1" si="223"/>
        <v>1898</v>
      </c>
      <c r="CI91" s="25">
        <f t="shared" ca="1" si="224"/>
        <v>2018</v>
      </c>
      <c r="CJ91" s="25">
        <f t="shared" ca="1" si="225"/>
        <v>2616</v>
      </c>
      <c r="CK91" s="25">
        <f t="shared" ca="1" si="226"/>
        <v>2330</v>
      </c>
      <c r="CL91" s="25">
        <f t="shared" ca="1" si="227"/>
        <v>2443</v>
      </c>
      <c r="CM91" s="25">
        <f t="shared" ca="1" si="228"/>
        <v>2497</v>
      </c>
      <c r="CN91" s="25">
        <f t="shared" ca="1" si="229"/>
        <v>2239</v>
      </c>
      <c r="CO91" s="25">
        <f t="shared" ca="1" si="230"/>
        <v>2146</v>
      </c>
      <c r="CP91" s="25">
        <f t="shared" ca="1" si="231"/>
        <v>1991</v>
      </c>
      <c r="CQ91" s="25">
        <f t="shared" ca="1" si="232"/>
        <v>1919</v>
      </c>
      <c r="CR91" s="25">
        <f t="shared" ca="1" si="233"/>
        <v>1852</v>
      </c>
      <c r="CS91" s="25">
        <f t="shared" ca="1" si="234"/>
        <v>1785</v>
      </c>
      <c r="CT91" s="25">
        <f t="shared" ca="1" si="235"/>
        <v>1849</v>
      </c>
      <c r="CU91" s="25">
        <f t="shared" ca="1" si="236"/>
        <v>1788</v>
      </c>
      <c r="CV91" s="25">
        <f t="shared" ca="1" si="237"/>
        <v>1784</v>
      </c>
      <c r="CW91" s="25">
        <f t="shared" ca="1" si="238"/>
        <v>1718</v>
      </c>
      <c r="CX91" s="25">
        <f t="shared" ca="1" si="239"/>
        <v>1722</v>
      </c>
      <c r="CY91" s="25">
        <f t="shared" ca="1" si="240"/>
        <v>1718</v>
      </c>
      <c r="CZ91" s="25">
        <f t="shared" ca="1" si="241"/>
        <v>1737</v>
      </c>
      <c r="DA91" s="25">
        <f t="shared" ca="1" si="242"/>
        <v>1715</v>
      </c>
      <c r="DB91" s="25">
        <f t="shared" ca="1" si="243"/>
        <v>1871</v>
      </c>
      <c r="DC91" s="25">
        <f t="shared" ca="1" si="244"/>
        <v>1900</v>
      </c>
      <c r="DD91" s="25">
        <f t="shared" ca="1" si="245"/>
        <v>1920</v>
      </c>
      <c r="DE91" s="25">
        <f t="shared" ca="1" si="246"/>
        <v>1932</v>
      </c>
      <c r="DF91" s="25">
        <f t="shared" ca="1" si="247"/>
        <v>2064</v>
      </c>
      <c r="DG91" s="25">
        <f t="shared" ca="1" si="248"/>
        <v>2038</v>
      </c>
      <c r="DH91" s="25">
        <f t="shared" ca="1" si="249"/>
        <v>2120</v>
      </c>
      <c r="DI91" s="25">
        <f t="shared" ca="1" si="250"/>
        <v>2114</v>
      </c>
      <c r="DJ91" s="25">
        <f t="shared" ca="1" si="251"/>
        <v>2209</v>
      </c>
      <c r="DK91" s="25">
        <f t="shared" ca="1" si="252"/>
        <v>2304</v>
      </c>
      <c r="DL91" s="25">
        <f t="shared" ca="1" si="253"/>
        <v>2493</v>
      </c>
      <c r="DM91" s="25">
        <f t="shared" ca="1" si="254"/>
        <v>2493</v>
      </c>
      <c r="DN91" s="25">
        <f t="shared" ca="1" si="255"/>
        <v>2700</v>
      </c>
      <c r="DO91" s="25">
        <f t="shared" ca="1" si="256"/>
        <v>2912</v>
      </c>
      <c r="DP91" s="25">
        <f t="shared" ca="1" si="257"/>
        <v>3032</v>
      </c>
      <c r="DQ91" s="25">
        <f t="shared" ca="1" si="258"/>
        <v>3312</v>
      </c>
      <c r="DR91" s="25">
        <f t="shared" ca="1" si="259"/>
        <v>3354</v>
      </c>
      <c r="DS91" s="25">
        <f t="shared" ca="1" si="260"/>
        <v>3397</v>
      </c>
      <c r="DT91" s="25">
        <f t="shared" ca="1" si="261"/>
        <v>3222</v>
      </c>
      <c r="DU91" s="25">
        <f t="shared" ca="1" si="262"/>
        <v>3140</v>
      </c>
      <c r="DV91" s="25">
        <f t="shared" ca="1" si="263"/>
        <v>3163</v>
      </c>
      <c r="DW91" s="25">
        <f t="shared" ca="1" si="264"/>
        <v>3017</v>
      </c>
      <c r="DX91" s="25">
        <f t="shared" ca="1" si="265"/>
        <v>2609</v>
      </c>
      <c r="DY91" s="25">
        <f t="shared" ca="1" si="266"/>
        <v>2560</v>
      </c>
      <c r="DZ91" s="25">
        <f t="shared" ca="1" si="267"/>
        <v>2611</v>
      </c>
      <c r="EA91" s="25">
        <f t="shared" ca="1" si="268"/>
        <v>2554</v>
      </c>
      <c r="EB91" s="25">
        <f t="shared" ca="1" si="269"/>
        <v>2492</v>
      </c>
      <c r="EC91" s="25">
        <f t="shared" ca="1" si="270"/>
        <v>2421</v>
      </c>
      <c r="ED91" s="25">
        <f t="shared" ca="1" si="271"/>
        <v>2225</v>
      </c>
      <c r="EE91" s="25">
        <f t="shared" ca="1" si="272"/>
        <v>2368</v>
      </c>
      <c r="EF91" s="25">
        <f t="shared" ca="1" si="273"/>
        <v>2324</v>
      </c>
      <c r="EG91" s="25">
        <f t="shared" ca="1" si="274"/>
        <v>2152</v>
      </c>
      <c r="EH91" s="25">
        <f t="shared" ca="1" si="275"/>
        <v>2201</v>
      </c>
      <c r="EI91" s="25">
        <f t="shared" ca="1" si="276"/>
        <v>2155</v>
      </c>
      <c r="EJ91" s="25">
        <f t="shared" ca="1" si="277"/>
        <v>2218</v>
      </c>
      <c r="EK91" s="25">
        <f t="shared" ca="1" si="278"/>
        <v>2284</v>
      </c>
      <c r="EL91" s="25">
        <f t="shared" ca="1" si="279"/>
        <v>2398</v>
      </c>
      <c r="EM91" s="25">
        <f t="shared" ca="1" si="280"/>
        <v>2515</v>
      </c>
      <c r="EN91" s="25">
        <f t="shared" ca="1" si="281"/>
        <v>2730</v>
      </c>
      <c r="EO91" s="25">
        <f t="shared" ca="1" si="282"/>
        <v>3032</v>
      </c>
      <c r="EP91" s="25">
        <f t="shared" ca="1" si="283"/>
        <v>2950</v>
      </c>
      <c r="EQ91" s="25">
        <f t="shared" ca="1" si="284"/>
        <v>3160</v>
      </c>
      <c r="ER91" s="25">
        <f t="shared" ca="1" si="285"/>
        <v>2463</v>
      </c>
      <c r="ES91" s="25">
        <f t="shared" ca="1" si="286"/>
        <v>1549</v>
      </c>
      <c r="ET91" s="25">
        <f t="shared" ca="1" si="287"/>
        <v>1908</v>
      </c>
      <c r="EU91" s="25">
        <f t="shared" ca="1" si="288"/>
        <v>2291</v>
      </c>
      <c r="EV91" s="25">
        <f t="shared" ca="1" si="289"/>
        <v>2103</v>
      </c>
      <c r="EW91" s="25">
        <f t="shared" ca="1" si="290"/>
        <v>2016</v>
      </c>
      <c r="EX91" s="25">
        <f t="shared" ca="1" si="291"/>
        <v>1713</v>
      </c>
      <c r="EY91" s="25">
        <f t="shared" ca="1" si="292"/>
        <v>1456</v>
      </c>
      <c r="EZ91" s="25">
        <f t="shared" ca="1" si="293"/>
        <v>1178</v>
      </c>
      <c r="FA91" s="25">
        <f t="shared" ca="1" si="294"/>
        <v>1160</v>
      </c>
      <c r="FB91" s="25">
        <f t="shared" ca="1" si="295"/>
        <v>962</v>
      </c>
      <c r="FC91" s="25">
        <f t="shared" ca="1" si="296"/>
        <v>863</v>
      </c>
      <c r="FD91" s="25">
        <f t="shared" ca="1" si="297"/>
        <v>741</v>
      </c>
      <c r="FE91" s="25">
        <f t="shared" ca="1" si="298"/>
        <v>484</v>
      </c>
      <c r="FF91" s="25">
        <f t="shared" ca="1" si="299"/>
        <v>414</v>
      </c>
      <c r="FG91" s="25">
        <f t="shared" ca="1" si="300"/>
        <v>317</v>
      </c>
      <c r="FH91" s="25">
        <f t="shared" ca="1" si="301"/>
        <v>212</v>
      </c>
      <c r="FI91" s="25">
        <f t="shared" ca="1" si="302"/>
        <v>128</v>
      </c>
      <c r="FJ91" s="25">
        <f t="shared" ca="1" si="303"/>
        <v>112</v>
      </c>
      <c r="FK91" s="25">
        <f t="shared" ca="1" si="304"/>
        <v>82</v>
      </c>
      <c r="FL91" s="25">
        <f t="shared" ca="1" si="305"/>
        <v>42</v>
      </c>
      <c r="FM91" s="25">
        <f t="shared" ca="1" si="306"/>
        <v>25</v>
      </c>
      <c r="FN91" s="27">
        <f ca="1">SUM(INDIRECT("'各歳別人口③'!D"&amp;(103+131*ROW(A81))):INDIRECT("'各歳別人口③'!D"&amp;(133+131*ROW(A81))))</f>
        <v>26</v>
      </c>
      <c r="FP91" s="24" t="str">
        <f>"2025年"&amp;"4月"</f>
        <v>2025年4月</v>
      </c>
      <c r="FQ91" s="25">
        <f t="shared" ca="1" si="307"/>
        <v>707</v>
      </c>
      <c r="FR91" s="25">
        <f t="shared" ca="1" si="308"/>
        <v>874</v>
      </c>
      <c r="FS91" s="25">
        <f t="shared" ca="1" si="309"/>
        <v>931</v>
      </c>
      <c r="FT91" s="25">
        <f t="shared" ca="1" si="310"/>
        <v>975</v>
      </c>
      <c r="FU91" s="25">
        <f t="shared" ca="1" si="311"/>
        <v>1006</v>
      </c>
      <c r="FV91" s="25">
        <f t="shared" ca="1" si="312"/>
        <v>1074</v>
      </c>
      <c r="FW91" s="25">
        <f t="shared" ca="1" si="313"/>
        <v>1054</v>
      </c>
      <c r="FX91" s="25">
        <f t="shared" ca="1" si="314"/>
        <v>1233</v>
      </c>
      <c r="FY91" s="25">
        <f t="shared" ca="1" si="315"/>
        <v>1212</v>
      </c>
      <c r="FZ91" s="25">
        <f t="shared" ca="1" si="316"/>
        <v>1281</v>
      </c>
      <c r="GA91" s="25">
        <f t="shared" ca="1" si="317"/>
        <v>1405</v>
      </c>
      <c r="GB91" s="25">
        <f t="shared" ca="1" si="318"/>
        <v>1377</v>
      </c>
      <c r="GC91" s="25">
        <f t="shared" ca="1" si="319"/>
        <v>1412</v>
      </c>
      <c r="GD91" s="25">
        <f t="shared" ca="1" si="320"/>
        <v>1510</v>
      </c>
      <c r="GE91" s="25">
        <f t="shared" ca="1" si="321"/>
        <v>1512</v>
      </c>
      <c r="GF91" s="25">
        <f t="shared" ca="1" si="322"/>
        <v>1488</v>
      </c>
      <c r="GG91" s="25">
        <f t="shared" ca="1" si="323"/>
        <v>1497</v>
      </c>
      <c r="GH91" s="25">
        <f t="shared" ca="1" si="324"/>
        <v>1608</v>
      </c>
      <c r="GI91" s="25">
        <f t="shared" ca="1" si="325"/>
        <v>1791</v>
      </c>
      <c r="GJ91" s="25">
        <f t="shared" ca="1" si="326"/>
        <v>1719</v>
      </c>
      <c r="GK91" s="25">
        <f t="shared" ca="1" si="327"/>
        <v>1831</v>
      </c>
      <c r="GL91" s="25">
        <f t="shared" ca="1" si="328"/>
        <v>1834</v>
      </c>
      <c r="GM91" s="25">
        <f t="shared" ca="1" si="329"/>
        <v>1742</v>
      </c>
      <c r="GN91" s="25">
        <f t="shared" ca="1" si="330"/>
        <v>1669</v>
      </c>
      <c r="GO91" s="25">
        <f t="shared" ca="1" si="331"/>
        <v>1634</v>
      </c>
      <c r="GP91" s="25">
        <f t="shared" ca="1" si="332"/>
        <v>1612</v>
      </c>
      <c r="GQ91" s="25">
        <f t="shared" ca="1" si="333"/>
        <v>1561</v>
      </c>
      <c r="GR91" s="25">
        <f t="shared" ca="1" si="334"/>
        <v>1531</v>
      </c>
      <c r="GS91" s="25">
        <f t="shared" ca="1" si="335"/>
        <v>1489</v>
      </c>
      <c r="GT91" s="25">
        <f t="shared" ca="1" si="336"/>
        <v>1426</v>
      </c>
      <c r="GU91" s="25">
        <f t="shared" ca="1" si="337"/>
        <v>1531</v>
      </c>
      <c r="GV91" s="25">
        <f t="shared" ca="1" si="338"/>
        <v>1376</v>
      </c>
      <c r="GW91" s="25">
        <f t="shared" ca="1" si="339"/>
        <v>1401</v>
      </c>
      <c r="GX91" s="25">
        <f t="shared" ca="1" si="340"/>
        <v>1433</v>
      </c>
      <c r="GY91" s="25">
        <f t="shared" ca="1" si="341"/>
        <v>1534</v>
      </c>
      <c r="GZ91" s="25">
        <f t="shared" ca="1" si="342"/>
        <v>1586</v>
      </c>
      <c r="HA91" s="25">
        <f t="shared" ca="1" si="343"/>
        <v>1628</v>
      </c>
      <c r="HB91" s="25">
        <f t="shared" ca="1" si="344"/>
        <v>1672</v>
      </c>
      <c r="HC91" s="25">
        <f t="shared" ca="1" si="345"/>
        <v>1656</v>
      </c>
      <c r="HD91" s="25">
        <f t="shared" ca="1" si="346"/>
        <v>1727</v>
      </c>
      <c r="HE91" s="25">
        <f t="shared" ca="1" si="347"/>
        <v>1929</v>
      </c>
      <c r="HF91" s="25">
        <f t="shared" ca="1" si="348"/>
        <v>1946</v>
      </c>
      <c r="HG91" s="25">
        <f t="shared" ca="1" si="349"/>
        <v>1965</v>
      </c>
      <c r="HH91" s="25">
        <f t="shared" ca="1" si="350"/>
        <v>1992</v>
      </c>
      <c r="HI91" s="25">
        <f t="shared" ca="1" si="351"/>
        <v>2096</v>
      </c>
      <c r="HJ91" s="25">
        <f t="shared" ca="1" si="352"/>
        <v>2219</v>
      </c>
      <c r="HK91" s="25">
        <f t="shared" ca="1" si="353"/>
        <v>2301</v>
      </c>
      <c r="HL91" s="25">
        <f t="shared" ca="1" si="354"/>
        <v>2404</v>
      </c>
      <c r="HM91" s="25">
        <f t="shared" ca="1" si="355"/>
        <v>2539</v>
      </c>
      <c r="HN91" s="25">
        <f t="shared" ca="1" si="356"/>
        <v>2688</v>
      </c>
      <c r="HO91" s="25">
        <f t="shared" ca="1" si="357"/>
        <v>3010</v>
      </c>
      <c r="HP91" s="25">
        <f t="shared" ca="1" si="358"/>
        <v>3096</v>
      </c>
      <c r="HQ91" s="25">
        <f t="shared" ca="1" si="359"/>
        <v>3096</v>
      </c>
      <c r="HR91" s="25">
        <f t="shared" ca="1" si="360"/>
        <v>3170</v>
      </c>
      <c r="HS91" s="25">
        <f t="shared" ca="1" si="361"/>
        <v>3102</v>
      </c>
      <c r="HT91" s="25">
        <f t="shared" ca="1" si="362"/>
        <v>2887</v>
      </c>
      <c r="HU91" s="25">
        <f t="shared" ca="1" si="363"/>
        <v>2884</v>
      </c>
      <c r="HV91" s="25">
        <f t="shared" ca="1" si="364"/>
        <v>2889</v>
      </c>
      <c r="HW91" s="25">
        <f t="shared" ca="1" si="365"/>
        <v>2498</v>
      </c>
      <c r="HX91" s="25">
        <f t="shared" ca="1" si="366"/>
        <v>2522</v>
      </c>
      <c r="HY91" s="25">
        <f t="shared" ca="1" si="367"/>
        <v>2625</v>
      </c>
      <c r="HZ91" s="25">
        <f t="shared" ca="1" si="368"/>
        <v>2387</v>
      </c>
      <c r="IA91" s="25">
        <f t="shared" ca="1" si="369"/>
        <v>2367</v>
      </c>
      <c r="IB91" s="25">
        <f t="shared" ca="1" si="370"/>
        <v>2351</v>
      </c>
      <c r="IC91" s="25">
        <f t="shared" ca="1" si="371"/>
        <v>2229</v>
      </c>
      <c r="ID91" s="25">
        <f t="shared" ca="1" si="372"/>
        <v>2217</v>
      </c>
      <c r="IE91" s="25">
        <f t="shared" ca="1" si="373"/>
        <v>2282</v>
      </c>
      <c r="IF91" s="25">
        <f t="shared" ca="1" si="374"/>
        <v>2162</v>
      </c>
      <c r="IG91" s="25">
        <f t="shared" ca="1" si="375"/>
        <v>2185</v>
      </c>
      <c r="IH91" s="25">
        <f t="shared" ca="1" si="376"/>
        <v>2248</v>
      </c>
      <c r="II91" s="25">
        <f t="shared" ca="1" si="377"/>
        <v>2357</v>
      </c>
      <c r="IJ91" s="25">
        <f t="shared" ca="1" si="378"/>
        <v>2398</v>
      </c>
      <c r="IK91" s="25">
        <f t="shared" ca="1" si="379"/>
        <v>2575</v>
      </c>
      <c r="IL91" s="25">
        <f t="shared" ca="1" si="380"/>
        <v>2819</v>
      </c>
      <c r="IM91" s="25">
        <f t="shared" ca="1" si="381"/>
        <v>2984</v>
      </c>
      <c r="IN91" s="25">
        <f t="shared" ca="1" si="382"/>
        <v>3544</v>
      </c>
      <c r="IO91" s="25">
        <f t="shared" ca="1" si="383"/>
        <v>3529</v>
      </c>
      <c r="IP91" s="25">
        <f t="shared" ca="1" si="384"/>
        <v>3834</v>
      </c>
      <c r="IQ91" s="25">
        <f t="shared" ca="1" si="385"/>
        <v>3132</v>
      </c>
      <c r="IR91" s="25">
        <f t="shared" ca="1" si="386"/>
        <v>2072</v>
      </c>
      <c r="IS91" s="25">
        <f t="shared" ca="1" si="387"/>
        <v>2651</v>
      </c>
      <c r="IT91" s="25">
        <f t="shared" ca="1" si="388"/>
        <v>3014</v>
      </c>
      <c r="IU91" s="25">
        <f t="shared" ca="1" si="389"/>
        <v>2720</v>
      </c>
      <c r="IV91" s="25">
        <f t="shared" ca="1" si="390"/>
        <v>2650</v>
      </c>
      <c r="IW91" s="25">
        <f t="shared" ca="1" si="391"/>
        <v>2414</v>
      </c>
      <c r="IX91" s="25">
        <f t="shared" ca="1" si="392"/>
        <v>2117</v>
      </c>
      <c r="IY91" s="25">
        <f t="shared" ca="1" si="393"/>
        <v>1742</v>
      </c>
      <c r="IZ91" s="25">
        <f t="shared" ca="1" si="394"/>
        <v>1821</v>
      </c>
      <c r="JA91" s="25">
        <f t="shared" ca="1" si="395"/>
        <v>1562</v>
      </c>
      <c r="JB91" s="25">
        <f t="shared" ca="1" si="396"/>
        <v>1505</v>
      </c>
      <c r="JC91" s="25">
        <f t="shared" ca="1" si="397"/>
        <v>1320</v>
      </c>
      <c r="JD91" s="25">
        <f t="shared" ca="1" si="398"/>
        <v>1075</v>
      </c>
      <c r="JE91" s="25">
        <f t="shared" ca="1" si="399"/>
        <v>977</v>
      </c>
      <c r="JF91" s="25">
        <f t="shared" ca="1" si="400"/>
        <v>795</v>
      </c>
      <c r="JG91" s="25">
        <f t="shared" ca="1" si="401"/>
        <v>603</v>
      </c>
      <c r="JH91" s="25">
        <f t="shared" ca="1" si="402"/>
        <v>488</v>
      </c>
      <c r="JI91" s="25">
        <f t="shared" ca="1" si="403"/>
        <v>393</v>
      </c>
      <c r="JJ91" s="25">
        <f t="shared" ca="1" si="404"/>
        <v>254</v>
      </c>
      <c r="JK91" s="25">
        <f t="shared" ca="1" si="405"/>
        <v>201</v>
      </c>
      <c r="JL91" s="25">
        <f t="shared" ca="1" si="406"/>
        <v>144</v>
      </c>
      <c r="JM91" s="27">
        <f ca="1">SUM(INDIRECT("'各歳別人口③'!E"&amp;(103+131*ROW(A81))):INDIRECT("'各歳別人口③'!E"&amp;(133+131*ROW(A81))))</f>
        <v>244</v>
      </c>
    </row>
    <row r="92" spans="1:273" x14ac:dyDescent="0.4">
      <c r="A92" s="24" t="str">
        <f>"2025年"&amp;"5月"</f>
        <v>2025年5月</v>
      </c>
      <c r="B92" s="25">
        <f ca="1">SUM(INDIRECT("'各歳別人口③'!D"&amp;(3+131*ROW(A82))):INDIRECT("'各歳別人口③'!E"&amp;(133+131*ROW(A82))))</f>
        <v>0</v>
      </c>
      <c r="D92" s="24" t="str">
        <f>"2025年"&amp;"5月"</f>
        <v>2025年5月</v>
      </c>
      <c r="E92" s="25">
        <f ca="1">SUM(INDIRECT("'各歳別人口③'!D"&amp;(3+131*ROW(A82))):INDIRECT("'各歳別人口③'!D"&amp;(133+131*ROW(A82))))</f>
        <v>0</v>
      </c>
      <c r="F92" s="25">
        <f ca="1">SUM(INDIRECT("'各歳別人口③'!E"&amp;(3+131*ROW(A82))):INDIRECT("'各歳別人口③'!E"&amp;(133+131*ROW(A82))))</f>
        <v>0</v>
      </c>
      <c r="H92" s="24" t="str">
        <f>"2025年"&amp;"5月"</f>
        <v>2025年5月</v>
      </c>
      <c r="I92" s="25">
        <f ca="1">SUM(INDIRECT("'各歳別人口③'!D"&amp;(3+131*ROW(A82))):INDIRECT("'各歳別人口③'!D"&amp;(17+131*ROW(A82))))</f>
        <v>0</v>
      </c>
      <c r="J92" s="25">
        <f ca="1">SUM(INDIRECT("'各歳別人口③'!D"&amp;(18+131*ROW(A82))):INDIRECT("'各歳別人口③'!D"&amp;(67+131*ROW(A82))))</f>
        <v>0</v>
      </c>
      <c r="K92" s="25">
        <f ca="1">SUM(INDIRECT("'各歳別人口③'!D"&amp;(68+131*ROW(A82))):INDIRECT("'各歳別人口③'!D"&amp;(133+131*ROW(A82))))</f>
        <v>0</v>
      </c>
      <c r="M92" s="24" t="str">
        <f>"2025年"&amp;"5月"</f>
        <v>2025年5月</v>
      </c>
      <c r="N92" s="25">
        <f ca="1">SUM(INDIRECT("'各歳別人口③'!E"&amp;(3+131*ROW(A82))):INDIRECT("'各歳別人口③'!E"&amp;(17+131*ROW(A82))))</f>
        <v>0</v>
      </c>
      <c r="O92" s="25">
        <f ca="1">SUM(INDIRECT("'各歳別人口③'!E"&amp;(18+131*ROW(A82))):INDIRECT("'各歳別人口③'!E"&amp;(67+131*ROW(A82))))</f>
        <v>0</v>
      </c>
      <c r="P92" s="25">
        <f ca="1">SUM(INDIRECT("'各歳別人口③'!E"&amp;(68+131*ROW(A82))):INDIRECT("'各歳別人口③'!E"&amp;(133+131*ROW(A82))))</f>
        <v>0</v>
      </c>
      <c r="R92" s="24" t="str">
        <f>"2025年"&amp;"5月"</f>
        <v>2025年5月</v>
      </c>
      <c r="S92" s="26" t="str">
        <f ca="1">IFERROR(SUM(INDIRECT("'各歳別人口③'!D"&amp;(68+131*ROW(A82))):INDIRECT("'各歳別人口③'!E"&amp;(133+131*ROW(A82))))/SUM(INDIRECT("'各歳別人口③'!D"&amp;(3+131*ROW(A82))):INDIRECT("'各歳別人口③'!E"&amp;(133+131*ROW(A82)))),"")</f>
        <v/>
      </c>
      <c r="U92" s="24" t="str">
        <f>"2025年"&amp;"5月"</f>
        <v>2025年5月</v>
      </c>
      <c r="V92" s="26" t="str">
        <f ca="1">IFERROR(SUM(INDIRECT("'各歳別人口③'!D"&amp;(78+131*ROW(A82))):INDIRECT("'各歳別人口③'!E"&amp;(133+131*ROW(A82))))/SUM(INDIRECT("'各歳別人口③'!D"&amp;(3+131*ROW(A82))):INDIRECT("'各歳別人口③'!E"&amp;(133+131*ROW(A82)))),"")</f>
        <v/>
      </c>
      <c r="X92" s="24" t="str">
        <f>"2025年"&amp;"5月"</f>
        <v>2025年5月</v>
      </c>
      <c r="Y92" s="26" t="str">
        <f ca="1">IFERROR(SUM(INDIRECT("'各歳別人口③'!D"&amp;(3+131*ROW(A82))):INDIRECT("'各歳別人口③'!E"&amp;(17+131*ROW(A82))))/SUM(INDIRECT("'各歳別人口③'!D"&amp;(3+131*ROW(A82))):INDIRECT("'各歳別人口③'!E"&amp;(133+131*ROW(A82)))),"")</f>
        <v/>
      </c>
      <c r="Z92" s="26" t="str">
        <f ca="1">IFERROR(SUM(INDIRECT("'各歳別人口③'!D"&amp;(18+131*ROW(A82))):INDIRECT("'各歳別人口③'!E"&amp;(67+131*ROW(A82))))/SUM(INDIRECT("'各歳別人口③'!D"&amp;(3+131*ROW(A82))):INDIRECT("'各歳別人口③'!E"&amp;(133+131*ROW(A82)))),"")</f>
        <v/>
      </c>
      <c r="AA92" s="26" t="str">
        <f ca="1">IFERROR(SUM(INDIRECT("'各歳別人口③'!D"&amp;(68+131*ROW(A82))):INDIRECT("'各歳別人口③'!E"&amp;(133+131*ROW(A82))))/SUM(INDIRECT("'各歳別人口③'!D"&amp;(3+131*ROW(A82))):INDIRECT("'各歳別人口③'!E"&amp;(133+131*ROW(A82)))),"")</f>
        <v/>
      </c>
      <c r="AC92" s="24" t="str">
        <f>"2025年"&amp;"5月"</f>
        <v>2025年5月</v>
      </c>
      <c r="AD92" s="25">
        <f ca="1">SUM(INDIRECT("'各歳別人口③'!D"&amp;(3+131*ROW(A82))):INDIRECT("'各歳別人口③'!D"&amp;(7+131*ROW(A82))))</f>
        <v>0</v>
      </c>
      <c r="AE92" s="25">
        <f ca="1">SUM(INDIRECT("'各歳別人口③'!D"&amp;(8+131*ROW(A82))):INDIRECT("'各歳別人口③'!D"&amp;(12+131*ROW(A82))))</f>
        <v>0</v>
      </c>
      <c r="AF92" s="25">
        <f ca="1">SUM(INDIRECT("'各歳別人口③'!D"&amp;(13+131*ROW(A82))):INDIRECT("'各歳別人口③'!D"&amp;(17+131*ROW(A82))))</f>
        <v>0</v>
      </c>
      <c r="AG92" s="25">
        <f ca="1">SUM(INDIRECT("'各歳別人口③'!D"&amp;(18+131*ROW(A82))):INDIRECT("'各歳別人口③'!D"&amp;(22+131*ROW(A82))))</f>
        <v>0</v>
      </c>
      <c r="AH92" s="25">
        <f ca="1">SUM(INDIRECT("'各歳別人口③'!D"&amp;(23+131*ROW(A82))):INDIRECT("'各歳別人口③'!D"&amp;(27+131*ROW(A82))))</f>
        <v>0</v>
      </c>
      <c r="AI92" s="25">
        <f ca="1">SUM(INDIRECT("'各歳別人口③'!D"&amp;(28+131*ROW(A82))):INDIRECT("'各歳別人口③'!D"&amp;(32+131*ROW(A82))))</f>
        <v>0</v>
      </c>
      <c r="AJ92" s="25">
        <f ca="1">SUM(INDIRECT("'各歳別人口③'!D"&amp;(33+131*ROW(A82))):INDIRECT("'各歳別人口③'!D"&amp;(37+131*ROW(A82))))</f>
        <v>0</v>
      </c>
      <c r="AK92" s="25">
        <f ca="1">SUM(INDIRECT("'各歳別人口③'!D"&amp;(38+131*ROW(A82))):INDIRECT("'各歳別人口③'!D"&amp;(42+131*ROW(A82))))</f>
        <v>0</v>
      </c>
      <c r="AL92" s="25">
        <f ca="1">SUM(INDIRECT("'各歳別人口③'!D"&amp;(43+131*ROW(A82))):INDIRECT("'各歳別人口③'!D"&amp;(47+131*ROW(A82))))</f>
        <v>0</v>
      </c>
      <c r="AM92" s="25">
        <f ca="1">SUM(INDIRECT("'各歳別人口③'!D"&amp;(48+131*ROW(A82))):INDIRECT("'各歳別人口③'!D"&amp;(52+131*ROW(A82))))</f>
        <v>0</v>
      </c>
      <c r="AN92" s="25">
        <f ca="1">SUM(INDIRECT("'各歳別人口③'!D"&amp;(53+131*ROW(A82))):INDIRECT("'各歳別人口③'!D"&amp;(57+131*ROW(A82))))</f>
        <v>0</v>
      </c>
      <c r="AO92" s="25">
        <f ca="1">SUM(INDIRECT("'各歳別人口③'!D"&amp;(58+131*ROW(A82))):INDIRECT("'各歳別人口③'!D"&amp;(62+131*ROW(A82))))</f>
        <v>0</v>
      </c>
      <c r="AP92" s="25">
        <f ca="1">SUM(INDIRECT("'各歳別人口③'!D"&amp;(63+131*ROW(A82))):INDIRECT("'各歳別人口③'!D"&amp;(67+131*ROW(A82))))</f>
        <v>0</v>
      </c>
      <c r="AQ92" s="25">
        <f ca="1">SUM(INDIRECT("'各歳別人口③'!D"&amp;(68+131*ROW(A82))):INDIRECT("'各歳別人口③'!D"&amp;(72+131*ROW(A82))))</f>
        <v>0</v>
      </c>
      <c r="AR92" s="25">
        <f ca="1">SUM(INDIRECT("'各歳別人口③'!D"&amp;(73+131*ROW(A82))):INDIRECT("'各歳別人口③'!D"&amp;(77+131*ROW(A82))))</f>
        <v>0</v>
      </c>
      <c r="AS92" s="25">
        <f ca="1">SUM(INDIRECT("'各歳別人口③'!D"&amp;(78+131*ROW(A82))):INDIRECT("'各歳別人口③'!D"&amp;(82+131*ROW(A82))))</f>
        <v>0</v>
      </c>
      <c r="AT92" s="25">
        <f ca="1">SUM(INDIRECT("'各歳別人口③'!D"&amp;(83+131*ROW(A82))):INDIRECT("'各歳別人口③'!D"&amp;(87+131*ROW(A82))))</f>
        <v>0</v>
      </c>
      <c r="AU92" s="25">
        <f ca="1">SUM(INDIRECT("'各歳別人口③'!D"&amp;(88+131*ROW(A82))):INDIRECT("'各歳別人口③'!D"&amp;(133+131*ROW(A82))))</f>
        <v>0</v>
      </c>
      <c r="AW92" s="24" t="str">
        <f>"2025年"&amp;"5月"</f>
        <v>2025年5月</v>
      </c>
      <c r="AX92" s="25">
        <f ca="1">SUM(INDIRECT("'各歳別人口③'!E"&amp;(3+131*ROW(A82))):INDIRECT("'各歳別人口③'!E"&amp;(7+131*ROW(A82))))</f>
        <v>0</v>
      </c>
      <c r="AY92" s="25">
        <f ca="1">SUM(INDIRECT("'各歳別人口③'!E"&amp;(8+131*ROW(A82))):INDIRECT("'各歳別人口③'!E"&amp;(12+131*ROW(A82))))</f>
        <v>0</v>
      </c>
      <c r="AZ92" s="25">
        <f ca="1">SUM(INDIRECT("'各歳別人口③'!E"&amp;(13+131*ROW(A82))):INDIRECT("'各歳別人口③'!E"&amp;(17+131*ROW(A82))))</f>
        <v>0</v>
      </c>
      <c r="BA92" s="25">
        <f ca="1">SUM(INDIRECT("'各歳別人口③'!E"&amp;(18+131*ROW(A82))):INDIRECT("'各歳別人口③'!E"&amp;(22+131*ROW(A82))))</f>
        <v>0</v>
      </c>
      <c r="BB92" s="25">
        <f ca="1">SUM(INDIRECT("'各歳別人口③'!E"&amp;(23+131*ROW(A82))):INDIRECT("'各歳別人口③'!E"&amp;(27+131*ROW(A82))))</f>
        <v>0</v>
      </c>
      <c r="BC92" s="25">
        <f ca="1">SUM(INDIRECT("'各歳別人口③'!E"&amp;(28+131*ROW(A82))):INDIRECT("'各歳別人口③'!E"&amp;(32+131*ROW(A82))))</f>
        <v>0</v>
      </c>
      <c r="BD92" s="25">
        <f ca="1">SUM(INDIRECT("'各歳別人口③'!E"&amp;(33+131*ROW(A82))):INDIRECT("'各歳別人口③'!E"&amp;(37+131*ROW(A82))))</f>
        <v>0</v>
      </c>
      <c r="BE92" s="25">
        <f ca="1">SUM(INDIRECT("'各歳別人口③'!E"&amp;(38+131*ROW(A82))):INDIRECT("'各歳別人口③'!E"&amp;(42+131*ROW(A82))))</f>
        <v>0</v>
      </c>
      <c r="BF92" s="25">
        <f ca="1">SUM(INDIRECT("'各歳別人口③'!E"&amp;(43+131*ROW(A82))):INDIRECT("'各歳別人口③'!E"&amp;(47+131*ROW(A82))))</f>
        <v>0</v>
      </c>
      <c r="BG92" s="25">
        <f ca="1">SUM(INDIRECT("'各歳別人口③'!E"&amp;(48+131*ROW(A82))):INDIRECT("'各歳別人口③'!E"&amp;(52+131*ROW(A82))))</f>
        <v>0</v>
      </c>
      <c r="BH92" s="25">
        <f ca="1">SUM(INDIRECT("'各歳別人口③'!E"&amp;(53+131*ROW(A82))):INDIRECT("'各歳別人口③'!E"&amp;(57+131*ROW(A82))))</f>
        <v>0</v>
      </c>
      <c r="BI92" s="25">
        <f ca="1">SUM(INDIRECT("'各歳別人口③'!E"&amp;(58+131*ROW(A82))):INDIRECT("'各歳別人口③'!E"&amp;(62+131*ROW(A82))))</f>
        <v>0</v>
      </c>
      <c r="BJ92" s="25">
        <f ca="1">SUM(INDIRECT("'各歳別人口③'!E"&amp;(63+131*ROW(A82))):INDIRECT("'各歳別人口③'!E"&amp;(67+131*ROW(A82))))</f>
        <v>0</v>
      </c>
      <c r="BK92" s="25">
        <f ca="1">SUM(INDIRECT("'各歳別人口③'!E"&amp;(68+131*ROW(A82))):INDIRECT("'各歳別人口③'!E"&amp;(72+131*ROW(A82))))</f>
        <v>0</v>
      </c>
      <c r="BL92" s="25">
        <f ca="1">SUM(INDIRECT("'各歳別人口③'!E"&amp;(73+131*ROW(A82))):INDIRECT("'各歳別人口③'!E"&amp;(77+131*ROW(A82))))</f>
        <v>0</v>
      </c>
      <c r="BM92" s="25">
        <f ca="1">SUM(INDIRECT("'各歳別人口③'!E"&amp;(78+131*ROW(A82))):INDIRECT("'各歳別人口③'!E"&amp;(82+131*ROW(A82))))</f>
        <v>0</v>
      </c>
      <c r="BN92" s="25">
        <f ca="1">SUM(INDIRECT("'各歳別人口③'!E"&amp;(83+131*ROW(A82))):INDIRECT("'各歳別人口③'!E"&amp;(87+131*ROW(A82))))</f>
        <v>0</v>
      </c>
      <c r="BO92" s="25">
        <f ca="1">SUM(INDIRECT("'各歳別人口③'!E"&amp;(88+131*ROW(A82))):INDIRECT("'各歳別人口③'!E"&amp;(133+131*ROW(A82))))</f>
        <v>0</v>
      </c>
      <c r="BQ92" s="24" t="str">
        <f>"2025年"&amp;"5月"</f>
        <v>2025年5月</v>
      </c>
      <c r="BR92" s="25">
        <f t="shared" ca="1" si="207"/>
        <v>0</v>
      </c>
      <c r="BS92" s="25">
        <f t="shared" ca="1" si="208"/>
        <v>0</v>
      </c>
      <c r="BT92" s="25">
        <f t="shared" ca="1" si="209"/>
        <v>0</v>
      </c>
      <c r="BU92" s="25">
        <f t="shared" ca="1" si="210"/>
        <v>0</v>
      </c>
      <c r="BV92" s="25">
        <f t="shared" ca="1" si="211"/>
        <v>0</v>
      </c>
      <c r="BW92" s="25">
        <f t="shared" ca="1" si="212"/>
        <v>0</v>
      </c>
      <c r="BX92" s="25">
        <f t="shared" ca="1" si="213"/>
        <v>0</v>
      </c>
      <c r="BY92" s="25">
        <f t="shared" ca="1" si="214"/>
        <v>0</v>
      </c>
      <c r="BZ92" s="25">
        <f t="shared" ca="1" si="215"/>
        <v>0</v>
      </c>
      <c r="CA92" s="25">
        <f t="shared" ca="1" si="216"/>
        <v>0</v>
      </c>
      <c r="CB92" s="25">
        <f t="shared" ca="1" si="217"/>
        <v>0</v>
      </c>
      <c r="CC92" s="25">
        <f t="shared" ca="1" si="218"/>
        <v>0</v>
      </c>
      <c r="CD92" s="25">
        <f t="shared" ca="1" si="219"/>
        <v>0</v>
      </c>
      <c r="CE92" s="25">
        <f t="shared" ca="1" si="220"/>
        <v>0</v>
      </c>
      <c r="CF92" s="25">
        <f t="shared" ca="1" si="221"/>
        <v>0</v>
      </c>
      <c r="CG92" s="25">
        <f t="shared" ca="1" si="222"/>
        <v>0</v>
      </c>
      <c r="CH92" s="25">
        <f t="shared" ca="1" si="223"/>
        <v>0</v>
      </c>
      <c r="CI92" s="25">
        <f t="shared" ca="1" si="224"/>
        <v>0</v>
      </c>
      <c r="CJ92" s="25">
        <f t="shared" ca="1" si="225"/>
        <v>0</v>
      </c>
      <c r="CK92" s="25">
        <f t="shared" ca="1" si="226"/>
        <v>0</v>
      </c>
      <c r="CL92" s="25">
        <f t="shared" ca="1" si="227"/>
        <v>0</v>
      </c>
      <c r="CM92" s="25">
        <f t="shared" ca="1" si="228"/>
        <v>0</v>
      </c>
      <c r="CN92" s="25">
        <f t="shared" ca="1" si="229"/>
        <v>0</v>
      </c>
      <c r="CO92" s="25">
        <f t="shared" ca="1" si="230"/>
        <v>0</v>
      </c>
      <c r="CP92" s="25">
        <f t="shared" ca="1" si="231"/>
        <v>0</v>
      </c>
      <c r="CQ92" s="25">
        <f t="shared" ca="1" si="232"/>
        <v>0</v>
      </c>
      <c r="CR92" s="25">
        <f t="shared" ca="1" si="233"/>
        <v>0</v>
      </c>
      <c r="CS92" s="25">
        <f t="shared" ca="1" si="234"/>
        <v>0</v>
      </c>
      <c r="CT92" s="25">
        <f t="shared" ca="1" si="235"/>
        <v>0</v>
      </c>
      <c r="CU92" s="25">
        <f t="shared" ca="1" si="236"/>
        <v>0</v>
      </c>
      <c r="CV92" s="25">
        <f t="shared" ca="1" si="237"/>
        <v>0</v>
      </c>
      <c r="CW92" s="25">
        <f t="shared" ca="1" si="238"/>
        <v>0</v>
      </c>
      <c r="CX92" s="25">
        <f t="shared" ca="1" si="239"/>
        <v>0</v>
      </c>
      <c r="CY92" s="25">
        <f t="shared" ca="1" si="240"/>
        <v>0</v>
      </c>
      <c r="CZ92" s="25">
        <f t="shared" ca="1" si="241"/>
        <v>0</v>
      </c>
      <c r="DA92" s="25">
        <f t="shared" ca="1" si="242"/>
        <v>0</v>
      </c>
      <c r="DB92" s="25">
        <f t="shared" ca="1" si="243"/>
        <v>0</v>
      </c>
      <c r="DC92" s="25">
        <f t="shared" ca="1" si="244"/>
        <v>0</v>
      </c>
      <c r="DD92" s="25">
        <f t="shared" ca="1" si="245"/>
        <v>0</v>
      </c>
      <c r="DE92" s="25">
        <f t="shared" ca="1" si="246"/>
        <v>0</v>
      </c>
      <c r="DF92" s="25">
        <f t="shared" ca="1" si="247"/>
        <v>0</v>
      </c>
      <c r="DG92" s="25">
        <f t="shared" ca="1" si="248"/>
        <v>0</v>
      </c>
      <c r="DH92" s="25">
        <f t="shared" ca="1" si="249"/>
        <v>0</v>
      </c>
      <c r="DI92" s="25">
        <f t="shared" ca="1" si="250"/>
        <v>0</v>
      </c>
      <c r="DJ92" s="25">
        <f t="shared" ca="1" si="251"/>
        <v>0</v>
      </c>
      <c r="DK92" s="25">
        <f t="shared" ca="1" si="252"/>
        <v>0</v>
      </c>
      <c r="DL92" s="25">
        <f t="shared" ca="1" si="253"/>
        <v>0</v>
      </c>
      <c r="DM92" s="25">
        <f t="shared" ca="1" si="254"/>
        <v>0</v>
      </c>
      <c r="DN92" s="25">
        <f t="shared" ca="1" si="255"/>
        <v>0</v>
      </c>
      <c r="DO92" s="25">
        <f t="shared" ca="1" si="256"/>
        <v>0</v>
      </c>
      <c r="DP92" s="25">
        <f t="shared" ca="1" si="257"/>
        <v>0</v>
      </c>
      <c r="DQ92" s="25">
        <f t="shared" ca="1" si="258"/>
        <v>0</v>
      </c>
      <c r="DR92" s="25">
        <f t="shared" ca="1" si="259"/>
        <v>0</v>
      </c>
      <c r="DS92" s="25">
        <f t="shared" ca="1" si="260"/>
        <v>0</v>
      </c>
      <c r="DT92" s="25">
        <f t="shared" ca="1" si="261"/>
        <v>0</v>
      </c>
      <c r="DU92" s="25">
        <f t="shared" ca="1" si="262"/>
        <v>0</v>
      </c>
      <c r="DV92" s="25">
        <f t="shared" ca="1" si="263"/>
        <v>0</v>
      </c>
      <c r="DW92" s="25">
        <f t="shared" ca="1" si="264"/>
        <v>0</v>
      </c>
      <c r="DX92" s="25">
        <f t="shared" ca="1" si="265"/>
        <v>0</v>
      </c>
      <c r="DY92" s="25">
        <f t="shared" ca="1" si="266"/>
        <v>0</v>
      </c>
      <c r="DZ92" s="25">
        <f t="shared" ca="1" si="267"/>
        <v>0</v>
      </c>
      <c r="EA92" s="25">
        <f t="shared" ca="1" si="268"/>
        <v>0</v>
      </c>
      <c r="EB92" s="25">
        <f t="shared" ca="1" si="269"/>
        <v>0</v>
      </c>
      <c r="EC92" s="25">
        <f t="shared" ca="1" si="270"/>
        <v>0</v>
      </c>
      <c r="ED92" s="25">
        <f t="shared" ca="1" si="271"/>
        <v>0</v>
      </c>
      <c r="EE92" s="25">
        <f t="shared" ca="1" si="272"/>
        <v>0</v>
      </c>
      <c r="EF92" s="25">
        <f t="shared" ca="1" si="273"/>
        <v>0</v>
      </c>
      <c r="EG92" s="25">
        <f t="shared" ca="1" si="274"/>
        <v>0</v>
      </c>
      <c r="EH92" s="25">
        <f t="shared" ca="1" si="275"/>
        <v>0</v>
      </c>
      <c r="EI92" s="25">
        <f t="shared" ca="1" si="276"/>
        <v>0</v>
      </c>
      <c r="EJ92" s="25">
        <f t="shared" ca="1" si="277"/>
        <v>0</v>
      </c>
      <c r="EK92" s="25">
        <f t="shared" ca="1" si="278"/>
        <v>0</v>
      </c>
      <c r="EL92" s="25">
        <f t="shared" ca="1" si="279"/>
        <v>0</v>
      </c>
      <c r="EM92" s="25">
        <f t="shared" ca="1" si="280"/>
        <v>0</v>
      </c>
      <c r="EN92" s="25">
        <f t="shared" ca="1" si="281"/>
        <v>0</v>
      </c>
      <c r="EO92" s="25">
        <f t="shared" ca="1" si="282"/>
        <v>0</v>
      </c>
      <c r="EP92" s="25">
        <f t="shared" ca="1" si="283"/>
        <v>0</v>
      </c>
      <c r="EQ92" s="25">
        <f t="shared" ca="1" si="284"/>
        <v>0</v>
      </c>
      <c r="ER92" s="25">
        <f t="shared" ca="1" si="285"/>
        <v>0</v>
      </c>
      <c r="ES92" s="25">
        <f t="shared" ca="1" si="286"/>
        <v>0</v>
      </c>
      <c r="ET92" s="25">
        <f t="shared" ca="1" si="287"/>
        <v>0</v>
      </c>
      <c r="EU92" s="25">
        <f t="shared" ca="1" si="288"/>
        <v>0</v>
      </c>
      <c r="EV92" s="25">
        <f t="shared" ca="1" si="289"/>
        <v>0</v>
      </c>
      <c r="EW92" s="25">
        <f t="shared" ca="1" si="290"/>
        <v>0</v>
      </c>
      <c r="EX92" s="25">
        <f t="shared" ca="1" si="291"/>
        <v>0</v>
      </c>
      <c r="EY92" s="25">
        <f t="shared" ca="1" si="292"/>
        <v>0</v>
      </c>
      <c r="EZ92" s="25">
        <f t="shared" ca="1" si="293"/>
        <v>0</v>
      </c>
      <c r="FA92" s="25">
        <f t="shared" ca="1" si="294"/>
        <v>0</v>
      </c>
      <c r="FB92" s="25">
        <f t="shared" ca="1" si="295"/>
        <v>0</v>
      </c>
      <c r="FC92" s="25">
        <f t="shared" ca="1" si="296"/>
        <v>0</v>
      </c>
      <c r="FD92" s="25">
        <f t="shared" ca="1" si="297"/>
        <v>0</v>
      </c>
      <c r="FE92" s="25">
        <f t="shared" ca="1" si="298"/>
        <v>0</v>
      </c>
      <c r="FF92" s="25">
        <f t="shared" ca="1" si="299"/>
        <v>0</v>
      </c>
      <c r="FG92" s="25">
        <f t="shared" ca="1" si="300"/>
        <v>0</v>
      </c>
      <c r="FH92" s="25">
        <f t="shared" ca="1" si="301"/>
        <v>0</v>
      </c>
      <c r="FI92" s="25">
        <f t="shared" ca="1" si="302"/>
        <v>0</v>
      </c>
      <c r="FJ92" s="25">
        <f t="shared" ca="1" si="303"/>
        <v>0</v>
      </c>
      <c r="FK92" s="25">
        <f t="shared" ca="1" si="304"/>
        <v>0</v>
      </c>
      <c r="FL92" s="25">
        <f t="shared" ca="1" si="305"/>
        <v>0</v>
      </c>
      <c r="FM92" s="25">
        <f t="shared" ca="1" si="306"/>
        <v>0</v>
      </c>
      <c r="FN92" s="27">
        <f ca="1">SUM(INDIRECT("'各歳別人口③'!D"&amp;(103+131*ROW(A82))):INDIRECT("'各歳別人口③'!D"&amp;(133+131*ROW(A82))))</f>
        <v>0</v>
      </c>
      <c r="FP92" s="24" t="str">
        <f>"2025年"&amp;"5月"</f>
        <v>2025年5月</v>
      </c>
      <c r="FQ92" s="25">
        <f t="shared" ca="1" si="307"/>
        <v>0</v>
      </c>
      <c r="FR92" s="25">
        <f t="shared" ca="1" si="308"/>
        <v>0</v>
      </c>
      <c r="FS92" s="25">
        <f t="shared" ca="1" si="309"/>
        <v>0</v>
      </c>
      <c r="FT92" s="25">
        <f t="shared" ca="1" si="310"/>
        <v>0</v>
      </c>
      <c r="FU92" s="25">
        <f t="shared" ca="1" si="311"/>
        <v>0</v>
      </c>
      <c r="FV92" s="25">
        <f t="shared" ca="1" si="312"/>
        <v>0</v>
      </c>
      <c r="FW92" s="25">
        <f t="shared" ca="1" si="313"/>
        <v>0</v>
      </c>
      <c r="FX92" s="25">
        <f t="shared" ca="1" si="314"/>
        <v>0</v>
      </c>
      <c r="FY92" s="25">
        <f t="shared" ca="1" si="315"/>
        <v>0</v>
      </c>
      <c r="FZ92" s="25">
        <f t="shared" ca="1" si="316"/>
        <v>0</v>
      </c>
      <c r="GA92" s="25">
        <f t="shared" ca="1" si="317"/>
        <v>0</v>
      </c>
      <c r="GB92" s="25">
        <f t="shared" ca="1" si="318"/>
        <v>0</v>
      </c>
      <c r="GC92" s="25">
        <f t="shared" ca="1" si="319"/>
        <v>0</v>
      </c>
      <c r="GD92" s="25">
        <f t="shared" ca="1" si="320"/>
        <v>0</v>
      </c>
      <c r="GE92" s="25">
        <f t="shared" ca="1" si="321"/>
        <v>0</v>
      </c>
      <c r="GF92" s="25">
        <f t="shared" ca="1" si="322"/>
        <v>0</v>
      </c>
      <c r="GG92" s="25">
        <f t="shared" ca="1" si="323"/>
        <v>0</v>
      </c>
      <c r="GH92" s="25">
        <f t="shared" ca="1" si="324"/>
        <v>0</v>
      </c>
      <c r="GI92" s="25">
        <f t="shared" ca="1" si="325"/>
        <v>0</v>
      </c>
      <c r="GJ92" s="25">
        <f t="shared" ca="1" si="326"/>
        <v>0</v>
      </c>
      <c r="GK92" s="25">
        <f t="shared" ca="1" si="327"/>
        <v>0</v>
      </c>
      <c r="GL92" s="25">
        <f t="shared" ca="1" si="328"/>
        <v>0</v>
      </c>
      <c r="GM92" s="25">
        <f t="shared" ca="1" si="329"/>
        <v>0</v>
      </c>
      <c r="GN92" s="25">
        <f t="shared" ca="1" si="330"/>
        <v>0</v>
      </c>
      <c r="GO92" s="25">
        <f t="shared" ca="1" si="331"/>
        <v>0</v>
      </c>
      <c r="GP92" s="25">
        <f t="shared" ca="1" si="332"/>
        <v>0</v>
      </c>
      <c r="GQ92" s="25">
        <f t="shared" ca="1" si="333"/>
        <v>0</v>
      </c>
      <c r="GR92" s="25">
        <f t="shared" ca="1" si="334"/>
        <v>0</v>
      </c>
      <c r="GS92" s="25">
        <f t="shared" ca="1" si="335"/>
        <v>0</v>
      </c>
      <c r="GT92" s="25">
        <f t="shared" ca="1" si="336"/>
        <v>0</v>
      </c>
      <c r="GU92" s="25">
        <f t="shared" ca="1" si="337"/>
        <v>0</v>
      </c>
      <c r="GV92" s="25">
        <f t="shared" ca="1" si="338"/>
        <v>0</v>
      </c>
      <c r="GW92" s="25">
        <f t="shared" ca="1" si="339"/>
        <v>0</v>
      </c>
      <c r="GX92" s="25">
        <f t="shared" ca="1" si="340"/>
        <v>0</v>
      </c>
      <c r="GY92" s="25">
        <f t="shared" ca="1" si="341"/>
        <v>0</v>
      </c>
      <c r="GZ92" s="25">
        <f t="shared" ca="1" si="342"/>
        <v>0</v>
      </c>
      <c r="HA92" s="25">
        <f t="shared" ca="1" si="343"/>
        <v>0</v>
      </c>
      <c r="HB92" s="25">
        <f t="shared" ca="1" si="344"/>
        <v>0</v>
      </c>
      <c r="HC92" s="25">
        <f t="shared" ca="1" si="345"/>
        <v>0</v>
      </c>
      <c r="HD92" s="25">
        <f t="shared" ca="1" si="346"/>
        <v>0</v>
      </c>
      <c r="HE92" s="25">
        <f t="shared" ca="1" si="347"/>
        <v>0</v>
      </c>
      <c r="HF92" s="25">
        <f t="shared" ca="1" si="348"/>
        <v>0</v>
      </c>
      <c r="HG92" s="25">
        <f t="shared" ca="1" si="349"/>
        <v>0</v>
      </c>
      <c r="HH92" s="25">
        <f t="shared" ca="1" si="350"/>
        <v>0</v>
      </c>
      <c r="HI92" s="25">
        <f t="shared" ca="1" si="351"/>
        <v>0</v>
      </c>
      <c r="HJ92" s="25">
        <f t="shared" ca="1" si="352"/>
        <v>0</v>
      </c>
      <c r="HK92" s="25">
        <f t="shared" ca="1" si="353"/>
        <v>0</v>
      </c>
      <c r="HL92" s="25">
        <f t="shared" ca="1" si="354"/>
        <v>0</v>
      </c>
      <c r="HM92" s="25">
        <f t="shared" ca="1" si="355"/>
        <v>0</v>
      </c>
      <c r="HN92" s="25">
        <f t="shared" ca="1" si="356"/>
        <v>0</v>
      </c>
      <c r="HO92" s="25">
        <f t="shared" ca="1" si="357"/>
        <v>0</v>
      </c>
      <c r="HP92" s="25">
        <f t="shared" ca="1" si="358"/>
        <v>0</v>
      </c>
      <c r="HQ92" s="25">
        <f t="shared" ca="1" si="359"/>
        <v>0</v>
      </c>
      <c r="HR92" s="25">
        <f t="shared" ca="1" si="360"/>
        <v>0</v>
      </c>
      <c r="HS92" s="25">
        <f t="shared" ca="1" si="361"/>
        <v>0</v>
      </c>
      <c r="HT92" s="25">
        <f t="shared" ca="1" si="362"/>
        <v>0</v>
      </c>
      <c r="HU92" s="25">
        <f t="shared" ca="1" si="363"/>
        <v>0</v>
      </c>
      <c r="HV92" s="25">
        <f t="shared" ca="1" si="364"/>
        <v>0</v>
      </c>
      <c r="HW92" s="25">
        <f t="shared" ca="1" si="365"/>
        <v>0</v>
      </c>
      <c r="HX92" s="25">
        <f t="shared" ca="1" si="366"/>
        <v>0</v>
      </c>
      <c r="HY92" s="25">
        <f t="shared" ca="1" si="367"/>
        <v>0</v>
      </c>
      <c r="HZ92" s="25">
        <f t="shared" ca="1" si="368"/>
        <v>0</v>
      </c>
      <c r="IA92" s="25">
        <f t="shared" ca="1" si="369"/>
        <v>0</v>
      </c>
      <c r="IB92" s="25">
        <f t="shared" ca="1" si="370"/>
        <v>0</v>
      </c>
      <c r="IC92" s="25">
        <f t="shared" ca="1" si="371"/>
        <v>0</v>
      </c>
      <c r="ID92" s="25">
        <f t="shared" ca="1" si="372"/>
        <v>0</v>
      </c>
      <c r="IE92" s="25">
        <f t="shared" ca="1" si="373"/>
        <v>0</v>
      </c>
      <c r="IF92" s="25">
        <f t="shared" ca="1" si="374"/>
        <v>0</v>
      </c>
      <c r="IG92" s="25">
        <f t="shared" ca="1" si="375"/>
        <v>0</v>
      </c>
      <c r="IH92" s="25">
        <f t="shared" ca="1" si="376"/>
        <v>0</v>
      </c>
      <c r="II92" s="25">
        <f t="shared" ca="1" si="377"/>
        <v>0</v>
      </c>
      <c r="IJ92" s="25">
        <f t="shared" ca="1" si="378"/>
        <v>0</v>
      </c>
      <c r="IK92" s="25">
        <f t="shared" ca="1" si="379"/>
        <v>0</v>
      </c>
      <c r="IL92" s="25">
        <f t="shared" ca="1" si="380"/>
        <v>0</v>
      </c>
      <c r="IM92" s="25">
        <f t="shared" ca="1" si="381"/>
        <v>0</v>
      </c>
      <c r="IN92" s="25">
        <f t="shared" ca="1" si="382"/>
        <v>0</v>
      </c>
      <c r="IO92" s="25">
        <f t="shared" ca="1" si="383"/>
        <v>0</v>
      </c>
      <c r="IP92" s="25">
        <f t="shared" ca="1" si="384"/>
        <v>0</v>
      </c>
      <c r="IQ92" s="25">
        <f t="shared" ca="1" si="385"/>
        <v>0</v>
      </c>
      <c r="IR92" s="25">
        <f t="shared" ca="1" si="386"/>
        <v>0</v>
      </c>
      <c r="IS92" s="25">
        <f t="shared" ca="1" si="387"/>
        <v>0</v>
      </c>
      <c r="IT92" s="25">
        <f t="shared" ca="1" si="388"/>
        <v>0</v>
      </c>
      <c r="IU92" s="25">
        <f t="shared" ca="1" si="389"/>
        <v>0</v>
      </c>
      <c r="IV92" s="25">
        <f t="shared" ca="1" si="390"/>
        <v>0</v>
      </c>
      <c r="IW92" s="25">
        <f t="shared" ca="1" si="391"/>
        <v>0</v>
      </c>
      <c r="IX92" s="25">
        <f t="shared" ca="1" si="392"/>
        <v>0</v>
      </c>
      <c r="IY92" s="25">
        <f t="shared" ca="1" si="393"/>
        <v>0</v>
      </c>
      <c r="IZ92" s="25">
        <f t="shared" ca="1" si="394"/>
        <v>0</v>
      </c>
      <c r="JA92" s="25">
        <f t="shared" ca="1" si="395"/>
        <v>0</v>
      </c>
      <c r="JB92" s="25">
        <f t="shared" ca="1" si="396"/>
        <v>0</v>
      </c>
      <c r="JC92" s="25">
        <f t="shared" ca="1" si="397"/>
        <v>0</v>
      </c>
      <c r="JD92" s="25">
        <f t="shared" ca="1" si="398"/>
        <v>0</v>
      </c>
      <c r="JE92" s="25">
        <f t="shared" ca="1" si="399"/>
        <v>0</v>
      </c>
      <c r="JF92" s="25">
        <f t="shared" ca="1" si="400"/>
        <v>0</v>
      </c>
      <c r="JG92" s="25">
        <f t="shared" ca="1" si="401"/>
        <v>0</v>
      </c>
      <c r="JH92" s="25">
        <f t="shared" ca="1" si="402"/>
        <v>0</v>
      </c>
      <c r="JI92" s="25">
        <f t="shared" ca="1" si="403"/>
        <v>0</v>
      </c>
      <c r="JJ92" s="25">
        <f t="shared" ca="1" si="404"/>
        <v>0</v>
      </c>
      <c r="JK92" s="25">
        <f t="shared" ca="1" si="405"/>
        <v>0</v>
      </c>
      <c r="JL92" s="25">
        <f t="shared" ca="1" si="406"/>
        <v>0</v>
      </c>
      <c r="JM92" s="27">
        <f ca="1">SUM(INDIRECT("'各歳別人口③'!E"&amp;(103+131*ROW(A82))):INDIRECT("'各歳別人口③'!E"&amp;(133+131*ROW(A82))))</f>
        <v>0</v>
      </c>
    </row>
    <row r="93" spans="1:273" x14ac:dyDescent="0.4">
      <c r="A93" s="24" t="str">
        <f>"2025年"&amp;"6月"</f>
        <v>2025年6月</v>
      </c>
      <c r="B93" s="25">
        <f ca="1">SUM(INDIRECT("'各歳別人口③'!D"&amp;(3+131*ROW(A83))):INDIRECT("'各歳別人口③'!E"&amp;(133+131*ROW(A83))))</f>
        <v>0</v>
      </c>
      <c r="D93" s="24" t="str">
        <f>"2025年"&amp;"6月"</f>
        <v>2025年6月</v>
      </c>
      <c r="E93" s="25">
        <f ca="1">SUM(INDIRECT("'各歳別人口③'!D"&amp;(3+131*ROW(A83))):INDIRECT("'各歳別人口③'!D"&amp;(133+131*ROW(A83))))</f>
        <v>0</v>
      </c>
      <c r="F93" s="25">
        <f ca="1">SUM(INDIRECT("'各歳別人口③'!E"&amp;(3+131*ROW(A83))):INDIRECT("'各歳別人口③'!E"&amp;(133+131*ROW(A83))))</f>
        <v>0</v>
      </c>
      <c r="H93" s="24" t="str">
        <f>"2025年"&amp;"6月"</f>
        <v>2025年6月</v>
      </c>
      <c r="I93" s="25">
        <f ca="1">SUM(INDIRECT("'各歳別人口③'!D"&amp;(3+131*ROW(A83))):INDIRECT("'各歳別人口③'!D"&amp;(17+131*ROW(A83))))</f>
        <v>0</v>
      </c>
      <c r="J93" s="25">
        <f ca="1">SUM(INDIRECT("'各歳別人口③'!D"&amp;(18+131*ROW(A83))):INDIRECT("'各歳別人口③'!D"&amp;(67+131*ROW(A83))))</f>
        <v>0</v>
      </c>
      <c r="K93" s="25">
        <f ca="1">SUM(INDIRECT("'各歳別人口③'!D"&amp;(68+131*ROW(A83))):INDIRECT("'各歳別人口③'!D"&amp;(133+131*ROW(A83))))</f>
        <v>0</v>
      </c>
      <c r="M93" s="24" t="str">
        <f>"2025年"&amp;"6月"</f>
        <v>2025年6月</v>
      </c>
      <c r="N93" s="25">
        <f ca="1">SUM(INDIRECT("'各歳別人口③'!E"&amp;(3+131*ROW(A83))):INDIRECT("'各歳別人口③'!E"&amp;(17+131*ROW(A83))))</f>
        <v>0</v>
      </c>
      <c r="O93" s="25">
        <f ca="1">SUM(INDIRECT("'各歳別人口③'!E"&amp;(18+131*ROW(A83))):INDIRECT("'各歳別人口③'!E"&amp;(67+131*ROW(A83))))</f>
        <v>0</v>
      </c>
      <c r="P93" s="25">
        <f ca="1">SUM(INDIRECT("'各歳別人口③'!E"&amp;(68+131*ROW(A83))):INDIRECT("'各歳別人口③'!E"&amp;(133+131*ROW(A83))))</f>
        <v>0</v>
      </c>
      <c r="R93" s="24" t="str">
        <f>"2025年"&amp;"6月"</f>
        <v>2025年6月</v>
      </c>
      <c r="S93" s="26" t="str">
        <f ca="1">IFERROR(SUM(INDIRECT("'各歳別人口③'!D"&amp;(68+131*ROW(A83))):INDIRECT("'各歳別人口③'!E"&amp;(133+131*ROW(A83))))/SUM(INDIRECT("'各歳別人口③'!D"&amp;(3+131*ROW(A83))):INDIRECT("'各歳別人口③'!E"&amp;(133+131*ROW(A83)))),"")</f>
        <v/>
      </c>
      <c r="U93" s="24" t="str">
        <f>"2025年"&amp;"6月"</f>
        <v>2025年6月</v>
      </c>
      <c r="V93" s="26" t="str">
        <f ca="1">IFERROR(SUM(INDIRECT("'各歳別人口③'!D"&amp;(78+131*ROW(A83))):INDIRECT("'各歳別人口③'!E"&amp;(133+131*ROW(A83))))/SUM(INDIRECT("'各歳別人口③'!D"&amp;(3+131*ROW(A83))):INDIRECT("'各歳別人口③'!E"&amp;(133+131*ROW(A83)))),"")</f>
        <v/>
      </c>
      <c r="X93" s="24" t="str">
        <f>"2025年"&amp;"6月"</f>
        <v>2025年6月</v>
      </c>
      <c r="Y93" s="26" t="str">
        <f ca="1">IFERROR(SUM(INDIRECT("'各歳別人口③'!D"&amp;(3+131*ROW(A83))):INDIRECT("'各歳別人口③'!E"&amp;(17+131*ROW(A83))))/SUM(INDIRECT("'各歳別人口③'!D"&amp;(3+131*ROW(A83))):INDIRECT("'各歳別人口③'!E"&amp;(133+131*ROW(A83)))),"")</f>
        <v/>
      </c>
      <c r="Z93" s="26" t="str">
        <f ca="1">IFERROR(SUM(INDIRECT("'各歳別人口③'!D"&amp;(18+131*ROW(A83))):INDIRECT("'各歳別人口③'!E"&amp;(67+131*ROW(A83))))/SUM(INDIRECT("'各歳別人口③'!D"&amp;(3+131*ROW(A83))):INDIRECT("'各歳別人口③'!E"&amp;(133+131*ROW(A83)))),"")</f>
        <v/>
      </c>
      <c r="AA93" s="26" t="str">
        <f ca="1">IFERROR(SUM(INDIRECT("'各歳別人口③'!D"&amp;(68+131*ROW(A83))):INDIRECT("'各歳別人口③'!E"&amp;(133+131*ROW(A83))))/SUM(INDIRECT("'各歳別人口③'!D"&amp;(3+131*ROW(A83))):INDIRECT("'各歳別人口③'!E"&amp;(133+131*ROW(A83)))),"")</f>
        <v/>
      </c>
      <c r="AC93" s="24" t="str">
        <f>"2025年"&amp;"6月"</f>
        <v>2025年6月</v>
      </c>
      <c r="AD93" s="25">
        <f ca="1">SUM(INDIRECT("'各歳別人口③'!D"&amp;(3+131*ROW(A83))):INDIRECT("'各歳別人口③'!D"&amp;(7+131*ROW(A83))))</f>
        <v>0</v>
      </c>
      <c r="AE93" s="25">
        <f ca="1">SUM(INDIRECT("'各歳別人口③'!D"&amp;(8+131*ROW(A83))):INDIRECT("'各歳別人口③'!D"&amp;(12+131*ROW(A83))))</f>
        <v>0</v>
      </c>
      <c r="AF93" s="25">
        <f ca="1">SUM(INDIRECT("'各歳別人口③'!D"&amp;(13+131*ROW(A83))):INDIRECT("'各歳別人口③'!D"&amp;(17+131*ROW(A83))))</f>
        <v>0</v>
      </c>
      <c r="AG93" s="25">
        <f ca="1">SUM(INDIRECT("'各歳別人口③'!D"&amp;(18+131*ROW(A83))):INDIRECT("'各歳別人口③'!D"&amp;(22+131*ROW(A83))))</f>
        <v>0</v>
      </c>
      <c r="AH93" s="25">
        <f ca="1">SUM(INDIRECT("'各歳別人口③'!D"&amp;(23+131*ROW(A83))):INDIRECT("'各歳別人口③'!D"&amp;(27+131*ROW(A83))))</f>
        <v>0</v>
      </c>
      <c r="AI93" s="25">
        <f ca="1">SUM(INDIRECT("'各歳別人口③'!D"&amp;(28+131*ROW(A83))):INDIRECT("'各歳別人口③'!D"&amp;(32+131*ROW(A83))))</f>
        <v>0</v>
      </c>
      <c r="AJ93" s="25">
        <f ca="1">SUM(INDIRECT("'各歳別人口③'!D"&amp;(33+131*ROW(A83))):INDIRECT("'各歳別人口③'!D"&amp;(37+131*ROW(A83))))</f>
        <v>0</v>
      </c>
      <c r="AK93" s="25">
        <f ca="1">SUM(INDIRECT("'各歳別人口③'!D"&amp;(38+131*ROW(A83))):INDIRECT("'各歳別人口③'!D"&amp;(42+131*ROW(A83))))</f>
        <v>0</v>
      </c>
      <c r="AL93" s="25">
        <f ca="1">SUM(INDIRECT("'各歳別人口③'!D"&amp;(43+131*ROW(A83))):INDIRECT("'各歳別人口③'!D"&amp;(47+131*ROW(A83))))</f>
        <v>0</v>
      </c>
      <c r="AM93" s="25">
        <f ca="1">SUM(INDIRECT("'各歳別人口③'!D"&amp;(48+131*ROW(A83))):INDIRECT("'各歳別人口③'!D"&amp;(52+131*ROW(A83))))</f>
        <v>0</v>
      </c>
      <c r="AN93" s="25">
        <f ca="1">SUM(INDIRECT("'各歳別人口③'!D"&amp;(53+131*ROW(A83))):INDIRECT("'各歳別人口③'!D"&amp;(57+131*ROW(A83))))</f>
        <v>0</v>
      </c>
      <c r="AO93" s="25">
        <f ca="1">SUM(INDIRECT("'各歳別人口③'!D"&amp;(58+131*ROW(A83))):INDIRECT("'各歳別人口③'!D"&amp;(62+131*ROW(A83))))</f>
        <v>0</v>
      </c>
      <c r="AP93" s="25">
        <f ca="1">SUM(INDIRECT("'各歳別人口③'!D"&amp;(63+131*ROW(A83))):INDIRECT("'各歳別人口③'!D"&amp;(67+131*ROW(A83))))</f>
        <v>0</v>
      </c>
      <c r="AQ93" s="25">
        <f ca="1">SUM(INDIRECT("'各歳別人口③'!D"&amp;(68+131*ROW(A83))):INDIRECT("'各歳別人口③'!D"&amp;(72+131*ROW(A83))))</f>
        <v>0</v>
      </c>
      <c r="AR93" s="25">
        <f ca="1">SUM(INDIRECT("'各歳別人口③'!D"&amp;(73+131*ROW(A83))):INDIRECT("'各歳別人口③'!D"&amp;(77+131*ROW(A83))))</f>
        <v>0</v>
      </c>
      <c r="AS93" s="25">
        <f ca="1">SUM(INDIRECT("'各歳別人口③'!D"&amp;(78+131*ROW(A83))):INDIRECT("'各歳別人口③'!D"&amp;(82+131*ROW(A83))))</f>
        <v>0</v>
      </c>
      <c r="AT93" s="25">
        <f ca="1">SUM(INDIRECT("'各歳別人口③'!D"&amp;(83+131*ROW(A83))):INDIRECT("'各歳別人口③'!D"&amp;(87+131*ROW(A83))))</f>
        <v>0</v>
      </c>
      <c r="AU93" s="25">
        <f ca="1">SUM(INDIRECT("'各歳別人口③'!D"&amp;(88+131*ROW(A83))):INDIRECT("'各歳別人口③'!D"&amp;(133+131*ROW(A83))))</f>
        <v>0</v>
      </c>
      <c r="AW93" s="24" t="str">
        <f>"2025年"&amp;"6月"</f>
        <v>2025年6月</v>
      </c>
      <c r="AX93" s="25">
        <f ca="1">SUM(INDIRECT("'各歳別人口③'!E"&amp;(3+131*ROW(A83))):INDIRECT("'各歳別人口③'!E"&amp;(7+131*ROW(A83))))</f>
        <v>0</v>
      </c>
      <c r="AY93" s="25">
        <f ca="1">SUM(INDIRECT("'各歳別人口③'!E"&amp;(8+131*ROW(A83))):INDIRECT("'各歳別人口③'!E"&amp;(12+131*ROW(A83))))</f>
        <v>0</v>
      </c>
      <c r="AZ93" s="25">
        <f ca="1">SUM(INDIRECT("'各歳別人口③'!E"&amp;(13+131*ROW(A83))):INDIRECT("'各歳別人口③'!E"&amp;(17+131*ROW(A83))))</f>
        <v>0</v>
      </c>
      <c r="BA93" s="25">
        <f ca="1">SUM(INDIRECT("'各歳別人口③'!E"&amp;(18+131*ROW(A83))):INDIRECT("'各歳別人口③'!E"&amp;(22+131*ROW(A83))))</f>
        <v>0</v>
      </c>
      <c r="BB93" s="25">
        <f ca="1">SUM(INDIRECT("'各歳別人口③'!E"&amp;(23+131*ROW(A83))):INDIRECT("'各歳別人口③'!E"&amp;(27+131*ROW(A83))))</f>
        <v>0</v>
      </c>
      <c r="BC93" s="25">
        <f ca="1">SUM(INDIRECT("'各歳別人口③'!E"&amp;(28+131*ROW(A83))):INDIRECT("'各歳別人口③'!E"&amp;(32+131*ROW(A83))))</f>
        <v>0</v>
      </c>
      <c r="BD93" s="25">
        <f ca="1">SUM(INDIRECT("'各歳別人口③'!E"&amp;(33+131*ROW(A83))):INDIRECT("'各歳別人口③'!E"&amp;(37+131*ROW(A83))))</f>
        <v>0</v>
      </c>
      <c r="BE93" s="25">
        <f ca="1">SUM(INDIRECT("'各歳別人口③'!E"&amp;(38+131*ROW(A83))):INDIRECT("'各歳別人口③'!E"&amp;(42+131*ROW(A83))))</f>
        <v>0</v>
      </c>
      <c r="BF93" s="25">
        <f ca="1">SUM(INDIRECT("'各歳別人口③'!E"&amp;(43+131*ROW(A83))):INDIRECT("'各歳別人口③'!E"&amp;(47+131*ROW(A83))))</f>
        <v>0</v>
      </c>
      <c r="BG93" s="25">
        <f ca="1">SUM(INDIRECT("'各歳別人口③'!E"&amp;(48+131*ROW(A83))):INDIRECT("'各歳別人口③'!E"&amp;(52+131*ROW(A83))))</f>
        <v>0</v>
      </c>
      <c r="BH93" s="25">
        <f ca="1">SUM(INDIRECT("'各歳別人口③'!E"&amp;(53+131*ROW(A83))):INDIRECT("'各歳別人口③'!E"&amp;(57+131*ROW(A83))))</f>
        <v>0</v>
      </c>
      <c r="BI93" s="25">
        <f ca="1">SUM(INDIRECT("'各歳別人口③'!E"&amp;(58+131*ROW(A83))):INDIRECT("'各歳別人口③'!E"&amp;(62+131*ROW(A83))))</f>
        <v>0</v>
      </c>
      <c r="BJ93" s="25">
        <f ca="1">SUM(INDIRECT("'各歳別人口③'!E"&amp;(63+131*ROW(A83))):INDIRECT("'各歳別人口③'!E"&amp;(67+131*ROW(A83))))</f>
        <v>0</v>
      </c>
      <c r="BK93" s="25">
        <f ca="1">SUM(INDIRECT("'各歳別人口③'!E"&amp;(68+131*ROW(A83))):INDIRECT("'各歳別人口③'!E"&amp;(72+131*ROW(A83))))</f>
        <v>0</v>
      </c>
      <c r="BL93" s="25">
        <f ca="1">SUM(INDIRECT("'各歳別人口③'!E"&amp;(73+131*ROW(A83))):INDIRECT("'各歳別人口③'!E"&amp;(77+131*ROW(A83))))</f>
        <v>0</v>
      </c>
      <c r="BM93" s="25">
        <f ca="1">SUM(INDIRECT("'各歳別人口③'!E"&amp;(78+131*ROW(A83))):INDIRECT("'各歳別人口③'!E"&amp;(82+131*ROW(A83))))</f>
        <v>0</v>
      </c>
      <c r="BN93" s="25">
        <f ca="1">SUM(INDIRECT("'各歳別人口③'!E"&amp;(83+131*ROW(A83))):INDIRECT("'各歳別人口③'!E"&amp;(87+131*ROW(A83))))</f>
        <v>0</v>
      </c>
      <c r="BO93" s="25">
        <f ca="1">SUM(INDIRECT("'各歳別人口③'!E"&amp;(88+131*ROW(A83))):INDIRECT("'各歳別人口③'!E"&amp;(133+131*ROW(A83))))</f>
        <v>0</v>
      </c>
      <c r="BQ93" s="24" t="str">
        <f>"2025年"&amp;"6月"</f>
        <v>2025年6月</v>
      </c>
      <c r="BR93" s="25">
        <f t="shared" ca="1" si="207"/>
        <v>0</v>
      </c>
      <c r="BS93" s="25">
        <f t="shared" ca="1" si="208"/>
        <v>0</v>
      </c>
      <c r="BT93" s="25">
        <f t="shared" ca="1" si="209"/>
        <v>0</v>
      </c>
      <c r="BU93" s="25">
        <f t="shared" ca="1" si="210"/>
        <v>0</v>
      </c>
      <c r="BV93" s="25">
        <f t="shared" ca="1" si="211"/>
        <v>0</v>
      </c>
      <c r="BW93" s="25">
        <f t="shared" ca="1" si="212"/>
        <v>0</v>
      </c>
      <c r="BX93" s="25">
        <f t="shared" ca="1" si="213"/>
        <v>0</v>
      </c>
      <c r="BY93" s="25">
        <f t="shared" ca="1" si="214"/>
        <v>0</v>
      </c>
      <c r="BZ93" s="25">
        <f t="shared" ca="1" si="215"/>
        <v>0</v>
      </c>
      <c r="CA93" s="25">
        <f t="shared" ca="1" si="216"/>
        <v>0</v>
      </c>
      <c r="CB93" s="25">
        <f t="shared" ca="1" si="217"/>
        <v>0</v>
      </c>
      <c r="CC93" s="25">
        <f t="shared" ca="1" si="218"/>
        <v>0</v>
      </c>
      <c r="CD93" s="25">
        <f t="shared" ca="1" si="219"/>
        <v>0</v>
      </c>
      <c r="CE93" s="25">
        <f t="shared" ca="1" si="220"/>
        <v>0</v>
      </c>
      <c r="CF93" s="25">
        <f t="shared" ca="1" si="221"/>
        <v>0</v>
      </c>
      <c r="CG93" s="25">
        <f t="shared" ca="1" si="222"/>
        <v>0</v>
      </c>
      <c r="CH93" s="25">
        <f t="shared" ca="1" si="223"/>
        <v>0</v>
      </c>
      <c r="CI93" s="25">
        <f t="shared" ca="1" si="224"/>
        <v>0</v>
      </c>
      <c r="CJ93" s="25">
        <f t="shared" ca="1" si="225"/>
        <v>0</v>
      </c>
      <c r="CK93" s="25">
        <f t="shared" ca="1" si="226"/>
        <v>0</v>
      </c>
      <c r="CL93" s="25">
        <f t="shared" ca="1" si="227"/>
        <v>0</v>
      </c>
      <c r="CM93" s="25">
        <f t="shared" ca="1" si="228"/>
        <v>0</v>
      </c>
      <c r="CN93" s="25">
        <f t="shared" ca="1" si="229"/>
        <v>0</v>
      </c>
      <c r="CO93" s="25">
        <f t="shared" ca="1" si="230"/>
        <v>0</v>
      </c>
      <c r="CP93" s="25">
        <f t="shared" ca="1" si="231"/>
        <v>0</v>
      </c>
      <c r="CQ93" s="25">
        <f t="shared" ca="1" si="232"/>
        <v>0</v>
      </c>
      <c r="CR93" s="25">
        <f t="shared" ca="1" si="233"/>
        <v>0</v>
      </c>
      <c r="CS93" s="25">
        <f t="shared" ca="1" si="234"/>
        <v>0</v>
      </c>
      <c r="CT93" s="25">
        <f t="shared" ca="1" si="235"/>
        <v>0</v>
      </c>
      <c r="CU93" s="25">
        <f t="shared" ca="1" si="236"/>
        <v>0</v>
      </c>
      <c r="CV93" s="25">
        <f t="shared" ca="1" si="237"/>
        <v>0</v>
      </c>
      <c r="CW93" s="25">
        <f t="shared" ca="1" si="238"/>
        <v>0</v>
      </c>
      <c r="CX93" s="25">
        <f t="shared" ca="1" si="239"/>
        <v>0</v>
      </c>
      <c r="CY93" s="25">
        <f t="shared" ca="1" si="240"/>
        <v>0</v>
      </c>
      <c r="CZ93" s="25">
        <f t="shared" ca="1" si="241"/>
        <v>0</v>
      </c>
      <c r="DA93" s="25">
        <f t="shared" ca="1" si="242"/>
        <v>0</v>
      </c>
      <c r="DB93" s="25">
        <f t="shared" ca="1" si="243"/>
        <v>0</v>
      </c>
      <c r="DC93" s="25">
        <f t="shared" ca="1" si="244"/>
        <v>0</v>
      </c>
      <c r="DD93" s="25">
        <f t="shared" ca="1" si="245"/>
        <v>0</v>
      </c>
      <c r="DE93" s="25">
        <f t="shared" ca="1" si="246"/>
        <v>0</v>
      </c>
      <c r="DF93" s="25">
        <f t="shared" ca="1" si="247"/>
        <v>0</v>
      </c>
      <c r="DG93" s="25">
        <f t="shared" ca="1" si="248"/>
        <v>0</v>
      </c>
      <c r="DH93" s="25">
        <f t="shared" ca="1" si="249"/>
        <v>0</v>
      </c>
      <c r="DI93" s="25">
        <f t="shared" ca="1" si="250"/>
        <v>0</v>
      </c>
      <c r="DJ93" s="25">
        <f t="shared" ca="1" si="251"/>
        <v>0</v>
      </c>
      <c r="DK93" s="25">
        <f t="shared" ca="1" si="252"/>
        <v>0</v>
      </c>
      <c r="DL93" s="25">
        <f t="shared" ca="1" si="253"/>
        <v>0</v>
      </c>
      <c r="DM93" s="25">
        <f t="shared" ca="1" si="254"/>
        <v>0</v>
      </c>
      <c r="DN93" s="25">
        <f t="shared" ca="1" si="255"/>
        <v>0</v>
      </c>
      <c r="DO93" s="25">
        <f t="shared" ca="1" si="256"/>
        <v>0</v>
      </c>
      <c r="DP93" s="25">
        <f t="shared" ca="1" si="257"/>
        <v>0</v>
      </c>
      <c r="DQ93" s="25">
        <f t="shared" ca="1" si="258"/>
        <v>0</v>
      </c>
      <c r="DR93" s="25">
        <f t="shared" ca="1" si="259"/>
        <v>0</v>
      </c>
      <c r="DS93" s="25">
        <f t="shared" ca="1" si="260"/>
        <v>0</v>
      </c>
      <c r="DT93" s="25">
        <f t="shared" ca="1" si="261"/>
        <v>0</v>
      </c>
      <c r="DU93" s="25">
        <f t="shared" ca="1" si="262"/>
        <v>0</v>
      </c>
      <c r="DV93" s="25">
        <f t="shared" ca="1" si="263"/>
        <v>0</v>
      </c>
      <c r="DW93" s="25">
        <f t="shared" ca="1" si="264"/>
        <v>0</v>
      </c>
      <c r="DX93" s="25">
        <f t="shared" ca="1" si="265"/>
        <v>0</v>
      </c>
      <c r="DY93" s="25">
        <f t="shared" ca="1" si="266"/>
        <v>0</v>
      </c>
      <c r="DZ93" s="25">
        <f t="shared" ca="1" si="267"/>
        <v>0</v>
      </c>
      <c r="EA93" s="25">
        <f t="shared" ca="1" si="268"/>
        <v>0</v>
      </c>
      <c r="EB93" s="25">
        <f t="shared" ca="1" si="269"/>
        <v>0</v>
      </c>
      <c r="EC93" s="25">
        <f t="shared" ca="1" si="270"/>
        <v>0</v>
      </c>
      <c r="ED93" s="25">
        <f t="shared" ca="1" si="271"/>
        <v>0</v>
      </c>
      <c r="EE93" s="25">
        <f t="shared" ca="1" si="272"/>
        <v>0</v>
      </c>
      <c r="EF93" s="25">
        <f t="shared" ca="1" si="273"/>
        <v>0</v>
      </c>
      <c r="EG93" s="25">
        <f t="shared" ca="1" si="274"/>
        <v>0</v>
      </c>
      <c r="EH93" s="25">
        <f t="shared" ca="1" si="275"/>
        <v>0</v>
      </c>
      <c r="EI93" s="25">
        <f t="shared" ca="1" si="276"/>
        <v>0</v>
      </c>
      <c r="EJ93" s="25">
        <f t="shared" ca="1" si="277"/>
        <v>0</v>
      </c>
      <c r="EK93" s="25">
        <f t="shared" ca="1" si="278"/>
        <v>0</v>
      </c>
      <c r="EL93" s="25">
        <f t="shared" ca="1" si="279"/>
        <v>0</v>
      </c>
      <c r="EM93" s="25">
        <f t="shared" ca="1" si="280"/>
        <v>0</v>
      </c>
      <c r="EN93" s="25">
        <f t="shared" ca="1" si="281"/>
        <v>0</v>
      </c>
      <c r="EO93" s="25">
        <f t="shared" ca="1" si="282"/>
        <v>0</v>
      </c>
      <c r="EP93" s="25">
        <f t="shared" ca="1" si="283"/>
        <v>0</v>
      </c>
      <c r="EQ93" s="25">
        <f t="shared" ca="1" si="284"/>
        <v>0</v>
      </c>
      <c r="ER93" s="25">
        <f t="shared" ca="1" si="285"/>
        <v>0</v>
      </c>
      <c r="ES93" s="25">
        <f t="shared" ca="1" si="286"/>
        <v>0</v>
      </c>
      <c r="ET93" s="25">
        <f t="shared" ca="1" si="287"/>
        <v>0</v>
      </c>
      <c r="EU93" s="25">
        <f t="shared" ca="1" si="288"/>
        <v>0</v>
      </c>
      <c r="EV93" s="25">
        <f t="shared" ca="1" si="289"/>
        <v>0</v>
      </c>
      <c r="EW93" s="25">
        <f t="shared" ca="1" si="290"/>
        <v>0</v>
      </c>
      <c r="EX93" s="25">
        <f t="shared" ca="1" si="291"/>
        <v>0</v>
      </c>
      <c r="EY93" s="25">
        <f t="shared" ca="1" si="292"/>
        <v>0</v>
      </c>
      <c r="EZ93" s="25">
        <f t="shared" ca="1" si="293"/>
        <v>0</v>
      </c>
      <c r="FA93" s="25">
        <f t="shared" ca="1" si="294"/>
        <v>0</v>
      </c>
      <c r="FB93" s="25">
        <f t="shared" ca="1" si="295"/>
        <v>0</v>
      </c>
      <c r="FC93" s="25">
        <f t="shared" ca="1" si="296"/>
        <v>0</v>
      </c>
      <c r="FD93" s="25">
        <f t="shared" ca="1" si="297"/>
        <v>0</v>
      </c>
      <c r="FE93" s="25">
        <f t="shared" ca="1" si="298"/>
        <v>0</v>
      </c>
      <c r="FF93" s="25">
        <f t="shared" ca="1" si="299"/>
        <v>0</v>
      </c>
      <c r="FG93" s="25">
        <f t="shared" ca="1" si="300"/>
        <v>0</v>
      </c>
      <c r="FH93" s="25">
        <f t="shared" ca="1" si="301"/>
        <v>0</v>
      </c>
      <c r="FI93" s="25">
        <f t="shared" ca="1" si="302"/>
        <v>0</v>
      </c>
      <c r="FJ93" s="25">
        <f t="shared" ca="1" si="303"/>
        <v>0</v>
      </c>
      <c r="FK93" s="25">
        <f t="shared" ca="1" si="304"/>
        <v>0</v>
      </c>
      <c r="FL93" s="25">
        <f t="shared" ca="1" si="305"/>
        <v>0</v>
      </c>
      <c r="FM93" s="25">
        <f t="shared" ca="1" si="306"/>
        <v>0</v>
      </c>
      <c r="FN93" s="27">
        <f ca="1">SUM(INDIRECT("'各歳別人口③'!D"&amp;(103+131*ROW(A83))):INDIRECT("'各歳別人口③'!D"&amp;(133+131*ROW(A83))))</f>
        <v>0</v>
      </c>
      <c r="FP93" s="24" t="str">
        <f>"2025年"&amp;"6月"</f>
        <v>2025年6月</v>
      </c>
      <c r="FQ93" s="25">
        <f t="shared" ca="1" si="307"/>
        <v>0</v>
      </c>
      <c r="FR93" s="25">
        <f t="shared" ca="1" si="308"/>
        <v>0</v>
      </c>
      <c r="FS93" s="25">
        <f t="shared" ca="1" si="309"/>
        <v>0</v>
      </c>
      <c r="FT93" s="25">
        <f t="shared" ca="1" si="310"/>
        <v>0</v>
      </c>
      <c r="FU93" s="25">
        <f t="shared" ca="1" si="311"/>
        <v>0</v>
      </c>
      <c r="FV93" s="25">
        <f t="shared" ca="1" si="312"/>
        <v>0</v>
      </c>
      <c r="FW93" s="25">
        <f t="shared" ca="1" si="313"/>
        <v>0</v>
      </c>
      <c r="FX93" s="25">
        <f t="shared" ca="1" si="314"/>
        <v>0</v>
      </c>
      <c r="FY93" s="25">
        <f t="shared" ca="1" si="315"/>
        <v>0</v>
      </c>
      <c r="FZ93" s="25">
        <f t="shared" ca="1" si="316"/>
        <v>0</v>
      </c>
      <c r="GA93" s="25">
        <f t="shared" ca="1" si="317"/>
        <v>0</v>
      </c>
      <c r="GB93" s="25">
        <f t="shared" ca="1" si="318"/>
        <v>0</v>
      </c>
      <c r="GC93" s="25">
        <f t="shared" ca="1" si="319"/>
        <v>0</v>
      </c>
      <c r="GD93" s="25">
        <f t="shared" ca="1" si="320"/>
        <v>0</v>
      </c>
      <c r="GE93" s="25">
        <f t="shared" ca="1" si="321"/>
        <v>0</v>
      </c>
      <c r="GF93" s="25">
        <f t="shared" ca="1" si="322"/>
        <v>0</v>
      </c>
      <c r="GG93" s="25">
        <f t="shared" ca="1" si="323"/>
        <v>0</v>
      </c>
      <c r="GH93" s="25">
        <f t="shared" ca="1" si="324"/>
        <v>0</v>
      </c>
      <c r="GI93" s="25">
        <f t="shared" ca="1" si="325"/>
        <v>0</v>
      </c>
      <c r="GJ93" s="25">
        <f t="shared" ca="1" si="326"/>
        <v>0</v>
      </c>
      <c r="GK93" s="25">
        <f t="shared" ca="1" si="327"/>
        <v>0</v>
      </c>
      <c r="GL93" s="25">
        <f t="shared" ca="1" si="328"/>
        <v>0</v>
      </c>
      <c r="GM93" s="25">
        <f t="shared" ca="1" si="329"/>
        <v>0</v>
      </c>
      <c r="GN93" s="25">
        <f t="shared" ca="1" si="330"/>
        <v>0</v>
      </c>
      <c r="GO93" s="25">
        <f t="shared" ca="1" si="331"/>
        <v>0</v>
      </c>
      <c r="GP93" s="25">
        <f t="shared" ca="1" si="332"/>
        <v>0</v>
      </c>
      <c r="GQ93" s="25">
        <f t="shared" ca="1" si="333"/>
        <v>0</v>
      </c>
      <c r="GR93" s="25">
        <f t="shared" ca="1" si="334"/>
        <v>0</v>
      </c>
      <c r="GS93" s="25">
        <f t="shared" ca="1" si="335"/>
        <v>0</v>
      </c>
      <c r="GT93" s="25">
        <f t="shared" ca="1" si="336"/>
        <v>0</v>
      </c>
      <c r="GU93" s="25">
        <f t="shared" ca="1" si="337"/>
        <v>0</v>
      </c>
      <c r="GV93" s="25">
        <f t="shared" ca="1" si="338"/>
        <v>0</v>
      </c>
      <c r="GW93" s="25">
        <f t="shared" ca="1" si="339"/>
        <v>0</v>
      </c>
      <c r="GX93" s="25">
        <f t="shared" ca="1" si="340"/>
        <v>0</v>
      </c>
      <c r="GY93" s="25">
        <f t="shared" ca="1" si="341"/>
        <v>0</v>
      </c>
      <c r="GZ93" s="25">
        <f t="shared" ca="1" si="342"/>
        <v>0</v>
      </c>
      <c r="HA93" s="25">
        <f t="shared" ca="1" si="343"/>
        <v>0</v>
      </c>
      <c r="HB93" s="25">
        <f t="shared" ca="1" si="344"/>
        <v>0</v>
      </c>
      <c r="HC93" s="25">
        <f t="shared" ca="1" si="345"/>
        <v>0</v>
      </c>
      <c r="HD93" s="25">
        <f t="shared" ca="1" si="346"/>
        <v>0</v>
      </c>
      <c r="HE93" s="25">
        <f t="shared" ca="1" si="347"/>
        <v>0</v>
      </c>
      <c r="HF93" s="25">
        <f t="shared" ca="1" si="348"/>
        <v>0</v>
      </c>
      <c r="HG93" s="25">
        <f t="shared" ca="1" si="349"/>
        <v>0</v>
      </c>
      <c r="HH93" s="25">
        <f t="shared" ca="1" si="350"/>
        <v>0</v>
      </c>
      <c r="HI93" s="25">
        <f t="shared" ca="1" si="351"/>
        <v>0</v>
      </c>
      <c r="HJ93" s="25">
        <f t="shared" ca="1" si="352"/>
        <v>0</v>
      </c>
      <c r="HK93" s="25">
        <f t="shared" ca="1" si="353"/>
        <v>0</v>
      </c>
      <c r="HL93" s="25">
        <f t="shared" ca="1" si="354"/>
        <v>0</v>
      </c>
      <c r="HM93" s="25">
        <f t="shared" ca="1" si="355"/>
        <v>0</v>
      </c>
      <c r="HN93" s="25">
        <f t="shared" ca="1" si="356"/>
        <v>0</v>
      </c>
      <c r="HO93" s="25">
        <f t="shared" ca="1" si="357"/>
        <v>0</v>
      </c>
      <c r="HP93" s="25">
        <f t="shared" ca="1" si="358"/>
        <v>0</v>
      </c>
      <c r="HQ93" s="25">
        <f t="shared" ca="1" si="359"/>
        <v>0</v>
      </c>
      <c r="HR93" s="25">
        <f t="shared" ca="1" si="360"/>
        <v>0</v>
      </c>
      <c r="HS93" s="25">
        <f t="shared" ca="1" si="361"/>
        <v>0</v>
      </c>
      <c r="HT93" s="25">
        <f t="shared" ca="1" si="362"/>
        <v>0</v>
      </c>
      <c r="HU93" s="25">
        <f t="shared" ca="1" si="363"/>
        <v>0</v>
      </c>
      <c r="HV93" s="25">
        <f t="shared" ca="1" si="364"/>
        <v>0</v>
      </c>
      <c r="HW93" s="25">
        <f t="shared" ca="1" si="365"/>
        <v>0</v>
      </c>
      <c r="HX93" s="25">
        <f t="shared" ca="1" si="366"/>
        <v>0</v>
      </c>
      <c r="HY93" s="25">
        <f t="shared" ca="1" si="367"/>
        <v>0</v>
      </c>
      <c r="HZ93" s="25">
        <f t="shared" ca="1" si="368"/>
        <v>0</v>
      </c>
      <c r="IA93" s="25">
        <f t="shared" ca="1" si="369"/>
        <v>0</v>
      </c>
      <c r="IB93" s="25">
        <f t="shared" ca="1" si="370"/>
        <v>0</v>
      </c>
      <c r="IC93" s="25">
        <f t="shared" ca="1" si="371"/>
        <v>0</v>
      </c>
      <c r="ID93" s="25">
        <f t="shared" ca="1" si="372"/>
        <v>0</v>
      </c>
      <c r="IE93" s="25">
        <f t="shared" ca="1" si="373"/>
        <v>0</v>
      </c>
      <c r="IF93" s="25">
        <f t="shared" ca="1" si="374"/>
        <v>0</v>
      </c>
      <c r="IG93" s="25">
        <f t="shared" ca="1" si="375"/>
        <v>0</v>
      </c>
      <c r="IH93" s="25">
        <f t="shared" ca="1" si="376"/>
        <v>0</v>
      </c>
      <c r="II93" s="25">
        <f t="shared" ca="1" si="377"/>
        <v>0</v>
      </c>
      <c r="IJ93" s="25">
        <f t="shared" ca="1" si="378"/>
        <v>0</v>
      </c>
      <c r="IK93" s="25">
        <f t="shared" ca="1" si="379"/>
        <v>0</v>
      </c>
      <c r="IL93" s="25">
        <f t="shared" ca="1" si="380"/>
        <v>0</v>
      </c>
      <c r="IM93" s="25">
        <f t="shared" ca="1" si="381"/>
        <v>0</v>
      </c>
      <c r="IN93" s="25">
        <f t="shared" ca="1" si="382"/>
        <v>0</v>
      </c>
      <c r="IO93" s="25">
        <f t="shared" ca="1" si="383"/>
        <v>0</v>
      </c>
      <c r="IP93" s="25">
        <f t="shared" ca="1" si="384"/>
        <v>0</v>
      </c>
      <c r="IQ93" s="25">
        <f t="shared" ca="1" si="385"/>
        <v>0</v>
      </c>
      <c r="IR93" s="25">
        <f t="shared" ca="1" si="386"/>
        <v>0</v>
      </c>
      <c r="IS93" s="25">
        <f t="shared" ca="1" si="387"/>
        <v>0</v>
      </c>
      <c r="IT93" s="25">
        <f t="shared" ca="1" si="388"/>
        <v>0</v>
      </c>
      <c r="IU93" s="25">
        <f t="shared" ca="1" si="389"/>
        <v>0</v>
      </c>
      <c r="IV93" s="25">
        <f t="shared" ca="1" si="390"/>
        <v>0</v>
      </c>
      <c r="IW93" s="25">
        <f t="shared" ca="1" si="391"/>
        <v>0</v>
      </c>
      <c r="IX93" s="25">
        <f t="shared" ca="1" si="392"/>
        <v>0</v>
      </c>
      <c r="IY93" s="25">
        <f t="shared" ca="1" si="393"/>
        <v>0</v>
      </c>
      <c r="IZ93" s="25">
        <f t="shared" ca="1" si="394"/>
        <v>0</v>
      </c>
      <c r="JA93" s="25">
        <f t="shared" ca="1" si="395"/>
        <v>0</v>
      </c>
      <c r="JB93" s="25">
        <f t="shared" ca="1" si="396"/>
        <v>0</v>
      </c>
      <c r="JC93" s="25">
        <f t="shared" ca="1" si="397"/>
        <v>0</v>
      </c>
      <c r="JD93" s="25">
        <f t="shared" ca="1" si="398"/>
        <v>0</v>
      </c>
      <c r="JE93" s="25">
        <f t="shared" ca="1" si="399"/>
        <v>0</v>
      </c>
      <c r="JF93" s="25">
        <f t="shared" ca="1" si="400"/>
        <v>0</v>
      </c>
      <c r="JG93" s="25">
        <f t="shared" ca="1" si="401"/>
        <v>0</v>
      </c>
      <c r="JH93" s="25">
        <f t="shared" ca="1" si="402"/>
        <v>0</v>
      </c>
      <c r="JI93" s="25">
        <f t="shared" ca="1" si="403"/>
        <v>0</v>
      </c>
      <c r="JJ93" s="25">
        <f t="shared" ca="1" si="404"/>
        <v>0</v>
      </c>
      <c r="JK93" s="25">
        <f t="shared" ca="1" si="405"/>
        <v>0</v>
      </c>
      <c r="JL93" s="25">
        <f t="shared" ca="1" si="406"/>
        <v>0</v>
      </c>
      <c r="JM93" s="27">
        <f ca="1">SUM(INDIRECT("'各歳別人口③'!E"&amp;(103+131*ROW(A83))):INDIRECT("'各歳別人口③'!E"&amp;(133+131*ROW(A83))))</f>
        <v>0</v>
      </c>
    </row>
    <row r="94" spans="1:273" x14ac:dyDescent="0.4">
      <c r="A94" s="24" t="str">
        <f>"2025年"&amp;"7月"</f>
        <v>2025年7月</v>
      </c>
      <c r="B94" s="25">
        <f ca="1">SUM(INDIRECT("'各歳別人口③'!D"&amp;(3+131*ROW(A84))):INDIRECT("'各歳別人口③'!E"&amp;(133+131*ROW(A84))))</f>
        <v>0</v>
      </c>
      <c r="D94" s="24" t="str">
        <f>"2025年"&amp;"7月"</f>
        <v>2025年7月</v>
      </c>
      <c r="E94" s="25">
        <f ca="1">SUM(INDIRECT("'各歳別人口③'!D"&amp;(3+131*ROW(A84))):INDIRECT("'各歳別人口③'!D"&amp;(133+131*ROW(A84))))</f>
        <v>0</v>
      </c>
      <c r="F94" s="25">
        <f ca="1">SUM(INDIRECT("'各歳別人口③'!E"&amp;(3+131*ROW(A84))):INDIRECT("'各歳別人口③'!E"&amp;(133+131*ROW(A84))))</f>
        <v>0</v>
      </c>
      <c r="H94" s="24" t="str">
        <f>"2025年"&amp;"7月"</f>
        <v>2025年7月</v>
      </c>
      <c r="I94" s="25">
        <f ca="1">SUM(INDIRECT("'各歳別人口③'!D"&amp;(3+131*ROW(A84))):INDIRECT("'各歳別人口③'!D"&amp;(17+131*ROW(A84))))</f>
        <v>0</v>
      </c>
      <c r="J94" s="25">
        <f ca="1">SUM(INDIRECT("'各歳別人口③'!D"&amp;(18+131*ROW(A84))):INDIRECT("'各歳別人口③'!D"&amp;(67+131*ROW(A84))))</f>
        <v>0</v>
      </c>
      <c r="K94" s="25">
        <f ca="1">SUM(INDIRECT("'各歳別人口③'!D"&amp;(68+131*ROW(A84))):INDIRECT("'各歳別人口③'!D"&amp;(133+131*ROW(A84))))</f>
        <v>0</v>
      </c>
      <c r="M94" s="24" t="str">
        <f>"2025年"&amp;"7月"</f>
        <v>2025年7月</v>
      </c>
      <c r="N94" s="25">
        <f ca="1">SUM(INDIRECT("'各歳別人口③'!E"&amp;(3+131*ROW(A84))):INDIRECT("'各歳別人口③'!E"&amp;(17+131*ROW(A84))))</f>
        <v>0</v>
      </c>
      <c r="O94" s="25">
        <f ca="1">SUM(INDIRECT("'各歳別人口③'!E"&amp;(18+131*ROW(A84))):INDIRECT("'各歳別人口③'!E"&amp;(67+131*ROW(A84))))</f>
        <v>0</v>
      </c>
      <c r="P94" s="25">
        <f ca="1">SUM(INDIRECT("'各歳別人口③'!E"&amp;(68+131*ROW(A84))):INDIRECT("'各歳別人口③'!E"&amp;(133+131*ROW(A84))))</f>
        <v>0</v>
      </c>
      <c r="R94" s="24" t="str">
        <f>"2025年"&amp;"7月"</f>
        <v>2025年7月</v>
      </c>
      <c r="S94" s="26" t="str">
        <f ca="1">IFERROR(SUM(INDIRECT("'各歳別人口③'!D"&amp;(68+131*ROW(A84))):INDIRECT("'各歳別人口③'!E"&amp;(133+131*ROW(A84))))/SUM(INDIRECT("'各歳別人口③'!D"&amp;(3+131*ROW(A84))):INDIRECT("'各歳別人口③'!E"&amp;(133+131*ROW(A84)))),"")</f>
        <v/>
      </c>
      <c r="U94" s="24" t="str">
        <f>"2025年"&amp;"7月"</f>
        <v>2025年7月</v>
      </c>
      <c r="V94" s="26" t="str">
        <f ca="1">IFERROR(SUM(INDIRECT("'各歳別人口③'!D"&amp;(78+131*ROW(A84))):INDIRECT("'各歳別人口③'!E"&amp;(133+131*ROW(A84))))/SUM(INDIRECT("'各歳別人口③'!D"&amp;(3+131*ROW(A84))):INDIRECT("'各歳別人口③'!E"&amp;(133+131*ROW(A84)))),"")</f>
        <v/>
      </c>
      <c r="X94" s="24" t="str">
        <f>"2025年"&amp;"7月"</f>
        <v>2025年7月</v>
      </c>
      <c r="Y94" s="26" t="str">
        <f ca="1">IFERROR(SUM(INDIRECT("'各歳別人口③'!D"&amp;(3+131*ROW(A84))):INDIRECT("'各歳別人口③'!E"&amp;(17+131*ROW(A84))))/SUM(INDIRECT("'各歳別人口③'!D"&amp;(3+131*ROW(A84))):INDIRECT("'各歳別人口③'!E"&amp;(133+131*ROW(A84)))),"")</f>
        <v/>
      </c>
      <c r="Z94" s="26" t="str">
        <f ca="1">IFERROR(SUM(INDIRECT("'各歳別人口③'!D"&amp;(18+131*ROW(A84))):INDIRECT("'各歳別人口③'!E"&amp;(67+131*ROW(A84))))/SUM(INDIRECT("'各歳別人口③'!D"&amp;(3+131*ROW(A84))):INDIRECT("'各歳別人口③'!E"&amp;(133+131*ROW(A84)))),"")</f>
        <v/>
      </c>
      <c r="AA94" s="26" t="str">
        <f ca="1">IFERROR(SUM(INDIRECT("'各歳別人口③'!D"&amp;(68+131*ROW(A84))):INDIRECT("'各歳別人口③'!E"&amp;(133+131*ROW(A84))))/SUM(INDIRECT("'各歳別人口③'!D"&amp;(3+131*ROW(A84))):INDIRECT("'各歳別人口③'!E"&amp;(133+131*ROW(A84)))),"")</f>
        <v/>
      </c>
      <c r="AC94" s="24" t="str">
        <f>"2025年"&amp;"7月"</f>
        <v>2025年7月</v>
      </c>
      <c r="AD94" s="25">
        <f ca="1">SUM(INDIRECT("'各歳別人口③'!D"&amp;(3+131*ROW(A84))):INDIRECT("'各歳別人口③'!D"&amp;(7+131*ROW(A84))))</f>
        <v>0</v>
      </c>
      <c r="AE94" s="25">
        <f ca="1">SUM(INDIRECT("'各歳別人口③'!D"&amp;(8+131*ROW(A84))):INDIRECT("'各歳別人口③'!D"&amp;(12+131*ROW(A84))))</f>
        <v>0</v>
      </c>
      <c r="AF94" s="25">
        <f ca="1">SUM(INDIRECT("'各歳別人口③'!D"&amp;(13+131*ROW(A84))):INDIRECT("'各歳別人口③'!D"&amp;(17+131*ROW(A84))))</f>
        <v>0</v>
      </c>
      <c r="AG94" s="25">
        <f ca="1">SUM(INDIRECT("'各歳別人口③'!D"&amp;(18+131*ROW(A84))):INDIRECT("'各歳別人口③'!D"&amp;(22+131*ROW(A84))))</f>
        <v>0</v>
      </c>
      <c r="AH94" s="25">
        <f ca="1">SUM(INDIRECT("'各歳別人口③'!D"&amp;(23+131*ROW(A84))):INDIRECT("'各歳別人口③'!D"&amp;(27+131*ROW(A84))))</f>
        <v>0</v>
      </c>
      <c r="AI94" s="25">
        <f ca="1">SUM(INDIRECT("'各歳別人口③'!D"&amp;(28+131*ROW(A84))):INDIRECT("'各歳別人口③'!D"&amp;(32+131*ROW(A84))))</f>
        <v>0</v>
      </c>
      <c r="AJ94" s="25">
        <f ca="1">SUM(INDIRECT("'各歳別人口③'!D"&amp;(33+131*ROW(A84))):INDIRECT("'各歳別人口③'!D"&amp;(37+131*ROW(A84))))</f>
        <v>0</v>
      </c>
      <c r="AK94" s="25">
        <f ca="1">SUM(INDIRECT("'各歳別人口③'!D"&amp;(38+131*ROW(A84))):INDIRECT("'各歳別人口③'!D"&amp;(42+131*ROW(A84))))</f>
        <v>0</v>
      </c>
      <c r="AL94" s="25">
        <f ca="1">SUM(INDIRECT("'各歳別人口③'!D"&amp;(43+131*ROW(A84))):INDIRECT("'各歳別人口③'!D"&amp;(47+131*ROW(A84))))</f>
        <v>0</v>
      </c>
      <c r="AM94" s="25">
        <f ca="1">SUM(INDIRECT("'各歳別人口③'!D"&amp;(48+131*ROW(A84))):INDIRECT("'各歳別人口③'!D"&amp;(52+131*ROW(A84))))</f>
        <v>0</v>
      </c>
      <c r="AN94" s="25">
        <f ca="1">SUM(INDIRECT("'各歳別人口③'!D"&amp;(53+131*ROW(A84))):INDIRECT("'各歳別人口③'!D"&amp;(57+131*ROW(A84))))</f>
        <v>0</v>
      </c>
      <c r="AO94" s="25">
        <f ca="1">SUM(INDIRECT("'各歳別人口③'!D"&amp;(58+131*ROW(A84))):INDIRECT("'各歳別人口③'!D"&amp;(62+131*ROW(A84))))</f>
        <v>0</v>
      </c>
      <c r="AP94" s="25">
        <f ca="1">SUM(INDIRECT("'各歳別人口③'!D"&amp;(63+131*ROW(A84))):INDIRECT("'各歳別人口③'!D"&amp;(67+131*ROW(A84))))</f>
        <v>0</v>
      </c>
      <c r="AQ94" s="25">
        <f ca="1">SUM(INDIRECT("'各歳別人口③'!D"&amp;(68+131*ROW(A84))):INDIRECT("'各歳別人口③'!D"&amp;(72+131*ROW(A84))))</f>
        <v>0</v>
      </c>
      <c r="AR94" s="25">
        <f ca="1">SUM(INDIRECT("'各歳別人口③'!D"&amp;(73+131*ROW(A84))):INDIRECT("'各歳別人口③'!D"&amp;(77+131*ROW(A84))))</f>
        <v>0</v>
      </c>
      <c r="AS94" s="25">
        <f ca="1">SUM(INDIRECT("'各歳別人口③'!D"&amp;(78+131*ROW(A84))):INDIRECT("'各歳別人口③'!D"&amp;(82+131*ROW(A84))))</f>
        <v>0</v>
      </c>
      <c r="AT94" s="25">
        <f ca="1">SUM(INDIRECT("'各歳別人口③'!D"&amp;(83+131*ROW(A84))):INDIRECT("'各歳別人口③'!D"&amp;(87+131*ROW(A84))))</f>
        <v>0</v>
      </c>
      <c r="AU94" s="25">
        <f ca="1">SUM(INDIRECT("'各歳別人口③'!D"&amp;(88+131*ROW(A84))):INDIRECT("'各歳別人口③'!D"&amp;(133+131*ROW(A84))))</f>
        <v>0</v>
      </c>
      <c r="AW94" s="24" t="str">
        <f>"2025年"&amp;"7月"</f>
        <v>2025年7月</v>
      </c>
      <c r="AX94" s="25">
        <f ca="1">SUM(INDIRECT("'各歳別人口③'!E"&amp;(3+131*ROW(A84))):INDIRECT("'各歳別人口③'!E"&amp;(7+131*ROW(A84))))</f>
        <v>0</v>
      </c>
      <c r="AY94" s="25">
        <f ca="1">SUM(INDIRECT("'各歳別人口③'!E"&amp;(8+131*ROW(A84))):INDIRECT("'各歳別人口③'!E"&amp;(12+131*ROW(A84))))</f>
        <v>0</v>
      </c>
      <c r="AZ94" s="25">
        <f ca="1">SUM(INDIRECT("'各歳別人口③'!E"&amp;(13+131*ROW(A84))):INDIRECT("'各歳別人口③'!E"&amp;(17+131*ROW(A84))))</f>
        <v>0</v>
      </c>
      <c r="BA94" s="25">
        <f ca="1">SUM(INDIRECT("'各歳別人口③'!E"&amp;(18+131*ROW(A84))):INDIRECT("'各歳別人口③'!E"&amp;(22+131*ROW(A84))))</f>
        <v>0</v>
      </c>
      <c r="BB94" s="25">
        <f ca="1">SUM(INDIRECT("'各歳別人口③'!E"&amp;(23+131*ROW(A84))):INDIRECT("'各歳別人口③'!E"&amp;(27+131*ROW(A84))))</f>
        <v>0</v>
      </c>
      <c r="BC94" s="25">
        <f ca="1">SUM(INDIRECT("'各歳別人口③'!E"&amp;(28+131*ROW(A84))):INDIRECT("'各歳別人口③'!E"&amp;(32+131*ROW(A84))))</f>
        <v>0</v>
      </c>
      <c r="BD94" s="25">
        <f ca="1">SUM(INDIRECT("'各歳別人口③'!E"&amp;(33+131*ROW(A84))):INDIRECT("'各歳別人口③'!E"&amp;(37+131*ROW(A84))))</f>
        <v>0</v>
      </c>
      <c r="BE94" s="25">
        <f ca="1">SUM(INDIRECT("'各歳別人口③'!E"&amp;(38+131*ROW(A84))):INDIRECT("'各歳別人口③'!E"&amp;(42+131*ROW(A84))))</f>
        <v>0</v>
      </c>
      <c r="BF94" s="25">
        <f ca="1">SUM(INDIRECT("'各歳別人口③'!E"&amp;(43+131*ROW(A84))):INDIRECT("'各歳別人口③'!E"&amp;(47+131*ROW(A84))))</f>
        <v>0</v>
      </c>
      <c r="BG94" s="25">
        <f ca="1">SUM(INDIRECT("'各歳別人口③'!E"&amp;(48+131*ROW(A84))):INDIRECT("'各歳別人口③'!E"&amp;(52+131*ROW(A84))))</f>
        <v>0</v>
      </c>
      <c r="BH94" s="25">
        <f ca="1">SUM(INDIRECT("'各歳別人口③'!E"&amp;(53+131*ROW(A84))):INDIRECT("'各歳別人口③'!E"&amp;(57+131*ROW(A84))))</f>
        <v>0</v>
      </c>
      <c r="BI94" s="25">
        <f ca="1">SUM(INDIRECT("'各歳別人口③'!E"&amp;(58+131*ROW(A84))):INDIRECT("'各歳別人口③'!E"&amp;(62+131*ROW(A84))))</f>
        <v>0</v>
      </c>
      <c r="BJ94" s="25">
        <f ca="1">SUM(INDIRECT("'各歳別人口③'!E"&amp;(63+131*ROW(A84))):INDIRECT("'各歳別人口③'!E"&amp;(67+131*ROW(A84))))</f>
        <v>0</v>
      </c>
      <c r="BK94" s="25">
        <f ca="1">SUM(INDIRECT("'各歳別人口③'!E"&amp;(68+131*ROW(A84))):INDIRECT("'各歳別人口③'!E"&amp;(72+131*ROW(A84))))</f>
        <v>0</v>
      </c>
      <c r="BL94" s="25">
        <f ca="1">SUM(INDIRECT("'各歳別人口③'!E"&amp;(73+131*ROW(A84))):INDIRECT("'各歳別人口③'!E"&amp;(77+131*ROW(A84))))</f>
        <v>0</v>
      </c>
      <c r="BM94" s="25">
        <f ca="1">SUM(INDIRECT("'各歳別人口③'!E"&amp;(78+131*ROW(A84))):INDIRECT("'各歳別人口③'!E"&amp;(82+131*ROW(A84))))</f>
        <v>0</v>
      </c>
      <c r="BN94" s="25">
        <f ca="1">SUM(INDIRECT("'各歳別人口③'!E"&amp;(83+131*ROW(A84))):INDIRECT("'各歳別人口③'!E"&amp;(87+131*ROW(A84))))</f>
        <v>0</v>
      </c>
      <c r="BO94" s="25">
        <f ca="1">SUM(INDIRECT("'各歳別人口③'!E"&amp;(88+131*ROW(A84))):INDIRECT("'各歳別人口③'!E"&amp;(133+131*ROW(A84))))</f>
        <v>0</v>
      </c>
      <c r="BQ94" s="24" t="str">
        <f>"2025年"&amp;"7月"</f>
        <v>2025年7月</v>
      </c>
      <c r="BR94" s="25">
        <f t="shared" ca="1" si="207"/>
        <v>0</v>
      </c>
      <c r="BS94" s="25">
        <f t="shared" ca="1" si="208"/>
        <v>0</v>
      </c>
      <c r="BT94" s="25">
        <f t="shared" ca="1" si="209"/>
        <v>0</v>
      </c>
      <c r="BU94" s="25">
        <f t="shared" ca="1" si="210"/>
        <v>0</v>
      </c>
      <c r="BV94" s="25">
        <f t="shared" ca="1" si="211"/>
        <v>0</v>
      </c>
      <c r="BW94" s="25">
        <f t="shared" ca="1" si="212"/>
        <v>0</v>
      </c>
      <c r="BX94" s="25">
        <f t="shared" ca="1" si="213"/>
        <v>0</v>
      </c>
      <c r="BY94" s="25">
        <f t="shared" ca="1" si="214"/>
        <v>0</v>
      </c>
      <c r="BZ94" s="25">
        <f t="shared" ca="1" si="215"/>
        <v>0</v>
      </c>
      <c r="CA94" s="25">
        <f t="shared" ca="1" si="216"/>
        <v>0</v>
      </c>
      <c r="CB94" s="25">
        <f t="shared" ca="1" si="217"/>
        <v>0</v>
      </c>
      <c r="CC94" s="25">
        <f t="shared" ca="1" si="218"/>
        <v>0</v>
      </c>
      <c r="CD94" s="25">
        <f t="shared" ca="1" si="219"/>
        <v>0</v>
      </c>
      <c r="CE94" s="25">
        <f t="shared" ca="1" si="220"/>
        <v>0</v>
      </c>
      <c r="CF94" s="25">
        <f t="shared" ca="1" si="221"/>
        <v>0</v>
      </c>
      <c r="CG94" s="25">
        <f t="shared" ca="1" si="222"/>
        <v>0</v>
      </c>
      <c r="CH94" s="25">
        <f t="shared" ca="1" si="223"/>
        <v>0</v>
      </c>
      <c r="CI94" s="25">
        <f t="shared" ca="1" si="224"/>
        <v>0</v>
      </c>
      <c r="CJ94" s="25">
        <f t="shared" ca="1" si="225"/>
        <v>0</v>
      </c>
      <c r="CK94" s="25">
        <f t="shared" ca="1" si="226"/>
        <v>0</v>
      </c>
      <c r="CL94" s="25">
        <f t="shared" ca="1" si="227"/>
        <v>0</v>
      </c>
      <c r="CM94" s="25">
        <f t="shared" ca="1" si="228"/>
        <v>0</v>
      </c>
      <c r="CN94" s="25">
        <f t="shared" ca="1" si="229"/>
        <v>0</v>
      </c>
      <c r="CO94" s="25">
        <f t="shared" ca="1" si="230"/>
        <v>0</v>
      </c>
      <c r="CP94" s="25">
        <f t="shared" ca="1" si="231"/>
        <v>0</v>
      </c>
      <c r="CQ94" s="25">
        <f t="shared" ca="1" si="232"/>
        <v>0</v>
      </c>
      <c r="CR94" s="25">
        <f t="shared" ca="1" si="233"/>
        <v>0</v>
      </c>
      <c r="CS94" s="25">
        <f t="shared" ca="1" si="234"/>
        <v>0</v>
      </c>
      <c r="CT94" s="25">
        <f t="shared" ca="1" si="235"/>
        <v>0</v>
      </c>
      <c r="CU94" s="25">
        <f t="shared" ca="1" si="236"/>
        <v>0</v>
      </c>
      <c r="CV94" s="25">
        <f t="shared" ca="1" si="237"/>
        <v>0</v>
      </c>
      <c r="CW94" s="25">
        <f t="shared" ca="1" si="238"/>
        <v>0</v>
      </c>
      <c r="CX94" s="25">
        <f t="shared" ca="1" si="239"/>
        <v>0</v>
      </c>
      <c r="CY94" s="25">
        <f t="shared" ca="1" si="240"/>
        <v>0</v>
      </c>
      <c r="CZ94" s="25">
        <f t="shared" ca="1" si="241"/>
        <v>0</v>
      </c>
      <c r="DA94" s="25">
        <f t="shared" ca="1" si="242"/>
        <v>0</v>
      </c>
      <c r="DB94" s="25">
        <f t="shared" ca="1" si="243"/>
        <v>0</v>
      </c>
      <c r="DC94" s="25">
        <f t="shared" ca="1" si="244"/>
        <v>0</v>
      </c>
      <c r="DD94" s="25">
        <f t="shared" ca="1" si="245"/>
        <v>0</v>
      </c>
      <c r="DE94" s="25">
        <f t="shared" ca="1" si="246"/>
        <v>0</v>
      </c>
      <c r="DF94" s="25">
        <f t="shared" ca="1" si="247"/>
        <v>0</v>
      </c>
      <c r="DG94" s="25">
        <f t="shared" ca="1" si="248"/>
        <v>0</v>
      </c>
      <c r="DH94" s="25">
        <f t="shared" ca="1" si="249"/>
        <v>0</v>
      </c>
      <c r="DI94" s="25">
        <f t="shared" ca="1" si="250"/>
        <v>0</v>
      </c>
      <c r="DJ94" s="25">
        <f t="shared" ca="1" si="251"/>
        <v>0</v>
      </c>
      <c r="DK94" s="25">
        <f t="shared" ca="1" si="252"/>
        <v>0</v>
      </c>
      <c r="DL94" s="25">
        <f t="shared" ca="1" si="253"/>
        <v>0</v>
      </c>
      <c r="DM94" s="25">
        <f t="shared" ca="1" si="254"/>
        <v>0</v>
      </c>
      <c r="DN94" s="25">
        <f t="shared" ca="1" si="255"/>
        <v>0</v>
      </c>
      <c r="DO94" s="25">
        <f t="shared" ca="1" si="256"/>
        <v>0</v>
      </c>
      <c r="DP94" s="25">
        <f t="shared" ca="1" si="257"/>
        <v>0</v>
      </c>
      <c r="DQ94" s="25">
        <f t="shared" ca="1" si="258"/>
        <v>0</v>
      </c>
      <c r="DR94" s="25">
        <f t="shared" ca="1" si="259"/>
        <v>0</v>
      </c>
      <c r="DS94" s="25">
        <f t="shared" ca="1" si="260"/>
        <v>0</v>
      </c>
      <c r="DT94" s="25">
        <f t="shared" ca="1" si="261"/>
        <v>0</v>
      </c>
      <c r="DU94" s="25">
        <f t="shared" ca="1" si="262"/>
        <v>0</v>
      </c>
      <c r="DV94" s="25">
        <f t="shared" ca="1" si="263"/>
        <v>0</v>
      </c>
      <c r="DW94" s="25">
        <f t="shared" ca="1" si="264"/>
        <v>0</v>
      </c>
      <c r="DX94" s="25">
        <f t="shared" ca="1" si="265"/>
        <v>0</v>
      </c>
      <c r="DY94" s="25">
        <f t="shared" ca="1" si="266"/>
        <v>0</v>
      </c>
      <c r="DZ94" s="25">
        <f t="shared" ca="1" si="267"/>
        <v>0</v>
      </c>
      <c r="EA94" s="25">
        <f t="shared" ca="1" si="268"/>
        <v>0</v>
      </c>
      <c r="EB94" s="25">
        <f t="shared" ca="1" si="269"/>
        <v>0</v>
      </c>
      <c r="EC94" s="25">
        <f t="shared" ca="1" si="270"/>
        <v>0</v>
      </c>
      <c r="ED94" s="25">
        <f t="shared" ca="1" si="271"/>
        <v>0</v>
      </c>
      <c r="EE94" s="25">
        <f t="shared" ca="1" si="272"/>
        <v>0</v>
      </c>
      <c r="EF94" s="25">
        <f t="shared" ca="1" si="273"/>
        <v>0</v>
      </c>
      <c r="EG94" s="25">
        <f t="shared" ca="1" si="274"/>
        <v>0</v>
      </c>
      <c r="EH94" s="25">
        <f t="shared" ca="1" si="275"/>
        <v>0</v>
      </c>
      <c r="EI94" s="25">
        <f t="shared" ca="1" si="276"/>
        <v>0</v>
      </c>
      <c r="EJ94" s="25">
        <f t="shared" ca="1" si="277"/>
        <v>0</v>
      </c>
      <c r="EK94" s="25">
        <f t="shared" ca="1" si="278"/>
        <v>0</v>
      </c>
      <c r="EL94" s="25">
        <f t="shared" ca="1" si="279"/>
        <v>0</v>
      </c>
      <c r="EM94" s="25">
        <f t="shared" ca="1" si="280"/>
        <v>0</v>
      </c>
      <c r="EN94" s="25">
        <f t="shared" ca="1" si="281"/>
        <v>0</v>
      </c>
      <c r="EO94" s="25">
        <f t="shared" ca="1" si="282"/>
        <v>0</v>
      </c>
      <c r="EP94" s="25">
        <f t="shared" ca="1" si="283"/>
        <v>0</v>
      </c>
      <c r="EQ94" s="25">
        <f t="shared" ca="1" si="284"/>
        <v>0</v>
      </c>
      <c r="ER94" s="25">
        <f t="shared" ca="1" si="285"/>
        <v>0</v>
      </c>
      <c r="ES94" s="25">
        <f t="shared" ca="1" si="286"/>
        <v>0</v>
      </c>
      <c r="ET94" s="25">
        <f t="shared" ca="1" si="287"/>
        <v>0</v>
      </c>
      <c r="EU94" s="25">
        <f t="shared" ca="1" si="288"/>
        <v>0</v>
      </c>
      <c r="EV94" s="25">
        <f t="shared" ca="1" si="289"/>
        <v>0</v>
      </c>
      <c r="EW94" s="25">
        <f t="shared" ca="1" si="290"/>
        <v>0</v>
      </c>
      <c r="EX94" s="25">
        <f t="shared" ca="1" si="291"/>
        <v>0</v>
      </c>
      <c r="EY94" s="25">
        <f t="shared" ca="1" si="292"/>
        <v>0</v>
      </c>
      <c r="EZ94" s="25">
        <f t="shared" ca="1" si="293"/>
        <v>0</v>
      </c>
      <c r="FA94" s="25">
        <f t="shared" ca="1" si="294"/>
        <v>0</v>
      </c>
      <c r="FB94" s="25">
        <f t="shared" ca="1" si="295"/>
        <v>0</v>
      </c>
      <c r="FC94" s="25">
        <f t="shared" ca="1" si="296"/>
        <v>0</v>
      </c>
      <c r="FD94" s="25">
        <f t="shared" ca="1" si="297"/>
        <v>0</v>
      </c>
      <c r="FE94" s="25">
        <f t="shared" ca="1" si="298"/>
        <v>0</v>
      </c>
      <c r="FF94" s="25">
        <f t="shared" ca="1" si="299"/>
        <v>0</v>
      </c>
      <c r="FG94" s="25">
        <f t="shared" ca="1" si="300"/>
        <v>0</v>
      </c>
      <c r="FH94" s="25">
        <f t="shared" ca="1" si="301"/>
        <v>0</v>
      </c>
      <c r="FI94" s="25">
        <f t="shared" ca="1" si="302"/>
        <v>0</v>
      </c>
      <c r="FJ94" s="25">
        <f t="shared" ca="1" si="303"/>
        <v>0</v>
      </c>
      <c r="FK94" s="25">
        <f t="shared" ca="1" si="304"/>
        <v>0</v>
      </c>
      <c r="FL94" s="25">
        <f t="shared" ca="1" si="305"/>
        <v>0</v>
      </c>
      <c r="FM94" s="25">
        <f t="shared" ca="1" si="306"/>
        <v>0</v>
      </c>
      <c r="FN94" s="27">
        <f ca="1">SUM(INDIRECT("'各歳別人口③'!D"&amp;(103+131*ROW(A84))):INDIRECT("'各歳別人口③'!D"&amp;(133+131*ROW(A84))))</f>
        <v>0</v>
      </c>
      <c r="FP94" s="24" t="str">
        <f>"2025年"&amp;"7月"</f>
        <v>2025年7月</v>
      </c>
      <c r="FQ94" s="25">
        <f t="shared" ca="1" si="307"/>
        <v>0</v>
      </c>
      <c r="FR94" s="25">
        <f t="shared" ca="1" si="308"/>
        <v>0</v>
      </c>
      <c r="FS94" s="25">
        <f t="shared" ca="1" si="309"/>
        <v>0</v>
      </c>
      <c r="FT94" s="25">
        <f t="shared" ca="1" si="310"/>
        <v>0</v>
      </c>
      <c r="FU94" s="25">
        <f t="shared" ca="1" si="311"/>
        <v>0</v>
      </c>
      <c r="FV94" s="25">
        <f t="shared" ca="1" si="312"/>
        <v>0</v>
      </c>
      <c r="FW94" s="25">
        <f t="shared" ca="1" si="313"/>
        <v>0</v>
      </c>
      <c r="FX94" s="25">
        <f t="shared" ca="1" si="314"/>
        <v>0</v>
      </c>
      <c r="FY94" s="25">
        <f t="shared" ca="1" si="315"/>
        <v>0</v>
      </c>
      <c r="FZ94" s="25">
        <f t="shared" ca="1" si="316"/>
        <v>0</v>
      </c>
      <c r="GA94" s="25">
        <f t="shared" ca="1" si="317"/>
        <v>0</v>
      </c>
      <c r="GB94" s="25">
        <f t="shared" ca="1" si="318"/>
        <v>0</v>
      </c>
      <c r="GC94" s="25">
        <f t="shared" ca="1" si="319"/>
        <v>0</v>
      </c>
      <c r="GD94" s="25">
        <f t="shared" ca="1" si="320"/>
        <v>0</v>
      </c>
      <c r="GE94" s="25">
        <f t="shared" ca="1" si="321"/>
        <v>0</v>
      </c>
      <c r="GF94" s="25">
        <f t="shared" ca="1" si="322"/>
        <v>0</v>
      </c>
      <c r="GG94" s="25">
        <f t="shared" ca="1" si="323"/>
        <v>0</v>
      </c>
      <c r="GH94" s="25">
        <f t="shared" ca="1" si="324"/>
        <v>0</v>
      </c>
      <c r="GI94" s="25">
        <f t="shared" ca="1" si="325"/>
        <v>0</v>
      </c>
      <c r="GJ94" s="25">
        <f t="shared" ca="1" si="326"/>
        <v>0</v>
      </c>
      <c r="GK94" s="25">
        <f t="shared" ca="1" si="327"/>
        <v>0</v>
      </c>
      <c r="GL94" s="25">
        <f t="shared" ca="1" si="328"/>
        <v>0</v>
      </c>
      <c r="GM94" s="25">
        <f t="shared" ca="1" si="329"/>
        <v>0</v>
      </c>
      <c r="GN94" s="25">
        <f t="shared" ca="1" si="330"/>
        <v>0</v>
      </c>
      <c r="GO94" s="25">
        <f t="shared" ca="1" si="331"/>
        <v>0</v>
      </c>
      <c r="GP94" s="25">
        <f t="shared" ca="1" si="332"/>
        <v>0</v>
      </c>
      <c r="GQ94" s="25">
        <f t="shared" ca="1" si="333"/>
        <v>0</v>
      </c>
      <c r="GR94" s="25">
        <f t="shared" ca="1" si="334"/>
        <v>0</v>
      </c>
      <c r="GS94" s="25">
        <f t="shared" ca="1" si="335"/>
        <v>0</v>
      </c>
      <c r="GT94" s="25">
        <f t="shared" ca="1" si="336"/>
        <v>0</v>
      </c>
      <c r="GU94" s="25">
        <f t="shared" ca="1" si="337"/>
        <v>0</v>
      </c>
      <c r="GV94" s="25">
        <f t="shared" ca="1" si="338"/>
        <v>0</v>
      </c>
      <c r="GW94" s="25">
        <f t="shared" ca="1" si="339"/>
        <v>0</v>
      </c>
      <c r="GX94" s="25">
        <f t="shared" ca="1" si="340"/>
        <v>0</v>
      </c>
      <c r="GY94" s="25">
        <f t="shared" ca="1" si="341"/>
        <v>0</v>
      </c>
      <c r="GZ94" s="25">
        <f t="shared" ca="1" si="342"/>
        <v>0</v>
      </c>
      <c r="HA94" s="25">
        <f t="shared" ca="1" si="343"/>
        <v>0</v>
      </c>
      <c r="HB94" s="25">
        <f t="shared" ca="1" si="344"/>
        <v>0</v>
      </c>
      <c r="HC94" s="25">
        <f t="shared" ca="1" si="345"/>
        <v>0</v>
      </c>
      <c r="HD94" s="25">
        <f t="shared" ca="1" si="346"/>
        <v>0</v>
      </c>
      <c r="HE94" s="25">
        <f t="shared" ca="1" si="347"/>
        <v>0</v>
      </c>
      <c r="HF94" s="25">
        <f t="shared" ca="1" si="348"/>
        <v>0</v>
      </c>
      <c r="HG94" s="25">
        <f t="shared" ca="1" si="349"/>
        <v>0</v>
      </c>
      <c r="HH94" s="25">
        <f t="shared" ca="1" si="350"/>
        <v>0</v>
      </c>
      <c r="HI94" s="25">
        <f t="shared" ca="1" si="351"/>
        <v>0</v>
      </c>
      <c r="HJ94" s="25">
        <f t="shared" ca="1" si="352"/>
        <v>0</v>
      </c>
      <c r="HK94" s="25">
        <f t="shared" ca="1" si="353"/>
        <v>0</v>
      </c>
      <c r="HL94" s="25">
        <f t="shared" ca="1" si="354"/>
        <v>0</v>
      </c>
      <c r="HM94" s="25">
        <f t="shared" ca="1" si="355"/>
        <v>0</v>
      </c>
      <c r="HN94" s="25">
        <f t="shared" ca="1" si="356"/>
        <v>0</v>
      </c>
      <c r="HO94" s="25">
        <f t="shared" ca="1" si="357"/>
        <v>0</v>
      </c>
      <c r="HP94" s="25">
        <f t="shared" ca="1" si="358"/>
        <v>0</v>
      </c>
      <c r="HQ94" s="25">
        <f t="shared" ca="1" si="359"/>
        <v>0</v>
      </c>
      <c r="HR94" s="25">
        <f t="shared" ca="1" si="360"/>
        <v>0</v>
      </c>
      <c r="HS94" s="25">
        <f t="shared" ca="1" si="361"/>
        <v>0</v>
      </c>
      <c r="HT94" s="25">
        <f t="shared" ca="1" si="362"/>
        <v>0</v>
      </c>
      <c r="HU94" s="25">
        <f t="shared" ca="1" si="363"/>
        <v>0</v>
      </c>
      <c r="HV94" s="25">
        <f t="shared" ca="1" si="364"/>
        <v>0</v>
      </c>
      <c r="HW94" s="25">
        <f t="shared" ca="1" si="365"/>
        <v>0</v>
      </c>
      <c r="HX94" s="25">
        <f t="shared" ca="1" si="366"/>
        <v>0</v>
      </c>
      <c r="HY94" s="25">
        <f t="shared" ca="1" si="367"/>
        <v>0</v>
      </c>
      <c r="HZ94" s="25">
        <f t="shared" ca="1" si="368"/>
        <v>0</v>
      </c>
      <c r="IA94" s="25">
        <f t="shared" ca="1" si="369"/>
        <v>0</v>
      </c>
      <c r="IB94" s="25">
        <f t="shared" ca="1" si="370"/>
        <v>0</v>
      </c>
      <c r="IC94" s="25">
        <f t="shared" ca="1" si="371"/>
        <v>0</v>
      </c>
      <c r="ID94" s="25">
        <f t="shared" ca="1" si="372"/>
        <v>0</v>
      </c>
      <c r="IE94" s="25">
        <f t="shared" ca="1" si="373"/>
        <v>0</v>
      </c>
      <c r="IF94" s="25">
        <f t="shared" ca="1" si="374"/>
        <v>0</v>
      </c>
      <c r="IG94" s="25">
        <f t="shared" ca="1" si="375"/>
        <v>0</v>
      </c>
      <c r="IH94" s="25">
        <f t="shared" ca="1" si="376"/>
        <v>0</v>
      </c>
      <c r="II94" s="25">
        <f t="shared" ca="1" si="377"/>
        <v>0</v>
      </c>
      <c r="IJ94" s="25">
        <f t="shared" ca="1" si="378"/>
        <v>0</v>
      </c>
      <c r="IK94" s="25">
        <f t="shared" ca="1" si="379"/>
        <v>0</v>
      </c>
      <c r="IL94" s="25">
        <f t="shared" ca="1" si="380"/>
        <v>0</v>
      </c>
      <c r="IM94" s="25">
        <f t="shared" ca="1" si="381"/>
        <v>0</v>
      </c>
      <c r="IN94" s="25">
        <f t="shared" ca="1" si="382"/>
        <v>0</v>
      </c>
      <c r="IO94" s="25">
        <f t="shared" ca="1" si="383"/>
        <v>0</v>
      </c>
      <c r="IP94" s="25">
        <f t="shared" ca="1" si="384"/>
        <v>0</v>
      </c>
      <c r="IQ94" s="25">
        <f t="shared" ca="1" si="385"/>
        <v>0</v>
      </c>
      <c r="IR94" s="25">
        <f t="shared" ca="1" si="386"/>
        <v>0</v>
      </c>
      <c r="IS94" s="25">
        <f t="shared" ca="1" si="387"/>
        <v>0</v>
      </c>
      <c r="IT94" s="25">
        <f t="shared" ca="1" si="388"/>
        <v>0</v>
      </c>
      <c r="IU94" s="25">
        <f t="shared" ca="1" si="389"/>
        <v>0</v>
      </c>
      <c r="IV94" s="25">
        <f t="shared" ca="1" si="390"/>
        <v>0</v>
      </c>
      <c r="IW94" s="25">
        <f t="shared" ca="1" si="391"/>
        <v>0</v>
      </c>
      <c r="IX94" s="25">
        <f t="shared" ca="1" si="392"/>
        <v>0</v>
      </c>
      <c r="IY94" s="25">
        <f t="shared" ca="1" si="393"/>
        <v>0</v>
      </c>
      <c r="IZ94" s="25">
        <f t="shared" ca="1" si="394"/>
        <v>0</v>
      </c>
      <c r="JA94" s="25">
        <f t="shared" ca="1" si="395"/>
        <v>0</v>
      </c>
      <c r="JB94" s="25">
        <f t="shared" ca="1" si="396"/>
        <v>0</v>
      </c>
      <c r="JC94" s="25">
        <f t="shared" ca="1" si="397"/>
        <v>0</v>
      </c>
      <c r="JD94" s="25">
        <f t="shared" ca="1" si="398"/>
        <v>0</v>
      </c>
      <c r="JE94" s="25">
        <f t="shared" ca="1" si="399"/>
        <v>0</v>
      </c>
      <c r="JF94" s="25">
        <f t="shared" ca="1" si="400"/>
        <v>0</v>
      </c>
      <c r="JG94" s="25">
        <f t="shared" ca="1" si="401"/>
        <v>0</v>
      </c>
      <c r="JH94" s="25">
        <f t="shared" ca="1" si="402"/>
        <v>0</v>
      </c>
      <c r="JI94" s="25">
        <f t="shared" ca="1" si="403"/>
        <v>0</v>
      </c>
      <c r="JJ94" s="25">
        <f t="shared" ca="1" si="404"/>
        <v>0</v>
      </c>
      <c r="JK94" s="25">
        <f t="shared" ca="1" si="405"/>
        <v>0</v>
      </c>
      <c r="JL94" s="25">
        <f t="shared" ca="1" si="406"/>
        <v>0</v>
      </c>
      <c r="JM94" s="27">
        <f ca="1">SUM(INDIRECT("'各歳別人口③'!E"&amp;(103+131*ROW(A84))):INDIRECT("'各歳別人口③'!E"&amp;(133+131*ROW(A84))))</f>
        <v>0</v>
      </c>
    </row>
    <row r="95" spans="1:273" x14ac:dyDescent="0.4">
      <c r="A95" s="24" t="str">
        <f>"2025年"&amp;"8月"</f>
        <v>2025年8月</v>
      </c>
      <c r="B95" s="25">
        <f ca="1">SUM(INDIRECT("'各歳別人口③'!D"&amp;(3+131*ROW(A85))):INDIRECT("'各歳別人口③'!E"&amp;(133+131*ROW(A85))))</f>
        <v>0</v>
      </c>
      <c r="D95" s="24" t="str">
        <f>"2025年"&amp;"8月"</f>
        <v>2025年8月</v>
      </c>
      <c r="E95" s="25">
        <f ca="1">SUM(INDIRECT("'各歳別人口③'!D"&amp;(3+131*ROW(A85))):INDIRECT("'各歳別人口③'!D"&amp;(133+131*ROW(A85))))</f>
        <v>0</v>
      </c>
      <c r="F95" s="25">
        <f ca="1">SUM(INDIRECT("'各歳別人口③'!E"&amp;(3+131*ROW(A85))):INDIRECT("'各歳別人口③'!E"&amp;(133+131*ROW(A85))))</f>
        <v>0</v>
      </c>
      <c r="H95" s="24" t="str">
        <f>"2025年"&amp;"8月"</f>
        <v>2025年8月</v>
      </c>
      <c r="I95" s="25">
        <f ca="1">SUM(INDIRECT("'各歳別人口③'!D"&amp;(3+131*ROW(A85))):INDIRECT("'各歳別人口③'!D"&amp;(17+131*ROW(A85))))</f>
        <v>0</v>
      </c>
      <c r="J95" s="25">
        <f ca="1">SUM(INDIRECT("'各歳別人口③'!D"&amp;(18+131*ROW(A85))):INDIRECT("'各歳別人口③'!D"&amp;(67+131*ROW(A85))))</f>
        <v>0</v>
      </c>
      <c r="K95" s="25">
        <f ca="1">SUM(INDIRECT("'各歳別人口③'!D"&amp;(68+131*ROW(A85))):INDIRECT("'各歳別人口③'!D"&amp;(133+131*ROW(A85))))</f>
        <v>0</v>
      </c>
      <c r="M95" s="24" t="str">
        <f>"2025年"&amp;"8月"</f>
        <v>2025年8月</v>
      </c>
      <c r="N95" s="25">
        <f ca="1">SUM(INDIRECT("'各歳別人口③'!E"&amp;(3+131*ROW(A85))):INDIRECT("'各歳別人口③'!E"&amp;(17+131*ROW(A85))))</f>
        <v>0</v>
      </c>
      <c r="O95" s="25">
        <f ca="1">SUM(INDIRECT("'各歳別人口③'!E"&amp;(18+131*ROW(A85))):INDIRECT("'各歳別人口③'!E"&amp;(67+131*ROW(A85))))</f>
        <v>0</v>
      </c>
      <c r="P95" s="25">
        <f ca="1">SUM(INDIRECT("'各歳別人口③'!E"&amp;(68+131*ROW(A85))):INDIRECT("'各歳別人口③'!E"&amp;(133+131*ROW(A85))))</f>
        <v>0</v>
      </c>
      <c r="R95" s="24" t="str">
        <f>"2025年"&amp;"8月"</f>
        <v>2025年8月</v>
      </c>
      <c r="S95" s="26" t="str">
        <f ca="1">IFERROR(SUM(INDIRECT("'各歳別人口③'!D"&amp;(68+131*ROW(A85))):INDIRECT("'各歳別人口③'!E"&amp;(133+131*ROW(A85))))/SUM(INDIRECT("'各歳別人口③'!D"&amp;(3+131*ROW(A85))):INDIRECT("'各歳別人口③'!E"&amp;(133+131*ROW(A85)))),"")</f>
        <v/>
      </c>
      <c r="U95" s="24" t="str">
        <f>"2025年"&amp;"8月"</f>
        <v>2025年8月</v>
      </c>
      <c r="V95" s="26" t="str">
        <f ca="1">IFERROR(SUM(INDIRECT("'各歳別人口③'!D"&amp;(78+131*ROW(A85))):INDIRECT("'各歳別人口③'!E"&amp;(133+131*ROW(A85))))/SUM(INDIRECT("'各歳別人口③'!D"&amp;(3+131*ROW(A85))):INDIRECT("'各歳別人口③'!E"&amp;(133+131*ROW(A85)))),"")</f>
        <v/>
      </c>
      <c r="X95" s="24" t="str">
        <f>"2025年"&amp;"8月"</f>
        <v>2025年8月</v>
      </c>
      <c r="Y95" s="26" t="str">
        <f ca="1">IFERROR(SUM(INDIRECT("'各歳別人口③'!D"&amp;(3+131*ROW(A85))):INDIRECT("'各歳別人口③'!E"&amp;(17+131*ROW(A85))))/SUM(INDIRECT("'各歳別人口③'!D"&amp;(3+131*ROW(A85))):INDIRECT("'各歳別人口③'!E"&amp;(133+131*ROW(A85)))),"")</f>
        <v/>
      </c>
      <c r="Z95" s="26" t="str">
        <f ca="1">IFERROR(SUM(INDIRECT("'各歳別人口③'!D"&amp;(18+131*ROW(A85))):INDIRECT("'各歳別人口③'!E"&amp;(67+131*ROW(A85))))/SUM(INDIRECT("'各歳別人口③'!D"&amp;(3+131*ROW(A85))):INDIRECT("'各歳別人口③'!E"&amp;(133+131*ROW(A85)))),"")</f>
        <v/>
      </c>
      <c r="AA95" s="26" t="str">
        <f ca="1">IFERROR(SUM(INDIRECT("'各歳別人口③'!D"&amp;(68+131*ROW(A85))):INDIRECT("'各歳別人口③'!E"&amp;(133+131*ROW(A85))))/SUM(INDIRECT("'各歳別人口③'!D"&amp;(3+131*ROW(A85))):INDIRECT("'各歳別人口③'!E"&amp;(133+131*ROW(A85)))),"")</f>
        <v/>
      </c>
      <c r="AC95" s="24" t="str">
        <f>"2025年"&amp;"8月"</f>
        <v>2025年8月</v>
      </c>
      <c r="AD95" s="25">
        <f ca="1">SUM(INDIRECT("'各歳別人口③'!D"&amp;(3+131*ROW(A85))):INDIRECT("'各歳別人口③'!D"&amp;(7+131*ROW(A85))))</f>
        <v>0</v>
      </c>
      <c r="AE95" s="25">
        <f ca="1">SUM(INDIRECT("'各歳別人口③'!D"&amp;(8+131*ROW(A85))):INDIRECT("'各歳別人口③'!D"&amp;(12+131*ROW(A85))))</f>
        <v>0</v>
      </c>
      <c r="AF95" s="25">
        <f ca="1">SUM(INDIRECT("'各歳別人口③'!D"&amp;(13+131*ROW(A85))):INDIRECT("'各歳別人口③'!D"&amp;(17+131*ROW(A85))))</f>
        <v>0</v>
      </c>
      <c r="AG95" s="25">
        <f ca="1">SUM(INDIRECT("'各歳別人口③'!D"&amp;(18+131*ROW(A85))):INDIRECT("'各歳別人口③'!D"&amp;(22+131*ROW(A85))))</f>
        <v>0</v>
      </c>
      <c r="AH95" s="25">
        <f ca="1">SUM(INDIRECT("'各歳別人口③'!D"&amp;(23+131*ROW(A85))):INDIRECT("'各歳別人口③'!D"&amp;(27+131*ROW(A85))))</f>
        <v>0</v>
      </c>
      <c r="AI95" s="25">
        <f ca="1">SUM(INDIRECT("'各歳別人口③'!D"&amp;(28+131*ROW(A85))):INDIRECT("'各歳別人口③'!D"&amp;(32+131*ROW(A85))))</f>
        <v>0</v>
      </c>
      <c r="AJ95" s="25">
        <f ca="1">SUM(INDIRECT("'各歳別人口③'!D"&amp;(33+131*ROW(A85))):INDIRECT("'各歳別人口③'!D"&amp;(37+131*ROW(A85))))</f>
        <v>0</v>
      </c>
      <c r="AK95" s="25">
        <f ca="1">SUM(INDIRECT("'各歳別人口③'!D"&amp;(38+131*ROW(A85))):INDIRECT("'各歳別人口③'!D"&amp;(42+131*ROW(A85))))</f>
        <v>0</v>
      </c>
      <c r="AL95" s="25">
        <f ca="1">SUM(INDIRECT("'各歳別人口③'!D"&amp;(43+131*ROW(A85))):INDIRECT("'各歳別人口③'!D"&amp;(47+131*ROW(A85))))</f>
        <v>0</v>
      </c>
      <c r="AM95" s="25">
        <f ca="1">SUM(INDIRECT("'各歳別人口③'!D"&amp;(48+131*ROW(A85))):INDIRECT("'各歳別人口③'!D"&amp;(52+131*ROW(A85))))</f>
        <v>0</v>
      </c>
      <c r="AN95" s="25">
        <f ca="1">SUM(INDIRECT("'各歳別人口③'!D"&amp;(53+131*ROW(A85))):INDIRECT("'各歳別人口③'!D"&amp;(57+131*ROW(A85))))</f>
        <v>0</v>
      </c>
      <c r="AO95" s="25">
        <f ca="1">SUM(INDIRECT("'各歳別人口③'!D"&amp;(58+131*ROW(A85))):INDIRECT("'各歳別人口③'!D"&amp;(62+131*ROW(A85))))</f>
        <v>0</v>
      </c>
      <c r="AP95" s="25">
        <f ca="1">SUM(INDIRECT("'各歳別人口③'!D"&amp;(63+131*ROW(A85))):INDIRECT("'各歳別人口③'!D"&amp;(67+131*ROW(A85))))</f>
        <v>0</v>
      </c>
      <c r="AQ95" s="25">
        <f ca="1">SUM(INDIRECT("'各歳別人口③'!D"&amp;(68+131*ROW(A85))):INDIRECT("'各歳別人口③'!D"&amp;(72+131*ROW(A85))))</f>
        <v>0</v>
      </c>
      <c r="AR95" s="25">
        <f ca="1">SUM(INDIRECT("'各歳別人口③'!D"&amp;(73+131*ROW(A85))):INDIRECT("'各歳別人口③'!D"&amp;(77+131*ROW(A85))))</f>
        <v>0</v>
      </c>
      <c r="AS95" s="25">
        <f ca="1">SUM(INDIRECT("'各歳別人口③'!D"&amp;(78+131*ROW(A85))):INDIRECT("'各歳別人口③'!D"&amp;(82+131*ROW(A85))))</f>
        <v>0</v>
      </c>
      <c r="AT95" s="25">
        <f ca="1">SUM(INDIRECT("'各歳別人口③'!D"&amp;(83+131*ROW(A85))):INDIRECT("'各歳別人口③'!D"&amp;(87+131*ROW(A85))))</f>
        <v>0</v>
      </c>
      <c r="AU95" s="25">
        <f ca="1">SUM(INDIRECT("'各歳別人口③'!D"&amp;(88+131*ROW(A85))):INDIRECT("'各歳別人口③'!D"&amp;(133+131*ROW(A85))))</f>
        <v>0</v>
      </c>
      <c r="AW95" s="24" t="str">
        <f>"2025年"&amp;"8月"</f>
        <v>2025年8月</v>
      </c>
      <c r="AX95" s="25">
        <f ca="1">SUM(INDIRECT("'各歳別人口③'!E"&amp;(3+131*ROW(A85))):INDIRECT("'各歳別人口③'!E"&amp;(7+131*ROW(A85))))</f>
        <v>0</v>
      </c>
      <c r="AY95" s="25">
        <f ca="1">SUM(INDIRECT("'各歳別人口③'!E"&amp;(8+131*ROW(A85))):INDIRECT("'各歳別人口③'!E"&amp;(12+131*ROW(A85))))</f>
        <v>0</v>
      </c>
      <c r="AZ95" s="25">
        <f ca="1">SUM(INDIRECT("'各歳別人口③'!E"&amp;(13+131*ROW(A85))):INDIRECT("'各歳別人口③'!E"&amp;(17+131*ROW(A85))))</f>
        <v>0</v>
      </c>
      <c r="BA95" s="25">
        <f ca="1">SUM(INDIRECT("'各歳別人口③'!E"&amp;(18+131*ROW(A85))):INDIRECT("'各歳別人口③'!E"&amp;(22+131*ROW(A85))))</f>
        <v>0</v>
      </c>
      <c r="BB95" s="25">
        <f ca="1">SUM(INDIRECT("'各歳別人口③'!E"&amp;(23+131*ROW(A85))):INDIRECT("'各歳別人口③'!E"&amp;(27+131*ROW(A85))))</f>
        <v>0</v>
      </c>
      <c r="BC95" s="25">
        <f ca="1">SUM(INDIRECT("'各歳別人口③'!E"&amp;(28+131*ROW(A85))):INDIRECT("'各歳別人口③'!E"&amp;(32+131*ROW(A85))))</f>
        <v>0</v>
      </c>
      <c r="BD95" s="25">
        <f ca="1">SUM(INDIRECT("'各歳別人口③'!E"&amp;(33+131*ROW(A85))):INDIRECT("'各歳別人口③'!E"&amp;(37+131*ROW(A85))))</f>
        <v>0</v>
      </c>
      <c r="BE95" s="25">
        <f ca="1">SUM(INDIRECT("'各歳別人口③'!E"&amp;(38+131*ROW(A85))):INDIRECT("'各歳別人口③'!E"&amp;(42+131*ROW(A85))))</f>
        <v>0</v>
      </c>
      <c r="BF95" s="25">
        <f ca="1">SUM(INDIRECT("'各歳別人口③'!E"&amp;(43+131*ROW(A85))):INDIRECT("'各歳別人口③'!E"&amp;(47+131*ROW(A85))))</f>
        <v>0</v>
      </c>
      <c r="BG95" s="25">
        <f ca="1">SUM(INDIRECT("'各歳別人口③'!E"&amp;(48+131*ROW(A85))):INDIRECT("'各歳別人口③'!E"&amp;(52+131*ROW(A85))))</f>
        <v>0</v>
      </c>
      <c r="BH95" s="25">
        <f ca="1">SUM(INDIRECT("'各歳別人口③'!E"&amp;(53+131*ROW(A85))):INDIRECT("'各歳別人口③'!E"&amp;(57+131*ROW(A85))))</f>
        <v>0</v>
      </c>
      <c r="BI95" s="25">
        <f ca="1">SUM(INDIRECT("'各歳別人口③'!E"&amp;(58+131*ROW(A85))):INDIRECT("'各歳別人口③'!E"&amp;(62+131*ROW(A85))))</f>
        <v>0</v>
      </c>
      <c r="BJ95" s="25">
        <f ca="1">SUM(INDIRECT("'各歳別人口③'!E"&amp;(63+131*ROW(A85))):INDIRECT("'各歳別人口③'!E"&amp;(67+131*ROW(A85))))</f>
        <v>0</v>
      </c>
      <c r="BK95" s="25">
        <f ca="1">SUM(INDIRECT("'各歳別人口③'!E"&amp;(68+131*ROW(A85))):INDIRECT("'各歳別人口③'!E"&amp;(72+131*ROW(A85))))</f>
        <v>0</v>
      </c>
      <c r="BL95" s="25">
        <f ca="1">SUM(INDIRECT("'各歳別人口③'!E"&amp;(73+131*ROW(A85))):INDIRECT("'各歳別人口③'!E"&amp;(77+131*ROW(A85))))</f>
        <v>0</v>
      </c>
      <c r="BM95" s="25">
        <f ca="1">SUM(INDIRECT("'各歳別人口③'!E"&amp;(78+131*ROW(A85))):INDIRECT("'各歳別人口③'!E"&amp;(82+131*ROW(A85))))</f>
        <v>0</v>
      </c>
      <c r="BN95" s="25">
        <f ca="1">SUM(INDIRECT("'各歳別人口③'!E"&amp;(83+131*ROW(A85))):INDIRECT("'各歳別人口③'!E"&amp;(87+131*ROW(A85))))</f>
        <v>0</v>
      </c>
      <c r="BO95" s="25">
        <f ca="1">SUM(INDIRECT("'各歳別人口③'!E"&amp;(88+131*ROW(A85))):INDIRECT("'各歳別人口③'!E"&amp;(133+131*ROW(A85))))</f>
        <v>0</v>
      </c>
      <c r="BQ95" s="24" t="str">
        <f>"2025年"&amp;"8月"</f>
        <v>2025年8月</v>
      </c>
      <c r="BR95" s="25">
        <f t="shared" ca="1" si="207"/>
        <v>0</v>
      </c>
      <c r="BS95" s="25">
        <f t="shared" ca="1" si="208"/>
        <v>0</v>
      </c>
      <c r="BT95" s="25">
        <f t="shared" ca="1" si="209"/>
        <v>0</v>
      </c>
      <c r="BU95" s="25">
        <f t="shared" ca="1" si="210"/>
        <v>0</v>
      </c>
      <c r="BV95" s="25">
        <f t="shared" ca="1" si="211"/>
        <v>0</v>
      </c>
      <c r="BW95" s="25">
        <f t="shared" ca="1" si="212"/>
        <v>0</v>
      </c>
      <c r="BX95" s="25">
        <f t="shared" ca="1" si="213"/>
        <v>0</v>
      </c>
      <c r="BY95" s="25">
        <f t="shared" ca="1" si="214"/>
        <v>0</v>
      </c>
      <c r="BZ95" s="25">
        <f t="shared" ca="1" si="215"/>
        <v>0</v>
      </c>
      <c r="CA95" s="25">
        <f t="shared" ca="1" si="216"/>
        <v>0</v>
      </c>
      <c r="CB95" s="25">
        <f t="shared" ca="1" si="217"/>
        <v>0</v>
      </c>
      <c r="CC95" s="25">
        <f t="shared" ca="1" si="218"/>
        <v>0</v>
      </c>
      <c r="CD95" s="25">
        <f t="shared" ca="1" si="219"/>
        <v>0</v>
      </c>
      <c r="CE95" s="25">
        <f t="shared" ca="1" si="220"/>
        <v>0</v>
      </c>
      <c r="CF95" s="25">
        <f t="shared" ca="1" si="221"/>
        <v>0</v>
      </c>
      <c r="CG95" s="25">
        <f t="shared" ca="1" si="222"/>
        <v>0</v>
      </c>
      <c r="CH95" s="25">
        <f t="shared" ca="1" si="223"/>
        <v>0</v>
      </c>
      <c r="CI95" s="25">
        <f t="shared" ca="1" si="224"/>
        <v>0</v>
      </c>
      <c r="CJ95" s="25">
        <f t="shared" ca="1" si="225"/>
        <v>0</v>
      </c>
      <c r="CK95" s="25">
        <f t="shared" ca="1" si="226"/>
        <v>0</v>
      </c>
      <c r="CL95" s="25">
        <f t="shared" ca="1" si="227"/>
        <v>0</v>
      </c>
      <c r="CM95" s="25">
        <f t="shared" ca="1" si="228"/>
        <v>0</v>
      </c>
      <c r="CN95" s="25">
        <f t="shared" ca="1" si="229"/>
        <v>0</v>
      </c>
      <c r="CO95" s="25">
        <f t="shared" ca="1" si="230"/>
        <v>0</v>
      </c>
      <c r="CP95" s="25">
        <f t="shared" ca="1" si="231"/>
        <v>0</v>
      </c>
      <c r="CQ95" s="25">
        <f t="shared" ca="1" si="232"/>
        <v>0</v>
      </c>
      <c r="CR95" s="25">
        <f t="shared" ca="1" si="233"/>
        <v>0</v>
      </c>
      <c r="CS95" s="25">
        <f t="shared" ca="1" si="234"/>
        <v>0</v>
      </c>
      <c r="CT95" s="25">
        <f t="shared" ca="1" si="235"/>
        <v>0</v>
      </c>
      <c r="CU95" s="25">
        <f t="shared" ca="1" si="236"/>
        <v>0</v>
      </c>
      <c r="CV95" s="25">
        <f t="shared" ca="1" si="237"/>
        <v>0</v>
      </c>
      <c r="CW95" s="25">
        <f t="shared" ca="1" si="238"/>
        <v>0</v>
      </c>
      <c r="CX95" s="25">
        <f t="shared" ca="1" si="239"/>
        <v>0</v>
      </c>
      <c r="CY95" s="25">
        <f t="shared" ca="1" si="240"/>
        <v>0</v>
      </c>
      <c r="CZ95" s="25">
        <f t="shared" ca="1" si="241"/>
        <v>0</v>
      </c>
      <c r="DA95" s="25">
        <f t="shared" ca="1" si="242"/>
        <v>0</v>
      </c>
      <c r="DB95" s="25">
        <f t="shared" ca="1" si="243"/>
        <v>0</v>
      </c>
      <c r="DC95" s="25">
        <f t="shared" ca="1" si="244"/>
        <v>0</v>
      </c>
      <c r="DD95" s="25">
        <f t="shared" ca="1" si="245"/>
        <v>0</v>
      </c>
      <c r="DE95" s="25">
        <f t="shared" ca="1" si="246"/>
        <v>0</v>
      </c>
      <c r="DF95" s="25">
        <f t="shared" ca="1" si="247"/>
        <v>0</v>
      </c>
      <c r="DG95" s="25">
        <f t="shared" ca="1" si="248"/>
        <v>0</v>
      </c>
      <c r="DH95" s="25">
        <f t="shared" ca="1" si="249"/>
        <v>0</v>
      </c>
      <c r="DI95" s="25">
        <f t="shared" ca="1" si="250"/>
        <v>0</v>
      </c>
      <c r="DJ95" s="25">
        <f t="shared" ca="1" si="251"/>
        <v>0</v>
      </c>
      <c r="DK95" s="25">
        <f t="shared" ca="1" si="252"/>
        <v>0</v>
      </c>
      <c r="DL95" s="25">
        <f t="shared" ca="1" si="253"/>
        <v>0</v>
      </c>
      <c r="DM95" s="25">
        <f t="shared" ca="1" si="254"/>
        <v>0</v>
      </c>
      <c r="DN95" s="25">
        <f t="shared" ca="1" si="255"/>
        <v>0</v>
      </c>
      <c r="DO95" s="25">
        <f t="shared" ca="1" si="256"/>
        <v>0</v>
      </c>
      <c r="DP95" s="25">
        <f t="shared" ca="1" si="257"/>
        <v>0</v>
      </c>
      <c r="DQ95" s="25">
        <f t="shared" ca="1" si="258"/>
        <v>0</v>
      </c>
      <c r="DR95" s="25">
        <f t="shared" ca="1" si="259"/>
        <v>0</v>
      </c>
      <c r="DS95" s="25">
        <f t="shared" ca="1" si="260"/>
        <v>0</v>
      </c>
      <c r="DT95" s="25">
        <f t="shared" ca="1" si="261"/>
        <v>0</v>
      </c>
      <c r="DU95" s="25">
        <f t="shared" ca="1" si="262"/>
        <v>0</v>
      </c>
      <c r="DV95" s="25">
        <f t="shared" ca="1" si="263"/>
        <v>0</v>
      </c>
      <c r="DW95" s="25">
        <f t="shared" ca="1" si="264"/>
        <v>0</v>
      </c>
      <c r="DX95" s="25">
        <f t="shared" ca="1" si="265"/>
        <v>0</v>
      </c>
      <c r="DY95" s="25">
        <f t="shared" ca="1" si="266"/>
        <v>0</v>
      </c>
      <c r="DZ95" s="25">
        <f t="shared" ca="1" si="267"/>
        <v>0</v>
      </c>
      <c r="EA95" s="25">
        <f t="shared" ca="1" si="268"/>
        <v>0</v>
      </c>
      <c r="EB95" s="25">
        <f t="shared" ca="1" si="269"/>
        <v>0</v>
      </c>
      <c r="EC95" s="25">
        <f t="shared" ca="1" si="270"/>
        <v>0</v>
      </c>
      <c r="ED95" s="25">
        <f t="shared" ca="1" si="271"/>
        <v>0</v>
      </c>
      <c r="EE95" s="25">
        <f t="shared" ca="1" si="272"/>
        <v>0</v>
      </c>
      <c r="EF95" s="25">
        <f t="shared" ca="1" si="273"/>
        <v>0</v>
      </c>
      <c r="EG95" s="25">
        <f t="shared" ca="1" si="274"/>
        <v>0</v>
      </c>
      <c r="EH95" s="25">
        <f t="shared" ca="1" si="275"/>
        <v>0</v>
      </c>
      <c r="EI95" s="25">
        <f t="shared" ca="1" si="276"/>
        <v>0</v>
      </c>
      <c r="EJ95" s="25">
        <f t="shared" ca="1" si="277"/>
        <v>0</v>
      </c>
      <c r="EK95" s="25">
        <f t="shared" ca="1" si="278"/>
        <v>0</v>
      </c>
      <c r="EL95" s="25">
        <f t="shared" ca="1" si="279"/>
        <v>0</v>
      </c>
      <c r="EM95" s="25">
        <f t="shared" ca="1" si="280"/>
        <v>0</v>
      </c>
      <c r="EN95" s="25">
        <f t="shared" ca="1" si="281"/>
        <v>0</v>
      </c>
      <c r="EO95" s="25">
        <f t="shared" ca="1" si="282"/>
        <v>0</v>
      </c>
      <c r="EP95" s="25">
        <f t="shared" ca="1" si="283"/>
        <v>0</v>
      </c>
      <c r="EQ95" s="25">
        <f t="shared" ca="1" si="284"/>
        <v>0</v>
      </c>
      <c r="ER95" s="25">
        <f t="shared" ca="1" si="285"/>
        <v>0</v>
      </c>
      <c r="ES95" s="25">
        <f t="shared" ca="1" si="286"/>
        <v>0</v>
      </c>
      <c r="ET95" s="25">
        <f t="shared" ca="1" si="287"/>
        <v>0</v>
      </c>
      <c r="EU95" s="25">
        <f t="shared" ca="1" si="288"/>
        <v>0</v>
      </c>
      <c r="EV95" s="25">
        <f t="shared" ca="1" si="289"/>
        <v>0</v>
      </c>
      <c r="EW95" s="25">
        <f t="shared" ca="1" si="290"/>
        <v>0</v>
      </c>
      <c r="EX95" s="25">
        <f t="shared" ca="1" si="291"/>
        <v>0</v>
      </c>
      <c r="EY95" s="25">
        <f t="shared" ca="1" si="292"/>
        <v>0</v>
      </c>
      <c r="EZ95" s="25">
        <f t="shared" ca="1" si="293"/>
        <v>0</v>
      </c>
      <c r="FA95" s="25">
        <f t="shared" ca="1" si="294"/>
        <v>0</v>
      </c>
      <c r="FB95" s="25">
        <f t="shared" ca="1" si="295"/>
        <v>0</v>
      </c>
      <c r="FC95" s="25">
        <f t="shared" ca="1" si="296"/>
        <v>0</v>
      </c>
      <c r="FD95" s="25">
        <f t="shared" ca="1" si="297"/>
        <v>0</v>
      </c>
      <c r="FE95" s="25">
        <f t="shared" ca="1" si="298"/>
        <v>0</v>
      </c>
      <c r="FF95" s="25">
        <f t="shared" ca="1" si="299"/>
        <v>0</v>
      </c>
      <c r="FG95" s="25">
        <f t="shared" ca="1" si="300"/>
        <v>0</v>
      </c>
      <c r="FH95" s="25">
        <f t="shared" ca="1" si="301"/>
        <v>0</v>
      </c>
      <c r="FI95" s="25">
        <f t="shared" ca="1" si="302"/>
        <v>0</v>
      </c>
      <c r="FJ95" s="25">
        <f t="shared" ca="1" si="303"/>
        <v>0</v>
      </c>
      <c r="FK95" s="25">
        <f t="shared" ca="1" si="304"/>
        <v>0</v>
      </c>
      <c r="FL95" s="25">
        <f t="shared" ca="1" si="305"/>
        <v>0</v>
      </c>
      <c r="FM95" s="25">
        <f t="shared" ca="1" si="306"/>
        <v>0</v>
      </c>
      <c r="FN95" s="27">
        <f ca="1">SUM(INDIRECT("'各歳別人口③'!D"&amp;(103+131*ROW(A85))):INDIRECT("'各歳別人口③'!D"&amp;(133+131*ROW(A85))))</f>
        <v>0</v>
      </c>
      <c r="FP95" s="24" t="str">
        <f>"2025年"&amp;"8月"</f>
        <v>2025年8月</v>
      </c>
      <c r="FQ95" s="25">
        <f t="shared" ca="1" si="307"/>
        <v>0</v>
      </c>
      <c r="FR95" s="25">
        <f t="shared" ca="1" si="308"/>
        <v>0</v>
      </c>
      <c r="FS95" s="25">
        <f t="shared" ca="1" si="309"/>
        <v>0</v>
      </c>
      <c r="FT95" s="25">
        <f t="shared" ca="1" si="310"/>
        <v>0</v>
      </c>
      <c r="FU95" s="25">
        <f t="shared" ca="1" si="311"/>
        <v>0</v>
      </c>
      <c r="FV95" s="25">
        <f t="shared" ca="1" si="312"/>
        <v>0</v>
      </c>
      <c r="FW95" s="25">
        <f t="shared" ca="1" si="313"/>
        <v>0</v>
      </c>
      <c r="FX95" s="25">
        <f t="shared" ca="1" si="314"/>
        <v>0</v>
      </c>
      <c r="FY95" s="25">
        <f t="shared" ca="1" si="315"/>
        <v>0</v>
      </c>
      <c r="FZ95" s="25">
        <f t="shared" ca="1" si="316"/>
        <v>0</v>
      </c>
      <c r="GA95" s="25">
        <f t="shared" ca="1" si="317"/>
        <v>0</v>
      </c>
      <c r="GB95" s="25">
        <f t="shared" ca="1" si="318"/>
        <v>0</v>
      </c>
      <c r="GC95" s="25">
        <f t="shared" ca="1" si="319"/>
        <v>0</v>
      </c>
      <c r="GD95" s="25">
        <f t="shared" ca="1" si="320"/>
        <v>0</v>
      </c>
      <c r="GE95" s="25">
        <f t="shared" ca="1" si="321"/>
        <v>0</v>
      </c>
      <c r="GF95" s="25">
        <f t="shared" ca="1" si="322"/>
        <v>0</v>
      </c>
      <c r="GG95" s="25">
        <f t="shared" ca="1" si="323"/>
        <v>0</v>
      </c>
      <c r="GH95" s="25">
        <f t="shared" ca="1" si="324"/>
        <v>0</v>
      </c>
      <c r="GI95" s="25">
        <f t="shared" ca="1" si="325"/>
        <v>0</v>
      </c>
      <c r="GJ95" s="25">
        <f t="shared" ca="1" si="326"/>
        <v>0</v>
      </c>
      <c r="GK95" s="25">
        <f t="shared" ca="1" si="327"/>
        <v>0</v>
      </c>
      <c r="GL95" s="25">
        <f t="shared" ca="1" si="328"/>
        <v>0</v>
      </c>
      <c r="GM95" s="25">
        <f t="shared" ca="1" si="329"/>
        <v>0</v>
      </c>
      <c r="GN95" s="25">
        <f t="shared" ca="1" si="330"/>
        <v>0</v>
      </c>
      <c r="GO95" s="25">
        <f t="shared" ca="1" si="331"/>
        <v>0</v>
      </c>
      <c r="GP95" s="25">
        <f t="shared" ca="1" si="332"/>
        <v>0</v>
      </c>
      <c r="GQ95" s="25">
        <f t="shared" ca="1" si="333"/>
        <v>0</v>
      </c>
      <c r="GR95" s="25">
        <f t="shared" ca="1" si="334"/>
        <v>0</v>
      </c>
      <c r="GS95" s="25">
        <f t="shared" ca="1" si="335"/>
        <v>0</v>
      </c>
      <c r="GT95" s="25">
        <f t="shared" ca="1" si="336"/>
        <v>0</v>
      </c>
      <c r="GU95" s="25">
        <f t="shared" ca="1" si="337"/>
        <v>0</v>
      </c>
      <c r="GV95" s="25">
        <f t="shared" ca="1" si="338"/>
        <v>0</v>
      </c>
      <c r="GW95" s="25">
        <f t="shared" ca="1" si="339"/>
        <v>0</v>
      </c>
      <c r="GX95" s="25">
        <f t="shared" ca="1" si="340"/>
        <v>0</v>
      </c>
      <c r="GY95" s="25">
        <f t="shared" ca="1" si="341"/>
        <v>0</v>
      </c>
      <c r="GZ95" s="25">
        <f t="shared" ca="1" si="342"/>
        <v>0</v>
      </c>
      <c r="HA95" s="25">
        <f t="shared" ca="1" si="343"/>
        <v>0</v>
      </c>
      <c r="HB95" s="25">
        <f t="shared" ca="1" si="344"/>
        <v>0</v>
      </c>
      <c r="HC95" s="25">
        <f t="shared" ca="1" si="345"/>
        <v>0</v>
      </c>
      <c r="HD95" s="25">
        <f t="shared" ca="1" si="346"/>
        <v>0</v>
      </c>
      <c r="HE95" s="25">
        <f t="shared" ca="1" si="347"/>
        <v>0</v>
      </c>
      <c r="HF95" s="25">
        <f t="shared" ca="1" si="348"/>
        <v>0</v>
      </c>
      <c r="HG95" s="25">
        <f t="shared" ca="1" si="349"/>
        <v>0</v>
      </c>
      <c r="HH95" s="25">
        <f t="shared" ca="1" si="350"/>
        <v>0</v>
      </c>
      <c r="HI95" s="25">
        <f t="shared" ca="1" si="351"/>
        <v>0</v>
      </c>
      <c r="HJ95" s="25">
        <f t="shared" ca="1" si="352"/>
        <v>0</v>
      </c>
      <c r="HK95" s="25">
        <f t="shared" ca="1" si="353"/>
        <v>0</v>
      </c>
      <c r="HL95" s="25">
        <f t="shared" ca="1" si="354"/>
        <v>0</v>
      </c>
      <c r="HM95" s="25">
        <f t="shared" ca="1" si="355"/>
        <v>0</v>
      </c>
      <c r="HN95" s="25">
        <f t="shared" ca="1" si="356"/>
        <v>0</v>
      </c>
      <c r="HO95" s="25">
        <f t="shared" ca="1" si="357"/>
        <v>0</v>
      </c>
      <c r="HP95" s="25">
        <f t="shared" ca="1" si="358"/>
        <v>0</v>
      </c>
      <c r="HQ95" s="25">
        <f t="shared" ca="1" si="359"/>
        <v>0</v>
      </c>
      <c r="HR95" s="25">
        <f t="shared" ca="1" si="360"/>
        <v>0</v>
      </c>
      <c r="HS95" s="25">
        <f t="shared" ca="1" si="361"/>
        <v>0</v>
      </c>
      <c r="HT95" s="25">
        <f t="shared" ca="1" si="362"/>
        <v>0</v>
      </c>
      <c r="HU95" s="25">
        <f t="shared" ca="1" si="363"/>
        <v>0</v>
      </c>
      <c r="HV95" s="25">
        <f t="shared" ca="1" si="364"/>
        <v>0</v>
      </c>
      <c r="HW95" s="25">
        <f t="shared" ca="1" si="365"/>
        <v>0</v>
      </c>
      <c r="HX95" s="25">
        <f t="shared" ca="1" si="366"/>
        <v>0</v>
      </c>
      <c r="HY95" s="25">
        <f t="shared" ca="1" si="367"/>
        <v>0</v>
      </c>
      <c r="HZ95" s="25">
        <f t="shared" ca="1" si="368"/>
        <v>0</v>
      </c>
      <c r="IA95" s="25">
        <f t="shared" ca="1" si="369"/>
        <v>0</v>
      </c>
      <c r="IB95" s="25">
        <f t="shared" ca="1" si="370"/>
        <v>0</v>
      </c>
      <c r="IC95" s="25">
        <f t="shared" ca="1" si="371"/>
        <v>0</v>
      </c>
      <c r="ID95" s="25">
        <f t="shared" ca="1" si="372"/>
        <v>0</v>
      </c>
      <c r="IE95" s="25">
        <f t="shared" ca="1" si="373"/>
        <v>0</v>
      </c>
      <c r="IF95" s="25">
        <f t="shared" ca="1" si="374"/>
        <v>0</v>
      </c>
      <c r="IG95" s="25">
        <f t="shared" ca="1" si="375"/>
        <v>0</v>
      </c>
      <c r="IH95" s="25">
        <f t="shared" ca="1" si="376"/>
        <v>0</v>
      </c>
      <c r="II95" s="25">
        <f t="shared" ca="1" si="377"/>
        <v>0</v>
      </c>
      <c r="IJ95" s="25">
        <f t="shared" ca="1" si="378"/>
        <v>0</v>
      </c>
      <c r="IK95" s="25">
        <f t="shared" ca="1" si="379"/>
        <v>0</v>
      </c>
      <c r="IL95" s="25">
        <f t="shared" ca="1" si="380"/>
        <v>0</v>
      </c>
      <c r="IM95" s="25">
        <f t="shared" ca="1" si="381"/>
        <v>0</v>
      </c>
      <c r="IN95" s="25">
        <f t="shared" ca="1" si="382"/>
        <v>0</v>
      </c>
      <c r="IO95" s="25">
        <f t="shared" ca="1" si="383"/>
        <v>0</v>
      </c>
      <c r="IP95" s="25">
        <f t="shared" ca="1" si="384"/>
        <v>0</v>
      </c>
      <c r="IQ95" s="25">
        <f t="shared" ca="1" si="385"/>
        <v>0</v>
      </c>
      <c r="IR95" s="25">
        <f t="shared" ca="1" si="386"/>
        <v>0</v>
      </c>
      <c r="IS95" s="25">
        <f t="shared" ca="1" si="387"/>
        <v>0</v>
      </c>
      <c r="IT95" s="25">
        <f t="shared" ca="1" si="388"/>
        <v>0</v>
      </c>
      <c r="IU95" s="25">
        <f t="shared" ca="1" si="389"/>
        <v>0</v>
      </c>
      <c r="IV95" s="25">
        <f t="shared" ca="1" si="390"/>
        <v>0</v>
      </c>
      <c r="IW95" s="25">
        <f t="shared" ca="1" si="391"/>
        <v>0</v>
      </c>
      <c r="IX95" s="25">
        <f t="shared" ca="1" si="392"/>
        <v>0</v>
      </c>
      <c r="IY95" s="25">
        <f t="shared" ca="1" si="393"/>
        <v>0</v>
      </c>
      <c r="IZ95" s="25">
        <f t="shared" ca="1" si="394"/>
        <v>0</v>
      </c>
      <c r="JA95" s="25">
        <f t="shared" ca="1" si="395"/>
        <v>0</v>
      </c>
      <c r="JB95" s="25">
        <f t="shared" ca="1" si="396"/>
        <v>0</v>
      </c>
      <c r="JC95" s="25">
        <f t="shared" ca="1" si="397"/>
        <v>0</v>
      </c>
      <c r="JD95" s="25">
        <f t="shared" ca="1" si="398"/>
        <v>0</v>
      </c>
      <c r="JE95" s="25">
        <f t="shared" ca="1" si="399"/>
        <v>0</v>
      </c>
      <c r="JF95" s="25">
        <f t="shared" ca="1" si="400"/>
        <v>0</v>
      </c>
      <c r="JG95" s="25">
        <f t="shared" ca="1" si="401"/>
        <v>0</v>
      </c>
      <c r="JH95" s="25">
        <f t="shared" ca="1" si="402"/>
        <v>0</v>
      </c>
      <c r="JI95" s="25">
        <f t="shared" ca="1" si="403"/>
        <v>0</v>
      </c>
      <c r="JJ95" s="25">
        <f t="shared" ca="1" si="404"/>
        <v>0</v>
      </c>
      <c r="JK95" s="25">
        <f t="shared" ca="1" si="405"/>
        <v>0</v>
      </c>
      <c r="JL95" s="25">
        <f t="shared" ca="1" si="406"/>
        <v>0</v>
      </c>
      <c r="JM95" s="27">
        <f ca="1">SUM(INDIRECT("'各歳別人口③'!E"&amp;(103+131*ROW(A85))):INDIRECT("'各歳別人口③'!E"&amp;(133+131*ROW(A85))))</f>
        <v>0</v>
      </c>
    </row>
    <row r="96" spans="1:273" x14ac:dyDescent="0.4">
      <c r="A96" s="24" t="str">
        <f>"2025年"&amp;"9月"</f>
        <v>2025年9月</v>
      </c>
      <c r="B96" s="25">
        <f ca="1">SUM(INDIRECT("'各歳別人口③'!D"&amp;(3+131*ROW(A86))):INDIRECT("'各歳別人口③'!E"&amp;(133+131*ROW(A86))))</f>
        <v>0</v>
      </c>
      <c r="D96" s="24" t="str">
        <f>"2025年"&amp;"9月"</f>
        <v>2025年9月</v>
      </c>
      <c r="E96" s="25">
        <f ca="1">SUM(INDIRECT("'各歳別人口③'!D"&amp;(3+131*ROW(A86))):INDIRECT("'各歳別人口③'!D"&amp;(133+131*ROW(A86))))</f>
        <v>0</v>
      </c>
      <c r="F96" s="25">
        <f ca="1">SUM(INDIRECT("'各歳別人口③'!E"&amp;(3+131*ROW(A86))):INDIRECT("'各歳別人口③'!E"&amp;(133+131*ROW(A86))))</f>
        <v>0</v>
      </c>
      <c r="H96" s="24" t="str">
        <f>"2025年"&amp;"9月"</f>
        <v>2025年9月</v>
      </c>
      <c r="I96" s="25">
        <f ca="1">SUM(INDIRECT("'各歳別人口③'!D"&amp;(3+131*ROW(A86))):INDIRECT("'各歳別人口③'!D"&amp;(17+131*ROW(A86))))</f>
        <v>0</v>
      </c>
      <c r="J96" s="25">
        <f ca="1">SUM(INDIRECT("'各歳別人口③'!D"&amp;(18+131*ROW(A86))):INDIRECT("'各歳別人口③'!D"&amp;(67+131*ROW(A86))))</f>
        <v>0</v>
      </c>
      <c r="K96" s="25">
        <f ca="1">SUM(INDIRECT("'各歳別人口③'!D"&amp;(68+131*ROW(A86))):INDIRECT("'各歳別人口③'!D"&amp;(133+131*ROW(A86))))</f>
        <v>0</v>
      </c>
      <c r="M96" s="24" t="str">
        <f>"2025年"&amp;"9月"</f>
        <v>2025年9月</v>
      </c>
      <c r="N96" s="25">
        <f ca="1">SUM(INDIRECT("'各歳別人口③'!E"&amp;(3+131*ROW(A86))):INDIRECT("'各歳別人口③'!E"&amp;(17+131*ROW(A86))))</f>
        <v>0</v>
      </c>
      <c r="O96" s="25">
        <f ca="1">SUM(INDIRECT("'各歳別人口③'!E"&amp;(18+131*ROW(A86))):INDIRECT("'各歳別人口③'!E"&amp;(67+131*ROW(A86))))</f>
        <v>0</v>
      </c>
      <c r="P96" s="25">
        <f ca="1">SUM(INDIRECT("'各歳別人口③'!E"&amp;(68+131*ROW(A86))):INDIRECT("'各歳別人口③'!E"&amp;(133+131*ROW(A86))))</f>
        <v>0</v>
      </c>
      <c r="R96" s="24" t="str">
        <f>"2025年"&amp;"9月"</f>
        <v>2025年9月</v>
      </c>
      <c r="S96" s="26" t="str">
        <f ca="1">IFERROR(SUM(INDIRECT("'各歳別人口③'!D"&amp;(68+131*ROW(A86))):INDIRECT("'各歳別人口③'!E"&amp;(133+131*ROW(A86))))/SUM(INDIRECT("'各歳別人口③'!D"&amp;(3+131*ROW(A86))):INDIRECT("'各歳別人口③'!E"&amp;(133+131*ROW(A86)))),"")</f>
        <v/>
      </c>
      <c r="U96" s="24" t="str">
        <f>"2025年"&amp;"9月"</f>
        <v>2025年9月</v>
      </c>
      <c r="V96" s="26" t="str">
        <f ca="1">IFERROR(SUM(INDIRECT("'各歳別人口③'!D"&amp;(78+131*ROW(A86))):INDIRECT("'各歳別人口③'!E"&amp;(133+131*ROW(A86))))/SUM(INDIRECT("'各歳別人口③'!D"&amp;(3+131*ROW(A86))):INDIRECT("'各歳別人口③'!E"&amp;(133+131*ROW(A86)))),"")</f>
        <v/>
      </c>
      <c r="X96" s="24" t="str">
        <f>"2025年"&amp;"9月"</f>
        <v>2025年9月</v>
      </c>
      <c r="Y96" s="26" t="str">
        <f ca="1">IFERROR(SUM(INDIRECT("'各歳別人口③'!D"&amp;(3+131*ROW(A86))):INDIRECT("'各歳別人口③'!E"&amp;(17+131*ROW(A86))))/SUM(INDIRECT("'各歳別人口③'!D"&amp;(3+131*ROW(A86))):INDIRECT("'各歳別人口③'!E"&amp;(133+131*ROW(A86)))),"")</f>
        <v/>
      </c>
      <c r="Z96" s="26" t="str">
        <f ca="1">IFERROR(SUM(INDIRECT("'各歳別人口③'!D"&amp;(18+131*ROW(A86))):INDIRECT("'各歳別人口③'!E"&amp;(67+131*ROW(A86))))/SUM(INDIRECT("'各歳別人口③'!D"&amp;(3+131*ROW(A86))):INDIRECT("'各歳別人口③'!E"&amp;(133+131*ROW(A86)))),"")</f>
        <v/>
      </c>
      <c r="AA96" s="26" t="str">
        <f ca="1">IFERROR(SUM(INDIRECT("'各歳別人口③'!D"&amp;(68+131*ROW(A86))):INDIRECT("'各歳別人口③'!E"&amp;(133+131*ROW(A86))))/SUM(INDIRECT("'各歳別人口③'!D"&amp;(3+131*ROW(A86))):INDIRECT("'各歳別人口③'!E"&amp;(133+131*ROW(A86)))),"")</f>
        <v/>
      </c>
      <c r="AC96" s="24" t="str">
        <f>"2025年"&amp;"9月"</f>
        <v>2025年9月</v>
      </c>
      <c r="AD96" s="25">
        <f ca="1">SUM(INDIRECT("'各歳別人口③'!D"&amp;(3+131*ROW(A86))):INDIRECT("'各歳別人口③'!D"&amp;(7+131*ROW(A86))))</f>
        <v>0</v>
      </c>
      <c r="AE96" s="25">
        <f ca="1">SUM(INDIRECT("'各歳別人口③'!D"&amp;(8+131*ROW(A86))):INDIRECT("'各歳別人口③'!D"&amp;(12+131*ROW(A86))))</f>
        <v>0</v>
      </c>
      <c r="AF96" s="25">
        <f ca="1">SUM(INDIRECT("'各歳別人口③'!D"&amp;(13+131*ROW(A86))):INDIRECT("'各歳別人口③'!D"&amp;(17+131*ROW(A86))))</f>
        <v>0</v>
      </c>
      <c r="AG96" s="25">
        <f ca="1">SUM(INDIRECT("'各歳別人口③'!D"&amp;(18+131*ROW(A86))):INDIRECT("'各歳別人口③'!D"&amp;(22+131*ROW(A86))))</f>
        <v>0</v>
      </c>
      <c r="AH96" s="25">
        <f ca="1">SUM(INDIRECT("'各歳別人口③'!D"&amp;(23+131*ROW(A86))):INDIRECT("'各歳別人口③'!D"&amp;(27+131*ROW(A86))))</f>
        <v>0</v>
      </c>
      <c r="AI96" s="25">
        <f ca="1">SUM(INDIRECT("'各歳別人口③'!D"&amp;(28+131*ROW(A86))):INDIRECT("'各歳別人口③'!D"&amp;(32+131*ROW(A86))))</f>
        <v>0</v>
      </c>
      <c r="AJ96" s="25">
        <f ca="1">SUM(INDIRECT("'各歳別人口③'!D"&amp;(33+131*ROW(A86))):INDIRECT("'各歳別人口③'!D"&amp;(37+131*ROW(A86))))</f>
        <v>0</v>
      </c>
      <c r="AK96" s="25">
        <f ca="1">SUM(INDIRECT("'各歳別人口③'!D"&amp;(38+131*ROW(A86))):INDIRECT("'各歳別人口③'!D"&amp;(42+131*ROW(A86))))</f>
        <v>0</v>
      </c>
      <c r="AL96" s="25">
        <f ca="1">SUM(INDIRECT("'各歳別人口③'!D"&amp;(43+131*ROW(A86))):INDIRECT("'各歳別人口③'!D"&amp;(47+131*ROW(A86))))</f>
        <v>0</v>
      </c>
      <c r="AM96" s="25">
        <f ca="1">SUM(INDIRECT("'各歳別人口③'!D"&amp;(48+131*ROW(A86))):INDIRECT("'各歳別人口③'!D"&amp;(52+131*ROW(A86))))</f>
        <v>0</v>
      </c>
      <c r="AN96" s="25">
        <f ca="1">SUM(INDIRECT("'各歳別人口③'!D"&amp;(53+131*ROW(A86))):INDIRECT("'各歳別人口③'!D"&amp;(57+131*ROW(A86))))</f>
        <v>0</v>
      </c>
      <c r="AO96" s="25">
        <f ca="1">SUM(INDIRECT("'各歳別人口③'!D"&amp;(58+131*ROW(A86))):INDIRECT("'各歳別人口③'!D"&amp;(62+131*ROW(A86))))</f>
        <v>0</v>
      </c>
      <c r="AP96" s="25">
        <f ca="1">SUM(INDIRECT("'各歳別人口③'!D"&amp;(63+131*ROW(A86))):INDIRECT("'各歳別人口③'!D"&amp;(67+131*ROW(A86))))</f>
        <v>0</v>
      </c>
      <c r="AQ96" s="25">
        <f ca="1">SUM(INDIRECT("'各歳別人口③'!D"&amp;(68+131*ROW(A86))):INDIRECT("'各歳別人口③'!D"&amp;(72+131*ROW(A86))))</f>
        <v>0</v>
      </c>
      <c r="AR96" s="25">
        <f ca="1">SUM(INDIRECT("'各歳別人口③'!D"&amp;(73+131*ROW(A86))):INDIRECT("'各歳別人口③'!D"&amp;(77+131*ROW(A86))))</f>
        <v>0</v>
      </c>
      <c r="AS96" s="25">
        <f ca="1">SUM(INDIRECT("'各歳別人口③'!D"&amp;(78+131*ROW(A86))):INDIRECT("'各歳別人口③'!D"&amp;(82+131*ROW(A86))))</f>
        <v>0</v>
      </c>
      <c r="AT96" s="25">
        <f ca="1">SUM(INDIRECT("'各歳別人口③'!D"&amp;(83+131*ROW(A86))):INDIRECT("'各歳別人口③'!D"&amp;(87+131*ROW(A86))))</f>
        <v>0</v>
      </c>
      <c r="AU96" s="25">
        <f ca="1">SUM(INDIRECT("'各歳別人口③'!D"&amp;(88+131*ROW(A86))):INDIRECT("'各歳別人口③'!D"&amp;(133+131*ROW(A86))))</f>
        <v>0</v>
      </c>
      <c r="AW96" s="24" t="str">
        <f>"2025年"&amp;"9月"</f>
        <v>2025年9月</v>
      </c>
      <c r="AX96" s="25">
        <f ca="1">SUM(INDIRECT("'各歳別人口③'!E"&amp;(3+131*ROW(A86))):INDIRECT("'各歳別人口③'!E"&amp;(7+131*ROW(A86))))</f>
        <v>0</v>
      </c>
      <c r="AY96" s="25">
        <f ca="1">SUM(INDIRECT("'各歳別人口③'!E"&amp;(8+131*ROW(A86))):INDIRECT("'各歳別人口③'!E"&amp;(12+131*ROW(A86))))</f>
        <v>0</v>
      </c>
      <c r="AZ96" s="25">
        <f ca="1">SUM(INDIRECT("'各歳別人口③'!E"&amp;(13+131*ROW(A86))):INDIRECT("'各歳別人口③'!E"&amp;(17+131*ROW(A86))))</f>
        <v>0</v>
      </c>
      <c r="BA96" s="25">
        <f ca="1">SUM(INDIRECT("'各歳別人口③'!E"&amp;(18+131*ROW(A86))):INDIRECT("'各歳別人口③'!E"&amp;(22+131*ROW(A86))))</f>
        <v>0</v>
      </c>
      <c r="BB96" s="25">
        <f ca="1">SUM(INDIRECT("'各歳別人口③'!E"&amp;(23+131*ROW(A86))):INDIRECT("'各歳別人口③'!E"&amp;(27+131*ROW(A86))))</f>
        <v>0</v>
      </c>
      <c r="BC96" s="25">
        <f ca="1">SUM(INDIRECT("'各歳別人口③'!E"&amp;(28+131*ROW(A86))):INDIRECT("'各歳別人口③'!E"&amp;(32+131*ROW(A86))))</f>
        <v>0</v>
      </c>
      <c r="BD96" s="25">
        <f ca="1">SUM(INDIRECT("'各歳別人口③'!E"&amp;(33+131*ROW(A86))):INDIRECT("'各歳別人口③'!E"&amp;(37+131*ROW(A86))))</f>
        <v>0</v>
      </c>
      <c r="BE96" s="25">
        <f ca="1">SUM(INDIRECT("'各歳別人口③'!E"&amp;(38+131*ROW(A86))):INDIRECT("'各歳別人口③'!E"&amp;(42+131*ROW(A86))))</f>
        <v>0</v>
      </c>
      <c r="BF96" s="25">
        <f ca="1">SUM(INDIRECT("'各歳別人口③'!E"&amp;(43+131*ROW(A86))):INDIRECT("'各歳別人口③'!E"&amp;(47+131*ROW(A86))))</f>
        <v>0</v>
      </c>
      <c r="BG96" s="25">
        <f ca="1">SUM(INDIRECT("'各歳別人口③'!E"&amp;(48+131*ROW(A86))):INDIRECT("'各歳別人口③'!E"&amp;(52+131*ROW(A86))))</f>
        <v>0</v>
      </c>
      <c r="BH96" s="25">
        <f ca="1">SUM(INDIRECT("'各歳別人口③'!E"&amp;(53+131*ROW(A86))):INDIRECT("'各歳別人口③'!E"&amp;(57+131*ROW(A86))))</f>
        <v>0</v>
      </c>
      <c r="BI96" s="25">
        <f ca="1">SUM(INDIRECT("'各歳別人口③'!E"&amp;(58+131*ROW(A86))):INDIRECT("'各歳別人口③'!E"&amp;(62+131*ROW(A86))))</f>
        <v>0</v>
      </c>
      <c r="BJ96" s="25">
        <f ca="1">SUM(INDIRECT("'各歳別人口③'!E"&amp;(63+131*ROW(A86))):INDIRECT("'各歳別人口③'!E"&amp;(67+131*ROW(A86))))</f>
        <v>0</v>
      </c>
      <c r="BK96" s="25">
        <f ca="1">SUM(INDIRECT("'各歳別人口③'!E"&amp;(68+131*ROW(A86))):INDIRECT("'各歳別人口③'!E"&amp;(72+131*ROW(A86))))</f>
        <v>0</v>
      </c>
      <c r="BL96" s="25">
        <f ca="1">SUM(INDIRECT("'各歳別人口③'!E"&amp;(73+131*ROW(A86))):INDIRECT("'各歳別人口③'!E"&amp;(77+131*ROW(A86))))</f>
        <v>0</v>
      </c>
      <c r="BM96" s="25">
        <f ca="1">SUM(INDIRECT("'各歳別人口③'!E"&amp;(78+131*ROW(A86))):INDIRECT("'各歳別人口③'!E"&amp;(82+131*ROW(A86))))</f>
        <v>0</v>
      </c>
      <c r="BN96" s="25">
        <f ca="1">SUM(INDIRECT("'各歳別人口③'!E"&amp;(83+131*ROW(A86))):INDIRECT("'各歳別人口③'!E"&amp;(87+131*ROW(A86))))</f>
        <v>0</v>
      </c>
      <c r="BO96" s="25">
        <f ca="1">SUM(INDIRECT("'各歳別人口③'!E"&amp;(88+131*ROW(A86))):INDIRECT("'各歳別人口③'!E"&amp;(133+131*ROW(A86))))</f>
        <v>0</v>
      </c>
      <c r="BQ96" s="24" t="str">
        <f>"2025年"&amp;"9月"</f>
        <v>2025年9月</v>
      </c>
      <c r="BR96" s="25">
        <f t="shared" ca="1" si="207"/>
        <v>0</v>
      </c>
      <c r="BS96" s="25">
        <f t="shared" ca="1" si="208"/>
        <v>0</v>
      </c>
      <c r="BT96" s="25">
        <f t="shared" ca="1" si="209"/>
        <v>0</v>
      </c>
      <c r="BU96" s="25">
        <f t="shared" ca="1" si="210"/>
        <v>0</v>
      </c>
      <c r="BV96" s="25">
        <f t="shared" ca="1" si="211"/>
        <v>0</v>
      </c>
      <c r="BW96" s="25">
        <f t="shared" ca="1" si="212"/>
        <v>0</v>
      </c>
      <c r="BX96" s="25">
        <f t="shared" ca="1" si="213"/>
        <v>0</v>
      </c>
      <c r="BY96" s="25">
        <f t="shared" ca="1" si="214"/>
        <v>0</v>
      </c>
      <c r="BZ96" s="25">
        <f t="shared" ca="1" si="215"/>
        <v>0</v>
      </c>
      <c r="CA96" s="25">
        <f t="shared" ca="1" si="216"/>
        <v>0</v>
      </c>
      <c r="CB96" s="25">
        <f t="shared" ca="1" si="217"/>
        <v>0</v>
      </c>
      <c r="CC96" s="25">
        <f t="shared" ca="1" si="218"/>
        <v>0</v>
      </c>
      <c r="CD96" s="25">
        <f t="shared" ca="1" si="219"/>
        <v>0</v>
      </c>
      <c r="CE96" s="25">
        <f t="shared" ca="1" si="220"/>
        <v>0</v>
      </c>
      <c r="CF96" s="25">
        <f t="shared" ca="1" si="221"/>
        <v>0</v>
      </c>
      <c r="CG96" s="25">
        <f t="shared" ca="1" si="222"/>
        <v>0</v>
      </c>
      <c r="CH96" s="25">
        <f t="shared" ca="1" si="223"/>
        <v>0</v>
      </c>
      <c r="CI96" s="25">
        <f t="shared" ca="1" si="224"/>
        <v>0</v>
      </c>
      <c r="CJ96" s="25">
        <f t="shared" ca="1" si="225"/>
        <v>0</v>
      </c>
      <c r="CK96" s="25">
        <f t="shared" ca="1" si="226"/>
        <v>0</v>
      </c>
      <c r="CL96" s="25">
        <f t="shared" ca="1" si="227"/>
        <v>0</v>
      </c>
      <c r="CM96" s="25">
        <f t="shared" ca="1" si="228"/>
        <v>0</v>
      </c>
      <c r="CN96" s="25">
        <f t="shared" ca="1" si="229"/>
        <v>0</v>
      </c>
      <c r="CO96" s="25">
        <f t="shared" ca="1" si="230"/>
        <v>0</v>
      </c>
      <c r="CP96" s="25">
        <f t="shared" ca="1" si="231"/>
        <v>0</v>
      </c>
      <c r="CQ96" s="25">
        <f t="shared" ca="1" si="232"/>
        <v>0</v>
      </c>
      <c r="CR96" s="25">
        <f t="shared" ca="1" si="233"/>
        <v>0</v>
      </c>
      <c r="CS96" s="25">
        <f t="shared" ca="1" si="234"/>
        <v>0</v>
      </c>
      <c r="CT96" s="25">
        <f t="shared" ca="1" si="235"/>
        <v>0</v>
      </c>
      <c r="CU96" s="25">
        <f t="shared" ca="1" si="236"/>
        <v>0</v>
      </c>
      <c r="CV96" s="25">
        <f t="shared" ca="1" si="237"/>
        <v>0</v>
      </c>
      <c r="CW96" s="25">
        <f t="shared" ca="1" si="238"/>
        <v>0</v>
      </c>
      <c r="CX96" s="25">
        <f t="shared" ca="1" si="239"/>
        <v>0</v>
      </c>
      <c r="CY96" s="25">
        <f t="shared" ca="1" si="240"/>
        <v>0</v>
      </c>
      <c r="CZ96" s="25">
        <f t="shared" ca="1" si="241"/>
        <v>0</v>
      </c>
      <c r="DA96" s="25">
        <f t="shared" ca="1" si="242"/>
        <v>0</v>
      </c>
      <c r="DB96" s="25">
        <f t="shared" ca="1" si="243"/>
        <v>0</v>
      </c>
      <c r="DC96" s="25">
        <f t="shared" ca="1" si="244"/>
        <v>0</v>
      </c>
      <c r="DD96" s="25">
        <f t="shared" ca="1" si="245"/>
        <v>0</v>
      </c>
      <c r="DE96" s="25">
        <f t="shared" ca="1" si="246"/>
        <v>0</v>
      </c>
      <c r="DF96" s="25">
        <f t="shared" ca="1" si="247"/>
        <v>0</v>
      </c>
      <c r="DG96" s="25">
        <f t="shared" ca="1" si="248"/>
        <v>0</v>
      </c>
      <c r="DH96" s="25">
        <f t="shared" ca="1" si="249"/>
        <v>0</v>
      </c>
      <c r="DI96" s="25">
        <f t="shared" ca="1" si="250"/>
        <v>0</v>
      </c>
      <c r="DJ96" s="25">
        <f t="shared" ca="1" si="251"/>
        <v>0</v>
      </c>
      <c r="DK96" s="25">
        <f t="shared" ca="1" si="252"/>
        <v>0</v>
      </c>
      <c r="DL96" s="25">
        <f t="shared" ca="1" si="253"/>
        <v>0</v>
      </c>
      <c r="DM96" s="25">
        <f t="shared" ca="1" si="254"/>
        <v>0</v>
      </c>
      <c r="DN96" s="25">
        <f t="shared" ca="1" si="255"/>
        <v>0</v>
      </c>
      <c r="DO96" s="25">
        <f t="shared" ca="1" si="256"/>
        <v>0</v>
      </c>
      <c r="DP96" s="25">
        <f t="shared" ca="1" si="257"/>
        <v>0</v>
      </c>
      <c r="DQ96" s="25">
        <f t="shared" ca="1" si="258"/>
        <v>0</v>
      </c>
      <c r="DR96" s="25">
        <f t="shared" ca="1" si="259"/>
        <v>0</v>
      </c>
      <c r="DS96" s="25">
        <f t="shared" ca="1" si="260"/>
        <v>0</v>
      </c>
      <c r="DT96" s="25">
        <f t="shared" ca="1" si="261"/>
        <v>0</v>
      </c>
      <c r="DU96" s="25">
        <f t="shared" ca="1" si="262"/>
        <v>0</v>
      </c>
      <c r="DV96" s="25">
        <f t="shared" ca="1" si="263"/>
        <v>0</v>
      </c>
      <c r="DW96" s="25">
        <f t="shared" ca="1" si="264"/>
        <v>0</v>
      </c>
      <c r="DX96" s="25">
        <f t="shared" ca="1" si="265"/>
        <v>0</v>
      </c>
      <c r="DY96" s="25">
        <f t="shared" ca="1" si="266"/>
        <v>0</v>
      </c>
      <c r="DZ96" s="25">
        <f t="shared" ca="1" si="267"/>
        <v>0</v>
      </c>
      <c r="EA96" s="25">
        <f t="shared" ca="1" si="268"/>
        <v>0</v>
      </c>
      <c r="EB96" s="25">
        <f t="shared" ca="1" si="269"/>
        <v>0</v>
      </c>
      <c r="EC96" s="25">
        <f t="shared" ca="1" si="270"/>
        <v>0</v>
      </c>
      <c r="ED96" s="25">
        <f t="shared" ca="1" si="271"/>
        <v>0</v>
      </c>
      <c r="EE96" s="25">
        <f t="shared" ca="1" si="272"/>
        <v>0</v>
      </c>
      <c r="EF96" s="25">
        <f t="shared" ca="1" si="273"/>
        <v>0</v>
      </c>
      <c r="EG96" s="25">
        <f t="shared" ca="1" si="274"/>
        <v>0</v>
      </c>
      <c r="EH96" s="25">
        <f t="shared" ca="1" si="275"/>
        <v>0</v>
      </c>
      <c r="EI96" s="25">
        <f t="shared" ca="1" si="276"/>
        <v>0</v>
      </c>
      <c r="EJ96" s="25">
        <f t="shared" ca="1" si="277"/>
        <v>0</v>
      </c>
      <c r="EK96" s="25">
        <f t="shared" ca="1" si="278"/>
        <v>0</v>
      </c>
      <c r="EL96" s="25">
        <f t="shared" ca="1" si="279"/>
        <v>0</v>
      </c>
      <c r="EM96" s="25">
        <f t="shared" ca="1" si="280"/>
        <v>0</v>
      </c>
      <c r="EN96" s="25">
        <f t="shared" ca="1" si="281"/>
        <v>0</v>
      </c>
      <c r="EO96" s="25">
        <f t="shared" ca="1" si="282"/>
        <v>0</v>
      </c>
      <c r="EP96" s="25">
        <f t="shared" ca="1" si="283"/>
        <v>0</v>
      </c>
      <c r="EQ96" s="25">
        <f t="shared" ca="1" si="284"/>
        <v>0</v>
      </c>
      <c r="ER96" s="25">
        <f t="shared" ca="1" si="285"/>
        <v>0</v>
      </c>
      <c r="ES96" s="25">
        <f t="shared" ca="1" si="286"/>
        <v>0</v>
      </c>
      <c r="ET96" s="25">
        <f t="shared" ca="1" si="287"/>
        <v>0</v>
      </c>
      <c r="EU96" s="25">
        <f t="shared" ca="1" si="288"/>
        <v>0</v>
      </c>
      <c r="EV96" s="25">
        <f t="shared" ca="1" si="289"/>
        <v>0</v>
      </c>
      <c r="EW96" s="25">
        <f t="shared" ca="1" si="290"/>
        <v>0</v>
      </c>
      <c r="EX96" s="25">
        <f t="shared" ca="1" si="291"/>
        <v>0</v>
      </c>
      <c r="EY96" s="25">
        <f t="shared" ca="1" si="292"/>
        <v>0</v>
      </c>
      <c r="EZ96" s="25">
        <f t="shared" ca="1" si="293"/>
        <v>0</v>
      </c>
      <c r="FA96" s="25">
        <f t="shared" ca="1" si="294"/>
        <v>0</v>
      </c>
      <c r="FB96" s="25">
        <f t="shared" ca="1" si="295"/>
        <v>0</v>
      </c>
      <c r="FC96" s="25">
        <f t="shared" ca="1" si="296"/>
        <v>0</v>
      </c>
      <c r="FD96" s="25">
        <f t="shared" ca="1" si="297"/>
        <v>0</v>
      </c>
      <c r="FE96" s="25">
        <f t="shared" ca="1" si="298"/>
        <v>0</v>
      </c>
      <c r="FF96" s="25">
        <f t="shared" ca="1" si="299"/>
        <v>0</v>
      </c>
      <c r="FG96" s="25">
        <f t="shared" ca="1" si="300"/>
        <v>0</v>
      </c>
      <c r="FH96" s="25">
        <f t="shared" ca="1" si="301"/>
        <v>0</v>
      </c>
      <c r="FI96" s="25">
        <f t="shared" ca="1" si="302"/>
        <v>0</v>
      </c>
      <c r="FJ96" s="25">
        <f t="shared" ca="1" si="303"/>
        <v>0</v>
      </c>
      <c r="FK96" s="25">
        <f t="shared" ca="1" si="304"/>
        <v>0</v>
      </c>
      <c r="FL96" s="25">
        <f t="shared" ca="1" si="305"/>
        <v>0</v>
      </c>
      <c r="FM96" s="25">
        <f t="shared" ca="1" si="306"/>
        <v>0</v>
      </c>
      <c r="FN96" s="27">
        <f ca="1">SUM(INDIRECT("'各歳別人口③'!D"&amp;(103+131*ROW(A86))):INDIRECT("'各歳別人口③'!D"&amp;(133+131*ROW(A86))))</f>
        <v>0</v>
      </c>
      <c r="FP96" s="24" t="str">
        <f>"2025年"&amp;"9月"</f>
        <v>2025年9月</v>
      </c>
      <c r="FQ96" s="25">
        <f t="shared" ca="1" si="307"/>
        <v>0</v>
      </c>
      <c r="FR96" s="25">
        <f t="shared" ca="1" si="308"/>
        <v>0</v>
      </c>
      <c r="FS96" s="25">
        <f t="shared" ca="1" si="309"/>
        <v>0</v>
      </c>
      <c r="FT96" s="25">
        <f t="shared" ca="1" si="310"/>
        <v>0</v>
      </c>
      <c r="FU96" s="25">
        <f t="shared" ca="1" si="311"/>
        <v>0</v>
      </c>
      <c r="FV96" s="25">
        <f t="shared" ca="1" si="312"/>
        <v>0</v>
      </c>
      <c r="FW96" s="25">
        <f t="shared" ca="1" si="313"/>
        <v>0</v>
      </c>
      <c r="FX96" s="25">
        <f t="shared" ca="1" si="314"/>
        <v>0</v>
      </c>
      <c r="FY96" s="25">
        <f t="shared" ca="1" si="315"/>
        <v>0</v>
      </c>
      <c r="FZ96" s="25">
        <f t="shared" ca="1" si="316"/>
        <v>0</v>
      </c>
      <c r="GA96" s="25">
        <f t="shared" ca="1" si="317"/>
        <v>0</v>
      </c>
      <c r="GB96" s="25">
        <f t="shared" ca="1" si="318"/>
        <v>0</v>
      </c>
      <c r="GC96" s="25">
        <f t="shared" ca="1" si="319"/>
        <v>0</v>
      </c>
      <c r="GD96" s="25">
        <f t="shared" ca="1" si="320"/>
        <v>0</v>
      </c>
      <c r="GE96" s="25">
        <f t="shared" ca="1" si="321"/>
        <v>0</v>
      </c>
      <c r="GF96" s="25">
        <f t="shared" ca="1" si="322"/>
        <v>0</v>
      </c>
      <c r="GG96" s="25">
        <f t="shared" ca="1" si="323"/>
        <v>0</v>
      </c>
      <c r="GH96" s="25">
        <f t="shared" ca="1" si="324"/>
        <v>0</v>
      </c>
      <c r="GI96" s="25">
        <f t="shared" ca="1" si="325"/>
        <v>0</v>
      </c>
      <c r="GJ96" s="25">
        <f t="shared" ca="1" si="326"/>
        <v>0</v>
      </c>
      <c r="GK96" s="25">
        <f t="shared" ca="1" si="327"/>
        <v>0</v>
      </c>
      <c r="GL96" s="25">
        <f t="shared" ca="1" si="328"/>
        <v>0</v>
      </c>
      <c r="GM96" s="25">
        <f t="shared" ca="1" si="329"/>
        <v>0</v>
      </c>
      <c r="GN96" s="25">
        <f t="shared" ca="1" si="330"/>
        <v>0</v>
      </c>
      <c r="GO96" s="25">
        <f t="shared" ca="1" si="331"/>
        <v>0</v>
      </c>
      <c r="GP96" s="25">
        <f t="shared" ca="1" si="332"/>
        <v>0</v>
      </c>
      <c r="GQ96" s="25">
        <f t="shared" ca="1" si="333"/>
        <v>0</v>
      </c>
      <c r="GR96" s="25">
        <f t="shared" ca="1" si="334"/>
        <v>0</v>
      </c>
      <c r="GS96" s="25">
        <f t="shared" ca="1" si="335"/>
        <v>0</v>
      </c>
      <c r="GT96" s="25">
        <f t="shared" ca="1" si="336"/>
        <v>0</v>
      </c>
      <c r="GU96" s="25">
        <f t="shared" ca="1" si="337"/>
        <v>0</v>
      </c>
      <c r="GV96" s="25">
        <f t="shared" ca="1" si="338"/>
        <v>0</v>
      </c>
      <c r="GW96" s="25">
        <f t="shared" ca="1" si="339"/>
        <v>0</v>
      </c>
      <c r="GX96" s="25">
        <f t="shared" ca="1" si="340"/>
        <v>0</v>
      </c>
      <c r="GY96" s="25">
        <f t="shared" ca="1" si="341"/>
        <v>0</v>
      </c>
      <c r="GZ96" s="25">
        <f t="shared" ca="1" si="342"/>
        <v>0</v>
      </c>
      <c r="HA96" s="25">
        <f t="shared" ca="1" si="343"/>
        <v>0</v>
      </c>
      <c r="HB96" s="25">
        <f t="shared" ca="1" si="344"/>
        <v>0</v>
      </c>
      <c r="HC96" s="25">
        <f t="shared" ca="1" si="345"/>
        <v>0</v>
      </c>
      <c r="HD96" s="25">
        <f t="shared" ca="1" si="346"/>
        <v>0</v>
      </c>
      <c r="HE96" s="25">
        <f t="shared" ca="1" si="347"/>
        <v>0</v>
      </c>
      <c r="HF96" s="25">
        <f t="shared" ca="1" si="348"/>
        <v>0</v>
      </c>
      <c r="HG96" s="25">
        <f t="shared" ca="1" si="349"/>
        <v>0</v>
      </c>
      <c r="HH96" s="25">
        <f t="shared" ca="1" si="350"/>
        <v>0</v>
      </c>
      <c r="HI96" s="25">
        <f t="shared" ca="1" si="351"/>
        <v>0</v>
      </c>
      <c r="HJ96" s="25">
        <f t="shared" ca="1" si="352"/>
        <v>0</v>
      </c>
      <c r="HK96" s="25">
        <f t="shared" ca="1" si="353"/>
        <v>0</v>
      </c>
      <c r="HL96" s="25">
        <f t="shared" ca="1" si="354"/>
        <v>0</v>
      </c>
      <c r="HM96" s="25">
        <f t="shared" ca="1" si="355"/>
        <v>0</v>
      </c>
      <c r="HN96" s="25">
        <f t="shared" ca="1" si="356"/>
        <v>0</v>
      </c>
      <c r="HO96" s="25">
        <f t="shared" ca="1" si="357"/>
        <v>0</v>
      </c>
      <c r="HP96" s="25">
        <f t="shared" ca="1" si="358"/>
        <v>0</v>
      </c>
      <c r="HQ96" s="25">
        <f t="shared" ca="1" si="359"/>
        <v>0</v>
      </c>
      <c r="HR96" s="25">
        <f t="shared" ca="1" si="360"/>
        <v>0</v>
      </c>
      <c r="HS96" s="25">
        <f t="shared" ca="1" si="361"/>
        <v>0</v>
      </c>
      <c r="HT96" s="25">
        <f t="shared" ca="1" si="362"/>
        <v>0</v>
      </c>
      <c r="HU96" s="25">
        <f t="shared" ca="1" si="363"/>
        <v>0</v>
      </c>
      <c r="HV96" s="25">
        <f t="shared" ca="1" si="364"/>
        <v>0</v>
      </c>
      <c r="HW96" s="25">
        <f t="shared" ca="1" si="365"/>
        <v>0</v>
      </c>
      <c r="HX96" s="25">
        <f t="shared" ca="1" si="366"/>
        <v>0</v>
      </c>
      <c r="HY96" s="25">
        <f t="shared" ca="1" si="367"/>
        <v>0</v>
      </c>
      <c r="HZ96" s="25">
        <f t="shared" ca="1" si="368"/>
        <v>0</v>
      </c>
      <c r="IA96" s="25">
        <f t="shared" ca="1" si="369"/>
        <v>0</v>
      </c>
      <c r="IB96" s="25">
        <f t="shared" ca="1" si="370"/>
        <v>0</v>
      </c>
      <c r="IC96" s="25">
        <f t="shared" ca="1" si="371"/>
        <v>0</v>
      </c>
      <c r="ID96" s="25">
        <f t="shared" ca="1" si="372"/>
        <v>0</v>
      </c>
      <c r="IE96" s="25">
        <f t="shared" ca="1" si="373"/>
        <v>0</v>
      </c>
      <c r="IF96" s="25">
        <f t="shared" ca="1" si="374"/>
        <v>0</v>
      </c>
      <c r="IG96" s="25">
        <f t="shared" ca="1" si="375"/>
        <v>0</v>
      </c>
      <c r="IH96" s="25">
        <f t="shared" ca="1" si="376"/>
        <v>0</v>
      </c>
      <c r="II96" s="25">
        <f t="shared" ca="1" si="377"/>
        <v>0</v>
      </c>
      <c r="IJ96" s="25">
        <f t="shared" ca="1" si="378"/>
        <v>0</v>
      </c>
      <c r="IK96" s="25">
        <f t="shared" ca="1" si="379"/>
        <v>0</v>
      </c>
      <c r="IL96" s="25">
        <f t="shared" ca="1" si="380"/>
        <v>0</v>
      </c>
      <c r="IM96" s="25">
        <f t="shared" ca="1" si="381"/>
        <v>0</v>
      </c>
      <c r="IN96" s="25">
        <f t="shared" ca="1" si="382"/>
        <v>0</v>
      </c>
      <c r="IO96" s="25">
        <f t="shared" ca="1" si="383"/>
        <v>0</v>
      </c>
      <c r="IP96" s="25">
        <f t="shared" ca="1" si="384"/>
        <v>0</v>
      </c>
      <c r="IQ96" s="25">
        <f t="shared" ca="1" si="385"/>
        <v>0</v>
      </c>
      <c r="IR96" s="25">
        <f t="shared" ca="1" si="386"/>
        <v>0</v>
      </c>
      <c r="IS96" s="25">
        <f t="shared" ca="1" si="387"/>
        <v>0</v>
      </c>
      <c r="IT96" s="25">
        <f t="shared" ca="1" si="388"/>
        <v>0</v>
      </c>
      <c r="IU96" s="25">
        <f t="shared" ca="1" si="389"/>
        <v>0</v>
      </c>
      <c r="IV96" s="25">
        <f t="shared" ca="1" si="390"/>
        <v>0</v>
      </c>
      <c r="IW96" s="25">
        <f t="shared" ca="1" si="391"/>
        <v>0</v>
      </c>
      <c r="IX96" s="25">
        <f t="shared" ca="1" si="392"/>
        <v>0</v>
      </c>
      <c r="IY96" s="25">
        <f t="shared" ca="1" si="393"/>
        <v>0</v>
      </c>
      <c r="IZ96" s="25">
        <f t="shared" ca="1" si="394"/>
        <v>0</v>
      </c>
      <c r="JA96" s="25">
        <f t="shared" ca="1" si="395"/>
        <v>0</v>
      </c>
      <c r="JB96" s="25">
        <f t="shared" ca="1" si="396"/>
        <v>0</v>
      </c>
      <c r="JC96" s="25">
        <f t="shared" ca="1" si="397"/>
        <v>0</v>
      </c>
      <c r="JD96" s="25">
        <f t="shared" ca="1" si="398"/>
        <v>0</v>
      </c>
      <c r="JE96" s="25">
        <f t="shared" ca="1" si="399"/>
        <v>0</v>
      </c>
      <c r="JF96" s="25">
        <f t="shared" ca="1" si="400"/>
        <v>0</v>
      </c>
      <c r="JG96" s="25">
        <f t="shared" ca="1" si="401"/>
        <v>0</v>
      </c>
      <c r="JH96" s="25">
        <f t="shared" ca="1" si="402"/>
        <v>0</v>
      </c>
      <c r="JI96" s="25">
        <f t="shared" ca="1" si="403"/>
        <v>0</v>
      </c>
      <c r="JJ96" s="25">
        <f t="shared" ca="1" si="404"/>
        <v>0</v>
      </c>
      <c r="JK96" s="25">
        <f t="shared" ca="1" si="405"/>
        <v>0</v>
      </c>
      <c r="JL96" s="25">
        <f t="shared" ca="1" si="406"/>
        <v>0</v>
      </c>
      <c r="JM96" s="27">
        <f ca="1">SUM(INDIRECT("'各歳別人口③'!E"&amp;(103+131*ROW(A86))):INDIRECT("'各歳別人口③'!E"&amp;(133+131*ROW(A86))))</f>
        <v>0</v>
      </c>
    </row>
    <row r="97" spans="1:273" x14ac:dyDescent="0.4">
      <c r="A97" s="24" t="str">
        <f>"2025年"&amp;"10月"</f>
        <v>2025年10月</v>
      </c>
      <c r="B97" s="25">
        <f ca="1">SUM(INDIRECT("'各歳別人口③'!D"&amp;(3+131*ROW(A87))):INDIRECT("'各歳別人口③'!E"&amp;(133+131*ROW(A87))))</f>
        <v>0</v>
      </c>
      <c r="D97" s="24" t="str">
        <f>"2025年"&amp;"10月"</f>
        <v>2025年10月</v>
      </c>
      <c r="E97" s="25">
        <f ca="1">SUM(INDIRECT("'各歳別人口③'!D"&amp;(3+131*ROW(A87))):INDIRECT("'各歳別人口③'!D"&amp;(133+131*ROW(A87))))</f>
        <v>0</v>
      </c>
      <c r="F97" s="25">
        <f ca="1">SUM(INDIRECT("'各歳別人口③'!E"&amp;(3+131*ROW(A87))):INDIRECT("'各歳別人口③'!E"&amp;(133+131*ROW(A87))))</f>
        <v>0</v>
      </c>
      <c r="H97" s="24" t="str">
        <f>"2025年"&amp;"10月"</f>
        <v>2025年10月</v>
      </c>
      <c r="I97" s="25">
        <f ca="1">SUM(INDIRECT("'各歳別人口③'!D"&amp;(3+131*ROW(A87))):INDIRECT("'各歳別人口③'!D"&amp;(17+131*ROW(A87))))</f>
        <v>0</v>
      </c>
      <c r="J97" s="25">
        <f ca="1">SUM(INDIRECT("'各歳別人口③'!D"&amp;(18+131*ROW(A87))):INDIRECT("'各歳別人口③'!D"&amp;(67+131*ROW(A87))))</f>
        <v>0</v>
      </c>
      <c r="K97" s="25">
        <f ca="1">SUM(INDIRECT("'各歳別人口③'!D"&amp;(68+131*ROW(A87))):INDIRECT("'各歳別人口③'!D"&amp;(133+131*ROW(A87))))</f>
        <v>0</v>
      </c>
      <c r="M97" s="24" t="str">
        <f>"2025年"&amp;"10月"</f>
        <v>2025年10月</v>
      </c>
      <c r="N97" s="25">
        <f ca="1">SUM(INDIRECT("'各歳別人口③'!E"&amp;(3+131*ROW(A87))):INDIRECT("'各歳別人口③'!E"&amp;(17+131*ROW(A87))))</f>
        <v>0</v>
      </c>
      <c r="O97" s="25">
        <f ca="1">SUM(INDIRECT("'各歳別人口③'!E"&amp;(18+131*ROW(A87))):INDIRECT("'各歳別人口③'!E"&amp;(67+131*ROW(A87))))</f>
        <v>0</v>
      </c>
      <c r="P97" s="25">
        <f ca="1">SUM(INDIRECT("'各歳別人口③'!E"&amp;(68+131*ROW(A87))):INDIRECT("'各歳別人口③'!E"&amp;(133+131*ROW(A87))))</f>
        <v>0</v>
      </c>
      <c r="R97" s="24" t="str">
        <f>"2025年"&amp;"10月"</f>
        <v>2025年10月</v>
      </c>
      <c r="S97" s="26" t="str">
        <f ca="1">IFERROR(SUM(INDIRECT("'各歳別人口③'!D"&amp;(68+131*ROW(A87))):INDIRECT("'各歳別人口③'!E"&amp;(133+131*ROW(A87))))/SUM(INDIRECT("'各歳別人口③'!D"&amp;(3+131*ROW(A87))):INDIRECT("'各歳別人口③'!E"&amp;(133+131*ROW(A87)))),"")</f>
        <v/>
      </c>
      <c r="U97" s="24" t="str">
        <f>"2025年"&amp;"10月"</f>
        <v>2025年10月</v>
      </c>
      <c r="V97" s="26" t="str">
        <f ca="1">IFERROR(SUM(INDIRECT("'各歳別人口③'!D"&amp;(78+131*ROW(A87))):INDIRECT("'各歳別人口③'!E"&amp;(133+131*ROW(A87))))/SUM(INDIRECT("'各歳別人口③'!D"&amp;(3+131*ROW(A87))):INDIRECT("'各歳別人口③'!E"&amp;(133+131*ROW(A87)))),"")</f>
        <v/>
      </c>
      <c r="X97" s="24" t="str">
        <f>"2025年"&amp;"10月"</f>
        <v>2025年10月</v>
      </c>
      <c r="Y97" s="26" t="str">
        <f ca="1">IFERROR(SUM(INDIRECT("'各歳別人口③'!D"&amp;(3+131*ROW(A87))):INDIRECT("'各歳別人口③'!E"&amp;(17+131*ROW(A87))))/SUM(INDIRECT("'各歳別人口③'!D"&amp;(3+131*ROW(A87))):INDIRECT("'各歳別人口③'!E"&amp;(133+131*ROW(A87)))),"")</f>
        <v/>
      </c>
      <c r="Z97" s="26" t="str">
        <f ca="1">IFERROR(SUM(INDIRECT("'各歳別人口③'!D"&amp;(18+131*ROW(A87))):INDIRECT("'各歳別人口③'!E"&amp;(67+131*ROW(A87))))/SUM(INDIRECT("'各歳別人口③'!D"&amp;(3+131*ROW(A87))):INDIRECT("'各歳別人口③'!E"&amp;(133+131*ROW(A87)))),"")</f>
        <v/>
      </c>
      <c r="AA97" s="26" t="str">
        <f ca="1">IFERROR(SUM(INDIRECT("'各歳別人口③'!D"&amp;(68+131*ROW(A87))):INDIRECT("'各歳別人口③'!E"&amp;(133+131*ROW(A87))))/SUM(INDIRECT("'各歳別人口③'!D"&amp;(3+131*ROW(A87))):INDIRECT("'各歳別人口③'!E"&amp;(133+131*ROW(A87)))),"")</f>
        <v/>
      </c>
      <c r="AC97" s="24" t="str">
        <f>"2025年"&amp;"10月"</f>
        <v>2025年10月</v>
      </c>
      <c r="AD97" s="25">
        <f ca="1">SUM(INDIRECT("'各歳別人口③'!D"&amp;(3+131*ROW(A87))):INDIRECT("'各歳別人口③'!D"&amp;(7+131*ROW(A87))))</f>
        <v>0</v>
      </c>
      <c r="AE97" s="25">
        <f ca="1">SUM(INDIRECT("'各歳別人口③'!D"&amp;(8+131*ROW(A87))):INDIRECT("'各歳別人口③'!D"&amp;(12+131*ROW(A87))))</f>
        <v>0</v>
      </c>
      <c r="AF97" s="25">
        <f ca="1">SUM(INDIRECT("'各歳別人口③'!D"&amp;(13+131*ROW(A87))):INDIRECT("'各歳別人口③'!D"&amp;(17+131*ROW(A87))))</f>
        <v>0</v>
      </c>
      <c r="AG97" s="25">
        <f ca="1">SUM(INDIRECT("'各歳別人口③'!D"&amp;(18+131*ROW(A87))):INDIRECT("'各歳別人口③'!D"&amp;(22+131*ROW(A87))))</f>
        <v>0</v>
      </c>
      <c r="AH97" s="25">
        <f ca="1">SUM(INDIRECT("'各歳別人口③'!D"&amp;(23+131*ROW(A87))):INDIRECT("'各歳別人口③'!D"&amp;(27+131*ROW(A87))))</f>
        <v>0</v>
      </c>
      <c r="AI97" s="25">
        <f ca="1">SUM(INDIRECT("'各歳別人口③'!D"&amp;(28+131*ROW(A87))):INDIRECT("'各歳別人口③'!D"&amp;(32+131*ROW(A87))))</f>
        <v>0</v>
      </c>
      <c r="AJ97" s="25">
        <f ca="1">SUM(INDIRECT("'各歳別人口③'!D"&amp;(33+131*ROW(A87))):INDIRECT("'各歳別人口③'!D"&amp;(37+131*ROW(A87))))</f>
        <v>0</v>
      </c>
      <c r="AK97" s="25">
        <f ca="1">SUM(INDIRECT("'各歳別人口③'!D"&amp;(38+131*ROW(A87))):INDIRECT("'各歳別人口③'!D"&amp;(42+131*ROW(A87))))</f>
        <v>0</v>
      </c>
      <c r="AL97" s="25">
        <f ca="1">SUM(INDIRECT("'各歳別人口③'!D"&amp;(43+131*ROW(A87))):INDIRECT("'各歳別人口③'!D"&amp;(47+131*ROW(A87))))</f>
        <v>0</v>
      </c>
      <c r="AM97" s="25">
        <f ca="1">SUM(INDIRECT("'各歳別人口③'!D"&amp;(48+131*ROW(A87))):INDIRECT("'各歳別人口③'!D"&amp;(52+131*ROW(A87))))</f>
        <v>0</v>
      </c>
      <c r="AN97" s="25">
        <f ca="1">SUM(INDIRECT("'各歳別人口③'!D"&amp;(53+131*ROW(A87))):INDIRECT("'各歳別人口③'!D"&amp;(57+131*ROW(A87))))</f>
        <v>0</v>
      </c>
      <c r="AO97" s="25">
        <f ca="1">SUM(INDIRECT("'各歳別人口③'!D"&amp;(58+131*ROW(A87))):INDIRECT("'各歳別人口③'!D"&amp;(62+131*ROW(A87))))</f>
        <v>0</v>
      </c>
      <c r="AP97" s="25">
        <f ca="1">SUM(INDIRECT("'各歳別人口③'!D"&amp;(63+131*ROW(A87))):INDIRECT("'各歳別人口③'!D"&amp;(67+131*ROW(A87))))</f>
        <v>0</v>
      </c>
      <c r="AQ97" s="25">
        <f ca="1">SUM(INDIRECT("'各歳別人口③'!D"&amp;(68+131*ROW(A87))):INDIRECT("'各歳別人口③'!D"&amp;(72+131*ROW(A87))))</f>
        <v>0</v>
      </c>
      <c r="AR97" s="25">
        <f ca="1">SUM(INDIRECT("'各歳別人口③'!D"&amp;(73+131*ROW(A87))):INDIRECT("'各歳別人口③'!D"&amp;(77+131*ROW(A87))))</f>
        <v>0</v>
      </c>
      <c r="AS97" s="25">
        <f ca="1">SUM(INDIRECT("'各歳別人口③'!D"&amp;(78+131*ROW(A87))):INDIRECT("'各歳別人口③'!D"&amp;(82+131*ROW(A87))))</f>
        <v>0</v>
      </c>
      <c r="AT97" s="25">
        <f ca="1">SUM(INDIRECT("'各歳別人口③'!D"&amp;(83+131*ROW(A87))):INDIRECT("'各歳別人口③'!D"&amp;(87+131*ROW(A87))))</f>
        <v>0</v>
      </c>
      <c r="AU97" s="25">
        <f ca="1">SUM(INDIRECT("'各歳別人口③'!D"&amp;(88+131*ROW(A87))):INDIRECT("'各歳別人口③'!D"&amp;(133+131*ROW(A87))))</f>
        <v>0</v>
      </c>
      <c r="AW97" s="24" t="str">
        <f>"2025年"&amp;"10月"</f>
        <v>2025年10月</v>
      </c>
      <c r="AX97" s="25">
        <f ca="1">SUM(INDIRECT("'各歳別人口③'!E"&amp;(3+131*ROW(A87))):INDIRECT("'各歳別人口③'!E"&amp;(7+131*ROW(A87))))</f>
        <v>0</v>
      </c>
      <c r="AY97" s="25">
        <f ca="1">SUM(INDIRECT("'各歳別人口③'!E"&amp;(8+131*ROW(A87))):INDIRECT("'各歳別人口③'!E"&amp;(12+131*ROW(A87))))</f>
        <v>0</v>
      </c>
      <c r="AZ97" s="25">
        <f ca="1">SUM(INDIRECT("'各歳別人口③'!E"&amp;(13+131*ROW(A87))):INDIRECT("'各歳別人口③'!E"&amp;(17+131*ROW(A87))))</f>
        <v>0</v>
      </c>
      <c r="BA97" s="25">
        <f ca="1">SUM(INDIRECT("'各歳別人口③'!E"&amp;(18+131*ROW(A87))):INDIRECT("'各歳別人口③'!E"&amp;(22+131*ROW(A87))))</f>
        <v>0</v>
      </c>
      <c r="BB97" s="25">
        <f ca="1">SUM(INDIRECT("'各歳別人口③'!E"&amp;(23+131*ROW(A87))):INDIRECT("'各歳別人口③'!E"&amp;(27+131*ROW(A87))))</f>
        <v>0</v>
      </c>
      <c r="BC97" s="25">
        <f ca="1">SUM(INDIRECT("'各歳別人口③'!E"&amp;(28+131*ROW(A87))):INDIRECT("'各歳別人口③'!E"&amp;(32+131*ROW(A87))))</f>
        <v>0</v>
      </c>
      <c r="BD97" s="25">
        <f ca="1">SUM(INDIRECT("'各歳別人口③'!E"&amp;(33+131*ROW(A87))):INDIRECT("'各歳別人口③'!E"&amp;(37+131*ROW(A87))))</f>
        <v>0</v>
      </c>
      <c r="BE97" s="25">
        <f ca="1">SUM(INDIRECT("'各歳別人口③'!E"&amp;(38+131*ROW(A87))):INDIRECT("'各歳別人口③'!E"&amp;(42+131*ROW(A87))))</f>
        <v>0</v>
      </c>
      <c r="BF97" s="25">
        <f ca="1">SUM(INDIRECT("'各歳別人口③'!E"&amp;(43+131*ROW(A87))):INDIRECT("'各歳別人口③'!E"&amp;(47+131*ROW(A87))))</f>
        <v>0</v>
      </c>
      <c r="BG97" s="25">
        <f ca="1">SUM(INDIRECT("'各歳別人口③'!E"&amp;(48+131*ROW(A87))):INDIRECT("'各歳別人口③'!E"&amp;(52+131*ROW(A87))))</f>
        <v>0</v>
      </c>
      <c r="BH97" s="25">
        <f ca="1">SUM(INDIRECT("'各歳別人口③'!E"&amp;(53+131*ROW(A87))):INDIRECT("'各歳別人口③'!E"&amp;(57+131*ROW(A87))))</f>
        <v>0</v>
      </c>
      <c r="BI97" s="25">
        <f ca="1">SUM(INDIRECT("'各歳別人口③'!E"&amp;(58+131*ROW(A87))):INDIRECT("'各歳別人口③'!E"&amp;(62+131*ROW(A87))))</f>
        <v>0</v>
      </c>
      <c r="BJ97" s="25">
        <f ca="1">SUM(INDIRECT("'各歳別人口③'!E"&amp;(63+131*ROW(A87))):INDIRECT("'各歳別人口③'!E"&amp;(67+131*ROW(A87))))</f>
        <v>0</v>
      </c>
      <c r="BK97" s="25">
        <f ca="1">SUM(INDIRECT("'各歳別人口③'!E"&amp;(68+131*ROW(A87))):INDIRECT("'各歳別人口③'!E"&amp;(72+131*ROW(A87))))</f>
        <v>0</v>
      </c>
      <c r="BL97" s="25">
        <f ca="1">SUM(INDIRECT("'各歳別人口③'!E"&amp;(73+131*ROW(A87))):INDIRECT("'各歳別人口③'!E"&amp;(77+131*ROW(A87))))</f>
        <v>0</v>
      </c>
      <c r="BM97" s="25">
        <f ca="1">SUM(INDIRECT("'各歳別人口③'!E"&amp;(78+131*ROW(A87))):INDIRECT("'各歳別人口③'!E"&amp;(82+131*ROW(A87))))</f>
        <v>0</v>
      </c>
      <c r="BN97" s="25">
        <f ca="1">SUM(INDIRECT("'各歳別人口③'!E"&amp;(83+131*ROW(A87))):INDIRECT("'各歳別人口③'!E"&amp;(87+131*ROW(A87))))</f>
        <v>0</v>
      </c>
      <c r="BO97" s="25">
        <f ca="1">SUM(INDIRECT("'各歳別人口③'!E"&amp;(88+131*ROW(A87))):INDIRECT("'各歳別人口③'!E"&amp;(133+131*ROW(A87))))</f>
        <v>0</v>
      </c>
      <c r="BQ97" s="24" t="str">
        <f>"2025年"&amp;"10月"</f>
        <v>2025年10月</v>
      </c>
      <c r="BR97" s="25">
        <f t="shared" ca="1" si="207"/>
        <v>0</v>
      </c>
      <c r="BS97" s="25">
        <f t="shared" ca="1" si="208"/>
        <v>0</v>
      </c>
      <c r="BT97" s="25">
        <f t="shared" ca="1" si="209"/>
        <v>0</v>
      </c>
      <c r="BU97" s="25">
        <f t="shared" ca="1" si="210"/>
        <v>0</v>
      </c>
      <c r="BV97" s="25">
        <f t="shared" ca="1" si="211"/>
        <v>0</v>
      </c>
      <c r="BW97" s="25">
        <f t="shared" ca="1" si="212"/>
        <v>0</v>
      </c>
      <c r="BX97" s="25">
        <f t="shared" ca="1" si="213"/>
        <v>0</v>
      </c>
      <c r="BY97" s="25">
        <f t="shared" ca="1" si="214"/>
        <v>0</v>
      </c>
      <c r="BZ97" s="25">
        <f t="shared" ca="1" si="215"/>
        <v>0</v>
      </c>
      <c r="CA97" s="25">
        <f t="shared" ca="1" si="216"/>
        <v>0</v>
      </c>
      <c r="CB97" s="25">
        <f t="shared" ca="1" si="217"/>
        <v>0</v>
      </c>
      <c r="CC97" s="25">
        <f t="shared" ca="1" si="218"/>
        <v>0</v>
      </c>
      <c r="CD97" s="25">
        <f t="shared" ca="1" si="219"/>
        <v>0</v>
      </c>
      <c r="CE97" s="25">
        <f t="shared" ca="1" si="220"/>
        <v>0</v>
      </c>
      <c r="CF97" s="25">
        <f t="shared" ca="1" si="221"/>
        <v>0</v>
      </c>
      <c r="CG97" s="25">
        <f t="shared" ca="1" si="222"/>
        <v>0</v>
      </c>
      <c r="CH97" s="25">
        <f t="shared" ca="1" si="223"/>
        <v>0</v>
      </c>
      <c r="CI97" s="25">
        <f t="shared" ca="1" si="224"/>
        <v>0</v>
      </c>
      <c r="CJ97" s="25">
        <f t="shared" ca="1" si="225"/>
        <v>0</v>
      </c>
      <c r="CK97" s="25">
        <f t="shared" ca="1" si="226"/>
        <v>0</v>
      </c>
      <c r="CL97" s="25">
        <f t="shared" ca="1" si="227"/>
        <v>0</v>
      </c>
      <c r="CM97" s="25">
        <f t="shared" ca="1" si="228"/>
        <v>0</v>
      </c>
      <c r="CN97" s="25">
        <f t="shared" ca="1" si="229"/>
        <v>0</v>
      </c>
      <c r="CO97" s="25">
        <f t="shared" ca="1" si="230"/>
        <v>0</v>
      </c>
      <c r="CP97" s="25">
        <f t="shared" ca="1" si="231"/>
        <v>0</v>
      </c>
      <c r="CQ97" s="25">
        <f t="shared" ca="1" si="232"/>
        <v>0</v>
      </c>
      <c r="CR97" s="25">
        <f t="shared" ca="1" si="233"/>
        <v>0</v>
      </c>
      <c r="CS97" s="25">
        <f t="shared" ca="1" si="234"/>
        <v>0</v>
      </c>
      <c r="CT97" s="25">
        <f t="shared" ca="1" si="235"/>
        <v>0</v>
      </c>
      <c r="CU97" s="25">
        <f t="shared" ca="1" si="236"/>
        <v>0</v>
      </c>
      <c r="CV97" s="25">
        <f t="shared" ca="1" si="237"/>
        <v>0</v>
      </c>
      <c r="CW97" s="25">
        <f t="shared" ca="1" si="238"/>
        <v>0</v>
      </c>
      <c r="CX97" s="25">
        <f t="shared" ca="1" si="239"/>
        <v>0</v>
      </c>
      <c r="CY97" s="25">
        <f t="shared" ca="1" si="240"/>
        <v>0</v>
      </c>
      <c r="CZ97" s="25">
        <f t="shared" ca="1" si="241"/>
        <v>0</v>
      </c>
      <c r="DA97" s="25">
        <f t="shared" ca="1" si="242"/>
        <v>0</v>
      </c>
      <c r="DB97" s="25">
        <f t="shared" ca="1" si="243"/>
        <v>0</v>
      </c>
      <c r="DC97" s="25">
        <f t="shared" ca="1" si="244"/>
        <v>0</v>
      </c>
      <c r="DD97" s="25">
        <f t="shared" ca="1" si="245"/>
        <v>0</v>
      </c>
      <c r="DE97" s="25">
        <f t="shared" ca="1" si="246"/>
        <v>0</v>
      </c>
      <c r="DF97" s="25">
        <f t="shared" ca="1" si="247"/>
        <v>0</v>
      </c>
      <c r="DG97" s="25">
        <f t="shared" ca="1" si="248"/>
        <v>0</v>
      </c>
      <c r="DH97" s="25">
        <f t="shared" ca="1" si="249"/>
        <v>0</v>
      </c>
      <c r="DI97" s="25">
        <f t="shared" ca="1" si="250"/>
        <v>0</v>
      </c>
      <c r="DJ97" s="25">
        <f t="shared" ca="1" si="251"/>
        <v>0</v>
      </c>
      <c r="DK97" s="25">
        <f t="shared" ca="1" si="252"/>
        <v>0</v>
      </c>
      <c r="DL97" s="25">
        <f t="shared" ca="1" si="253"/>
        <v>0</v>
      </c>
      <c r="DM97" s="25">
        <f t="shared" ca="1" si="254"/>
        <v>0</v>
      </c>
      <c r="DN97" s="25">
        <f t="shared" ca="1" si="255"/>
        <v>0</v>
      </c>
      <c r="DO97" s="25">
        <f t="shared" ca="1" si="256"/>
        <v>0</v>
      </c>
      <c r="DP97" s="25">
        <f t="shared" ca="1" si="257"/>
        <v>0</v>
      </c>
      <c r="DQ97" s="25">
        <f t="shared" ca="1" si="258"/>
        <v>0</v>
      </c>
      <c r="DR97" s="25">
        <f t="shared" ca="1" si="259"/>
        <v>0</v>
      </c>
      <c r="DS97" s="25">
        <f t="shared" ca="1" si="260"/>
        <v>0</v>
      </c>
      <c r="DT97" s="25">
        <f t="shared" ca="1" si="261"/>
        <v>0</v>
      </c>
      <c r="DU97" s="25">
        <f t="shared" ca="1" si="262"/>
        <v>0</v>
      </c>
      <c r="DV97" s="25">
        <f t="shared" ca="1" si="263"/>
        <v>0</v>
      </c>
      <c r="DW97" s="25">
        <f t="shared" ca="1" si="264"/>
        <v>0</v>
      </c>
      <c r="DX97" s="25">
        <f t="shared" ca="1" si="265"/>
        <v>0</v>
      </c>
      <c r="DY97" s="25">
        <f t="shared" ca="1" si="266"/>
        <v>0</v>
      </c>
      <c r="DZ97" s="25">
        <f t="shared" ca="1" si="267"/>
        <v>0</v>
      </c>
      <c r="EA97" s="25">
        <f t="shared" ca="1" si="268"/>
        <v>0</v>
      </c>
      <c r="EB97" s="25">
        <f t="shared" ca="1" si="269"/>
        <v>0</v>
      </c>
      <c r="EC97" s="25">
        <f t="shared" ca="1" si="270"/>
        <v>0</v>
      </c>
      <c r="ED97" s="25">
        <f t="shared" ca="1" si="271"/>
        <v>0</v>
      </c>
      <c r="EE97" s="25">
        <f t="shared" ca="1" si="272"/>
        <v>0</v>
      </c>
      <c r="EF97" s="25">
        <f t="shared" ca="1" si="273"/>
        <v>0</v>
      </c>
      <c r="EG97" s="25">
        <f t="shared" ca="1" si="274"/>
        <v>0</v>
      </c>
      <c r="EH97" s="25">
        <f t="shared" ca="1" si="275"/>
        <v>0</v>
      </c>
      <c r="EI97" s="25">
        <f t="shared" ca="1" si="276"/>
        <v>0</v>
      </c>
      <c r="EJ97" s="25">
        <f t="shared" ca="1" si="277"/>
        <v>0</v>
      </c>
      <c r="EK97" s="25">
        <f t="shared" ca="1" si="278"/>
        <v>0</v>
      </c>
      <c r="EL97" s="25">
        <f t="shared" ca="1" si="279"/>
        <v>0</v>
      </c>
      <c r="EM97" s="25">
        <f t="shared" ca="1" si="280"/>
        <v>0</v>
      </c>
      <c r="EN97" s="25">
        <f t="shared" ca="1" si="281"/>
        <v>0</v>
      </c>
      <c r="EO97" s="25">
        <f t="shared" ca="1" si="282"/>
        <v>0</v>
      </c>
      <c r="EP97" s="25">
        <f t="shared" ca="1" si="283"/>
        <v>0</v>
      </c>
      <c r="EQ97" s="25">
        <f t="shared" ca="1" si="284"/>
        <v>0</v>
      </c>
      <c r="ER97" s="25">
        <f t="shared" ca="1" si="285"/>
        <v>0</v>
      </c>
      <c r="ES97" s="25">
        <f t="shared" ca="1" si="286"/>
        <v>0</v>
      </c>
      <c r="ET97" s="25">
        <f t="shared" ca="1" si="287"/>
        <v>0</v>
      </c>
      <c r="EU97" s="25">
        <f t="shared" ca="1" si="288"/>
        <v>0</v>
      </c>
      <c r="EV97" s="25">
        <f t="shared" ca="1" si="289"/>
        <v>0</v>
      </c>
      <c r="EW97" s="25">
        <f t="shared" ca="1" si="290"/>
        <v>0</v>
      </c>
      <c r="EX97" s="25">
        <f t="shared" ca="1" si="291"/>
        <v>0</v>
      </c>
      <c r="EY97" s="25">
        <f t="shared" ca="1" si="292"/>
        <v>0</v>
      </c>
      <c r="EZ97" s="25">
        <f t="shared" ca="1" si="293"/>
        <v>0</v>
      </c>
      <c r="FA97" s="25">
        <f t="shared" ca="1" si="294"/>
        <v>0</v>
      </c>
      <c r="FB97" s="25">
        <f t="shared" ca="1" si="295"/>
        <v>0</v>
      </c>
      <c r="FC97" s="25">
        <f t="shared" ca="1" si="296"/>
        <v>0</v>
      </c>
      <c r="FD97" s="25">
        <f t="shared" ca="1" si="297"/>
        <v>0</v>
      </c>
      <c r="FE97" s="25">
        <f t="shared" ca="1" si="298"/>
        <v>0</v>
      </c>
      <c r="FF97" s="25">
        <f t="shared" ca="1" si="299"/>
        <v>0</v>
      </c>
      <c r="FG97" s="25">
        <f t="shared" ca="1" si="300"/>
        <v>0</v>
      </c>
      <c r="FH97" s="25">
        <f t="shared" ca="1" si="301"/>
        <v>0</v>
      </c>
      <c r="FI97" s="25">
        <f t="shared" ca="1" si="302"/>
        <v>0</v>
      </c>
      <c r="FJ97" s="25">
        <f t="shared" ca="1" si="303"/>
        <v>0</v>
      </c>
      <c r="FK97" s="25">
        <f t="shared" ca="1" si="304"/>
        <v>0</v>
      </c>
      <c r="FL97" s="25">
        <f t="shared" ca="1" si="305"/>
        <v>0</v>
      </c>
      <c r="FM97" s="25">
        <f t="shared" ca="1" si="306"/>
        <v>0</v>
      </c>
      <c r="FN97" s="27">
        <f ca="1">SUM(INDIRECT("'各歳別人口③'!D"&amp;(103+131*ROW(A87))):INDIRECT("'各歳別人口③'!D"&amp;(133+131*ROW(A87))))</f>
        <v>0</v>
      </c>
      <c r="FP97" s="24" t="str">
        <f>"2025年"&amp;"10月"</f>
        <v>2025年10月</v>
      </c>
      <c r="FQ97" s="25">
        <f t="shared" ca="1" si="307"/>
        <v>0</v>
      </c>
      <c r="FR97" s="25">
        <f t="shared" ca="1" si="308"/>
        <v>0</v>
      </c>
      <c r="FS97" s="25">
        <f t="shared" ca="1" si="309"/>
        <v>0</v>
      </c>
      <c r="FT97" s="25">
        <f t="shared" ca="1" si="310"/>
        <v>0</v>
      </c>
      <c r="FU97" s="25">
        <f t="shared" ca="1" si="311"/>
        <v>0</v>
      </c>
      <c r="FV97" s="25">
        <f t="shared" ca="1" si="312"/>
        <v>0</v>
      </c>
      <c r="FW97" s="25">
        <f t="shared" ca="1" si="313"/>
        <v>0</v>
      </c>
      <c r="FX97" s="25">
        <f t="shared" ca="1" si="314"/>
        <v>0</v>
      </c>
      <c r="FY97" s="25">
        <f t="shared" ca="1" si="315"/>
        <v>0</v>
      </c>
      <c r="FZ97" s="25">
        <f t="shared" ca="1" si="316"/>
        <v>0</v>
      </c>
      <c r="GA97" s="25">
        <f t="shared" ca="1" si="317"/>
        <v>0</v>
      </c>
      <c r="GB97" s="25">
        <f t="shared" ca="1" si="318"/>
        <v>0</v>
      </c>
      <c r="GC97" s="25">
        <f t="shared" ca="1" si="319"/>
        <v>0</v>
      </c>
      <c r="GD97" s="25">
        <f t="shared" ca="1" si="320"/>
        <v>0</v>
      </c>
      <c r="GE97" s="25">
        <f t="shared" ca="1" si="321"/>
        <v>0</v>
      </c>
      <c r="GF97" s="25">
        <f t="shared" ca="1" si="322"/>
        <v>0</v>
      </c>
      <c r="GG97" s="25">
        <f t="shared" ca="1" si="323"/>
        <v>0</v>
      </c>
      <c r="GH97" s="25">
        <f t="shared" ca="1" si="324"/>
        <v>0</v>
      </c>
      <c r="GI97" s="25">
        <f t="shared" ca="1" si="325"/>
        <v>0</v>
      </c>
      <c r="GJ97" s="25">
        <f t="shared" ca="1" si="326"/>
        <v>0</v>
      </c>
      <c r="GK97" s="25">
        <f t="shared" ca="1" si="327"/>
        <v>0</v>
      </c>
      <c r="GL97" s="25">
        <f t="shared" ca="1" si="328"/>
        <v>0</v>
      </c>
      <c r="GM97" s="25">
        <f t="shared" ca="1" si="329"/>
        <v>0</v>
      </c>
      <c r="GN97" s="25">
        <f t="shared" ca="1" si="330"/>
        <v>0</v>
      </c>
      <c r="GO97" s="25">
        <f t="shared" ca="1" si="331"/>
        <v>0</v>
      </c>
      <c r="GP97" s="25">
        <f t="shared" ca="1" si="332"/>
        <v>0</v>
      </c>
      <c r="GQ97" s="25">
        <f t="shared" ca="1" si="333"/>
        <v>0</v>
      </c>
      <c r="GR97" s="25">
        <f t="shared" ca="1" si="334"/>
        <v>0</v>
      </c>
      <c r="GS97" s="25">
        <f t="shared" ca="1" si="335"/>
        <v>0</v>
      </c>
      <c r="GT97" s="25">
        <f t="shared" ca="1" si="336"/>
        <v>0</v>
      </c>
      <c r="GU97" s="25">
        <f t="shared" ca="1" si="337"/>
        <v>0</v>
      </c>
      <c r="GV97" s="25">
        <f t="shared" ca="1" si="338"/>
        <v>0</v>
      </c>
      <c r="GW97" s="25">
        <f t="shared" ca="1" si="339"/>
        <v>0</v>
      </c>
      <c r="GX97" s="25">
        <f t="shared" ca="1" si="340"/>
        <v>0</v>
      </c>
      <c r="GY97" s="25">
        <f t="shared" ca="1" si="341"/>
        <v>0</v>
      </c>
      <c r="GZ97" s="25">
        <f t="shared" ca="1" si="342"/>
        <v>0</v>
      </c>
      <c r="HA97" s="25">
        <f t="shared" ca="1" si="343"/>
        <v>0</v>
      </c>
      <c r="HB97" s="25">
        <f t="shared" ca="1" si="344"/>
        <v>0</v>
      </c>
      <c r="HC97" s="25">
        <f t="shared" ca="1" si="345"/>
        <v>0</v>
      </c>
      <c r="HD97" s="25">
        <f t="shared" ca="1" si="346"/>
        <v>0</v>
      </c>
      <c r="HE97" s="25">
        <f t="shared" ca="1" si="347"/>
        <v>0</v>
      </c>
      <c r="HF97" s="25">
        <f t="shared" ca="1" si="348"/>
        <v>0</v>
      </c>
      <c r="HG97" s="25">
        <f t="shared" ca="1" si="349"/>
        <v>0</v>
      </c>
      <c r="HH97" s="25">
        <f t="shared" ca="1" si="350"/>
        <v>0</v>
      </c>
      <c r="HI97" s="25">
        <f t="shared" ca="1" si="351"/>
        <v>0</v>
      </c>
      <c r="HJ97" s="25">
        <f t="shared" ca="1" si="352"/>
        <v>0</v>
      </c>
      <c r="HK97" s="25">
        <f t="shared" ca="1" si="353"/>
        <v>0</v>
      </c>
      <c r="HL97" s="25">
        <f t="shared" ca="1" si="354"/>
        <v>0</v>
      </c>
      <c r="HM97" s="25">
        <f t="shared" ca="1" si="355"/>
        <v>0</v>
      </c>
      <c r="HN97" s="25">
        <f t="shared" ca="1" si="356"/>
        <v>0</v>
      </c>
      <c r="HO97" s="25">
        <f t="shared" ca="1" si="357"/>
        <v>0</v>
      </c>
      <c r="HP97" s="25">
        <f t="shared" ca="1" si="358"/>
        <v>0</v>
      </c>
      <c r="HQ97" s="25">
        <f t="shared" ca="1" si="359"/>
        <v>0</v>
      </c>
      <c r="HR97" s="25">
        <f t="shared" ca="1" si="360"/>
        <v>0</v>
      </c>
      <c r="HS97" s="25">
        <f t="shared" ca="1" si="361"/>
        <v>0</v>
      </c>
      <c r="HT97" s="25">
        <f t="shared" ca="1" si="362"/>
        <v>0</v>
      </c>
      <c r="HU97" s="25">
        <f t="shared" ca="1" si="363"/>
        <v>0</v>
      </c>
      <c r="HV97" s="25">
        <f t="shared" ca="1" si="364"/>
        <v>0</v>
      </c>
      <c r="HW97" s="25">
        <f t="shared" ca="1" si="365"/>
        <v>0</v>
      </c>
      <c r="HX97" s="25">
        <f t="shared" ca="1" si="366"/>
        <v>0</v>
      </c>
      <c r="HY97" s="25">
        <f t="shared" ca="1" si="367"/>
        <v>0</v>
      </c>
      <c r="HZ97" s="25">
        <f t="shared" ca="1" si="368"/>
        <v>0</v>
      </c>
      <c r="IA97" s="25">
        <f t="shared" ca="1" si="369"/>
        <v>0</v>
      </c>
      <c r="IB97" s="25">
        <f t="shared" ca="1" si="370"/>
        <v>0</v>
      </c>
      <c r="IC97" s="25">
        <f t="shared" ca="1" si="371"/>
        <v>0</v>
      </c>
      <c r="ID97" s="25">
        <f t="shared" ca="1" si="372"/>
        <v>0</v>
      </c>
      <c r="IE97" s="25">
        <f t="shared" ca="1" si="373"/>
        <v>0</v>
      </c>
      <c r="IF97" s="25">
        <f t="shared" ca="1" si="374"/>
        <v>0</v>
      </c>
      <c r="IG97" s="25">
        <f t="shared" ca="1" si="375"/>
        <v>0</v>
      </c>
      <c r="IH97" s="25">
        <f t="shared" ca="1" si="376"/>
        <v>0</v>
      </c>
      <c r="II97" s="25">
        <f t="shared" ca="1" si="377"/>
        <v>0</v>
      </c>
      <c r="IJ97" s="25">
        <f t="shared" ca="1" si="378"/>
        <v>0</v>
      </c>
      <c r="IK97" s="25">
        <f t="shared" ca="1" si="379"/>
        <v>0</v>
      </c>
      <c r="IL97" s="25">
        <f t="shared" ca="1" si="380"/>
        <v>0</v>
      </c>
      <c r="IM97" s="25">
        <f t="shared" ca="1" si="381"/>
        <v>0</v>
      </c>
      <c r="IN97" s="25">
        <f t="shared" ca="1" si="382"/>
        <v>0</v>
      </c>
      <c r="IO97" s="25">
        <f t="shared" ca="1" si="383"/>
        <v>0</v>
      </c>
      <c r="IP97" s="25">
        <f t="shared" ca="1" si="384"/>
        <v>0</v>
      </c>
      <c r="IQ97" s="25">
        <f t="shared" ca="1" si="385"/>
        <v>0</v>
      </c>
      <c r="IR97" s="25">
        <f t="shared" ca="1" si="386"/>
        <v>0</v>
      </c>
      <c r="IS97" s="25">
        <f t="shared" ca="1" si="387"/>
        <v>0</v>
      </c>
      <c r="IT97" s="25">
        <f t="shared" ca="1" si="388"/>
        <v>0</v>
      </c>
      <c r="IU97" s="25">
        <f t="shared" ca="1" si="389"/>
        <v>0</v>
      </c>
      <c r="IV97" s="25">
        <f t="shared" ca="1" si="390"/>
        <v>0</v>
      </c>
      <c r="IW97" s="25">
        <f t="shared" ca="1" si="391"/>
        <v>0</v>
      </c>
      <c r="IX97" s="25">
        <f t="shared" ca="1" si="392"/>
        <v>0</v>
      </c>
      <c r="IY97" s="25">
        <f t="shared" ca="1" si="393"/>
        <v>0</v>
      </c>
      <c r="IZ97" s="25">
        <f t="shared" ca="1" si="394"/>
        <v>0</v>
      </c>
      <c r="JA97" s="25">
        <f t="shared" ca="1" si="395"/>
        <v>0</v>
      </c>
      <c r="JB97" s="25">
        <f t="shared" ca="1" si="396"/>
        <v>0</v>
      </c>
      <c r="JC97" s="25">
        <f t="shared" ca="1" si="397"/>
        <v>0</v>
      </c>
      <c r="JD97" s="25">
        <f t="shared" ca="1" si="398"/>
        <v>0</v>
      </c>
      <c r="JE97" s="25">
        <f t="shared" ca="1" si="399"/>
        <v>0</v>
      </c>
      <c r="JF97" s="25">
        <f t="shared" ca="1" si="400"/>
        <v>0</v>
      </c>
      <c r="JG97" s="25">
        <f t="shared" ca="1" si="401"/>
        <v>0</v>
      </c>
      <c r="JH97" s="25">
        <f t="shared" ca="1" si="402"/>
        <v>0</v>
      </c>
      <c r="JI97" s="25">
        <f t="shared" ca="1" si="403"/>
        <v>0</v>
      </c>
      <c r="JJ97" s="25">
        <f t="shared" ca="1" si="404"/>
        <v>0</v>
      </c>
      <c r="JK97" s="25">
        <f t="shared" ca="1" si="405"/>
        <v>0</v>
      </c>
      <c r="JL97" s="25">
        <f t="shared" ca="1" si="406"/>
        <v>0</v>
      </c>
      <c r="JM97" s="27">
        <f ca="1">SUM(INDIRECT("'各歳別人口③'!E"&amp;(103+131*ROW(A87))):INDIRECT("'各歳別人口③'!E"&amp;(133+131*ROW(A87))))</f>
        <v>0</v>
      </c>
    </row>
    <row r="98" spans="1:273" x14ac:dyDescent="0.4">
      <c r="A98" s="24" t="str">
        <f>"2025年"&amp;"11月"</f>
        <v>2025年11月</v>
      </c>
      <c r="B98" s="25">
        <f ca="1">SUM(INDIRECT("'各歳別人口③'!D"&amp;(3+131*ROW(A88))):INDIRECT("'各歳別人口③'!E"&amp;(133+131*ROW(A88))))</f>
        <v>0</v>
      </c>
      <c r="D98" s="24" t="str">
        <f>"2025年"&amp;"11月"</f>
        <v>2025年11月</v>
      </c>
      <c r="E98" s="25">
        <f ca="1">SUM(INDIRECT("'各歳別人口③'!D"&amp;(3+131*ROW(A88))):INDIRECT("'各歳別人口③'!D"&amp;(133+131*ROW(A88))))</f>
        <v>0</v>
      </c>
      <c r="F98" s="25">
        <f ca="1">SUM(INDIRECT("'各歳別人口③'!E"&amp;(3+131*ROW(A88))):INDIRECT("'各歳別人口③'!E"&amp;(133+131*ROW(A88))))</f>
        <v>0</v>
      </c>
      <c r="H98" s="24" t="str">
        <f>"2025年"&amp;"11月"</f>
        <v>2025年11月</v>
      </c>
      <c r="I98" s="25">
        <f ca="1">SUM(INDIRECT("'各歳別人口③'!D"&amp;(3+131*ROW(A88))):INDIRECT("'各歳別人口③'!D"&amp;(17+131*ROW(A88))))</f>
        <v>0</v>
      </c>
      <c r="J98" s="25">
        <f ca="1">SUM(INDIRECT("'各歳別人口③'!D"&amp;(18+131*ROW(A88))):INDIRECT("'各歳別人口③'!D"&amp;(67+131*ROW(A88))))</f>
        <v>0</v>
      </c>
      <c r="K98" s="25">
        <f ca="1">SUM(INDIRECT("'各歳別人口③'!D"&amp;(68+131*ROW(A88))):INDIRECT("'各歳別人口③'!D"&amp;(133+131*ROW(A88))))</f>
        <v>0</v>
      </c>
      <c r="M98" s="24" t="str">
        <f>"2025年"&amp;"11月"</f>
        <v>2025年11月</v>
      </c>
      <c r="N98" s="25">
        <f ca="1">SUM(INDIRECT("'各歳別人口③'!E"&amp;(3+131*ROW(A88))):INDIRECT("'各歳別人口③'!E"&amp;(17+131*ROW(A88))))</f>
        <v>0</v>
      </c>
      <c r="O98" s="25">
        <f ca="1">SUM(INDIRECT("'各歳別人口③'!E"&amp;(18+131*ROW(A88))):INDIRECT("'各歳別人口③'!E"&amp;(67+131*ROW(A88))))</f>
        <v>0</v>
      </c>
      <c r="P98" s="25">
        <f ca="1">SUM(INDIRECT("'各歳別人口③'!E"&amp;(68+131*ROW(A88))):INDIRECT("'各歳別人口③'!E"&amp;(133+131*ROW(A88))))</f>
        <v>0</v>
      </c>
      <c r="R98" s="24" t="str">
        <f>"2025年"&amp;"11月"</f>
        <v>2025年11月</v>
      </c>
      <c r="S98" s="26" t="str">
        <f ca="1">IFERROR(SUM(INDIRECT("'各歳別人口③'!D"&amp;(68+131*ROW(A88))):INDIRECT("'各歳別人口③'!E"&amp;(133+131*ROW(A88))))/SUM(INDIRECT("'各歳別人口③'!D"&amp;(3+131*ROW(A88))):INDIRECT("'各歳別人口③'!E"&amp;(133+131*ROW(A88)))),"")</f>
        <v/>
      </c>
      <c r="U98" s="24" t="str">
        <f>"2025年"&amp;"11月"</f>
        <v>2025年11月</v>
      </c>
      <c r="V98" s="26" t="str">
        <f ca="1">IFERROR(SUM(INDIRECT("'各歳別人口③'!D"&amp;(78+131*ROW(A88))):INDIRECT("'各歳別人口③'!E"&amp;(133+131*ROW(A88))))/SUM(INDIRECT("'各歳別人口③'!D"&amp;(3+131*ROW(A88))):INDIRECT("'各歳別人口③'!E"&amp;(133+131*ROW(A88)))),"")</f>
        <v/>
      </c>
      <c r="X98" s="24" t="str">
        <f>"2025年"&amp;"11月"</f>
        <v>2025年11月</v>
      </c>
      <c r="Y98" s="26" t="str">
        <f ca="1">IFERROR(SUM(INDIRECT("'各歳別人口③'!D"&amp;(3+131*ROW(A88))):INDIRECT("'各歳別人口③'!E"&amp;(17+131*ROW(A88))))/SUM(INDIRECT("'各歳別人口③'!D"&amp;(3+131*ROW(A88))):INDIRECT("'各歳別人口③'!E"&amp;(133+131*ROW(A88)))),"")</f>
        <v/>
      </c>
      <c r="Z98" s="26" t="str">
        <f ca="1">IFERROR(SUM(INDIRECT("'各歳別人口③'!D"&amp;(18+131*ROW(A88))):INDIRECT("'各歳別人口③'!E"&amp;(67+131*ROW(A88))))/SUM(INDIRECT("'各歳別人口③'!D"&amp;(3+131*ROW(A88))):INDIRECT("'各歳別人口③'!E"&amp;(133+131*ROW(A88)))),"")</f>
        <v/>
      </c>
      <c r="AA98" s="26" t="str">
        <f ca="1">IFERROR(SUM(INDIRECT("'各歳別人口③'!D"&amp;(68+131*ROW(A88))):INDIRECT("'各歳別人口③'!E"&amp;(133+131*ROW(A88))))/SUM(INDIRECT("'各歳別人口③'!D"&amp;(3+131*ROW(A88))):INDIRECT("'各歳別人口③'!E"&amp;(133+131*ROW(A88)))),"")</f>
        <v/>
      </c>
      <c r="AC98" s="24" t="str">
        <f>"2025年"&amp;"11月"</f>
        <v>2025年11月</v>
      </c>
      <c r="AD98" s="25">
        <f ca="1">SUM(INDIRECT("'各歳別人口③'!D"&amp;(3+131*ROW(A88))):INDIRECT("'各歳別人口③'!D"&amp;(7+131*ROW(A88))))</f>
        <v>0</v>
      </c>
      <c r="AE98" s="25">
        <f ca="1">SUM(INDIRECT("'各歳別人口③'!D"&amp;(8+131*ROW(A88))):INDIRECT("'各歳別人口③'!D"&amp;(12+131*ROW(A88))))</f>
        <v>0</v>
      </c>
      <c r="AF98" s="25">
        <f ca="1">SUM(INDIRECT("'各歳別人口③'!D"&amp;(13+131*ROW(A88))):INDIRECT("'各歳別人口③'!D"&amp;(17+131*ROW(A88))))</f>
        <v>0</v>
      </c>
      <c r="AG98" s="25">
        <f ca="1">SUM(INDIRECT("'各歳別人口③'!D"&amp;(18+131*ROW(A88))):INDIRECT("'各歳別人口③'!D"&amp;(22+131*ROW(A88))))</f>
        <v>0</v>
      </c>
      <c r="AH98" s="25">
        <f ca="1">SUM(INDIRECT("'各歳別人口③'!D"&amp;(23+131*ROW(A88))):INDIRECT("'各歳別人口③'!D"&amp;(27+131*ROW(A88))))</f>
        <v>0</v>
      </c>
      <c r="AI98" s="25">
        <f ca="1">SUM(INDIRECT("'各歳別人口③'!D"&amp;(28+131*ROW(A88))):INDIRECT("'各歳別人口③'!D"&amp;(32+131*ROW(A88))))</f>
        <v>0</v>
      </c>
      <c r="AJ98" s="25">
        <f ca="1">SUM(INDIRECT("'各歳別人口③'!D"&amp;(33+131*ROW(A88))):INDIRECT("'各歳別人口③'!D"&amp;(37+131*ROW(A88))))</f>
        <v>0</v>
      </c>
      <c r="AK98" s="25">
        <f ca="1">SUM(INDIRECT("'各歳別人口③'!D"&amp;(38+131*ROW(A88))):INDIRECT("'各歳別人口③'!D"&amp;(42+131*ROW(A88))))</f>
        <v>0</v>
      </c>
      <c r="AL98" s="25">
        <f ca="1">SUM(INDIRECT("'各歳別人口③'!D"&amp;(43+131*ROW(A88))):INDIRECT("'各歳別人口③'!D"&amp;(47+131*ROW(A88))))</f>
        <v>0</v>
      </c>
      <c r="AM98" s="25">
        <f ca="1">SUM(INDIRECT("'各歳別人口③'!D"&amp;(48+131*ROW(A88))):INDIRECT("'各歳別人口③'!D"&amp;(52+131*ROW(A88))))</f>
        <v>0</v>
      </c>
      <c r="AN98" s="25">
        <f ca="1">SUM(INDIRECT("'各歳別人口③'!D"&amp;(53+131*ROW(A88))):INDIRECT("'各歳別人口③'!D"&amp;(57+131*ROW(A88))))</f>
        <v>0</v>
      </c>
      <c r="AO98" s="25">
        <f ca="1">SUM(INDIRECT("'各歳別人口③'!D"&amp;(58+131*ROW(A88))):INDIRECT("'各歳別人口③'!D"&amp;(62+131*ROW(A88))))</f>
        <v>0</v>
      </c>
      <c r="AP98" s="25">
        <f ca="1">SUM(INDIRECT("'各歳別人口③'!D"&amp;(63+131*ROW(A88))):INDIRECT("'各歳別人口③'!D"&amp;(67+131*ROW(A88))))</f>
        <v>0</v>
      </c>
      <c r="AQ98" s="25">
        <f ca="1">SUM(INDIRECT("'各歳別人口③'!D"&amp;(68+131*ROW(A88))):INDIRECT("'各歳別人口③'!D"&amp;(72+131*ROW(A88))))</f>
        <v>0</v>
      </c>
      <c r="AR98" s="25">
        <f ca="1">SUM(INDIRECT("'各歳別人口③'!D"&amp;(73+131*ROW(A88))):INDIRECT("'各歳別人口③'!D"&amp;(77+131*ROW(A88))))</f>
        <v>0</v>
      </c>
      <c r="AS98" s="25">
        <f ca="1">SUM(INDIRECT("'各歳別人口③'!D"&amp;(78+131*ROW(A88))):INDIRECT("'各歳別人口③'!D"&amp;(82+131*ROW(A88))))</f>
        <v>0</v>
      </c>
      <c r="AT98" s="25">
        <f ca="1">SUM(INDIRECT("'各歳別人口③'!D"&amp;(83+131*ROW(A88))):INDIRECT("'各歳別人口③'!D"&amp;(87+131*ROW(A88))))</f>
        <v>0</v>
      </c>
      <c r="AU98" s="25">
        <f ca="1">SUM(INDIRECT("'各歳別人口③'!D"&amp;(88+131*ROW(A88))):INDIRECT("'各歳別人口③'!D"&amp;(133+131*ROW(A88))))</f>
        <v>0</v>
      </c>
      <c r="AW98" s="24" t="str">
        <f>"2025年"&amp;"11月"</f>
        <v>2025年11月</v>
      </c>
      <c r="AX98" s="25">
        <f ca="1">SUM(INDIRECT("'各歳別人口③'!E"&amp;(3+131*ROW(A88))):INDIRECT("'各歳別人口③'!E"&amp;(7+131*ROW(A88))))</f>
        <v>0</v>
      </c>
      <c r="AY98" s="25">
        <f ca="1">SUM(INDIRECT("'各歳別人口③'!E"&amp;(8+131*ROW(A88))):INDIRECT("'各歳別人口③'!E"&amp;(12+131*ROW(A88))))</f>
        <v>0</v>
      </c>
      <c r="AZ98" s="25">
        <f ca="1">SUM(INDIRECT("'各歳別人口③'!E"&amp;(13+131*ROW(A88))):INDIRECT("'各歳別人口③'!E"&amp;(17+131*ROW(A88))))</f>
        <v>0</v>
      </c>
      <c r="BA98" s="25">
        <f ca="1">SUM(INDIRECT("'各歳別人口③'!E"&amp;(18+131*ROW(A88))):INDIRECT("'各歳別人口③'!E"&amp;(22+131*ROW(A88))))</f>
        <v>0</v>
      </c>
      <c r="BB98" s="25">
        <f ca="1">SUM(INDIRECT("'各歳別人口③'!E"&amp;(23+131*ROW(A88))):INDIRECT("'各歳別人口③'!E"&amp;(27+131*ROW(A88))))</f>
        <v>0</v>
      </c>
      <c r="BC98" s="25">
        <f ca="1">SUM(INDIRECT("'各歳別人口③'!E"&amp;(28+131*ROW(A88))):INDIRECT("'各歳別人口③'!E"&amp;(32+131*ROW(A88))))</f>
        <v>0</v>
      </c>
      <c r="BD98" s="25">
        <f ca="1">SUM(INDIRECT("'各歳別人口③'!E"&amp;(33+131*ROW(A88))):INDIRECT("'各歳別人口③'!E"&amp;(37+131*ROW(A88))))</f>
        <v>0</v>
      </c>
      <c r="BE98" s="25">
        <f ca="1">SUM(INDIRECT("'各歳別人口③'!E"&amp;(38+131*ROW(A88))):INDIRECT("'各歳別人口③'!E"&amp;(42+131*ROW(A88))))</f>
        <v>0</v>
      </c>
      <c r="BF98" s="25">
        <f ca="1">SUM(INDIRECT("'各歳別人口③'!E"&amp;(43+131*ROW(A88))):INDIRECT("'各歳別人口③'!E"&amp;(47+131*ROW(A88))))</f>
        <v>0</v>
      </c>
      <c r="BG98" s="25">
        <f ca="1">SUM(INDIRECT("'各歳別人口③'!E"&amp;(48+131*ROW(A88))):INDIRECT("'各歳別人口③'!E"&amp;(52+131*ROW(A88))))</f>
        <v>0</v>
      </c>
      <c r="BH98" s="25">
        <f ca="1">SUM(INDIRECT("'各歳別人口③'!E"&amp;(53+131*ROW(A88))):INDIRECT("'各歳別人口③'!E"&amp;(57+131*ROW(A88))))</f>
        <v>0</v>
      </c>
      <c r="BI98" s="25">
        <f ca="1">SUM(INDIRECT("'各歳別人口③'!E"&amp;(58+131*ROW(A88))):INDIRECT("'各歳別人口③'!E"&amp;(62+131*ROW(A88))))</f>
        <v>0</v>
      </c>
      <c r="BJ98" s="25">
        <f ca="1">SUM(INDIRECT("'各歳別人口③'!E"&amp;(63+131*ROW(A88))):INDIRECT("'各歳別人口③'!E"&amp;(67+131*ROW(A88))))</f>
        <v>0</v>
      </c>
      <c r="BK98" s="25">
        <f ca="1">SUM(INDIRECT("'各歳別人口③'!E"&amp;(68+131*ROW(A88))):INDIRECT("'各歳別人口③'!E"&amp;(72+131*ROW(A88))))</f>
        <v>0</v>
      </c>
      <c r="BL98" s="25">
        <f ca="1">SUM(INDIRECT("'各歳別人口③'!E"&amp;(73+131*ROW(A88))):INDIRECT("'各歳別人口③'!E"&amp;(77+131*ROW(A88))))</f>
        <v>0</v>
      </c>
      <c r="BM98" s="25">
        <f ca="1">SUM(INDIRECT("'各歳別人口③'!E"&amp;(78+131*ROW(A88))):INDIRECT("'各歳別人口③'!E"&amp;(82+131*ROW(A88))))</f>
        <v>0</v>
      </c>
      <c r="BN98" s="25">
        <f ca="1">SUM(INDIRECT("'各歳別人口③'!E"&amp;(83+131*ROW(A88))):INDIRECT("'各歳別人口③'!E"&amp;(87+131*ROW(A88))))</f>
        <v>0</v>
      </c>
      <c r="BO98" s="25">
        <f ca="1">SUM(INDIRECT("'各歳別人口③'!E"&amp;(88+131*ROW(A88))):INDIRECT("'各歳別人口③'!E"&amp;(133+131*ROW(A88))))</f>
        <v>0</v>
      </c>
      <c r="BQ98" s="24" t="str">
        <f>"2025年"&amp;"11月"</f>
        <v>2025年11月</v>
      </c>
      <c r="BR98" s="25">
        <f t="shared" ca="1" si="207"/>
        <v>0</v>
      </c>
      <c r="BS98" s="25">
        <f t="shared" ca="1" si="208"/>
        <v>0</v>
      </c>
      <c r="BT98" s="25">
        <f t="shared" ca="1" si="209"/>
        <v>0</v>
      </c>
      <c r="BU98" s="25">
        <f t="shared" ca="1" si="210"/>
        <v>0</v>
      </c>
      <c r="BV98" s="25">
        <f t="shared" ca="1" si="211"/>
        <v>0</v>
      </c>
      <c r="BW98" s="25">
        <f t="shared" ca="1" si="212"/>
        <v>0</v>
      </c>
      <c r="BX98" s="25">
        <f t="shared" ca="1" si="213"/>
        <v>0</v>
      </c>
      <c r="BY98" s="25">
        <f t="shared" ca="1" si="214"/>
        <v>0</v>
      </c>
      <c r="BZ98" s="25">
        <f t="shared" ca="1" si="215"/>
        <v>0</v>
      </c>
      <c r="CA98" s="25">
        <f t="shared" ca="1" si="216"/>
        <v>0</v>
      </c>
      <c r="CB98" s="25">
        <f t="shared" ca="1" si="217"/>
        <v>0</v>
      </c>
      <c r="CC98" s="25">
        <f t="shared" ca="1" si="218"/>
        <v>0</v>
      </c>
      <c r="CD98" s="25">
        <f t="shared" ca="1" si="219"/>
        <v>0</v>
      </c>
      <c r="CE98" s="25">
        <f t="shared" ca="1" si="220"/>
        <v>0</v>
      </c>
      <c r="CF98" s="25">
        <f t="shared" ca="1" si="221"/>
        <v>0</v>
      </c>
      <c r="CG98" s="25">
        <f t="shared" ca="1" si="222"/>
        <v>0</v>
      </c>
      <c r="CH98" s="25">
        <f t="shared" ca="1" si="223"/>
        <v>0</v>
      </c>
      <c r="CI98" s="25">
        <f t="shared" ca="1" si="224"/>
        <v>0</v>
      </c>
      <c r="CJ98" s="25">
        <f t="shared" ca="1" si="225"/>
        <v>0</v>
      </c>
      <c r="CK98" s="25">
        <f t="shared" ca="1" si="226"/>
        <v>0</v>
      </c>
      <c r="CL98" s="25">
        <f t="shared" ca="1" si="227"/>
        <v>0</v>
      </c>
      <c r="CM98" s="25">
        <f t="shared" ca="1" si="228"/>
        <v>0</v>
      </c>
      <c r="CN98" s="25">
        <f t="shared" ca="1" si="229"/>
        <v>0</v>
      </c>
      <c r="CO98" s="25">
        <f t="shared" ca="1" si="230"/>
        <v>0</v>
      </c>
      <c r="CP98" s="25">
        <f t="shared" ca="1" si="231"/>
        <v>0</v>
      </c>
      <c r="CQ98" s="25">
        <f t="shared" ca="1" si="232"/>
        <v>0</v>
      </c>
      <c r="CR98" s="25">
        <f t="shared" ca="1" si="233"/>
        <v>0</v>
      </c>
      <c r="CS98" s="25">
        <f t="shared" ca="1" si="234"/>
        <v>0</v>
      </c>
      <c r="CT98" s="25">
        <f t="shared" ca="1" si="235"/>
        <v>0</v>
      </c>
      <c r="CU98" s="25">
        <f t="shared" ca="1" si="236"/>
        <v>0</v>
      </c>
      <c r="CV98" s="25">
        <f t="shared" ca="1" si="237"/>
        <v>0</v>
      </c>
      <c r="CW98" s="25">
        <f t="shared" ca="1" si="238"/>
        <v>0</v>
      </c>
      <c r="CX98" s="25">
        <f t="shared" ca="1" si="239"/>
        <v>0</v>
      </c>
      <c r="CY98" s="25">
        <f t="shared" ca="1" si="240"/>
        <v>0</v>
      </c>
      <c r="CZ98" s="25">
        <f t="shared" ca="1" si="241"/>
        <v>0</v>
      </c>
      <c r="DA98" s="25">
        <f t="shared" ca="1" si="242"/>
        <v>0</v>
      </c>
      <c r="DB98" s="25">
        <f t="shared" ca="1" si="243"/>
        <v>0</v>
      </c>
      <c r="DC98" s="25">
        <f t="shared" ca="1" si="244"/>
        <v>0</v>
      </c>
      <c r="DD98" s="25">
        <f t="shared" ca="1" si="245"/>
        <v>0</v>
      </c>
      <c r="DE98" s="25">
        <f t="shared" ca="1" si="246"/>
        <v>0</v>
      </c>
      <c r="DF98" s="25">
        <f t="shared" ca="1" si="247"/>
        <v>0</v>
      </c>
      <c r="DG98" s="25">
        <f t="shared" ca="1" si="248"/>
        <v>0</v>
      </c>
      <c r="DH98" s="25">
        <f t="shared" ca="1" si="249"/>
        <v>0</v>
      </c>
      <c r="DI98" s="25">
        <f t="shared" ca="1" si="250"/>
        <v>0</v>
      </c>
      <c r="DJ98" s="25">
        <f t="shared" ca="1" si="251"/>
        <v>0</v>
      </c>
      <c r="DK98" s="25">
        <f t="shared" ca="1" si="252"/>
        <v>0</v>
      </c>
      <c r="DL98" s="25">
        <f t="shared" ca="1" si="253"/>
        <v>0</v>
      </c>
      <c r="DM98" s="25">
        <f t="shared" ca="1" si="254"/>
        <v>0</v>
      </c>
      <c r="DN98" s="25">
        <f t="shared" ca="1" si="255"/>
        <v>0</v>
      </c>
      <c r="DO98" s="25">
        <f t="shared" ca="1" si="256"/>
        <v>0</v>
      </c>
      <c r="DP98" s="25">
        <f t="shared" ca="1" si="257"/>
        <v>0</v>
      </c>
      <c r="DQ98" s="25">
        <f t="shared" ca="1" si="258"/>
        <v>0</v>
      </c>
      <c r="DR98" s="25">
        <f t="shared" ca="1" si="259"/>
        <v>0</v>
      </c>
      <c r="DS98" s="25">
        <f t="shared" ca="1" si="260"/>
        <v>0</v>
      </c>
      <c r="DT98" s="25">
        <f t="shared" ca="1" si="261"/>
        <v>0</v>
      </c>
      <c r="DU98" s="25">
        <f t="shared" ca="1" si="262"/>
        <v>0</v>
      </c>
      <c r="DV98" s="25">
        <f t="shared" ca="1" si="263"/>
        <v>0</v>
      </c>
      <c r="DW98" s="25">
        <f t="shared" ca="1" si="264"/>
        <v>0</v>
      </c>
      <c r="DX98" s="25">
        <f t="shared" ca="1" si="265"/>
        <v>0</v>
      </c>
      <c r="DY98" s="25">
        <f t="shared" ca="1" si="266"/>
        <v>0</v>
      </c>
      <c r="DZ98" s="25">
        <f t="shared" ca="1" si="267"/>
        <v>0</v>
      </c>
      <c r="EA98" s="25">
        <f t="shared" ca="1" si="268"/>
        <v>0</v>
      </c>
      <c r="EB98" s="25">
        <f t="shared" ca="1" si="269"/>
        <v>0</v>
      </c>
      <c r="EC98" s="25">
        <f t="shared" ca="1" si="270"/>
        <v>0</v>
      </c>
      <c r="ED98" s="25">
        <f t="shared" ca="1" si="271"/>
        <v>0</v>
      </c>
      <c r="EE98" s="25">
        <f t="shared" ca="1" si="272"/>
        <v>0</v>
      </c>
      <c r="EF98" s="25">
        <f t="shared" ca="1" si="273"/>
        <v>0</v>
      </c>
      <c r="EG98" s="25">
        <f t="shared" ca="1" si="274"/>
        <v>0</v>
      </c>
      <c r="EH98" s="25">
        <f t="shared" ca="1" si="275"/>
        <v>0</v>
      </c>
      <c r="EI98" s="25">
        <f t="shared" ca="1" si="276"/>
        <v>0</v>
      </c>
      <c r="EJ98" s="25">
        <f t="shared" ca="1" si="277"/>
        <v>0</v>
      </c>
      <c r="EK98" s="25">
        <f t="shared" ca="1" si="278"/>
        <v>0</v>
      </c>
      <c r="EL98" s="25">
        <f t="shared" ca="1" si="279"/>
        <v>0</v>
      </c>
      <c r="EM98" s="25">
        <f t="shared" ca="1" si="280"/>
        <v>0</v>
      </c>
      <c r="EN98" s="25">
        <f t="shared" ca="1" si="281"/>
        <v>0</v>
      </c>
      <c r="EO98" s="25">
        <f t="shared" ca="1" si="282"/>
        <v>0</v>
      </c>
      <c r="EP98" s="25">
        <f t="shared" ca="1" si="283"/>
        <v>0</v>
      </c>
      <c r="EQ98" s="25">
        <f t="shared" ca="1" si="284"/>
        <v>0</v>
      </c>
      <c r="ER98" s="25">
        <f t="shared" ca="1" si="285"/>
        <v>0</v>
      </c>
      <c r="ES98" s="25">
        <f t="shared" ca="1" si="286"/>
        <v>0</v>
      </c>
      <c r="ET98" s="25">
        <f t="shared" ca="1" si="287"/>
        <v>0</v>
      </c>
      <c r="EU98" s="25">
        <f t="shared" ca="1" si="288"/>
        <v>0</v>
      </c>
      <c r="EV98" s="25">
        <f t="shared" ca="1" si="289"/>
        <v>0</v>
      </c>
      <c r="EW98" s="25">
        <f t="shared" ca="1" si="290"/>
        <v>0</v>
      </c>
      <c r="EX98" s="25">
        <f t="shared" ca="1" si="291"/>
        <v>0</v>
      </c>
      <c r="EY98" s="25">
        <f t="shared" ca="1" si="292"/>
        <v>0</v>
      </c>
      <c r="EZ98" s="25">
        <f t="shared" ca="1" si="293"/>
        <v>0</v>
      </c>
      <c r="FA98" s="25">
        <f t="shared" ca="1" si="294"/>
        <v>0</v>
      </c>
      <c r="FB98" s="25">
        <f t="shared" ca="1" si="295"/>
        <v>0</v>
      </c>
      <c r="FC98" s="25">
        <f t="shared" ca="1" si="296"/>
        <v>0</v>
      </c>
      <c r="FD98" s="25">
        <f t="shared" ca="1" si="297"/>
        <v>0</v>
      </c>
      <c r="FE98" s="25">
        <f t="shared" ca="1" si="298"/>
        <v>0</v>
      </c>
      <c r="FF98" s="25">
        <f t="shared" ca="1" si="299"/>
        <v>0</v>
      </c>
      <c r="FG98" s="25">
        <f t="shared" ca="1" si="300"/>
        <v>0</v>
      </c>
      <c r="FH98" s="25">
        <f t="shared" ca="1" si="301"/>
        <v>0</v>
      </c>
      <c r="FI98" s="25">
        <f t="shared" ca="1" si="302"/>
        <v>0</v>
      </c>
      <c r="FJ98" s="25">
        <f t="shared" ca="1" si="303"/>
        <v>0</v>
      </c>
      <c r="FK98" s="25">
        <f t="shared" ca="1" si="304"/>
        <v>0</v>
      </c>
      <c r="FL98" s="25">
        <f t="shared" ca="1" si="305"/>
        <v>0</v>
      </c>
      <c r="FM98" s="25">
        <f t="shared" ca="1" si="306"/>
        <v>0</v>
      </c>
      <c r="FN98" s="27">
        <f ca="1">SUM(INDIRECT("'各歳別人口③'!D"&amp;(103+131*ROW(A88))):INDIRECT("'各歳別人口③'!D"&amp;(133+131*ROW(A88))))</f>
        <v>0</v>
      </c>
      <c r="FP98" s="24" t="str">
        <f>"2025年"&amp;"11月"</f>
        <v>2025年11月</v>
      </c>
      <c r="FQ98" s="25">
        <f t="shared" ca="1" si="307"/>
        <v>0</v>
      </c>
      <c r="FR98" s="25">
        <f t="shared" ca="1" si="308"/>
        <v>0</v>
      </c>
      <c r="FS98" s="25">
        <f t="shared" ca="1" si="309"/>
        <v>0</v>
      </c>
      <c r="FT98" s="25">
        <f t="shared" ca="1" si="310"/>
        <v>0</v>
      </c>
      <c r="FU98" s="25">
        <f t="shared" ca="1" si="311"/>
        <v>0</v>
      </c>
      <c r="FV98" s="25">
        <f t="shared" ca="1" si="312"/>
        <v>0</v>
      </c>
      <c r="FW98" s="25">
        <f t="shared" ca="1" si="313"/>
        <v>0</v>
      </c>
      <c r="FX98" s="25">
        <f t="shared" ca="1" si="314"/>
        <v>0</v>
      </c>
      <c r="FY98" s="25">
        <f t="shared" ca="1" si="315"/>
        <v>0</v>
      </c>
      <c r="FZ98" s="25">
        <f t="shared" ca="1" si="316"/>
        <v>0</v>
      </c>
      <c r="GA98" s="25">
        <f t="shared" ca="1" si="317"/>
        <v>0</v>
      </c>
      <c r="GB98" s="25">
        <f t="shared" ca="1" si="318"/>
        <v>0</v>
      </c>
      <c r="GC98" s="25">
        <f t="shared" ca="1" si="319"/>
        <v>0</v>
      </c>
      <c r="GD98" s="25">
        <f t="shared" ca="1" si="320"/>
        <v>0</v>
      </c>
      <c r="GE98" s="25">
        <f t="shared" ca="1" si="321"/>
        <v>0</v>
      </c>
      <c r="GF98" s="25">
        <f t="shared" ca="1" si="322"/>
        <v>0</v>
      </c>
      <c r="GG98" s="25">
        <f t="shared" ca="1" si="323"/>
        <v>0</v>
      </c>
      <c r="GH98" s="25">
        <f t="shared" ca="1" si="324"/>
        <v>0</v>
      </c>
      <c r="GI98" s="25">
        <f t="shared" ca="1" si="325"/>
        <v>0</v>
      </c>
      <c r="GJ98" s="25">
        <f t="shared" ca="1" si="326"/>
        <v>0</v>
      </c>
      <c r="GK98" s="25">
        <f t="shared" ca="1" si="327"/>
        <v>0</v>
      </c>
      <c r="GL98" s="25">
        <f t="shared" ca="1" si="328"/>
        <v>0</v>
      </c>
      <c r="GM98" s="25">
        <f t="shared" ca="1" si="329"/>
        <v>0</v>
      </c>
      <c r="GN98" s="25">
        <f t="shared" ca="1" si="330"/>
        <v>0</v>
      </c>
      <c r="GO98" s="25">
        <f t="shared" ca="1" si="331"/>
        <v>0</v>
      </c>
      <c r="GP98" s="25">
        <f t="shared" ca="1" si="332"/>
        <v>0</v>
      </c>
      <c r="GQ98" s="25">
        <f t="shared" ca="1" si="333"/>
        <v>0</v>
      </c>
      <c r="GR98" s="25">
        <f t="shared" ca="1" si="334"/>
        <v>0</v>
      </c>
      <c r="GS98" s="25">
        <f t="shared" ca="1" si="335"/>
        <v>0</v>
      </c>
      <c r="GT98" s="25">
        <f t="shared" ca="1" si="336"/>
        <v>0</v>
      </c>
      <c r="GU98" s="25">
        <f t="shared" ca="1" si="337"/>
        <v>0</v>
      </c>
      <c r="GV98" s="25">
        <f t="shared" ca="1" si="338"/>
        <v>0</v>
      </c>
      <c r="GW98" s="25">
        <f t="shared" ca="1" si="339"/>
        <v>0</v>
      </c>
      <c r="GX98" s="25">
        <f t="shared" ca="1" si="340"/>
        <v>0</v>
      </c>
      <c r="GY98" s="25">
        <f t="shared" ca="1" si="341"/>
        <v>0</v>
      </c>
      <c r="GZ98" s="25">
        <f t="shared" ca="1" si="342"/>
        <v>0</v>
      </c>
      <c r="HA98" s="25">
        <f t="shared" ca="1" si="343"/>
        <v>0</v>
      </c>
      <c r="HB98" s="25">
        <f t="shared" ca="1" si="344"/>
        <v>0</v>
      </c>
      <c r="HC98" s="25">
        <f t="shared" ca="1" si="345"/>
        <v>0</v>
      </c>
      <c r="HD98" s="25">
        <f t="shared" ca="1" si="346"/>
        <v>0</v>
      </c>
      <c r="HE98" s="25">
        <f t="shared" ca="1" si="347"/>
        <v>0</v>
      </c>
      <c r="HF98" s="25">
        <f t="shared" ca="1" si="348"/>
        <v>0</v>
      </c>
      <c r="HG98" s="25">
        <f t="shared" ca="1" si="349"/>
        <v>0</v>
      </c>
      <c r="HH98" s="25">
        <f t="shared" ca="1" si="350"/>
        <v>0</v>
      </c>
      <c r="HI98" s="25">
        <f t="shared" ca="1" si="351"/>
        <v>0</v>
      </c>
      <c r="HJ98" s="25">
        <f t="shared" ca="1" si="352"/>
        <v>0</v>
      </c>
      <c r="HK98" s="25">
        <f t="shared" ca="1" si="353"/>
        <v>0</v>
      </c>
      <c r="HL98" s="25">
        <f t="shared" ca="1" si="354"/>
        <v>0</v>
      </c>
      <c r="HM98" s="25">
        <f t="shared" ca="1" si="355"/>
        <v>0</v>
      </c>
      <c r="HN98" s="25">
        <f t="shared" ca="1" si="356"/>
        <v>0</v>
      </c>
      <c r="HO98" s="25">
        <f t="shared" ca="1" si="357"/>
        <v>0</v>
      </c>
      <c r="HP98" s="25">
        <f t="shared" ca="1" si="358"/>
        <v>0</v>
      </c>
      <c r="HQ98" s="25">
        <f t="shared" ca="1" si="359"/>
        <v>0</v>
      </c>
      <c r="HR98" s="25">
        <f t="shared" ca="1" si="360"/>
        <v>0</v>
      </c>
      <c r="HS98" s="25">
        <f t="shared" ca="1" si="361"/>
        <v>0</v>
      </c>
      <c r="HT98" s="25">
        <f t="shared" ca="1" si="362"/>
        <v>0</v>
      </c>
      <c r="HU98" s="25">
        <f t="shared" ca="1" si="363"/>
        <v>0</v>
      </c>
      <c r="HV98" s="25">
        <f t="shared" ca="1" si="364"/>
        <v>0</v>
      </c>
      <c r="HW98" s="25">
        <f t="shared" ca="1" si="365"/>
        <v>0</v>
      </c>
      <c r="HX98" s="25">
        <f t="shared" ca="1" si="366"/>
        <v>0</v>
      </c>
      <c r="HY98" s="25">
        <f t="shared" ca="1" si="367"/>
        <v>0</v>
      </c>
      <c r="HZ98" s="25">
        <f t="shared" ca="1" si="368"/>
        <v>0</v>
      </c>
      <c r="IA98" s="25">
        <f t="shared" ca="1" si="369"/>
        <v>0</v>
      </c>
      <c r="IB98" s="25">
        <f t="shared" ca="1" si="370"/>
        <v>0</v>
      </c>
      <c r="IC98" s="25">
        <f t="shared" ca="1" si="371"/>
        <v>0</v>
      </c>
      <c r="ID98" s="25">
        <f t="shared" ca="1" si="372"/>
        <v>0</v>
      </c>
      <c r="IE98" s="25">
        <f t="shared" ca="1" si="373"/>
        <v>0</v>
      </c>
      <c r="IF98" s="25">
        <f t="shared" ca="1" si="374"/>
        <v>0</v>
      </c>
      <c r="IG98" s="25">
        <f t="shared" ca="1" si="375"/>
        <v>0</v>
      </c>
      <c r="IH98" s="25">
        <f t="shared" ca="1" si="376"/>
        <v>0</v>
      </c>
      <c r="II98" s="25">
        <f t="shared" ca="1" si="377"/>
        <v>0</v>
      </c>
      <c r="IJ98" s="25">
        <f t="shared" ca="1" si="378"/>
        <v>0</v>
      </c>
      <c r="IK98" s="25">
        <f t="shared" ca="1" si="379"/>
        <v>0</v>
      </c>
      <c r="IL98" s="25">
        <f t="shared" ca="1" si="380"/>
        <v>0</v>
      </c>
      <c r="IM98" s="25">
        <f t="shared" ca="1" si="381"/>
        <v>0</v>
      </c>
      <c r="IN98" s="25">
        <f t="shared" ca="1" si="382"/>
        <v>0</v>
      </c>
      <c r="IO98" s="25">
        <f t="shared" ca="1" si="383"/>
        <v>0</v>
      </c>
      <c r="IP98" s="25">
        <f t="shared" ca="1" si="384"/>
        <v>0</v>
      </c>
      <c r="IQ98" s="25">
        <f t="shared" ca="1" si="385"/>
        <v>0</v>
      </c>
      <c r="IR98" s="25">
        <f t="shared" ca="1" si="386"/>
        <v>0</v>
      </c>
      <c r="IS98" s="25">
        <f t="shared" ca="1" si="387"/>
        <v>0</v>
      </c>
      <c r="IT98" s="25">
        <f t="shared" ca="1" si="388"/>
        <v>0</v>
      </c>
      <c r="IU98" s="25">
        <f t="shared" ca="1" si="389"/>
        <v>0</v>
      </c>
      <c r="IV98" s="25">
        <f t="shared" ca="1" si="390"/>
        <v>0</v>
      </c>
      <c r="IW98" s="25">
        <f t="shared" ca="1" si="391"/>
        <v>0</v>
      </c>
      <c r="IX98" s="25">
        <f t="shared" ca="1" si="392"/>
        <v>0</v>
      </c>
      <c r="IY98" s="25">
        <f t="shared" ca="1" si="393"/>
        <v>0</v>
      </c>
      <c r="IZ98" s="25">
        <f t="shared" ca="1" si="394"/>
        <v>0</v>
      </c>
      <c r="JA98" s="25">
        <f t="shared" ca="1" si="395"/>
        <v>0</v>
      </c>
      <c r="JB98" s="25">
        <f t="shared" ca="1" si="396"/>
        <v>0</v>
      </c>
      <c r="JC98" s="25">
        <f t="shared" ca="1" si="397"/>
        <v>0</v>
      </c>
      <c r="JD98" s="25">
        <f t="shared" ca="1" si="398"/>
        <v>0</v>
      </c>
      <c r="JE98" s="25">
        <f t="shared" ca="1" si="399"/>
        <v>0</v>
      </c>
      <c r="JF98" s="25">
        <f t="shared" ca="1" si="400"/>
        <v>0</v>
      </c>
      <c r="JG98" s="25">
        <f t="shared" ca="1" si="401"/>
        <v>0</v>
      </c>
      <c r="JH98" s="25">
        <f t="shared" ca="1" si="402"/>
        <v>0</v>
      </c>
      <c r="JI98" s="25">
        <f t="shared" ca="1" si="403"/>
        <v>0</v>
      </c>
      <c r="JJ98" s="25">
        <f t="shared" ca="1" si="404"/>
        <v>0</v>
      </c>
      <c r="JK98" s="25">
        <f t="shared" ca="1" si="405"/>
        <v>0</v>
      </c>
      <c r="JL98" s="25">
        <f t="shared" ca="1" si="406"/>
        <v>0</v>
      </c>
      <c r="JM98" s="27">
        <f ca="1">SUM(INDIRECT("'各歳別人口③'!E"&amp;(103+131*ROW(A88))):INDIRECT("'各歳別人口③'!E"&amp;(133+131*ROW(A88))))</f>
        <v>0</v>
      </c>
    </row>
    <row r="99" spans="1:273" x14ac:dyDescent="0.4">
      <c r="A99" s="24" t="str">
        <f>"2025年"&amp;"12月"</f>
        <v>2025年12月</v>
      </c>
      <c r="B99" s="25">
        <f ca="1">SUM(INDIRECT("'各歳別人口③'!D"&amp;(3+131*ROW(A89))):INDIRECT("'各歳別人口③'!E"&amp;(133+131*ROW(A89))))</f>
        <v>0</v>
      </c>
      <c r="D99" s="24" t="str">
        <f>"2025年"&amp;"12月"</f>
        <v>2025年12月</v>
      </c>
      <c r="E99" s="25">
        <f ca="1">SUM(INDIRECT("'各歳別人口③'!D"&amp;(3+131*ROW(A89))):INDIRECT("'各歳別人口③'!D"&amp;(133+131*ROW(A89))))</f>
        <v>0</v>
      </c>
      <c r="F99" s="25">
        <f ca="1">SUM(INDIRECT("'各歳別人口③'!E"&amp;(3+131*ROW(A89))):INDIRECT("'各歳別人口③'!E"&amp;(133+131*ROW(A89))))</f>
        <v>0</v>
      </c>
      <c r="H99" s="24" t="str">
        <f>"2025年"&amp;"12月"</f>
        <v>2025年12月</v>
      </c>
      <c r="I99" s="25">
        <f ca="1">SUM(INDIRECT("'各歳別人口③'!D"&amp;(3+131*ROW(A89))):INDIRECT("'各歳別人口③'!D"&amp;(17+131*ROW(A89))))</f>
        <v>0</v>
      </c>
      <c r="J99" s="25">
        <f ca="1">SUM(INDIRECT("'各歳別人口③'!D"&amp;(18+131*ROW(A89))):INDIRECT("'各歳別人口③'!D"&amp;(67+131*ROW(A89))))</f>
        <v>0</v>
      </c>
      <c r="K99" s="25">
        <f ca="1">SUM(INDIRECT("'各歳別人口③'!D"&amp;(68+131*ROW(A89))):INDIRECT("'各歳別人口③'!D"&amp;(133+131*ROW(A89))))</f>
        <v>0</v>
      </c>
      <c r="M99" s="24" t="str">
        <f>"2025年"&amp;"12月"</f>
        <v>2025年12月</v>
      </c>
      <c r="N99" s="25">
        <f ca="1">SUM(INDIRECT("'各歳別人口③'!E"&amp;(3+131*ROW(A89))):INDIRECT("'各歳別人口③'!E"&amp;(17+131*ROW(A89))))</f>
        <v>0</v>
      </c>
      <c r="O99" s="25">
        <f ca="1">SUM(INDIRECT("'各歳別人口③'!E"&amp;(18+131*ROW(A89))):INDIRECT("'各歳別人口③'!E"&amp;(67+131*ROW(A89))))</f>
        <v>0</v>
      </c>
      <c r="P99" s="25">
        <f ca="1">SUM(INDIRECT("'各歳別人口③'!E"&amp;(68+131*ROW(A89))):INDIRECT("'各歳別人口③'!E"&amp;(133+131*ROW(A89))))</f>
        <v>0</v>
      </c>
      <c r="R99" s="24" t="str">
        <f>"2025年"&amp;"12月"</f>
        <v>2025年12月</v>
      </c>
      <c r="S99" s="26" t="str">
        <f ca="1">IFERROR(SUM(INDIRECT("'各歳別人口③'!D"&amp;(68+131*ROW(A89))):INDIRECT("'各歳別人口③'!E"&amp;(133+131*ROW(A89))))/SUM(INDIRECT("'各歳別人口③'!D"&amp;(3+131*ROW(A89))):INDIRECT("'各歳別人口③'!E"&amp;(133+131*ROW(A89)))),"")</f>
        <v/>
      </c>
      <c r="U99" s="24" t="str">
        <f>"2025年"&amp;"12月"</f>
        <v>2025年12月</v>
      </c>
      <c r="V99" s="26" t="str">
        <f ca="1">IFERROR(SUM(INDIRECT("'各歳別人口③'!D"&amp;(78+131*ROW(A89))):INDIRECT("'各歳別人口③'!E"&amp;(133+131*ROW(A89))))/SUM(INDIRECT("'各歳別人口③'!D"&amp;(3+131*ROW(A89))):INDIRECT("'各歳別人口③'!E"&amp;(133+131*ROW(A89)))),"")</f>
        <v/>
      </c>
      <c r="X99" s="24" t="str">
        <f>"2025年"&amp;"12月"</f>
        <v>2025年12月</v>
      </c>
      <c r="Y99" s="26" t="str">
        <f ca="1">IFERROR(SUM(INDIRECT("'各歳別人口③'!D"&amp;(3+131*ROW(A89))):INDIRECT("'各歳別人口③'!E"&amp;(17+131*ROW(A89))))/SUM(INDIRECT("'各歳別人口③'!D"&amp;(3+131*ROW(A89))):INDIRECT("'各歳別人口③'!E"&amp;(133+131*ROW(A89)))),"")</f>
        <v/>
      </c>
      <c r="Z99" s="26" t="str">
        <f ca="1">IFERROR(SUM(INDIRECT("'各歳別人口③'!D"&amp;(18+131*ROW(A89))):INDIRECT("'各歳別人口③'!E"&amp;(67+131*ROW(A89))))/SUM(INDIRECT("'各歳別人口③'!D"&amp;(3+131*ROW(A89))):INDIRECT("'各歳別人口③'!E"&amp;(133+131*ROW(A89)))),"")</f>
        <v/>
      </c>
      <c r="AA99" s="26" t="str">
        <f ca="1">IFERROR(SUM(INDIRECT("'各歳別人口③'!D"&amp;(68+131*ROW(A89))):INDIRECT("'各歳別人口③'!E"&amp;(133+131*ROW(A89))))/SUM(INDIRECT("'各歳別人口③'!D"&amp;(3+131*ROW(A89))):INDIRECT("'各歳別人口③'!E"&amp;(133+131*ROW(A89)))),"")</f>
        <v/>
      </c>
      <c r="AC99" s="24" t="str">
        <f>"2025年"&amp;"12月"</f>
        <v>2025年12月</v>
      </c>
      <c r="AD99" s="25">
        <f ca="1">SUM(INDIRECT("'各歳別人口③'!D"&amp;(3+131*ROW(A89))):INDIRECT("'各歳別人口③'!D"&amp;(7+131*ROW(A89))))</f>
        <v>0</v>
      </c>
      <c r="AE99" s="25">
        <f ca="1">SUM(INDIRECT("'各歳別人口③'!D"&amp;(8+131*ROW(A89))):INDIRECT("'各歳別人口③'!D"&amp;(12+131*ROW(A89))))</f>
        <v>0</v>
      </c>
      <c r="AF99" s="25">
        <f ca="1">SUM(INDIRECT("'各歳別人口③'!D"&amp;(13+131*ROW(A89))):INDIRECT("'各歳別人口③'!D"&amp;(17+131*ROW(A89))))</f>
        <v>0</v>
      </c>
      <c r="AG99" s="25">
        <f ca="1">SUM(INDIRECT("'各歳別人口③'!D"&amp;(18+131*ROW(A89))):INDIRECT("'各歳別人口③'!D"&amp;(22+131*ROW(A89))))</f>
        <v>0</v>
      </c>
      <c r="AH99" s="25">
        <f ca="1">SUM(INDIRECT("'各歳別人口③'!D"&amp;(23+131*ROW(A89))):INDIRECT("'各歳別人口③'!D"&amp;(27+131*ROW(A89))))</f>
        <v>0</v>
      </c>
      <c r="AI99" s="25">
        <f ca="1">SUM(INDIRECT("'各歳別人口③'!D"&amp;(28+131*ROW(A89))):INDIRECT("'各歳別人口③'!D"&amp;(32+131*ROW(A89))))</f>
        <v>0</v>
      </c>
      <c r="AJ99" s="25">
        <f ca="1">SUM(INDIRECT("'各歳別人口③'!D"&amp;(33+131*ROW(A89))):INDIRECT("'各歳別人口③'!D"&amp;(37+131*ROW(A89))))</f>
        <v>0</v>
      </c>
      <c r="AK99" s="25">
        <f ca="1">SUM(INDIRECT("'各歳別人口③'!D"&amp;(38+131*ROW(A89))):INDIRECT("'各歳別人口③'!D"&amp;(42+131*ROW(A89))))</f>
        <v>0</v>
      </c>
      <c r="AL99" s="25">
        <f ca="1">SUM(INDIRECT("'各歳別人口③'!D"&amp;(43+131*ROW(A89))):INDIRECT("'各歳別人口③'!D"&amp;(47+131*ROW(A89))))</f>
        <v>0</v>
      </c>
      <c r="AM99" s="25">
        <f ca="1">SUM(INDIRECT("'各歳別人口③'!D"&amp;(48+131*ROW(A89))):INDIRECT("'各歳別人口③'!D"&amp;(52+131*ROW(A89))))</f>
        <v>0</v>
      </c>
      <c r="AN99" s="25">
        <f ca="1">SUM(INDIRECT("'各歳別人口③'!D"&amp;(53+131*ROW(A89))):INDIRECT("'各歳別人口③'!D"&amp;(57+131*ROW(A89))))</f>
        <v>0</v>
      </c>
      <c r="AO99" s="25">
        <f ca="1">SUM(INDIRECT("'各歳別人口③'!D"&amp;(58+131*ROW(A89))):INDIRECT("'各歳別人口③'!D"&amp;(62+131*ROW(A89))))</f>
        <v>0</v>
      </c>
      <c r="AP99" s="25">
        <f ca="1">SUM(INDIRECT("'各歳別人口③'!D"&amp;(63+131*ROW(A89))):INDIRECT("'各歳別人口③'!D"&amp;(67+131*ROW(A89))))</f>
        <v>0</v>
      </c>
      <c r="AQ99" s="25">
        <f ca="1">SUM(INDIRECT("'各歳別人口③'!D"&amp;(68+131*ROW(A89))):INDIRECT("'各歳別人口③'!D"&amp;(72+131*ROW(A89))))</f>
        <v>0</v>
      </c>
      <c r="AR99" s="25">
        <f ca="1">SUM(INDIRECT("'各歳別人口③'!D"&amp;(73+131*ROW(A89))):INDIRECT("'各歳別人口③'!D"&amp;(77+131*ROW(A89))))</f>
        <v>0</v>
      </c>
      <c r="AS99" s="25">
        <f ca="1">SUM(INDIRECT("'各歳別人口③'!D"&amp;(78+131*ROW(A89))):INDIRECT("'各歳別人口③'!D"&amp;(82+131*ROW(A89))))</f>
        <v>0</v>
      </c>
      <c r="AT99" s="25">
        <f ca="1">SUM(INDIRECT("'各歳別人口③'!D"&amp;(83+131*ROW(A89))):INDIRECT("'各歳別人口③'!D"&amp;(87+131*ROW(A89))))</f>
        <v>0</v>
      </c>
      <c r="AU99" s="25">
        <f ca="1">SUM(INDIRECT("'各歳別人口③'!D"&amp;(88+131*ROW(A89))):INDIRECT("'各歳別人口③'!D"&amp;(133+131*ROW(A89))))</f>
        <v>0</v>
      </c>
      <c r="AW99" s="24" t="str">
        <f>"2025年"&amp;"12月"</f>
        <v>2025年12月</v>
      </c>
      <c r="AX99" s="25">
        <f ca="1">SUM(INDIRECT("'各歳別人口③'!E"&amp;(3+131*ROW(A89))):INDIRECT("'各歳別人口③'!E"&amp;(7+131*ROW(A89))))</f>
        <v>0</v>
      </c>
      <c r="AY99" s="25">
        <f ca="1">SUM(INDIRECT("'各歳別人口③'!E"&amp;(8+131*ROW(A89))):INDIRECT("'各歳別人口③'!E"&amp;(12+131*ROW(A89))))</f>
        <v>0</v>
      </c>
      <c r="AZ99" s="25">
        <f ca="1">SUM(INDIRECT("'各歳別人口③'!E"&amp;(13+131*ROW(A89))):INDIRECT("'各歳別人口③'!E"&amp;(17+131*ROW(A89))))</f>
        <v>0</v>
      </c>
      <c r="BA99" s="25">
        <f ca="1">SUM(INDIRECT("'各歳別人口③'!E"&amp;(18+131*ROW(A89))):INDIRECT("'各歳別人口③'!E"&amp;(22+131*ROW(A89))))</f>
        <v>0</v>
      </c>
      <c r="BB99" s="25">
        <f ca="1">SUM(INDIRECT("'各歳別人口③'!E"&amp;(23+131*ROW(A89))):INDIRECT("'各歳別人口③'!E"&amp;(27+131*ROW(A89))))</f>
        <v>0</v>
      </c>
      <c r="BC99" s="25">
        <f ca="1">SUM(INDIRECT("'各歳別人口③'!E"&amp;(28+131*ROW(A89))):INDIRECT("'各歳別人口③'!E"&amp;(32+131*ROW(A89))))</f>
        <v>0</v>
      </c>
      <c r="BD99" s="25">
        <f ca="1">SUM(INDIRECT("'各歳別人口③'!E"&amp;(33+131*ROW(A89))):INDIRECT("'各歳別人口③'!E"&amp;(37+131*ROW(A89))))</f>
        <v>0</v>
      </c>
      <c r="BE99" s="25">
        <f ca="1">SUM(INDIRECT("'各歳別人口③'!E"&amp;(38+131*ROW(A89))):INDIRECT("'各歳別人口③'!E"&amp;(42+131*ROW(A89))))</f>
        <v>0</v>
      </c>
      <c r="BF99" s="25">
        <f ca="1">SUM(INDIRECT("'各歳別人口③'!E"&amp;(43+131*ROW(A89))):INDIRECT("'各歳別人口③'!E"&amp;(47+131*ROW(A89))))</f>
        <v>0</v>
      </c>
      <c r="BG99" s="25">
        <f ca="1">SUM(INDIRECT("'各歳別人口③'!E"&amp;(48+131*ROW(A89))):INDIRECT("'各歳別人口③'!E"&amp;(52+131*ROW(A89))))</f>
        <v>0</v>
      </c>
      <c r="BH99" s="25">
        <f ca="1">SUM(INDIRECT("'各歳別人口③'!E"&amp;(53+131*ROW(A89))):INDIRECT("'各歳別人口③'!E"&amp;(57+131*ROW(A89))))</f>
        <v>0</v>
      </c>
      <c r="BI99" s="25">
        <f ca="1">SUM(INDIRECT("'各歳別人口③'!E"&amp;(58+131*ROW(A89))):INDIRECT("'各歳別人口③'!E"&amp;(62+131*ROW(A89))))</f>
        <v>0</v>
      </c>
      <c r="BJ99" s="25">
        <f ca="1">SUM(INDIRECT("'各歳別人口③'!E"&amp;(63+131*ROW(A89))):INDIRECT("'各歳別人口③'!E"&amp;(67+131*ROW(A89))))</f>
        <v>0</v>
      </c>
      <c r="BK99" s="25">
        <f ca="1">SUM(INDIRECT("'各歳別人口③'!E"&amp;(68+131*ROW(A89))):INDIRECT("'各歳別人口③'!E"&amp;(72+131*ROW(A89))))</f>
        <v>0</v>
      </c>
      <c r="BL99" s="25">
        <f ca="1">SUM(INDIRECT("'各歳別人口③'!E"&amp;(73+131*ROW(A89))):INDIRECT("'各歳別人口③'!E"&amp;(77+131*ROW(A89))))</f>
        <v>0</v>
      </c>
      <c r="BM99" s="25">
        <f ca="1">SUM(INDIRECT("'各歳別人口③'!E"&amp;(78+131*ROW(A89))):INDIRECT("'各歳別人口③'!E"&amp;(82+131*ROW(A89))))</f>
        <v>0</v>
      </c>
      <c r="BN99" s="25">
        <f ca="1">SUM(INDIRECT("'各歳別人口③'!E"&amp;(83+131*ROW(A89))):INDIRECT("'各歳別人口③'!E"&amp;(87+131*ROW(A89))))</f>
        <v>0</v>
      </c>
      <c r="BO99" s="25">
        <f ca="1">SUM(INDIRECT("'各歳別人口③'!E"&amp;(88+131*ROW(A89))):INDIRECT("'各歳別人口③'!E"&amp;(133+131*ROW(A89))))</f>
        <v>0</v>
      </c>
      <c r="BQ99" s="24" t="str">
        <f>"2025年"&amp;"12月"</f>
        <v>2025年12月</v>
      </c>
      <c r="BR99" s="25">
        <f t="shared" ca="1" si="207"/>
        <v>0</v>
      </c>
      <c r="BS99" s="25">
        <f t="shared" ca="1" si="208"/>
        <v>0</v>
      </c>
      <c r="BT99" s="25">
        <f t="shared" ca="1" si="209"/>
        <v>0</v>
      </c>
      <c r="BU99" s="25">
        <f t="shared" ca="1" si="210"/>
        <v>0</v>
      </c>
      <c r="BV99" s="25">
        <f t="shared" ca="1" si="211"/>
        <v>0</v>
      </c>
      <c r="BW99" s="25">
        <f t="shared" ca="1" si="212"/>
        <v>0</v>
      </c>
      <c r="BX99" s="25">
        <f t="shared" ca="1" si="213"/>
        <v>0</v>
      </c>
      <c r="BY99" s="25">
        <f t="shared" ca="1" si="214"/>
        <v>0</v>
      </c>
      <c r="BZ99" s="25">
        <f t="shared" ca="1" si="215"/>
        <v>0</v>
      </c>
      <c r="CA99" s="25">
        <f t="shared" ca="1" si="216"/>
        <v>0</v>
      </c>
      <c r="CB99" s="25">
        <f t="shared" ca="1" si="217"/>
        <v>0</v>
      </c>
      <c r="CC99" s="25">
        <f t="shared" ca="1" si="218"/>
        <v>0</v>
      </c>
      <c r="CD99" s="25">
        <f t="shared" ca="1" si="219"/>
        <v>0</v>
      </c>
      <c r="CE99" s="25">
        <f t="shared" ca="1" si="220"/>
        <v>0</v>
      </c>
      <c r="CF99" s="25">
        <f t="shared" ca="1" si="221"/>
        <v>0</v>
      </c>
      <c r="CG99" s="25">
        <f t="shared" ca="1" si="222"/>
        <v>0</v>
      </c>
      <c r="CH99" s="25">
        <f t="shared" ca="1" si="223"/>
        <v>0</v>
      </c>
      <c r="CI99" s="25">
        <f t="shared" ca="1" si="224"/>
        <v>0</v>
      </c>
      <c r="CJ99" s="25">
        <f t="shared" ca="1" si="225"/>
        <v>0</v>
      </c>
      <c r="CK99" s="25">
        <f t="shared" ca="1" si="226"/>
        <v>0</v>
      </c>
      <c r="CL99" s="25">
        <f t="shared" ca="1" si="227"/>
        <v>0</v>
      </c>
      <c r="CM99" s="25">
        <f t="shared" ca="1" si="228"/>
        <v>0</v>
      </c>
      <c r="CN99" s="25">
        <f t="shared" ca="1" si="229"/>
        <v>0</v>
      </c>
      <c r="CO99" s="25">
        <f t="shared" ca="1" si="230"/>
        <v>0</v>
      </c>
      <c r="CP99" s="25">
        <f t="shared" ca="1" si="231"/>
        <v>0</v>
      </c>
      <c r="CQ99" s="25">
        <f t="shared" ca="1" si="232"/>
        <v>0</v>
      </c>
      <c r="CR99" s="25">
        <f t="shared" ca="1" si="233"/>
        <v>0</v>
      </c>
      <c r="CS99" s="25">
        <f t="shared" ca="1" si="234"/>
        <v>0</v>
      </c>
      <c r="CT99" s="25">
        <f t="shared" ca="1" si="235"/>
        <v>0</v>
      </c>
      <c r="CU99" s="25">
        <f t="shared" ca="1" si="236"/>
        <v>0</v>
      </c>
      <c r="CV99" s="25">
        <f t="shared" ca="1" si="237"/>
        <v>0</v>
      </c>
      <c r="CW99" s="25">
        <f t="shared" ca="1" si="238"/>
        <v>0</v>
      </c>
      <c r="CX99" s="25">
        <f t="shared" ca="1" si="239"/>
        <v>0</v>
      </c>
      <c r="CY99" s="25">
        <f t="shared" ca="1" si="240"/>
        <v>0</v>
      </c>
      <c r="CZ99" s="25">
        <f t="shared" ca="1" si="241"/>
        <v>0</v>
      </c>
      <c r="DA99" s="25">
        <f t="shared" ca="1" si="242"/>
        <v>0</v>
      </c>
      <c r="DB99" s="25">
        <f t="shared" ca="1" si="243"/>
        <v>0</v>
      </c>
      <c r="DC99" s="25">
        <f t="shared" ca="1" si="244"/>
        <v>0</v>
      </c>
      <c r="DD99" s="25">
        <f t="shared" ca="1" si="245"/>
        <v>0</v>
      </c>
      <c r="DE99" s="25">
        <f t="shared" ca="1" si="246"/>
        <v>0</v>
      </c>
      <c r="DF99" s="25">
        <f t="shared" ca="1" si="247"/>
        <v>0</v>
      </c>
      <c r="DG99" s="25">
        <f t="shared" ca="1" si="248"/>
        <v>0</v>
      </c>
      <c r="DH99" s="25">
        <f t="shared" ca="1" si="249"/>
        <v>0</v>
      </c>
      <c r="DI99" s="25">
        <f t="shared" ca="1" si="250"/>
        <v>0</v>
      </c>
      <c r="DJ99" s="25">
        <f t="shared" ca="1" si="251"/>
        <v>0</v>
      </c>
      <c r="DK99" s="25">
        <f t="shared" ca="1" si="252"/>
        <v>0</v>
      </c>
      <c r="DL99" s="25">
        <f t="shared" ca="1" si="253"/>
        <v>0</v>
      </c>
      <c r="DM99" s="25">
        <f t="shared" ca="1" si="254"/>
        <v>0</v>
      </c>
      <c r="DN99" s="25">
        <f t="shared" ca="1" si="255"/>
        <v>0</v>
      </c>
      <c r="DO99" s="25">
        <f t="shared" ca="1" si="256"/>
        <v>0</v>
      </c>
      <c r="DP99" s="25">
        <f t="shared" ca="1" si="257"/>
        <v>0</v>
      </c>
      <c r="DQ99" s="25">
        <f t="shared" ca="1" si="258"/>
        <v>0</v>
      </c>
      <c r="DR99" s="25">
        <f t="shared" ca="1" si="259"/>
        <v>0</v>
      </c>
      <c r="DS99" s="25">
        <f t="shared" ca="1" si="260"/>
        <v>0</v>
      </c>
      <c r="DT99" s="25">
        <f t="shared" ca="1" si="261"/>
        <v>0</v>
      </c>
      <c r="DU99" s="25">
        <f t="shared" ca="1" si="262"/>
        <v>0</v>
      </c>
      <c r="DV99" s="25">
        <f t="shared" ca="1" si="263"/>
        <v>0</v>
      </c>
      <c r="DW99" s="25">
        <f t="shared" ca="1" si="264"/>
        <v>0</v>
      </c>
      <c r="DX99" s="25">
        <f t="shared" ca="1" si="265"/>
        <v>0</v>
      </c>
      <c r="DY99" s="25">
        <f t="shared" ca="1" si="266"/>
        <v>0</v>
      </c>
      <c r="DZ99" s="25">
        <f t="shared" ca="1" si="267"/>
        <v>0</v>
      </c>
      <c r="EA99" s="25">
        <f t="shared" ca="1" si="268"/>
        <v>0</v>
      </c>
      <c r="EB99" s="25">
        <f t="shared" ca="1" si="269"/>
        <v>0</v>
      </c>
      <c r="EC99" s="25">
        <f t="shared" ca="1" si="270"/>
        <v>0</v>
      </c>
      <c r="ED99" s="25">
        <f t="shared" ca="1" si="271"/>
        <v>0</v>
      </c>
      <c r="EE99" s="25">
        <f t="shared" ca="1" si="272"/>
        <v>0</v>
      </c>
      <c r="EF99" s="25">
        <f t="shared" ca="1" si="273"/>
        <v>0</v>
      </c>
      <c r="EG99" s="25">
        <f t="shared" ca="1" si="274"/>
        <v>0</v>
      </c>
      <c r="EH99" s="25">
        <f t="shared" ca="1" si="275"/>
        <v>0</v>
      </c>
      <c r="EI99" s="25">
        <f t="shared" ca="1" si="276"/>
        <v>0</v>
      </c>
      <c r="EJ99" s="25">
        <f t="shared" ca="1" si="277"/>
        <v>0</v>
      </c>
      <c r="EK99" s="25">
        <f t="shared" ca="1" si="278"/>
        <v>0</v>
      </c>
      <c r="EL99" s="25">
        <f t="shared" ca="1" si="279"/>
        <v>0</v>
      </c>
      <c r="EM99" s="25">
        <f t="shared" ca="1" si="280"/>
        <v>0</v>
      </c>
      <c r="EN99" s="25">
        <f t="shared" ca="1" si="281"/>
        <v>0</v>
      </c>
      <c r="EO99" s="25">
        <f t="shared" ca="1" si="282"/>
        <v>0</v>
      </c>
      <c r="EP99" s="25">
        <f t="shared" ca="1" si="283"/>
        <v>0</v>
      </c>
      <c r="EQ99" s="25">
        <f t="shared" ca="1" si="284"/>
        <v>0</v>
      </c>
      <c r="ER99" s="25">
        <f t="shared" ca="1" si="285"/>
        <v>0</v>
      </c>
      <c r="ES99" s="25">
        <f t="shared" ca="1" si="286"/>
        <v>0</v>
      </c>
      <c r="ET99" s="25">
        <f t="shared" ca="1" si="287"/>
        <v>0</v>
      </c>
      <c r="EU99" s="25">
        <f t="shared" ca="1" si="288"/>
        <v>0</v>
      </c>
      <c r="EV99" s="25">
        <f t="shared" ca="1" si="289"/>
        <v>0</v>
      </c>
      <c r="EW99" s="25">
        <f t="shared" ca="1" si="290"/>
        <v>0</v>
      </c>
      <c r="EX99" s="25">
        <f t="shared" ca="1" si="291"/>
        <v>0</v>
      </c>
      <c r="EY99" s="25">
        <f t="shared" ca="1" si="292"/>
        <v>0</v>
      </c>
      <c r="EZ99" s="25">
        <f t="shared" ca="1" si="293"/>
        <v>0</v>
      </c>
      <c r="FA99" s="25">
        <f t="shared" ca="1" si="294"/>
        <v>0</v>
      </c>
      <c r="FB99" s="25">
        <f t="shared" ca="1" si="295"/>
        <v>0</v>
      </c>
      <c r="FC99" s="25">
        <f t="shared" ca="1" si="296"/>
        <v>0</v>
      </c>
      <c r="FD99" s="25">
        <f t="shared" ca="1" si="297"/>
        <v>0</v>
      </c>
      <c r="FE99" s="25">
        <f t="shared" ca="1" si="298"/>
        <v>0</v>
      </c>
      <c r="FF99" s="25">
        <f t="shared" ca="1" si="299"/>
        <v>0</v>
      </c>
      <c r="FG99" s="25">
        <f t="shared" ca="1" si="300"/>
        <v>0</v>
      </c>
      <c r="FH99" s="25">
        <f t="shared" ca="1" si="301"/>
        <v>0</v>
      </c>
      <c r="FI99" s="25">
        <f t="shared" ca="1" si="302"/>
        <v>0</v>
      </c>
      <c r="FJ99" s="25">
        <f t="shared" ca="1" si="303"/>
        <v>0</v>
      </c>
      <c r="FK99" s="25">
        <f t="shared" ca="1" si="304"/>
        <v>0</v>
      </c>
      <c r="FL99" s="25">
        <f t="shared" ca="1" si="305"/>
        <v>0</v>
      </c>
      <c r="FM99" s="25">
        <f t="shared" ca="1" si="306"/>
        <v>0</v>
      </c>
      <c r="FN99" s="27">
        <f ca="1">SUM(INDIRECT("'各歳別人口③'!D"&amp;(103+131*ROW(A89))):INDIRECT("'各歳別人口③'!D"&amp;(133+131*ROW(A89))))</f>
        <v>0</v>
      </c>
      <c r="FP99" s="24" t="str">
        <f>"2025年"&amp;"12月"</f>
        <v>2025年12月</v>
      </c>
      <c r="FQ99" s="25">
        <f t="shared" ca="1" si="307"/>
        <v>0</v>
      </c>
      <c r="FR99" s="25">
        <f t="shared" ca="1" si="308"/>
        <v>0</v>
      </c>
      <c r="FS99" s="25">
        <f t="shared" ca="1" si="309"/>
        <v>0</v>
      </c>
      <c r="FT99" s="25">
        <f t="shared" ca="1" si="310"/>
        <v>0</v>
      </c>
      <c r="FU99" s="25">
        <f t="shared" ca="1" si="311"/>
        <v>0</v>
      </c>
      <c r="FV99" s="25">
        <f t="shared" ca="1" si="312"/>
        <v>0</v>
      </c>
      <c r="FW99" s="25">
        <f t="shared" ca="1" si="313"/>
        <v>0</v>
      </c>
      <c r="FX99" s="25">
        <f t="shared" ca="1" si="314"/>
        <v>0</v>
      </c>
      <c r="FY99" s="25">
        <f t="shared" ca="1" si="315"/>
        <v>0</v>
      </c>
      <c r="FZ99" s="25">
        <f t="shared" ca="1" si="316"/>
        <v>0</v>
      </c>
      <c r="GA99" s="25">
        <f t="shared" ca="1" si="317"/>
        <v>0</v>
      </c>
      <c r="GB99" s="25">
        <f t="shared" ca="1" si="318"/>
        <v>0</v>
      </c>
      <c r="GC99" s="25">
        <f t="shared" ca="1" si="319"/>
        <v>0</v>
      </c>
      <c r="GD99" s="25">
        <f t="shared" ca="1" si="320"/>
        <v>0</v>
      </c>
      <c r="GE99" s="25">
        <f t="shared" ca="1" si="321"/>
        <v>0</v>
      </c>
      <c r="GF99" s="25">
        <f t="shared" ca="1" si="322"/>
        <v>0</v>
      </c>
      <c r="GG99" s="25">
        <f t="shared" ca="1" si="323"/>
        <v>0</v>
      </c>
      <c r="GH99" s="25">
        <f t="shared" ca="1" si="324"/>
        <v>0</v>
      </c>
      <c r="GI99" s="25">
        <f t="shared" ca="1" si="325"/>
        <v>0</v>
      </c>
      <c r="GJ99" s="25">
        <f t="shared" ca="1" si="326"/>
        <v>0</v>
      </c>
      <c r="GK99" s="25">
        <f t="shared" ca="1" si="327"/>
        <v>0</v>
      </c>
      <c r="GL99" s="25">
        <f t="shared" ca="1" si="328"/>
        <v>0</v>
      </c>
      <c r="GM99" s="25">
        <f t="shared" ca="1" si="329"/>
        <v>0</v>
      </c>
      <c r="GN99" s="25">
        <f t="shared" ca="1" si="330"/>
        <v>0</v>
      </c>
      <c r="GO99" s="25">
        <f t="shared" ca="1" si="331"/>
        <v>0</v>
      </c>
      <c r="GP99" s="25">
        <f t="shared" ca="1" si="332"/>
        <v>0</v>
      </c>
      <c r="GQ99" s="25">
        <f t="shared" ca="1" si="333"/>
        <v>0</v>
      </c>
      <c r="GR99" s="25">
        <f t="shared" ca="1" si="334"/>
        <v>0</v>
      </c>
      <c r="GS99" s="25">
        <f t="shared" ca="1" si="335"/>
        <v>0</v>
      </c>
      <c r="GT99" s="25">
        <f t="shared" ca="1" si="336"/>
        <v>0</v>
      </c>
      <c r="GU99" s="25">
        <f t="shared" ca="1" si="337"/>
        <v>0</v>
      </c>
      <c r="GV99" s="25">
        <f t="shared" ca="1" si="338"/>
        <v>0</v>
      </c>
      <c r="GW99" s="25">
        <f t="shared" ca="1" si="339"/>
        <v>0</v>
      </c>
      <c r="GX99" s="25">
        <f t="shared" ca="1" si="340"/>
        <v>0</v>
      </c>
      <c r="GY99" s="25">
        <f t="shared" ca="1" si="341"/>
        <v>0</v>
      </c>
      <c r="GZ99" s="25">
        <f t="shared" ca="1" si="342"/>
        <v>0</v>
      </c>
      <c r="HA99" s="25">
        <f t="shared" ca="1" si="343"/>
        <v>0</v>
      </c>
      <c r="HB99" s="25">
        <f t="shared" ca="1" si="344"/>
        <v>0</v>
      </c>
      <c r="HC99" s="25">
        <f t="shared" ca="1" si="345"/>
        <v>0</v>
      </c>
      <c r="HD99" s="25">
        <f t="shared" ca="1" si="346"/>
        <v>0</v>
      </c>
      <c r="HE99" s="25">
        <f t="shared" ca="1" si="347"/>
        <v>0</v>
      </c>
      <c r="HF99" s="25">
        <f t="shared" ca="1" si="348"/>
        <v>0</v>
      </c>
      <c r="HG99" s="25">
        <f t="shared" ca="1" si="349"/>
        <v>0</v>
      </c>
      <c r="HH99" s="25">
        <f t="shared" ca="1" si="350"/>
        <v>0</v>
      </c>
      <c r="HI99" s="25">
        <f t="shared" ca="1" si="351"/>
        <v>0</v>
      </c>
      <c r="HJ99" s="25">
        <f t="shared" ca="1" si="352"/>
        <v>0</v>
      </c>
      <c r="HK99" s="25">
        <f t="shared" ca="1" si="353"/>
        <v>0</v>
      </c>
      <c r="HL99" s="25">
        <f t="shared" ca="1" si="354"/>
        <v>0</v>
      </c>
      <c r="HM99" s="25">
        <f t="shared" ca="1" si="355"/>
        <v>0</v>
      </c>
      <c r="HN99" s="25">
        <f t="shared" ca="1" si="356"/>
        <v>0</v>
      </c>
      <c r="HO99" s="25">
        <f t="shared" ca="1" si="357"/>
        <v>0</v>
      </c>
      <c r="HP99" s="25">
        <f t="shared" ca="1" si="358"/>
        <v>0</v>
      </c>
      <c r="HQ99" s="25">
        <f t="shared" ca="1" si="359"/>
        <v>0</v>
      </c>
      <c r="HR99" s="25">
        <f t="shared" ca="1" si="360"/>
        <v>0</v>
      </c>
      <c r="HS99" s="25">
        <f t="shared" ca="1" si="361"/>
        <v>0</v>
      </c>
      <c r="HT99" s="25">
        <f t="shared" ca="1" si="362"/>
        <v>0</v>
      </c>
      <c r="HU99" s="25">
        <f t="shared" ca="1" si="363"/>
        <v>0</v>
      </c>
      <c r="HV99" s="25">
        <f t="shared" ca="1" si="364"/>
        <v>0</v>
      </c>
      <c r="HW99" s="25">
        <f t="shared" ca="1" si="365"/>
        <v>0</v>
      </c>
      <c r="HX99" s="25">
        <f t="shared" ca="1" si="366"/>
        <v>0</v>
      </c>
      <c r="HY99" s="25">
        <f t="shared" ca="1" si="367"/>
        <v>0</v>
      </c>
      <c r="HZ99" s="25">
        <f t="shared" ca="1" si="368"/>
        <v>0</v>
      </c>
      <c r="IA99" s="25">
        <f t="shared" ca="1" si="369"/>
        <v>0</v>
      </c>
      <c r="IB99" s="25">
        <f t="shared" ca="1" si="370"/>
        <v>0</v>
      </c>
      <c r="IC99" s="25">
        <f t="shared" ca="1" si="371"/>
        <v>0</v>
      </c>
      <c r="ID99" s="25">
        <f t="shared" ca="1" si="372"/>
        <v>0</v>
      </c>
      <c r="IE99" s="25">
        <f t="shared" ca="1" si="373"/>
        <v>0</v>
      </c>
      <c r="IF99" s="25">
        <f t="shared" ca="1" si="374"/>
        <v>0</v>
      </c>
      <c r="IG99" s="25">
        <f t="shared" ca="1" si="375"/>
        <v>0</v>
      </c>
      <c r="IH99" s="25">
        <f t="shared" ca="1" si="376"/>
        <v>0</v>
      </c>
      <c r="II99" s="25">
        <f t="shared" ca="1" si="377"/>
        <v>0</v>
      </c>
      <c r="IJ99" s="25">
        <f t="shared" ca="1" si="378"/>
        <v>0</v>
      </c>
      <c r="IK99" s="25">
        <f t="shared" ca="1" si="379"/>
        <v>0</v>
      </c>
      <c r="IL99" s="25">
        <f t="shared" ca="1" si="380"/>
        <v>0</v>
      </c>
      <c r="IM99" s="25">
        <f t="shared" ca="1" si="381"/>
        <v>0</v>
      </c>
      <c r="IN99" s="25">
        <f t="shared" ca="1" si="382"/>
        <v>0</v>
      </c>
      <c r="IO99" s="25">
        <f t="shared" ca="1" si="383"/>
        <v>0</v>
      </c>
      <c r="IP99" s="25">
        <f t="shared" ca="1" si="384"/>
        <v>0</v>
      </c>
      <c r="IQ99" s="25">
        <f t="shared" ca="1" si="385"/>
        <v>0</v>
      </c>
      <c r="IR99" s="25">
        <f t="shared" ca="1" si="386"/>
        <v>0</v>
      </c>
      <c r="IS99" s="25">
        <f t="shared" ca="1" si="387"/>
        <v>0</v>
      </c>
      <c r="IT99" s="25">
        <f t="shared" ca="1" si="388"/>
        <v>0</v>
      </c>
      <c r="IU99" s="25">
        <f t="shared" ca="1" si="389"/>
        <v>0</v>
      </c>
      <c r="IV99" s="25">
        <f t="shared" ca="1" si="390"/>
        <v>0</v>
      </c>
      <c r="IW99" s="25">
        <f t="shared" ca="1" si="391"/>
        <v>0</v>
      </c>
      <c r="IX99" s="25">
        <f t="shared" ca="1" si="392"/>
        <v>0</v>
      </c>
      <c r="IY99" s="25">
        <f t="shared" ca="1" si="393"/>
        <v>0</v>
      </c>
      <c r="IZ99" s="25">
        <f t="shared" ca="1" si="394"/>
        <v>0</v>
      </c>
      <c r="JA99" s="25">
        <f t="shared" ca="1" si="395"/>
        <v>0</v>
      </c>
      <c r="JB99" s="25">
        <f t="shared" ca="1" si="396"/>
        <v>0</v>
      </c>
      <c r="JC99" s="25">
        <f t="shared" ca="1" si="397"/>
        <v>0</v>
      </c>
      <c r="JD99" s="25">
        <f t="shared" ca="1" si="398"/>
        <v>0</v>
      </c>
      <c r="JE99" s="25">
        <f t="shared" ca="1" si="399"/>
        <v>0</v>
      </c>
      <c r="JF99" s="25">
        <f t="shared" ca="1" si="400"/>
        <v>0</v>
      </c>
      <c r="JG99" s="25">
        <f t="shared" ca="1" si="401"/>
        <v>0</v>
      </c>
      <c r="JH99" s="25">
        <f t="shared" ca="1" si="402"/>
        <v>0</v>
      </c>
      <c r="JI99" s="25">
        <f t="shared" ca="1" si="403"/>
        <v>0</v>
      </c>
      <c r="JJ99" s="25">
        <f t="shared" ca="1" si="404"/>
        <v>0</v>
      </c>
      <c r="JK99" s="25">
        <f t="shared" ca="1" si="405"/>
        <v>0</v>
      </c>
      <c r="JL99" s="25">
        <f t="shared" ca="1" si="406"/>
        <v>0</v>
      </c>
      <c r="JM99" s="27">
        <f ca="1">SUM(INDIRECT("'各歳別人口③'!E"&amp;(103+131*ROW(A89))):INDIRECT("'各歳別人口③'!E"&amp;(133+131*ROW(A89))))</f>
        <v>0</v>
      </c>
    </row>
  </sheetData>
  <phoneticPr fontId="2"/>
  <hyperlinks>
    <hyperlink ref="B1" location="'見える化（時系列）'!A1" display="「見える化システム」へ" xr:uid="{C197FA03-1B73-4CBF-AE0E-D0A48A2F1D6D}"/>
    <hyperlink ref="A7" location="'見える化（時系列）'!A1" display="「見える化システム」へ" xr:uid="{2F77DB46-1B08-4281-A936-0B74F822E553}"/>
    <hyperlink ref="D7" location="'見える化（時系列）'!A1" display="「見える化システム」へ" xr:uid="{D5FDF77F-8FE2-4CA5-9ABB-E3AF17BECB10}"/>
    <hyperlink ref="I7" location="'見える化（時系列）'!A1" display="「見える化システム」へ" xr:uid="{805E37EF-DDF5-4784-9CF2-22FDC9FBF7F2}"/>
    <hyperlink ref="N7" location="'見える化（時系列）'!A1" display="「見える化システム」へ" xr:uid="{BF53442A-23AD-47E4-90D7-10F02C11AA79}"/>
    <hyperlink ref="R7" location="'見える化（時系列）'!A1" display="「見える化システム」へ" xr:uid="{63258277-2AED-4F83-92F6-F41C551999A6}"/>
    <hyperlink ref="U7" location="'見える化（時系列）'!A1" display="「見える化システム」へ" xr:uid="{AC8E8668-B049-41EE-81D5-5C75023B431E}"/>
    <hyperlink ref="X7" location="'見える化（時系列）'!A1" display="「見える化システム」へ" xr:uid="{146C8F89-2DEC-4B07-A375-29165E05A571}"/>
    <hyperlink ref="AD7" location="'見える化（時系列）'!A1" display="「見える化システム」へ" xr:uid="{E772F3C5-38ED-4C01-B8C1-12B89217ACFE}"/>
    <hyperlink ref="AX7" location="'見える化（時系列）'!A1" display="「見える化システム」へ" xr:uid="{F55B988E-68C2-4944-837A-49C3716B00DE}"/>
    <hyperlink ref="BR7" location="'見える化（時系列）'!A1" display="「見える化システム」へ" xr:uid="{A46EC48F-7C78-4CAE-A44F-569300F56ADA}"/>
    <hyperlink ref="FQ7" location="'見える化（時系列）'!A1" display="「見える化システム」へ" xr:uid="{188C281F-DEA5-490F-95C6-8A88DFE44E04}"/>
  </hyperlink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B566ED-76E7-442C-ACCB-81EE6C4F15D9}">
  <sheetPr>
    <tabColor theme="8"/>
  </sheetPr>
  <dimension ref="B2:DG21"/>
  <sheetViews>
    <sheetView showGridLines="0" workbookViewId="0"/>
  </sheetViews>
  <sheetFormatPr defaultColWidth="9" defaultRowHeight="18.75" x14ac:dyDescent="0.4"/>
  <cols>
    <col min="1" max="1" width="3.625" style="6" customWidth="1"/>
    <col min="2" max="2" width="12.625" style="6" customWidth="1"/>
    <col min="3" max="102" width="9" style="6"/>
    <col min="103" max="103" width="9.625" style="6" customWidth="1"/>
    <col min="104" max="104" width="9" style="6"/>
    <col min="105" max="107" width="12.625" style="6" customWidth="1"/>
    <col min="108" max="108" width="9" style="6"/>
    <col min="109" max="111" width="20.625" style="6" customWidth="1"/>
    <col min="112" max="16384" width="9" style="6"/>
  </cols>
  <sheetData>
    <row r="2" spans="2:111" x14ac:dyDescent="0.4">
      <c r="B2" s="23" t="s">
        <v>17</v>
      </c>
      <c r="C2" s="23" t="s">
        <v>29</v>
      </c>
      <c r="D2" s="23" t="s">
        <v>30</v>
      </c>
      <c r="E2" s="23" t="s">
        <v>31</v>
      </c>
      <c r="F2" s="23" t="s">
        <v>32</v>
      </c>
      <c r="G2" s="23" t="s">
        <v>33</v>
      </c>
      <c r="H2" s="23" t="s">
        <v>34</v>
      </c>
      <c r="I2" s="23" t="s">
        <v>35</v>
      </c>
      <c r="J2" s="23" t="s">
        <v>36</v>
      </c>
      <c r="K2" s="23" t="s">
        <v>37</v>
      </c>
      <c r="L2" s="23" t="s">
        <v>38</v>
      </c>
      <c r="M2" s="23" t="s">
        <v>39</v>
      </c>
      <c r="N2" s="23" t="s">
        <v>40</v>
      </c>
      <c r="O2" s="23" t="s">
        <v>41</v>
      </c>
      <c r="P2" s="23" t="s">
        <v>42</v>
      </c>
      <c r="Q2" s="23" t="s">
        <v>43</v>
      </c>
      <c r="R2" s="23" t="s">
        <v>44</v>
      </c>
      <c r="S2" s="23" t="s">
        <v>45</v>
      </c>
      <c r="T2" s="23" t="s">
        <v>46</v>
      </c>
    </row>
    <row r="3" spans="2:111" x14ac:dyDescent="0.4">
      <c r="B3" s="27" t="str">
        <f>'データ（時系列）'!JO10</f>
        <v>2024年5月</v>
      </c>
      <c r="C3" s="25">
        <f ca="1">VLOOKUP($B3,'データ（時系列）'!$AC:$AU,COLUMN(B$1),0)</f>
        <v>4892</v>
      </c>
      <c r="D3" s="25">
        <f ca="1">VLOOKUP($B3,'データ（時系列）'!$AC:$AU,COLUMN(C$1),0)</f>
        <v>6632</v>
      </c>
      <c r="E3" s="25">
        <f ca="1">VLOOKUP($B3,'データ（時系列）'!$AC:$AU,COLUMN(D$1),0)</f>
        <v>7487</v>
      </c>
      <c r="F3" s="25">
        <f ca="1">VLOOKUP($B3,'データ（時系列）'!$AC:$AU,COLUMN(E$1),0)</f>
        <v>10801</v>
      </c>
      <c r="G3" s="25">
        <f ca="1">VLOOKUP($B3,'データ（時系列）'!$AC:$AU,COLUMN(F$1),0)</f>
        <v>11353</v>
      </c>
      <c r="H3" s="25">
        <f ca="1">VLOOKUP($B3,'データ（時系列）'!$AC:$AU,COLUMN(G$1),0)</f>
        <v>9209</v>
      </c>
      <c r="I3" s="25">
        <f ca="1">VLOOKUP($B3,'データ（時系列）'!$AC:$AU,COLUMN(H$1),0)</f>
        <v>8699</v>
      </c>
      <c r="J3" s="25">
        <f ca="1">VLOOKUP($B3,'データ（時系列）'!$AC:$AU,COLUMN(I$1),0)</f>
        <v>9685</v>
      </c>
      <c r="K3" s="25">
        <f ca="1">VLOOKUP($B3,'データ（時系列）'!$AC:$AU,COLUMN(J$1),0)</f>
        <v>10767</v>
      </c>
      <c r="L3" s="25">
        <f ca="1">VLOOKUP($B3,'データ（時系列）'!$AC:$AU,COLUMN(K$1),0)</f>
        <v>13619</v>
      </c>
      <c r="M3" s="25">
        <f ca="1">VLOOKUP($B3,'データ（時系列）'!$AC:$AU,COLUMN(L$1),0)</f>
        <v>16447</v>
      </c>
      <c r="N3" s="25">
        <f ca="1">VLOOKUP($B3,'データ（時系列）'!$AC:$AU,COLUMN(M$1),0)</f>
        <v>14084</v>
      </c>
      <c r="O3" s="25">
        <f ca="1">VLOOKUP($B3,'データ（時系列）'!$AC:$AU,COLUMN(N$1),0)</f>
        <v>12147</v>
      </c>
      <c r="P3" s="25">
        <f ca="1">VLOOKUP($B3,'データ（時系列）'!$AC:$AU,COLUMN(O$1),0)</f>
        <v>11180</v>
      </c>
      <c r="Q3" s="25">
        <f ca="1">VLOOKUP($B3,'データ（時系列）'!$AC:$AU,COLUMN(P$1),0)</f>
        <v>13144</v>
      </c>
      <c r="R3" s="25">
        <f ca="1">VLOOKUP($B3,'データ（時系列）'!$AC:$AU,COLUMN(Q$1),0)</f>
        <v>12598</v>
      </c>
      <c r="S3" s="25">
        <f ca="1">VLOOKUP($B3,'データ（時系列）'!$AC:$AU,COLUMN(R$1),0)</f>
        <v>10262</v>
      </c>
      <c r="T3" s="25">
        <f ca="1">VLOOKUP($B3,'データ（時系列）'!$AC:$AU,COLUMN(S$1),0)</f>
        <v>7910</v>
      </c>
    </row>
    <row r="4" spans="2:111" x14ac:dyDescent="0.4">
      <c r="B4" s="27" t="str">
        <f>'データ（時系列）'!JP10</f>
        <v>2025年4月</v>
      </c>
      <c r="C4" s="25">
        <f ca="1">VLOOKUP($B4,'データ（時系列）'!$AC:$AU,COLUMN(B$1),0)</f>
        <v>4542</v>
      </c>
      <c r="D4" s="25">
        <f ca="1">VLOOKUP($B4,'データ（時系列）'!$AC:$AU,COLUMN(C$1),0)</f>
        <v>6425</v>
      </c>
      <c r="E4" s="25">
        <f ca="1">VLOOKUP($B4,'データ（時系列）'!$AC:$AU,COLUMN(D$1),0)</f>
        <v>7351</v>
      </c>
      <c r="F4" s="25">
        <f ca="1">VLOOKUP($B4,'データ（時系列）'!$AC:$AU,COLUMN(E$1),0)</f>
        <v>10746</v>
      </c>
      <c r="G4" s="25">
        <f ca="1">VLOOKUP($B4,'データ（時系列）'!$AC:$AU,COLUMN(F$1),0)</f>
        <v>11316</v>
      </c>
      <c r="H4" s="25">
        <f ca="1">VLOOKUP($B4,'データ（時系列）'!$AC:$AU,COLUMN(G$1),0)</f>
        <v>9193</v>
      </c>
      <c r="I4" s="25">
        <f ca="1">VLOOKUP($B4,'データ（時系列）'!$AC:$AU,COLUMN(H$1),0)</f>
        <v>8679</v>
      </c>
      <c r="J4" s="25">
        <f ca="1">VLOOKUP($B4,'データ（時系列）'!$AC:$AU,COLUMN(I$1),0)</f>
        <v>9338</v>
      </c>
      <c r="K4" s="25">
        <f ca="1">VLOOKUP($B4,'データ（時系列）'!$AC:$AU,COLUMN(J$1),0)</f>
        <v>10545</v>
      </c>
      <c r="L4" s="25">
        <f ca="1">VLOOKUP($B4,'データ（時系列）'!$AC:$AU,COLUMN(K$1),0)</f>
        <v>12902</v>
      </c>
      <c r="M4" s="25">
        <f ca="1">VLOOKUP($B4,'データ（時系列）'!$AC:$AU,COLUMN(L$1),0)</f>
        <v>16317</v>
      </c>
      <c r="N4" s="25">
        <f ca="1">VLOOKUP($B4,'データ（時系列）'!$AC:$AU,COLUMN(M$1),0)</f>
        <v>14489</v>
      </c>
      <c r="O4" s="25">
        <f ca="1">VLOOKUP($B4,'データ（時系列）'!$AC:$AU,COLUMN(N$1),0)</f>
        <v>12303</v>
      </c>
      <c r="P4" s="25">
        <f ca="1">VLOOKUP($B4,'データ（時系列）'!$AC:$AU,COLUMN(O$1),0)</f>
        <v>11200</v>
      </c>
      <c r="Q4" s="25">
        <f ca="1">VLOOKUP($B4,'データ（時系列）'!$AC:$AU,COLUMN(P$1),0)</f>
        <v>12145</v>
      </c>
      <c r="R4" s="25">
        <f ca="1">VLOOKUP($B4,'データ（時系列）'!$AC:$AU,COLUMN(Q$1),0)</f>
        <v>13154</v>
      </c>
      <c r="S4" s="25">
        <f ca="1">VLOOKUP($B4,'データ（時系列）'!$AC:$AU,COLUMN(R$1),0)</f>
        <v>10031</v>
      </c>
      <c r="T4" s="25">
        <f ca="1">VLOOKUP($B4,'データ（時系列）'!$AC:$AU,COLUMN(S$1),0)</f>
        <v>8202</v>
      </c>
    </row>
    <row r="7" spans="2:111" x14ac:dyDescent="0.4">
      <c r="B7" s="23" t="s">
        <v>21</v>
      </c>
      <c r="C7" s="23" t="s">
        <v>29</v>
      </c>
      <c r="D7" s="23" t="s">
        <v>30</v>
      </c>
      <c r="E7" s="23" t="s">
        <v>31</v>
      </c>
      <c r="F7" s="23" t="s">
        <v>32</v>
      </c>
      <c r="G7" s="23" t="s">
        <v>33</v>
      </c>
      <c r="H7" s="23" t="s">
        <v>34</v>
      </c>
      <c r="I7" s="23" t="s">
        <v>35</v>
      </c>
      <c r="J7" s="23" t="s">
        <v>36</v>
      </c>
      <c r="K7" s="23" t="s">
        <v>37</v>
      </c>
      <c r="L7" s="23" t="s">
        <v>38</v>
      </c>
      <c r="M7" s="23" t="s">
        <v>39</v>
      </c>
      <c r="N7" s="23" t="s">
        <v>40</v>
      </c>
      <c r="O7" s="23" t="s">
        <v>41</v>
      </c>
      <c r="P7" s="23" t="s">
        <v>42</v>
      </c>
      <c r="Q7" s="23" t="s">
        <v>43</v>
      </c>
      <c r="R7" s="23" t="s">
        <v>44</v>
      </c>
      <c r="S7" s="23" t="s">
        <v>45</v>
      </c>
      <c r="T7" s="23" t="s">
        <v>46</v>
      </c>
    </row>
    <row r="8" spans="2:111" x14ac:dyDescent="0.4">
      <c r="B8" s="27" t="str">
        <f>'データ（時系列）'!JO10</f>
        <v>2024年5月</v>
      </c>
      <c r="C8" s="25">
        <f ca="1">VLOOKUP($B8,'データ（時系列）'!$AW:$BO,COLUMN(B$1),0)</f>
        <v>4765</v>
      </c>
      <c r="D8" s="25">
        <f ca="1">VLOOKUP($B8,'データ（時系列）'!$AW:$BO,COLUMN(C$1),0)</f>
        <v>6159</v>
      </c>
      <c r="E8" s="25">
        <f ca="1">VLOOKUP($B8,'データ（時系列）'!$AW:$BO,COLUMN(D$1),0)</f>
        <v>7279</v>
      </c>
      <c r="F8" s="25">
        <f ca="1">VLOOKUP($B8,'データ（時系列）'!$AW:$BO,COLUMN(E$1),0)</f>
        <v>8245</v>
      </c>
      <c r="G8" s="25">
        <f ca="1">VLOOKUP($B8,'データ（時系列）'!$AW:$BO,COLUMN(F$1),0)</f>
        <v>8763</v>
      </c>
      <c r="H8" s="25">
        <f ca="1">VLOOKUP($B8,'データ（時系列）'!$AW:$BO,COLUMN(G$1),0)</f>
        <v>7699</v>
      </c>
      <c r="I8" s="25">
        <f ca="1">VLOOKUP($B8,'データ（時系列）'!$AW:$BO,COLUMN(H$1),0)</f>
        <v>7292</v>
      </c>
      <c r="J8" s="25">
        <f ca="1">VLOOKUP($B8,'データ（時系列）'!$AW:$BO,COLUMN(I$1),0)</f>
        <v>8592</v>
      </c>
      <c r="K8" s="25">
        <f ca="1">VLOOKUP($B8,'データ（時系列）'!$AW:$BO,COLUMN(J$1),0)</f>
        <v>10221</v>
      </c>
      <c r="L8" s="25">
        <f ca="1">VLOOKUP($B8,'データ（時系列）'!$AW:$BO,COLUMN(K$1),0)</f>
        <v>12904</v>
      </c>
      <c r="M8" s="25">
        <f ca="1">VLOOKUP($B8,'データ（時系列）'!$AW:$BO,COLUMN(L$1),0)</f>
        <v>15371</v>
      </c>
      <c r="N8" s="25">
        <f ca="1">VLOOKUP($B8,'データ（時系列）'!$AW:$BO,COLUMN(M$1),0)</f>
        <v>13459</v>
      </c>
      <c r="O8" s="25">
        <f ca="1">VLOOKUP($B8,'データ（時系列）'!$AW:$BO,COLUMN(N$1),0)</f>
        <v>11599</v>
      </c>
      <c r="P8" s="25">
        <f ca="1">VLOOKUP($B8,'データ（時系列）'!$AW:$BO,COLUMN(O$1),0)</f>
        <v>11297</v>
      </c>
      <c r="Q8" s="25">
        <f ca="1">VLOOKUP($B8,'データ（時系列）'!$AW:$BO,COLUMN(P$1),0)</f>
        <v>14351</v>
      </c>
      <c r="R8" s="25">
        <f ca="1">VLOOKUP($B8,'データ（時系列）'!$AW:$BO,COLUMN(Q$1),0)</f>
        <v>15542</v>
      </c>
      <c r="S8" s="25">
        <f ca="1">VLOOKUP($B8,'データ（時系列）'!$AW:$BO,COLUMN(R$1),0)</f>
        <v>13436</v>
      </c>
      <c r="T8" s="25">
        <f ca="1">VLOOKUP($B8,'データ（時系列）'!$AW:$BO,COLUMN(S$1),0)</f>
        <v>14857</v>
      </c>
    </row>
    <row r="9" spans="2:111" x14ac:dyDescent="0.4">
      <c r="B9" s="27" t="str">
        <f>'データ（時系列）'!JP10</f>
        <v>2025年4月</v>
      </c>
      <c r="C9" s="25">
        <f ca="1">VLOOKUP($B9,'データ（時系列）'!$AW:$BO,COLUMN(B$1),0)</f>
        <v>4493</v>
      </c>
      <c r="D9" s="25">
        <f ca="1">VLOOKUP($B9,'データ（時系列）'!$AW:$BO,COLUMN(C$1),0)</f>
        <v>5854</v>
      </c>
      <c r="E9" s="25">
        <f ca="1">VLOOKUP($B9,'データ（時系列）'!$AW:$BO,COLUMN(D$1),0)</f>
        <v>7216</v>
      </c>
      <c r="F9" s="25">
        <f ca="1">VLOOKUP($B9,'データ（時系列）'!$AW:$BO,COLUMN(E$1),0)</f>
        <v>8103</v>
      </c>
      <c r="G9" s="25">
        <f ca="1">VLOOKUP($B9,'データ（時系列）'!$AW:$BO,COLUMN(F$1),0)</f>
        <v>8710</v>
      </c>
      <c r="H9" s="25">
        <f ca="1">VLOOKUP($B9,'データ（時系列）'!$AW:$BO,COLUMN(G$1),0)</f>
        <v>7619</v>
      </c>
      <c r="I9" s="25">
        <f ca="1">VLOOKUP($B9,'データ（時系列）'!$AW:$BO,COLUMN(H$1),0)</f>
        <v>7275</v>
      </c>
      <c r="J9" s="25">
        <f ca="1">VLOOKUP($B9,'データ（時系列）'!$AW:$BO,COLUMN(I$1),0)</f>
        <v>8269</v>
      </c>
      <c r="K9" s="25">
        <f ca="1">VLOOKUP($B9,'データ（時系列）'!$AW:$BO,COLUMN(J$1),0)</f>
        <v>9928</v>
      </c>
      <c r="L9" s="25">
        <f ca="1">VLOOKUP($B9,'データ（時系列）'!$AW:$BO,COLUMN(K$1),0)</f>
        <v>12151</v>
      </c>
      <c r="M9" s="25">
        <f ca="1">VLOOKUP($B9,'データ（時系列）'!$AW:$BO,COLUMN(L$1),0)</f>
        <v>15474</v>
      </c>
      <c r="N9" s="25">
        <f ca="1">VLOOKUP($B9,'データ（時系列）'!$AW:$BO,COLUMN(M$1),0)</f>
        <v>13680</v>
      </c>
      <c r="O9" s="25">
        <f ca="1">VLOOKUP($B9,'データ（時系列）'!$AW:$BO,COLUMN(N$1),0)</f>
        <v>11959</v>
      </c>
      <c r="P9" s="25">
        <f ca="1">VLOOKUP($B9,'データ（時系列）'!$AW:$BO,COLUMN(O$1),0)</f>
        <v>11094</v>
      </c>
      <c r="Q9" s="25">
        <f ca="1">VLOOKUP($B9,'データ（時系列）'!$AW:$BO,COLUMN(P$1),0)</f>
        <v>13133</v>
      </c>
      <c r="R9" s="25">
        <f ca="1">VLOOKUP($B9,'データ（時系列）'!$AW:$BO,COLUMN(Q$1),0)</f>
        <v>16111</v>
      </c>
      <c r="S9" s="25">
        <f ca="1">VLOOKUP($B9,'データ（時系列）'!$AW:$BO,COLUMN(R$1),0)</f>
        <v>13449</v>
      </c>
      <c r="T9" s="25">
        <f ca="1">VLOOKUP($B9,'データ（時系列）'!$AW:$BO,COLUMN(S$1),0)</f>
        <v>15241</v>
      </c>
    </row>
    <row r="12" spans="2:111" x14ac:dyDescent="0.4">
      <c r="B12" s="6" t="str">
        <f>"人口ピラミッド（"&amp;'データ（時系列）'!JO10&amp;"）"</f>
        <v>人口ピラミッド（2024年5月）</v>
      </c>
    </row>
    <row r="13" spans="2:111" ht="19.5" x14ac:dyDescent="0.4">
      <c r="B13" s="23"/>
      <c r="C13" s="23" t="s">
        <v>49</v>
      </c>
      <c r="D13" s="23" t="s">
        <v>50</v>
      </c>
      <c r="E13" s="23" t="s">
        <v>51</v>
      </c>
      <c r="F13" s="23" t="s">
        <v>52</v>
      </c>
      <c r="G13" s="23" t="s">
        <v>53</v>
      </c>
      <c r="H13" s="23" t="s">
        <v>54</v>
      </c>
      <c r="I13" s="23" t="s">
        <v>55</v>
      </c>
      <c r="J13" s="23" t="s">
        <v>56</v>
      </c>
      <c r="K13" s="23" t="s">
        <v>57</v>
      </c>
      <c r="L13" s="23" t="s">
        <v>58</v>
      </c>
      <c r="M13" s="23" t="s">
        <v>59</v>
      </c>
      <c r="N13" s="23" t="s">
        <v>60</v>
      </c>
      <c r="O13" s="23" t="s">
        <v>61</v>
      </c>
      <c r="P13" s="23" t="s">
        <v>62</v>
      </c>
      <c r="Q13" s="23" t="s">
        <v>63</v>
      </c>
      <c r="R13" s="23" t="s">
        <v>64</v>
      </c>
      <c r="S13" s="23" t="s">
        <v>65</v>
      </c>
      <c r="T13" s="23" t="s">
        <v>66</v>
      </c>
      <c r="U13" s="23" t="s">
        <v>67</v>
      </c>
      <c r="V13" s="23" t="s">
        <v>68</v>
      </c>
      <c r="W13" s="23" t="s">
        <v>69</v>
      </c>
      <c r="X13" s="23" t="s">
        <v>70</v>
      </c>
      <c r="Y13" s="23" t="s">
        <v>71</v>
      </c>
      <c r="Z13" s="23" t="s">
        <v>72</v>
      </c>
      <c r="AA13" s="23" t="s">
        <v>73</v>
      </c>
      <c r="AB13" s="23" t="s">
        <v>74</v>
      </c>
      <c r="AC13" s="23" t="s">
        <v>75</v>
      </c>
      <c r="AD13" s="23" t="s">
        <v>76</v>
      </c>
      <c r="AE13" s="23" t="s">
        <v>77</v>
      </c>
      <c r="AF13" s="23" t="s">
        <v>78</v>
      </c>
      <c r="AG13" s="23" t="s">
        <v>79</v>
      </c>
      <c r="AH13" s="23" t="s">
        <v>80</v>
      </c>
      <c r="AI13" s="23" t="s">
        <v>81</v>
      </c>
      <c r="AJ13" s="23" t="s">
        <v>82</v>
      </c>
      <c r="AK13" s="23" t="s">
        <v>83</v>
      </c>
      <c r="AL13" s="23" t="s">
        <v>84</v>
      </c>
      <c r="AM13" s="23" t="s">
        <v>85</v>
      </c>
      <c r="AN13" s="23" t="s">
        <v>86</v>
      </c>
      <c r="AO13" s="23" t="s">
        <v>87</v>
      </c>
      <c r="AP13" s="23" t="s">
        <v>88</v>
      </c>
      <c r="AQ13" s="23" t="s">
        <v>89</v>
      </c>
      <c r="AR13" s="23" t="s">
        <v>90</v>
      </c>
      <c r="AS13" s="23" t="s">
        <v>91</v>
      </c>
      <c r="AT13" s="23" t="s">
        <v>92</v>
      </c>
      <c r="AU13" s="23" t="s">
        <v>93</v>
      </c>
      <c r="AV13" s="23" t="s">
        <v>94</v>
      </c>
      <c r="AW13" s="23" t="s">
        <v>95</v>
      </c>
      <c r="AX13" s="23" t="s">
        <v>96</v>
      </c>
      <c r="AY13" s="23" t="s">
        <v>97</v>
      </c>
      <c r="AZ13" s="23" t="s">
        <v>98</v>
      </c>
      <c r="BA13" s="23" t="s">
        <v>99</v>
      </c>
      <c r="BB13" s="23" t="s">
        <v>100</v>
      </c>
      <c r="BC13" s="23" t="s">
        <v>101</v>
      </c>
      <c r="BD13" s="23" t="s">
        <v>102</v>
      </c>
      <c r="BE13" s="23" t="s">
        <v>103</v>
      </c>
      <c r="BF13" s="23" t="s">
        <v>104</v>
      </c>
      <c r="BG13" s="23" t="s">
        <v>105</v>
      </c>
      <c r="BH13" s="23" t="s">
        <v>106</v>
      </c>
      <c r="BI13" s="23" t="s">
        <v>107</v>
      </c>
      <c r="BJ13" s="23" t="s">
        <v>108</v>
      </c>
      <c r="BK13" s="23" t="s">
        <v>109</v>
      </c>
      <c r="BL13" s="23" t="s">
        <v>110</v>
      </c>
      <c r="BM13" s="23" t="s">
        <v>111</v>
      </c>
      <c r="BN13" s="23" t="s">
        <v>112</v>
      </c>
      <c r="BO13" s="23" t="s">
        <v>113</v>
      </c>
      <c r="BP13" s="23" t="s">
        <v>114</v>
      </c>
      <c r="BQ13" s="23" t="s">
        <v>115</v>
      </c>
      <c r="BR13" s="23" t="s">
        <v>116</v>
      </c>
      <c r="BS13" s="23" t="s">
        <v>117</v>
      </c>
      <c r="BT13" s="23" t="s">
        <v>118</v>
      </c>
      <c r="BU13" s="23" t="s">
        <v>119</v>
      </c>
      <c r="BV13" s="23" t="s">
        <v>120</v>
      </c>
      <c r="BW13" s="23" t="s">
        <v>121</v>
      </c>
      <c r="BX13" s="23" t="s">
        <v>122</v>
      </c>
      <c r="BY13" s="23" t="s">
        <v>123</v>
      </c>
      <c r="BZ13" s="23" t="s">
        <v>124</v>
      </c>
      <c r="CA13" s="23" t="s">
        <v>125</v>
      </c>
      <c r="CB13" s="23" t="s">
        <v>126</v>
      </c>
      <c r="CC13" s="23" t="s">
        <v>127</v>
      </c>
      <c r="CD13" s="23" t="s">
        <v>128</v>
      </c>
      <c r="CE13" s="23" t="s">
        <v>129</v>
      </c>
      <c r="CF13" s="23" t="s">
        <v>130</v>
      </c>
      <c r="CG13" s="23" t="s">
        <v>131</v>
      </c>
      <c r="CH13" s="23" t="s">
        <v>132</v>
      </c>
      <c r="CI13" s="23" t="s">
        <v>133</v>
      </c>
      <c r="CJ13" s="23" t="s">
        <v>134</v>
      </c>
      <c r="CK13" s="23" t="s">
        <v>135</v>
      </c>
      <c r="CL13" s="23" t="s">
        <v>136</v>
      </c>
      <c r="CM13" s="23" t="s">
        <v>137</v>
      </c>
      <c r="CN13" s="23" t="s">
        <v>138</v>
      </c>
      <c r="CO13" s="23" t="s">
        <v>139</v>
      </c>
      <c r="CP13" s="23" t="s">
        <v>140</v>
      </c>
      <c r="CQ13" s="23" t="s">
        <v>141</v>
      </c>
      <c r="CR13" s="23" t="s">
        <v>142</v>
      </c>
      <c r="CS13" s="23" t="s">
        <v>143</v>
      </c>
      <c r="CT13" s="23" t="s">
        <v>144</v>
      </c>
      <c r="CU13" s="23" t="s">
        <v>145</v>
      </c>
      <c r="CV13" s="23" t="s">
        <v>146</v>
      </c>
      <c r="CW13" s="23" t="s">
        <v>147</v>
      </c>
      <c r="CX13" s="23" t="s">
        <v>148</v>
      </c>
      <c r="CY13" s="23" t="s">
        <v>149</v>
      </c>
      <c r="DA13" s="20" t="s">
        <v>150</v>
      </c>
      <c r="DB13" s="20" t="s">
        <v>151</v>
      </c>
      <c r="DC13" s="20" t="s">
        <v>152</v>
      </c>
      <c r="DE13" s="20" t="s">
        <v>150</v>
      </c>
      <c r="DF13" s="20" t="s">
        <v>151</v>
      </c>
      <c r="DG13" s="20" t="s">
        <v>152</v>
      </c>
    </row>
    <row r="14" spans="2:111" ht="19.5" x14ac:dyDescent="0.4">
      <c r="B14" s="27" t="str">
        <f>'データ（時系列）'!JO10</f>
        <v>2024年5月</v>
      </c>
      <c r="C14" s="25">
        <f ca="1">-VLOOKUP($B14,'データ（時系列）'!$BQ:$FN,COLUMN(B$1),0)</f>
        <v>-809</v>
      </c>
      <c r="D14" s="25">
        <f ca="1">-VLOOKUP($B14,'データ（時系列）'!$BQ:$FN,COLUMN(C$1),0)</f>
        <v>-910</v>
      </c>
      <c r="E14" s="25">
        <f ca="1">-VLOOKUP($B14,'データ（時系列）'!$BQ:$FN,COLUMN(D$1),0)</f>
        <v>-979</v>
      </c>
      <c r="F14" s="25">
        <f ca="1">-VLOOKUP($B14,'データ（時系列）'!$BQ:$FN,COLUMN(E$1),0)</f>
        <v>-1013</v>
      </c>
      <c r="G14" s="25">
        <f ca="1">-VLOOKUP($B14,'データ（時系列）'!$BQ:$FN,COLUMN(F$1),0)</f>
        <v>-1181</v>
      </c>
      <c r="H14" s="25">
        <f ca="1">-VLOOKUP($B14,'データ（時系列）'!$BQ:$FN,COLUMN(G$1),0)</f>
        <v>-1208</v>
      </c>
      <c r="I14" s="25">
        <f ca="1">-VLOOKUP($B14,'データ（時系列）'!$BQ:$FN,COLUMN(H$1),0)</f>
        <v>-1261</v>
      </c>
      <c r="J14" s="25">
        <f ca="1">-VLOOKUP($B14,'データ（時系列）'!$BQ:$FN,COLUMN(I$1),0)</f>
        <v>-1335</v>
      </c>
      <c r="K14" s="25">
        <f ca="1">-VLOOKUP($B14,'データ（時系列）'!$BQ:$FN,COLUMN(J$1),0)</f>
        <v>-1421</v>
      </c>
      <c r="L14" s="25">
        <f ca="1">-VLOOKUP($B14,'データ（時系列）'!$BQ:$FN,COLUMN(K$1),0)</f>
        <v>-1407</v>
      </c>
      <c r="M14" s="25">
        <f ca="1">-VLOOKUP($B14,'データ（時系列）'!$BQ:$FN,COLUMN(L$1),0)</f>
        <v>-1389</v>
      </c>
      <c r="N14" s="25">
        <f ca="1">-VLOOKUP($B14,'データ（時系列）'!$BQ:$FN,COLUMN(M$1),0)</f>
        <v>-1477</v>
      </c>
      <c r="O14" s="25">
        <f ca="1">-VLOOKUP($B14,'データ（時系列）'!$BQ:$FN,COLUMN(N$1),0)</f>
        <v>-1450</v>
      </c>
      <c r="P14" s="25">
        <f ca="1">-VLOOKUP($B14,'データ（時系列）'!$BQ:$FN,COLUMN(O$1),0)</f>
        <v>-1597</v>
      </c>
      <c r="Q14" s="25">
        <f ca="1">-VLOOKUP($B14,'データ（時系列）'!$BQ:$FN,COLUMN(P$1),0)</f>
        <v>-1574</v>
      </c>
      <c r="R14" s="25">
        <f ca="1">-VLOOKUP($B14,'データ（時系列）'!$BQ:$FN,COLUMN(Q$1),0)</f>
        <v>-1827</v>
      </c>
      <c r="S14" s="25">
        <f ca="1">-VLOOKUP($B14,'データ（時系列）'!$BQ:$FN,COLUMN(R$1),0)</f>
        <v>-2028</v>
      </c>
      <c r="T14" s="25">
        <f ca="1">-VLOOKUP($B14,'データ（時系列）'!$BQ:$FN,COLUMN(S$1),0)</f>
        <v>-2020</v>
      </c>
      <c r="U14" s="25">
        <f ca="1">-VLOOKUP($B14,'データ（時系列）'!$BQ:$FN,COLUMN(T$1),0)</f>
        <v>-2498</v>
      </c>
      <c r="V14" s="25">
        <f ca="1">-VLOOKUP($B14,'データ（時系列）'!$BQ:$FN,COLUMN(U$1),0)</f>
        <v>-2428</v>
      </c>
      <c r="W14" s="25">
        <f ca="1">-VLOOKUP($B14,'データ（時系列）'!$BQ:$FN,COLUMN(V$1),0)</f>
        <v>-2521</v>
      </c>
      <c r="X14" s="25">
        <f ca="1">-VLOOKUP($B14,'データ（時系列）'!$BQ:$FN,COLUMN(W$1),0)</f>
        <v>-2374</v>
      </c>
      <c r="Y14" s="25">
        <f ca="1">-VLOOKUP($B14,'データ（時系列）'!$BQ:$FN,COLUMN(X$1),0)</f>
        <v>-2361</v>
      </c>
      <c r="Z14" s="25">
        <f ca="1">-VLOOKUP($B14,'データ（時系列）'!$BQ:$FN,COLUMN(Y$1),0)</f>
        <v>-2097</v>
      </c>
      <c r="AA14" s="25">
        <f ca="1">-VLOOKUP($B14,'データ（時系列）'!$BQ:$FN,COLUMN(Z$1),0)</f>
        <v>-2000</v>
      </c>
      <c r="AB14" s="25">
        <f ca="1">-VLOOKUP($B14,'データ（時系列）'!$BQ:$FN,COLUMN(AA$1),0)</f>
        <v>-1912</v>
      </c>
      <c r="AC14" s="25">
        <f ca="1">-VLOOKUP($B14,'データ（時系列）'!$BQ:$FN,COLUMN(AB$1),0)</f>
        <v>-1859</v>
      </c>
      <c r="AD14" s="25">
        <f ca="1">-VLOOKUP($B14,'データ（時系列）'!$BQ:$FN,COLUMN(AC$1),0)</f>
        <v>-1847</v>
      </c>
      <c r="AE14" s="25">
        <f ca="1">-VLOOKUP($B14,'データ（時系列）'!$BQ:$FN,COLUMN(AD$1),0)</f>
        <v>-1806</v>
      </c>
      <c r="AF14" s="25">
        <f ca="1">-VLOOKUP($B14,'データ（時系列）'!$BQ:$FN,COLUMN(AE$1),0)</f>
        <v>-1785</v>
      </c>
      <c r="AG14" s="25">
        <f ca="1">-VLOOKUP($B14,'データ（時系列）'!$BQ:$FN,COLUMN(AF$1),0)</f>
        <v>-1739</v>
      </c>
      <c r="AH14" s="25">
        <f ca="1">-VLOOKUP($B14,'データ（時系列）'!$BQ:$FN,COLUMN(AG$1),0)</f>
        <v>-1731</v>
      </c>
      <c r="AI14" s="25">
        <f ca="1">-VLOOKUP($B14,'データ（時系列）'!$BQ:$FN,COLUMN(AH$1),0)</f>
        <v>-1742</v>
      </c>
      <c r="AJ14" s="25">
        <f ca="1">-VLOOKUP($B14,'データ（時系列）'!$BQ:$FN,COLUMN(AI$1),0)</f>
        <v>-1756</v>
      </c>
      <c r="AK14" s="25">
        <f ca="1">-VLOOKUP($B14,'データ（時系列）'!$BQ:$FN,COLUMN(AJ$1),0)</f>
        <v>-1731</v>
      </c>
      <c r="AL14" s="25">
        <f ca="1">-VLOOKUP($B14,'データ（時系列）'!$BQ:$FN,COLUMN(AK$1),0)</f>
        <v>-1839</v>
      </c>
      <c r="AM14" s="25">
        <f ca="1">-VLOOKUP($B14,'データ（時系列）'!$BQ:$FN,COLUMN(AL$1),0)</f>
        <v>-1922</v>
      </c>
      <c r="AN14" s="25">
        <f ca="1">-VLOOKUP($B14,'データ（時系列）'!$BQ:$FN,COLUMN(AM$1),0)</f>
        <v>-1917</v>
      </c>
      <c r="AO14" s="25">
        <f ca="1">-VLOOKUP($B14,'データ（時系列）'!$BQ:$FN,COLUMN(AN$1),0)</f>
        <v>-1974</v>
      </c>
      <c r="AP14" s="25">
        <f ca="1">-VLOOKUP($B14,'データ（時系列）'!$BQ:$FN,COLUMN(AO$1),0)</f>
        <v>-2033</v>
      </c>
      <c r="AQ14" s="25">
        <f ca="1">-VLOOKUP($B14,'データ（時系列）'!$BQ:$FN,COLUMN(AP$1),0)</f>
        <v>-2032</v>
      </c>
      <c r="AR14" s="25">
        <f ca="1">-VLOOKUP($B14,'データ（時系列）'!$BQ:$FN,COLUMN(AQ$1),0)</f>
        <v>-2138</v>
      </c>
      <c r="AS14" s="25">
        <f ca="1">-VLOOKUP($B14,'データ（時系列）'!$BQ:$FN,COLUMN(AR$1),0)</f>
        <v>-2094</v>
      </c>
      <c r="AT14" s="25">
        <f ca="1">-VLOOKUP($B14,'データ（時系列）'!$BQ:$FN,COLUMN(AS$1),0)</f>
        <v>-2211</v>
      </c>
      <c r="AU14" s="25">
        <f ca="1">-VLOOKUP($B14,'データ（時系列）'!$BQ:$FN,COLUMN(AT$1),0)</f>
        <v>-2292</v>
      </c>
      <c r="AV14" s="25">
        <f ca="1">-VLOOKUP($B14,'データ（時系列）'!$BQ:$FN,COLUMN(AU$1),0)</f>
        <v>-2451</v>
      </c>
      <c r="AW14" s="25">
        <f ca="1">-VLOOKUP($B14,'データ（時系列）'!$BQ:$FN,COLUMN(AV$1),0)</f>
        <v>-2488</v>
      </c>
      <c r="AX14" s="25">
        <f ca="1">-VLOOKUP($B14,'データ（時系列）'!$BQ:$FN,COLUMN(AW$1),0)</f>
        <v>-2723</v>
      </c>
      <c r="AY14" s="25">
        <f ca="1">-VLOOKUP($B14,'データ（時系列）'!$BQ:$FN,COLUMN(AX$1),0)</f>
        <v>-2913</v>
      </c>
      <c r="AZ14" s="25">
        <f ca="1">-VLOOKUP($B14,'データ（時系列）'!$BQ:$FN,COLUMN(AY$1),0)</f>
        <v>-3044</v>
      </c>
      <c r="BA14" s="25">
        <f ca="1">-VLOOKUP($B14,'データ（時系列）'!$BQ:$FN,COLUMN(AZ$1),0)</f>
        <v>-3312</v>
      </c>
      <c r="BB14" s="25">
        <f ca="1">-VLOOKUP($B14,'データ（時系列）'!$BQ:$FN,COLUMN(BA$1),0)</f>
        <v>-3334</v>
      </c>
      <c r="BC14" s="25">
        <f ca="1">-VLOOKUP($B14,'データ（時系列）'!$BQ:$FN,COLUMN(BB$1),0)</f>
        <v>-3422</v>
      </c>
      <c r="BD14" s="25">
        <f ca="1">-VLOOKUP($B14,'データ（時系列）'!$BQ:$FN,COLUMN(BC$1),0)</f>
        <v>-3249</v>
      </c>
      <c r="BE14" s="25">
        <f ca="1">-VLOOKUP($B14,'データ（時系列）'!$BQ:$FN,COLUMN(BD$1),0)</f>
        <v>-3130</v>
      </c>
      <c r="BF14" s="25">
        <f ca="1">-VLOOKUP($B14,'データ（時系列）'!$BQ:$FN,COLUMN(BE$1),0)</f>
        <v>-3217</v>
      </c>
      <c r="BG14" s="25">
        <f ca="1">-VLOOKUP($B14,'データ（時系列）'!$BQ:$FN,COLUMN(BF$1),0)</f>
        <v>-3002</v>
      </c>
      <c r="BH14" s="25">
        <f ca="1">-VLOOKUP($B14,'データ（時系列）'!$BQ:$FN,COLUMN(BG$1),0)</f>
        <v>-2726</v>
      </c>
      <c r="BI14" s="25">
        <f ca="1">-VLOOKUP($B14,'データ（時系列）'!$BQ:$FN,COLUMN(BH$1),0)</f>
        <v>-2493</v>
      </c>
      <c r="BJ14" s="25">
        <f ca="1">-VLOOKUP($B14,'データ（時系列）'!$BQ:$FN,COLUMN(BI$1),0)</f>
        <v>-2646</v>
      </c>
      <c r="BK14" s="25">
        <f ca="1">-VLOOKUP($B14,'データ（時系列）'!$BQ:$FN,COLUMN(BJ$1),0)</f>
        <v>-2563</v>
      </c>
      <c r="BL14" s="25">
        <f ca="1">-VLOOKUP($B14,'データ（時系列）'!$BQ:$FN,COLUMN(BK$1),0)</f>
        <v>-2513</v>
      </c>
      <c r="BM14" s="25">
        <f ca="1">-VLOOKUP($B14,'データ（時系列）'!$BQ:$FN,COLUMN(BL$1),0)</f>
        <v>-2421</v>
      </c>
      <c r="BN14" s="25">
        <f ca="1">-VLOOKUP($B14,'データ（時系列）'!$BQ:$FN,COLUMN(BM$1),0)</f>
        <v>-2264</v>
      </c>
      <c r="BO14" s="25">
        <f ca="1">-VLOOKUP($B14,'データ（時系列）'!$BQ:$FN,COLUMN(BN$1),0)</f>
        <v>-2386</v>
      </c>
      <c r="BP14" s="25">
        <f ca="1">-VLOOKUP($B14,'データ（時系列）'!$BQ:$FN,COLUMN(BO$1),0)</f>
        <v>-2342</v>
      </c>
      <c r="BQ14" s="25">
        <f ca="1">-VLOOKUP($B14,'データ（時系列）'!$BQ:$FN,COLUMN(BP$1),0)</f>
        <v>-2192</v>
      </c>
      <c r="BR14" s="25">
        <f ca="1">-VLOOKUP($B14,'データ（時系列）'!$BQ:$FN,COLUMN(BQ$1),0)</f>
        <v>-2173</v>
      </c>
      <c r="BS14" s="25">
        <f ca="1">-VLOOKUP($B14,'データ（時系列）'!$BQ:$FN,COLUMN(BR$1),0)</f>
        <v>-2214</v>
      </c>
      <c r="BT14" s="25">
        <f ca="1">-VLOOKUP($B14,'データ（時系列）'!$BQ:$FN,COLUMN(BS$1),0)</f>
        <v>-2259</v>
      </c>
      <c r="BU14" s="25">
        <f ca="1">-VLOOKUP($B14,'データ（時系列）'!$BQ:$FN,COLUMN(BT$1),0)</f>
        <v>-2303</v>
      </c>
      <c r="BV14" s="25">
        <f ca="1">-VLOOKUP($B14,'データ（時系列）'!$BQ:$FN,COLUMN(BU$1),0)</f>
        <v>-2454</v>
      </c>
      <c r="BW14" s="25">
        <f ca="1">-VLOOKUP($B14,'データ（時系列）'!$BQ:$FN,COLUMN(BV$1),0)</f>
        <v>-2574</v>
      </c>
      <c r="BX14" s="25">
        <f ca="1">-VLOOKUP($B14,'データ（時系列）'!$BQ:$FN,COLUMN(BW$1),0)</f>
        <v>-2779</v>
      </c>
      <c r="BY14" s="25">
        <f ca="1">-VLOOKUP($B14,'データ（時系列）'!$BQ:$FN,COLUMN(BX$1),0)</f>
        <v>-3034</v>
      </c>
      <c r="BZ14" s="25">
        <f ca="1">-VLOOKUP($B14,'データ（時系列）'!$BQ:$FN,COLUMN(BY$1),0)</f>
        <v>-3118</v>
      </c>
      <c r="CA14" s="25">
        <f ca="1">-VLOOKUP($B14,'データ（時系列）'!$BQ:$FN,COLUMN(BZ$1),0)</f>
        <v>-3214</v>
      </c>
      <c r="CB14" s="25">
        <f ca="1">-VLOOKUP($B14,'データ（時系列）'!$BQ:$FN,COLUMN(CA$1),0)</f>
        <v>-2674</v>
      </c>
      <c r="CC14" s="25">
        <f ca="1">-VLOOKUP($B14,'データ（時系列）'!$BQ:$FN,COLUMN(CB$1),0)</f>
        <v>-1620</v>
      </c>
      <c r="CD14" s="25">
        <f ca="1">-VLOOKUP($B14,'データ（時系列）'!$BQ:$FN,COLUMN(CC$1),0)</f>
        <v>-1972</v>
      </c>
      <c r="CE14" s="25">
        <f ca="1">-VLOOKUP($B14,'データ（時系列）'!$BQ:$FN,COLUMN(CD$1),0)</f>
        <v>-2413</v>
      </c>
      <c r="CF14" s="25">
        <f ca="1">-VLOOKUP($B14,'データ（時系列）'!$BQ:$FN,COLUMN(CE$1),0)</f>
        <v>-2245</v>
      </c>
      <c r="CG14" s="25">
        <f ca="1">-VLOOKUP($B14,'データ（時系列）'!$BQ:$FN,COLUMN(CF$1),0)</f>
        <v>-2152</v>
      </c>
      <c r="CH14" s="25">
        <f ca="1">-VLOOKUP($B14,'データ（時系列）'!$BQ:$FN,COLUMN(CG$1),0)</f>
        <v>-1864</v>
      </c>
      <c r="CI14" s="25">
        <f ca="1">-VLOOKUP($B14,'データ（時系列）'!$BQ:$FN,COLUMN(CH$1),0)</f>
        <v>-1588</v>
      </c>
      <c r="CJ14" s="25">
        <f ca="1">-VLOOKUP($B14,'データ（時系列）'!$BQ:$FN,COLUMN(CI$1),0)</f>
        <v>-1314</v>
      </c>
      <c r="CK14" s="25">
        <f ca="1">-VLOOKUP($B14,'データ（時系列）'!$BQ:$FN,COLUMN(CJ$1),0)</f>
        <v>-1278</v>
      </c>
      <c r="CL14" s="25">
        <f ca="1">-VLOOKUP($B14,'データ（時系列）'!$BQ:$FN,COLUMN(CK$1),0)</f>
        <v>-1088</v>
      </c>
      <c r="CM14" s="25">
        <f ca="1">-VLOOKUP($B14,'データ（時系列）'!$BQ:$FN,COLUMN(CL$1),0)</f>
        <v>-1010</v>
      </c>
      <c r="CN14" s="25">
        <f ca="1">-VLOOKUP($B14,'データ（時系列）'!$BQ:$FN,COLUMN(CM$1),0)</f>
        <v>-852</v>
      </c>
      <c r="CO14" s="25">
        <f ca="1">-VLOOKUP($B14,'データ（時系列）'!$BQ:$FN,COLUMN(CN$1),0)</f>
        <v>-580</v>
      </c>
      <c r="CP14" s="25">
        <f ca="1">-VLOOKUP($B14,'データ（時系列）'!$BQ:$FN,COLUMN(CO$1),0)</f>
        <v>-530</v>
      </c>
      <c r="CQ14" s="25">
        <f ca="1">-VLOOKUP($B14,'データ（時系列）'!$BQ:$FN,COLUMN(CP$1),0)</f>
        <v>-381</v>
      </c>
      <c r="CR14" s="25">
        <f ca="1">-VLOOKUP($B14,'データ（時系列）'!$BQ:$FN,COLUMN(CQ$1),0)</f>
        <v>-293</v>
      </c>
      <c r="CS14" s="25">
        <f ca="1">-VLOOKUP($B14,'データ（時系列）'!$BQ:$FN,COLUMN(CR$1),0)</f>
        <v>-179</v>
      </c>
      <c r="CT14" s="25">
        <f ca="1">-VLOOKUP($B14,'データ（時系列）'!$BQ:$FN,COLUMN(CS$1),0)</f>
        <v>-136</v>
      </c>
      <c r="CU14" s="25">
        <f ca="1">-VLOOKUP($B14,'データ（時系列）'!$BQ:$FN,COLUMN(CT$1),0)</f>
        <v>-118</v>
      </c>
      <c r="CV14" s="25">
        <f ca="1">-VLOOKUP($B14,'データ（時系列）'!$BQ:$FN,COLUMN(CU$1),0)</f>
        <v>-64</v>
      </c>
      <c r="CW14" s="25">
        <f ca="1">-VLOOKUP($B14,'データ（時系列）'!$BQ:$FN,COLUMN(CV$1),0)</f>
        <v>-39</v>
      </c>
      <c r="CX14" s="25">
        <f ca="1">-VLOOKUP($B14,'データ（時系列）'!$BQ:$FN,COLUMN(CW$1),0)</f>
        <v>-25</v>
      </c>
      <c r="CY14" s="25">
        <f ca="1">-VLOOKUP($B14,'データ（時系列）'!$BQ:$FN,COLUMN(CX$1),0)</f>
        <v>-23</v>
      </c>
      <c r="DA14" s="16">
        <f ca="1">-SUM(C14:Q14)+SUM(C15:Q15)</f>
        <v>37214</v>
      </c>
      <c r="DB14" s="16">
        <f ca="1">-SUM(R14:BO14)+SUM(R15:BO15)</f>
        <v>220956</v>
      </c>
      <c r="DC14" s="16">
        <f ca="1">-SUM(BP14:CY14)+SUM(BP15:CY15)</f>
        <v>124577</v>
      </c>
      <c r="DE14" s="51" t="str">
        <f ca="1">TEXT(DA14,"#,###")&amp;"人"&amp;"("&amp;ROUND(DA15,1)&amp;"％"&amp;")"</f>
        <v>37,214人(9.7％)</v>
      </c>
      <c r="DF14" s="51" t="str">
        <f ca="1">TEXT(DB14,"#,###")&amp;"人"&amp;"("&amp;ROUND(DB15,1)&amp;"％"&amp;")"</f>
        <v>220,956人(57.7％)</v>
      </c>
      <c r="DG14" s="51" t="str">
        <f ca="1">TEXT(DC14,"#,###")&amp;"人"&amp;"("&amp;ROUND(DC15,1)&amp;"％"&amp;")"</f>
        <v>124,577人(32.5％)</v>
      </c>
    </row>
    <row r="15" spans="2:111" ht="19.5" x14ac:dyDescent="0.4">
      <c r="B15" s="27" t="str">
        <f>'データ（時系列）'!JO10</f>
        <v>2024年5月</v>
      </c>
      <c r="C15" s="25">
        <f ca="1">VLOOKUP($B15,'データ（時系列）'!$FP:$JM,COLUMN(B$1),0)</f>
        <v>846</v>
      </c>
      <c r="D15" s="25">
        <f ca="1">VLOOKUP($B15,'データ（時系列）'!$FP:$JM,COLUMN(C$1),0)</f>
        <v>893</v>
      </c>
      <c r="E15" s="25">
        <f ca="1">VLOOKUP($B15,'データ（時系列）'!$FP:$JM,COLUMN(D$1),0)</f>
        <v>961</v>
      </c>
      <c r="F15" s="25">
        <f ca="1">VLOOKUP($B15,'データ（時系列）'!$FP:$JM,COLUMN(E$1),0)</f>
        <v>1000</v>
      </c>
      <c r="G15" s="25">
        <f ca="1">VLOOKUP($B15,'データ（時系列）'!$FP:$JM,COLUMN(F$1),0)</f>
        <v>1065</v>
      </c>
      <c r="H15" s="25">
        <f ca="1">VLOOKUP($B15,'データ（時系列）'!$FP:$JM,COLUMN(G$1),0)</f>
        <v>1047</v>
      </c>
      <c r="I15" s="25">
        <f ca="1">VLOOKUP($B15,'データ（時系列）'!$FP:$JM,COLUMN(H$1),0)</f>
        <v>1233</v>
      </c>
      <c r="J15" s="25">
        <f ca="1">VLOOKUP($B15,'データ（時系列）'!$FP:$JM,COLUMN(I$1),0)</f>
        <v>1213</v>
      </c>
      <c r="K15" s="25">
        <f ca="1">VLOOKUP($B15,'データ（時系列）'!$FP:$JM,COLUMN(J$1),0)</f>
        <v>1268</v>
      </c>
      <c r="L15" s="25">
        <f ca="1">VLOOKUP($B15,'データ（時系列）'!$FP:$JM,COLUMN(K$1),0)</f>
        <v>1398</v>
      </c>
      <c r="M15" s="25">
        <f ca="1">VLOOKUP($B15,'データ（時系列）'!$FP:$JM,COLUMN(L$1),0)</f>
        <v>1386</v>
      </c>
      <c r="N15" s="25">
        <f ca="1">VLOOKUP($B15,'データ（時系列）'!$FP:$JM,COLUMN(M$1),0)</f>
        <v>1396</v>
      </c>
      <c r="O15" s="25">
        <f ca="1">VLOOKUP($B15,'データ（時系列）'!$FP:$JM,COLUMN(N$1),0)</f>
        <v>1518</v>
      </c>
      <c r="P15" s="25">
        <f ca="1">VLOOKUP($B15,'データ（時系列）'!$FP:$JM,COLUMN(O$1),0)</f>
        <v>1496</v>
      </c>
      <c r="Q15" s="25">
        <f ca="1">VLOOKUP($B15,'データ（時系列）'!$FP:$JM,COLUMN(P$1),0)</f>
        <v>1483</v>
      </c>
      <c r="R15" s="25">
        <f ca="1">VLOOKUP($B15,'データ（時系列）'!$FP:$JM,COLUMN(Q$1),0)</f>
        <v>1524</v>
      </c>
      <c r="S15" s="25">
        <f ca="1">VLOOKUP($B15,'データ（時系列）'!$FP:$JM,COLUMN(R$1),0)</f>
        <v>1592</v>
      </c>
      <c r="T15" s="25">
        <f ca="1">VLOOKUP($B15,'データ（時系列）'!$FP:$JM,COLUMN(S$1),0)</f>
        <v>1655</v>
      </c>
      <c r="U15" s="25">
        <f ca="1">VLOOKUP($B15,'データ（時系列）'!$FP:$JM,COLUMN(T$1),0)</f>
        <v>1645</v>
      </c>
      <c r="V15" s="25">
        <f ca="1">VLOOKUP($B15,'データ（時系列）'!$FP:$JM,COLUMN(U$1),0)</f>
        <v>1829</v>
      </c>
      <c r="W15" s="25">
        <f ca="1">VLOOKUP($B15,'データ（時系列）'!$FP:$JM,COLUMN(V$1),0)</f>
        <v>1840</v>
      </c>
      <c r="X15" s="25">
        <f ca="1">VLOOKUP($B15,'データ（時系列）'!$FP:$JM,COLUMN(W$1),0)</f>
        <v>1818</v>
      </c>
      <c r="Y15" s="25">
        <f ca="1">VLOOKUP($B15,'データ（時系列）'!$FP:$JM,COLUMN(X$1),0)</f>
        <v>1722</v>
      </c>
      <c r="Z15" s="25">
        <f ca="1">VLOOKUP($B15,'データ（時系列）'!$FP:$JM,COLUMN(Y$1),0)</f>
        <v>1701</v>
      </c>
      <c r="AA15" s="25">
        <f ca="1">VLOOKUP($B15,'データ（時系列）'!$FP:$JM,COLUMN(Z$1),0)</f>
        <v>1682</v>
      </c>
      <c r="AB15" s="25">
        <f ca="1">VLOOKUP($B15,'データ（時系列）'!$FP:$JM,COLUMN(AA$1),0)</f>
        <v>1605</v>
      </c>
      <c r="AC15" s="25">
        <f ca="1">VLOOKUP($B15,'データ（時系列）'!$FP:$JM,COLUMN(AB$1),0)</f>
        <v>1545</v>
      </c>
      <c r="AD15" s="25">
        <f ca="1">VLOOKUP($B15,'データ（時系列）'!$FP:$JM,COLUMN(AC$1),0)</f>
        <v>1514</v>
      </c>
      <c r="AE15" s="25">
        <f ca="1">VLOOKUP($B15,'データ（時系列）'!$FP:$JM,COLUMN(AD$1),0)</f>
        <v>1471</v>
      </c>
      <c r="AF15" s="25">
        <f ca="1">VLOOKUP($B15,'データ（時系列）'!$FP:$JM,COLUMN(AE$1),0)</f>
        <v>1564</v>
      </c>
      <c r="AG15" s="25">
        <f ca="1">VLOOKUP($B15,'データ（時系列）'!$FP:$JM,COLUMN(AF$1),0)</f>
        <v>1385</v>
      </c>
      <c r="AH15" s="25">
        <f ca="1">VLOOKUP($B15,'データ（時系列）'!$FP:$JM,COLUMN(AG$1),0)</f>
        <v>1388</v>
      </c>
      <c r="AI15" s="25">
        <f ca="1">VLOOKUP($B15,'データ（時系列）'!$FP:$JM,COLUMN(AH$1),0)</f>
        <v>1397</v>
      </c>
      <c r="AJ15" s="25">
        <f ca="1">VLOOKUP($B15,'データ（時系列）'!$FP:$JM,COLUMN(AI$1),0)</f>
        <v>1556</v>
      </c>
      <c r="AK15" s="25">
        <f ca="1">VLOOKUP($B15,'データ（時系列）'!$FP:$JM,COLUMN(AJ$1),0)</f>
        <v>1566</v>
      </c>
      <c r="AL15" s="25">
        <f ca="1">VLOOKUP($B15,'データ（時系列）'!$FP:$JM,COLUMN(AK$1),0)</f>
        <v>1619</v>
      </c>
      <c r="AM15" s="25">
        <f ca="1">VLOOKUP($B15,'データ（時系列）'!$FP:$JM,COLUMN(AL$1),0)</f>
        <v>1661</v>
      </c>
      <c r="AN15" s="25">
        <f ca="1">VLOOKUP($B15,'データ（時系列）'!$FP:$JM,COLUMN(AM$1),0)</f>
        <v>1703</v>
      </c>
      <c r="AO15" s="25">
        <f ca="1">VLOOKUP($B15,'データ（時系列）'!$FP:$JM,COLUMN(AN$1),0)</f>
        <v>1691</v>
      </c>
      <c r="AP15" s="25">
        <f ca="1">VLOOKUP($B15,'データ（時系列）'!$FP:$JM,COLUMN(AO$1),0)</f>
        <v>1918</v>
      </c>
      <c r="AQ15" s="25">
        <f ca="1">VLOOKUP($B15,'データ（時系列）'!$FP:$JM,COLUMN(AP$1),0)</f>
        <v>1939</v>
      </c>
      <c r="AR15" s="25">
        <f ca="1">VLOOKUP($B15,'データ（時系列）'!$FP:$JM,COLUMN(AQ$1),0)</f>
        <v>1979</v>
      </c>
      <c r="AS15" s="25">
        <f ca="1">VLOOKUP($B15,'データ（時系列）'!$FP:$JM,COLUMN(AR$1),0)</f>
        <v>2007</v>
      </c>
      <c r="AT15" s="25">
        <f ca="1">VLOOKUP($B15,'データ（時系列）'!$FP:$JM,COLUMN(AS$1),0)</f>
        <v>2086</v>
      </c>
      <c r="AU15" s="25">
        <f ca="1">VLOOKUP($B15,'データ（時系列）'!$FP:$JM,COLUMN(AT$1),0)</f>
        <v>2210</v>
      </c>
      <c r="AV15" s="25">
        <f ca="1">VLOOKUP($B15,'データ（時系列）'!$FP:$JM,COLUMN(AU$1),0)</f>
        <v>2292</v>
      </c>
      <c r="AW15" s="25">
        <f ca="1">VLOOKUP($B15,'データ（時系列）'!$FP:$JM,COLUMN(AV$1),0)</f>
        <v>2374</v>
      </c>
      <c r="AX15" s="25">
        <f ca="1">VLOOKUP($B15,'データ（時系列）'!$FP:$JM,COLUMN(AW$1),0)</f>
        <v>2602</v>
      </c>
      <c r="AY15" s="25">
        <f ca="1">VLOOKUP($B15,'データ（時系列）'!$FP:$JM,COLUMN(AX$1),0)</f>
        <v>2620</v>
      </c>
      <c r="AZ15" s="25">
        <f ca="1">VLOOKUP($B15,'データ（時系列）'!$FP:$JM,COLUMN(AY$1),0)</f>
        <v>3016</v>
      </c>
      <c r="BA15" s="25">
        <f ca="1">VLOOKUP($B15,'データ（時系列）'!$FP:$JM,COLUMN(AZ$1),0)</f>
        <v>3064</v>
      </c>
      <c r="BB15" s="25">
        <f ca="1">VLOOKUP($B15,'データ（時系列）'!$FP:$JM,COLUMN(BA$1),0)</f>
        <v>3122</v>
      </c>
      <c r="BC15" s="25">
        <f ca="1">VLOOKUP($B15,'データ（時系列）'!$FP:$JM,COLUMN(BB$1),0)</f>
        <v>3177</v>
      </c>
      <c r="BD15" s="25">
        <f ca="1">VLOOKUP($B15,'データ（時系列）'!$FP:$JM,COLUMN(BC$1),0)</f>
        <v>3086</v>
      </c>
      <c r="BE15" s="25">
        <f ca="1">VLOOKUP($B15,'データ（時系列）'!$FP:$JM,COLUMN(BD$1),0)</f>
        <v>2922</v>
      </c>
      <c r="BF15" s="25">
        <f ca="1">VLOOKUP($B15,'データ（時系列）'!$FP:$JM,COLUMN(BE$1),0)</f>
        <v>2876</v>
      </c>
      <c r="BG15" s="25">
        <f ca="1">VLOOKUP($B15,'データ（時系列）'!$FP:$JM,COLUMN(BF$1),0)</f>
        <v>2894</v>
      </c>
      <c r="BH15" s="25">
        <f ca="1">VLOOKUP($B15,'データ（時系列）'!$FP:$JM,COLUMN(BG$1),0)</f>
        <v>2585</v>
      </c>
      <c r="BI15" s="25">
        <f ca="1">VLOOKUP($B15,'データ（時系列）'!$FP:$JM,COLUMN(BH$1),0)</f>
        <v>2433</v>
      </c>
      <c r="BJ15" s="25">
        <f ca="1">VLOOKUP($B15,'データ（時系列）'!$FP:$JM,COLUMN(BI$1),0)</f>
        <v>2671</v>
      </c>
      <c r="BK15" s="25">
        <f ca="1">VLOOKUP($B15,'データ（時系列）'!$FP:$JM,COLUMN(BJ$1),0)</f>
        <v>2426</v>
      </c>
      <c r="BL15" s="25">
        <f ca="1">VLOOKUP($B15,'データ（時系列）'!$FP:$JM,COLUMN(BK$1),0)</f>
        <v>2329</v>
      </c>
      <c r="BM15" s="25">
        <f ca="1">VLOOKUP($B15,'データ（時系列）'!$FP:$JM,COLUMN(BL$1),0)</f>
        <v>2363</v>
      </c>
      <c r="BN15" s="25">
        <f ca="1">VLOOKUP($B15,'データ（時系列）'!$FP:$JM,COLUMN(BM$1),0)</f>
        <v>2265</v>
      </c>
      <c r="BO15" s="25">
        <f ca="1">VLOOKUP($B15,'データ（時系列）'!$FP:$JM,COLUMN(BN$1),0)</f>
        <v>2216</v>
      </c>
      <c r="BP15" s="25">
        <f ca="1">VLOOKUP($B15,'データ（時系列）'!$FP:$JM,COLUMN(BO$1),0)</f>
        <v>2299</v>
      </c>
      <c r="BQ15" s="25">
        <f ca="1">VLOOKUP($B15,'データ（時系列）'!$FP:$JM,COLUMN(BP$1),0)</f>
        <v>2156</v>
      </c>
      <c r="BR15" s="25">
        <f ca="1">VLOOKUP($B15,'データ（時系列）'!$FP:$JM,COLUMN(BQ$1),0)</f>
        <v>2179</v>
      </c>
      <c r="BS15" s="25">
        <f ca="1">VLOOKUP($B15,'データ（時系列）'!$FP:$JM,COLUMN(BR$1),0)</f>
        <v>2267</v>
      </c>
      <c r="BT15" s="25">
        <f ca="1">VLOOKUP($B15,'データ（時系列）'!$FP:$JM,COLUMN(BS$1),0)</f>
        <v>2396</v>
      </c>
      <c r="BU15" s="25">
        <f ca="1">VLOOKUP($B15,'データ（時系列）'!$FP:$JM,COLUMN(BT$1),0)</f>
        <v>2402</v>
      </c>
      <c r="BV15" s="25">
        <f ca="1">VLOOKUP($B15,'データ（時系列）'!$FP:$JM,COLUMN(BU$1),0)</f>
        <v>2563</v>
      </c>
      <c r="BW15" s="25">
        <f ca="1">VLOOKUP($B15,'データ（時系列）'!$FP:$JM,COLUMN(BV$1),0)</f>
        <v>2837</v>
      </c>
      <c r="BX15" s="25">
        <f ca="1">VLOOKUP($B15,'データ（時系列）'!$FP:$JM,COLUMN(BW$1),0)</f>
        <v>3004</v>
      </c>
      <c r="BY15" s="25">
        <f ca="1">VLOOKUP($B15,'データ（時系列）'!$FP:$JM,COLUMN(BX$1),0)</f>
        <v>3545</v>
      </c>
      <c r="BZ15" s="25">
        <f ca="1">VLOOKUP($B15,'データ（時系列）'!$FP:$JM,COLUMN(BY$1),0)</f>
        <v>3632</v>
      </c>
      <c r="CA15" s="25">
        <f ca="1">VLOOKUP($B15,'データ（時系列）'!$FP:$JM,COLUMN(BZ$1),0)</f>
        <v>3847</v>
      </c>
      <c r="CB15" s="25">
        <f ca="1">VLOOKUP($B15,'データ（時系列）'!$FP:$JM,COLUMN(CA$1),0)</f>
        <v>3307</v>
      </c>
      <c r="CC15" s="25">
        <f ca="1">VLOOKUP($B15,'データ（時系列）'!$FP:$JM,COLUMN(CB$1),0)</f>
        <v>2108</v>
      </c>
      <c r="CD15" s="25">
        <f ca="1">VLOOKUP($B15,'データ（時系列）'!$FP:$JM,COLUMN(CC$1),0)</f>
        <v>2648</v>
      </c>
      <c r="CE15" s="25">
        <f ca="1">VLOOKUP($B15,'データ（時系列）'!$FP:$JM,COLUMN(CD$1),0)</f>
        <v>3129</v>
      </c>
      <c r="CF15" s="25">
        <f ca="1">VLOOKUP($B15,'データ（時系列）'!$FP:$JM,COLUMN(CE$1),0)</f>
        <v>2780</v>
      </c>
      <c r="CG15" s="25">
        <f ca="1">VLOOKUP($B15,'データ（時系列）'!$FP:$JM,COLUMN(CF$1),0)</f>
        <v>2772</v>
      </c>
      <c r="CH15" s="25">
        <f ca="1">VLOOKUP($B15,'データ（時系列）'!$FP:$JM,COLUMN(CG$1),0)</f>
        <v>2525</v>
      </c>
      <c r="CI15" s="25">
        <f ca="1">VLOOKUP($B15,'データ（時系列）'!$FP:$JM,COLUMN(CH$1),0)</f>
        <v>2230</v>
      </c>
      <c r="CJ15" s="25">
        <f ca="1">VLOOKUP($B15,'データ（時系列）'!$FP:$JM,COLUMN(CI$1),0)</f>
        <v>1861</v>
      </c>
      <c r="CK15" s="25">
        <f ca="1">VLOOKUP($B15,'データ（時系列）'!$FP:$JM,COLUMN(CJ$1),0)</f>
        <v>1957</v>
      </c>
      <c r="CL15" s="25">
        <f ca="1">VLOOKUP($B15,'データ（時系列）'!$FP:$JM,COLUMN(CK$1),0)</f>
        <v>1678</v>
      </c>
      <c r="CM15" s="25">
        <f ca="1">VLOOKUP($B15,'データ（時系列）'!$FP:$JM,COLUMN(CL$1),0)</f>
        <v>1671</v>
      </c>
      <c r="CN15" s="25">
        <f ca="1">VLOOKUP($B15,'データ（時系列）'!$FP:$JM,COLUMN(CM$1),0)</f>
        <v>1469</v>
      </c>
      <c r="CO15" s="25">
        <f ca="1">VLOOKUP($B15,'データ（時系列）'!$FP:$JM,COLUMN(CN$1),0)</f>
        <v>1225</v>
      </c>
      <c r="CP15" s="25">
        <f ca="1">VLOOKUP($B15,'データ（時系列）'!$FP:$JM,COLUMN(CO$1),0)</f>
        <v>1117</v>
      </c>
      <c r="CQ15" s="25">
        <f ca="1">VLOOKUP($B15,'データ（時系列）'!$FP:$JM,COLUMN(CP$1),0)</f>
        <v>911</v>
      </c>
      <c r="CR15" s="25">
        <f ca="1">VLOOKUP($B15,'データ（時系列）'!$FP:$JM,COLUMN(CQ$1),0)</f>
        <v>707</v>
      </c>
      <c r="CS15" s="25">
        <f ca="1">VLOOKUP($B15,'データ（時系列）'!$FP:$JM,COLUMN(CR$1),0)</f>
        <v>605</v>
      </c>
      <c r="CT15" s="25">
        <f ca="1">VLOOKUP($B15,'データ（時系列）'!$FP:$JM,COLUMN(CS$1),0)</f>
        <v>487</v>
      </c>
      <c r="CU15" s="25">
        <f ca="1">VLOOKUP($B15,'データ（時系列）'!$FP:$JM,COLUMN(CT$1),0)</f>
        <v>334</v>
      </c>
      <c r="CV15" s="25">
        <f ca="1">VLOOKUP($B15,'データ（時系列）'!$FP:$JM,COLUMN(CU$1),0)</f>
        <v>259</v>
      </c>
      <c r="CW15" s="25">
        <f ca="1">VLOOKUP($B15,'データ（時系列）'!$FP:$JM,COLUMN(CV$1),0)</f>
        <v>204</v>
      </c>
      <c r="CX15" s="25">
        <f ca="1">VLOOKUP($B15,'データ（時系列）'!$FP:$JM,COLUMN(CW$1),0)</f>
        <v>131</v>
      </c>
      <c r="CY15" s="25">
        <f ca="1">VLOOKUP($B15,'データ（時系列）'!$FP:$JM,COLUMN(CX$1),0)</f>
        <v>241</v>
      </c>
      <c r="DA15" s="17">
        <f ca="1">DA14/SUM($DA$14:$DC$14)*100</f>
        <v>9.7228717664671436</v>
      </c>
      <c r="DB15" s="17">
        <f ca="1">DB14/SUM($DA$14:$DC$14)*100</f>
        <v>57.7289959163625</v>
      </c>
      <c r="DC15" s="17">
        <f ca="1">DC14/SUM($DA$14:$DC$14)*100</f>
        <v>32.548132317170349</v>
      </c>
      <c r="DE15" s="52"/>
      <c r="DF15" s="52"/>
      <c r="DG15" s="52"/>
    </row>
    <row r="16" spans="2:111" ht="19.5" x14ac:dyDescent="0.4">
      <c r="B16" s="13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4"/>
      <c r="AF16" s="14"/>
      <c r="AG16" s="14"/>
      <c r="AH16" s="14"/>
      <c r="AI16" s="14"/>
      <c r="AJ16" s="14"/>
      <c r="AK16" s="14"/>
      <c r="AL16" s="14"/>
      <c r="AM16" s="14"/>
      <c r="AN16" s="14"/>
      <c r="AO16" s="14"/>
      <c r="AP16" s="14"/>
      <c r="AQ16" s="14"/>
      <c r="AR16" s="14"/>
      <c r="AS16" s="14"/>
      <c r="AT16" s="14"/>
      <c r="AU16" s="14"/>
      <c r="AV16" s="14"/>
      <c r="AW16" s="14"/>
      <c r="AX16" s="14"/>
      <c r="AY16" s="14"/>
      <c r="AZ16" s="14"/>
      <c r="BA16" s="14"/>
      <c r="BB16" s="14"/>
      <c r="BC16" s="14"/>
      <c r="BD16" s="14"/>
      <c r="BE16" s="14"/>
      <c r="BF16" s="14"/>
      <c r="BG16" s="14"/>
      <c r="BH16" s="14"/>
      <c r="BI16" s="14"/>
      <c r="BJ16" s="14"/>
      <c r="BK16" s="14"/>
      <c r="BL16" s="14"/>
      <c r="BM16" s="14"/>
      <c r="BN16" s="14"/>
      <c r="BO16" s="14"/>
      <c r="BP16" s="14"/>
      <c r="BQ16" s="14"/>
      <c r="BR16" s="14"/>
      <c r="BS16" s="14"/>
      <c r="BT16" s="14"/>
      <c r="BU16" s="14"/>
      <c r="BV16" s="14"/>
      <c r="BW16" s="14"/>
      <c r="BX16" s="14"/>
      <c r="BY16" s="14"/>
      <c r="BZ16" s="14"/>
      <c r="CA16" s="14"/>
      <c r="CB16" s="14"/>
      <c r="CC16" s="14"/>
      <c r="CD16" s="14"/>
      <c r="CE16" s="14"/>
      <c r="CF16" s="14"/>
      <c r="CG16" s="14"/>
      <c r="CH16" s="14"/>
      <c r="CI16" s="14"/>
      <c r="CJ16" s="14"/>
      <c r="CK16" s="14"/>
      <c r="CL16" s="14"/>
      <c r="CM16" s="14"/>
      <c r="CN16" s="14"/>
      <c r="CO16" s="14"/>
      <c r="CP16" s="14"/>
      <c r="CQ16" s="14"/>
      <c r="CR16" s="14"/>
      <c r="CS16" s="14"/>
      <c r="CT16" s="14"/>
      <c r="CU16" s="14"/>
      <c r="CV16" s="14"/>
      <c r="CW16" s="14"/>
      <c r="CX16" s="14"/>
      <c r="CY16" s="14"/>
      <c r="DA16" s="28"/>
      <c r="DB16" s="28"/>
      <c r="DC16" s="28"/>
      <c r="DE16" s="29"/>
      <c r="DF16" s="29"/>
      <c r="DG16" s="29"/>
    </row>
    <row r="18" spans="2:111" x14ac:dyDescent="0.4">
      <c r="B18" s="6" t="str">
        <f>"人口ピラミッド（"&amp;'データ（時系列）'!JP10&amp;"）"</f>
        <v>人口ピラミッド（2025年4月）</v>
      </c>
    </row>
    <row r="19" spans="2:111" ht="19.5" x14ac:dyDescent="0.4">
      <c r="B19" s="23"/>
      <c r="C19" s="23" t="s">
        <v>49</v>
      </c>
      <c r="D19" s="23" t="s">
        <v>50</v>
      </c>
      <c r="E19" s="23" t="s">
        <v>51</v>
      </c>
      <c r="F19" s="23" t="s">
        <v>52</v>
      </c>
      <c r="G19" s="23" t="s">
        <v>53</v>
      </c>
      <c r="H19" s="23" t="s">
        <v>54</v>
      </c>
      <c r="I19" s="23" t="s">
        <v>55</v>
      </c>
      <c r="J19" s="23" t="s">
        <v>56</v>
      </c>
      <c r="K19" s="23" t="s">
        <v>57</v>
      </c>
      <c r="L19" s="23" t="s">
        <v>58</v>
      </c>
      <c r="M19" s="23" t="s">
        <v>59</v>
      </c>
      <c r="N19" s="23" t="s">
        <v>60</v>
      </c>
      <c r="O19" s="23" t="s">
        <v>61</v>
      </c>
      <c r="P19" s="23" t="s">
        <v>62</v>
      </c>
      <c r="Q19" s="23" t="s">
        <v>63</v>
      </c>
      <c r="R19" s="23" t="s">
        <v>64</v>
      </c>
      <c r="S19" s="23" t="s">
        <v>65</v>
      </c>
      <c r="T19" s="23" t="s">
        <v>66</v>
      </c>
      <c r="U19" s="23" t="s">
        <v>67</v>
      </c>
      <c r="V19" s="23" t="s">
        <v>68</v>
      </c>
      <c r="W19" s="23" t="s">
        <v>69</v>
      </c>
      <c r="X19" s="23" t="s">
        <v>70</v>
      </c>
      <c r="Y19" s="23" t="s">
        <v>71</v>
      </c>
      <c r="Z19" s="23" t="s">
        <v>72</v>
      </c>
      <c r="AA19" s="23" t="s">
        <v>73</v>
      </c>
      <c r="AB19" s="23" t="s">
        <v>74</v>
      </c>
      <c r="AC19" s="23" t="s">
        <v>75</v>
      </c>
      <c r="AD19" s="23" t="s">
        <v>76</v>
      </c>
      <c r="AE19" s="23" t="s">
        <v>77</v>
      </c>
      <c r="AF19" s="23" t="s">
        <v>78</v>
      </c>
      <c r="AG19" s="23" t="s">
        <v>79</v>
      </c>
      <c r="AH19" s="23" t="s">
        <v>80</v>
      </c>
      <c r="AI19" s="23" t="s">
        <v>81</v>
      </c>
      <c r="AJ19" s="23" t="s">
        <v>82</v>
      </c>
      <c r="AK19" s="23" t="s">
        <v>83</v>
      </c>
      <c r="AL19" s="23" t="s">
        <v>84</v>
      </c>
      <c r="AM19" s="23" t="s">
        <v>85</v>
      </c>
      <c r="AN19" s="23" t="s">
        <v>86</v>
      </c>
      <c r="AO19" s="23" t="s">
        <v>87</v>
      </c>
      <c r="AP19" s="23" t="s">
        <v>88</v>
      </c>
      <c r="AQ19" s="23" t="s">
        <v>89</v>
      </c>
      <c r="AR19" s="23" t="s">
        <v>90</v>
      </c>
      <c r="AS19" s="23" t="s">
        <v>91</v>
      </c>
      <c r="AT19" s="23" t="s">
        <v>92</v>
      </c>
      <c r="AU19" s="23" t="s">
        <v>93</v>
      </c>
      <c r="AV19" s="23" t="s">
        <v>94</v>
      </c>
      <c r="AW19" s="23" t="s">
        <v>95</v>
      </c>
      <c r="AX19" s="23" t="s">
        <v>96</v>
      </c>
      <c r="AY19" s="23" t="s">
        <v>97</v>
      </c>
      <c r="AZ19" s="23" t="s">
        <v>98</v>
      </c>
      <c r="BA19" s="23" t="s">
        <v>99</v>
      </c>
      <c r="BB19" s="23" t="s">
        <v>100</v>
      </c>
      <c r="BC19" s="23" t="s">
        <v>101</v>
      </c>
      <c r="BD19" s="23" t="s">
        <v>102</v>
      </c>
      <c r="BE19" s="23" t="s">
        <v>103</v>
      </c>
      <c r="BF19" s="23" t="s">
        <v>104</v>
      </c>
      <c r="BG19" s="23" t="s">
        <v>105</v>
      </c>
      <c r="BH19" s="23" t="s">
        <v>106</v>
      </c>
      <c r="BI19" s="23" t="s">
        <v>107</v>
      </c>
      <c r="BJ19" s="23" t="s">
        <v>108</v>
      </c>
      <c r="BK19" s="23" t="s">
        <v>109</v>
      </c>
      <c r="BL19" s="23" t="s">
        <v>110</v>
      </c>
      <c r="BM19" s="23" t="s">
        <v>111</v>
      </c>
      <c r="BN19" s="23" t="s">
        <v>112</v>
      </c>
      <c r="BO19" s="23" t="s">
        <v>113</v>
      </c>
      <c r="BP19" s="23" t="s">
        <v>114</v>
      </c>
      <c r="BQ19" s="23" t="s">
        <v>115</v>
      </c>
      <c r="BR19" s="23" t="s">
        <v>116</v>
      </c>
      <c r="BS19" s="23" t="s">
        <v>117</v>
      </c>
      <c r="BT19" s="23" t="s">
        <v>118</v>
      </c>
      <c r="BU19" s="23" t="s">
        <v>119</v>
      </c>
      <c r="BV19" s="23" t="s">
        <v>120</v>
      </c>
      <c r="BW19" s="23" t="s">
        <v>121</v>
      </c>
      <c r="BX19" s="23" t="s">
        <v>122</v>
      </c>
      <c r="BY19" s="23" t="s">
        <v>123</v>
      </c>
      <c r="BZ19" s="23" t="s">
        <v>124</v>
      </c>
      <c r="CA19" s="23" t="s">
        <v>125</v>
      </c>
      <c r="CB19" s="23" t="s">
        <v>126</v>
      </c>
      <c r="CC19" s="23" t="s">
        <v>127</v>
      </c>
      <c r="CD19" s="23" t="s">
        <v>128</v>
      </c>
      <c r="CE19" s="23" t="s">
        <v>129</v>
      </c>
      <c r="CF19" s="23" t="s">
        <v>130</v>
      </c>
      <c r="CG19" s="23" t="s">
        <v>131</v>
      </c>
      <c r="CH19" s="23" t="s">
        <v>132</v>
      </c>
      <c r="CI19" s="23" t="s">
        <v>133</v>
      </c>
      <c r="CJ19" s="23" t="s">
        <v>134</v>
      </c>
      <c r="CK19" s="23" t="s">
        <v>135</v>
      </c>
      <c r="CL19" s="23" t="s">
        <v>136</v>
      </c>
      <c r="CM19" s="23" t="s">
        <v>137</v>
      </c>
      <c r="CN19" s="23" t="s">
        <v>138</v>
      </c>
      <c r="CO19" s="23" t="s">
        <v>139</v>
      </c>
      <c r="CP19" s="23" t="s">
        <v>140</v>
      </c>
      <c r="CQ19" s="23" t="s">
        <v>141</v>
      </c>
      <c r="CR19" s="23" t="s">
        <v>142</v>
      </c>
      <c r="CS19" s="23" t="s">
        <v>143</v>
      </c>
      <c r="CT19" s="23" t="s">
        <v>144</v>
      </c>
      <c r="CU19" s="23" t="s">
        <v>145</v>
      </c>
      <c r="CV19" s="23" t="s">
        <v>146</v>
      </c>
      <c r="CW19" s="23" t="s">
        <v>147</v>
      </c>
      <c r="CX19" s="23" t="s">
        <v>148</v>
      </c>
      <c r="CY19" s="23" t="s">
        <v>149</v>
      </c>
      <c r="DA19" s="20" t="s">
        <v>150</v>
      </c>
      <c r="DB19" s="20" t="s">
        <v>151</v>
      </c>
      <c r="DC19" s="20" t="s">
        <v>152</v>
      </c>
      <c r="DE19" s="20" t="s">
        <v>150</v>
      </c>
      <c r="DF19" s="20" t="s">
        <v>151</v>
      </c>
      <c r="DG19" s="20" t="s">
        <v>152</v>
      </c>
    </row>
    <row r="20" spans="2:111" ht="19.5" x14ac:dyDescent="0.4">
      <c r="B20" s="27" t="str">
        <f>'データ（時系列）'!JP10</f>
        <v>2025年4月</v>
      </c>
      <c r="C20" s="25">
        <f ca="1">-VLOOKUP($B20,'データ（時系列）'!$BQ:$FN,COLUMN(B$1),0)</f>
        <v>-783</v>
      </c>
      <c r="D20" s="25">
        <f ca="1">-VLOOKUP($B20,'データ（時系列）'!$BQ:$FN,COLUMN(C$1),0)</f>
        <v>-836</v>
      </c>
      <c r="E20" s="25">
        <f ca="1">-VLOOKUP($B20,'データ（時系列）'!$BQ:$FN,COLUMN(D$1),0)</f>
        <v>-907</v>
      </c>
      <c r="F20" s="25">
        <f ca="1">-VLOOKUP($B20,'データ（時系列）'!$BQ:$FN,COLUMN(E$1),0)</f>
        <v>-982</v>
      </c>
      <c r="G20" s="25">
        <f ca="1">-VLOOKUP($B20,'データ（時系列）'!$BQ:$FN,COLUMN(F$1),0)</f>
        <v>-1034</v>
      </c>
      <c r="H20" s="25">
        <f ca="1">-VLOOKUP($B20,'データ（時系列）'!$BQ:$FN,COLUMN(G$1),0)</f>
        <v>-1185</v>
      </c>
      <c r="I20" s="25">
        <f ca="1">-VLOOKUP($B20,'データ（時系列）'!$BQ:$FN,COLUMN(H$1),0)</f>
        <v>-1221</v>
      </c>
      <c r="J20" s="25">
        <f ca="1">-VLOOKUP($B20,'データ（時系列）'!$BQ:$FN,COLUMN(I$1),0)</f>
        <v>-1279</v>
      </c>
      <c r="K20" s="25">
        <f ca="1">-VLOOKUP($B20,'データ（時系列）'!$BQ:$FN,COLUMN(J$1),0)</f>
        <v>-1337</v>
      </c>
      <c r="L20" s="25">
        <f ca="1">-VLOOKUP($B20,'データ（時系列）'!$BQ:$FN,COLUMN(K$1),0)</f>
        <v>-1403</v>
      </c>
      <c r="M20" s="25">
        <f ca="1">-VLOOKUP($B20,'データ（時系列）'!$BQ:$FN,COLUMN(L$1),0)</f>
        <v>-1417</v>
      </c>
      <c r="N20" s="25">
        <f ca="1">-VLOOKUP($B20,'データ（時系列）'!$BQ:$FN,COLUMN(M$1),0)</f>
        <v>-1390</v>
      </c>
      <c r="O20" s="25">
        <f ca="1">-VLOOKUP($B20,'データ（時系列）'!$BQ:$FN,COLUMN(N$1),0)</f>
        <v>-1474</v>
      </c>
      <c r="P20" s="25">
        <f ca="1">-VLOOKUP($B20,'データ（時系列）'!$BQ:$FN,COLUMN(O$1),0)</f>
        <v>-1466</v>
      </c>
      <c r="Q20" s="25">
        <f ca="1">-VLOOKUP($B20,'データ（時系列）'!$BQ:$FN,COLUMN(P$1),0)</f>
        <v>-1604</v>
      </c>
      <c r="R20" s="25">
        <f ca="1">-VLOOKUP($B20,'データ（時系列）'!$BQ:$FN,COLUMN(Q$1),0)</f>
        <v>-1884</v>
      </c>
      <c r="S20" s="25">
        <f ca="1">-VLOOKUP($B20,'データ（時系列）'!$BQ:$FN,COLUMN(R$1),0)</f>
        <v>-1898</v>
      </c>
      <c r="T20" s="25">
        <f ca="1">-VLOOKUP($B20,'データ（時系列）'!$BQ:$FN,COLUMN(S$1),0)</f>
        <v>-2018</v>
      </c>
      <c r="U20" s="25">
        <f ca="1">-VLOOKUP($B20,'データ（時系列）'!$BQ:$FN,COLUMN(T$1),0)</f>
        <v>-2616</v>
      </c>
      <c r="V20" s="25">
        <f ca="1">-VLOOKUP($B20,'データ（時系列）'!$BQ:$FN,COLUMN(U$1),0)</f>
        <v>-2330</v>
      </c>
      <c r="W20" s="25">
        <f ca="1">-VLOOKUP($B20,'データ（時系列）'!$BQ:$FN,COLUMN(V$1),0)</f>
        <v>-2443</v>
      </c>
      <c r="X20" s="25">
        <f ca="1">-VLOOKUP($B20,'データ（時系列）'!$BQ:$FN,COLUMN(W$1),0)</f>
        <v>-2497</v>
      </c>
      <c r="Y20" s="25">
        <f ca="1">-VLOOKUP($B20,'データ（時系列）'!$BQ:$FN,COLUMN(X$1),0)</f>
        <v>-2239</v>
      </c>
      <c r="Z20" s="25">
        <f ca="1">-VLOOKUP($B20,'データ（時系列）'!$BQ:$FN,COLUMN(Y$1),0)</f>
        <v>-2146</v>
      </c>
      <c r="AA20" s="25">
        <f ca="1">-VLOOKUP($B20,'データ（時系列）'!$BQ:$FN,COLUMN(Z$1),0)</f>
        <v>-1991</v>
      </c>
      <c r="AB20" s="25">
        <f ca="1">-VLOOKUP($B20,'データ（時系列）'!$BQ:$FN,COLUMN(AA$1),0)</f>
        <v>-1919</v>
      </c>
      <c r="AC20" s="25">
        <f ca="1">-VLOOKUP($B20,'データ（時系列）'!$BQ:$FN,COLUMN(AB$1),0)</f>
        <v>-1852</v>
      </c>
      <c r="AD20" s="25">
        <f ca="1">-VLOOKUP($B20,'データ（時系列）'!$BQ:$FN,COLUMN(AC$1),0)</f>
        <v>-1785</v>
      </c>
      <c r="AE20" s="25">
        <f ca="1">-VLOOKUP($B20,'データ（時系列）'!$BQ:$FN,COLUMN(AD$1),0)</f>
        <v>-1849</v>
      </c>
      <c r="AF20" s="25">
        <f ca="1">-VLOOKUP($B20,'データ（時系列）'!$BQ:$FN,COLUMN(AE$1),0)</f>
        <v>-1788</v>
      </c>
      <c r="AG20" s="25">
        <f ca="1">-VLOOKUP($B20,'データ（時系列）'!$BQ:$FN,COLUMN(AF$1),0)</f>
        <v>-1784</v>
      </c>
      <c r="AH20" s="25">
        <f ca="1">-VLOOKUP($B20,'データ（時系列）'!$BQ:$FN,COLUMN(AG$1),0)</f>
        <v>-1718</v>
      </c>
      <c r="AI20" s="25">
        <f ca="1">-VLOOKUP($B20,'データ（時系列）'!$BQ:$FN,COLUMN(AH$1),0)</f>
        <v>-1722</v>
      </c>
      <c r="AJ20" s="25">
        <f ca="1">-VLOOKUP($B20,'データ（時系列）'!$BQ:$FN,COLUMN(AI$1),0)</f>
        <v>-1718</v>
      </c>
      <c r="AK20" s="25">
        <f ca="1">-VLOOKUP($B20,'データ（時系列）'!$BQ:$FN,COLUMN(AJ$1),0)</f>
        <v>-1737</v>
      </c>
      <c r="AL20" s="25">
        <f ca="1">-VLOOKUP($B20,'データ（時系列）'!$BQ:$FN,COLUMN(AK$1),0)</f>
        <v>-1715</v>
      </c>
      <c r="AM20" s="25">
        <f ca="1">-VLOOKUP($B20,'データ（時系列）'!$BQ:$FN,COLUMN(AL$1),0)</f>
        <v>-1871</v>
      </c>
      <c r="AN20" s="25">
        <f ca="1">-VLOOKUP($B20,'データ（時系列）'!$BQ:$FN,COLUMN(AM$1),0)</f>
        <v>-1900</v>
      </c>
      <c r="AO20" s="25">
        <f ca="1">-VLOOKUP($B20,'データ（時系列）'!$BQ:$FN,COLUMN(AN$1),0)</f>
        <v>-1920</v>
      </c>
      <c r="AP20" s="25">
        <f ca="1">-VLOOKUP($B20,'データ（時系列）'!$BQ:$FN,COLUMN(AO$1),0)</f>
        <v>-1932</v>
      </c>
      <c r="AQ20" s="25">
        <f ca="1">-VLOOKUP($B20,'データ（時系列）'!$BQ:$FN,COLUMN(AP$1),0)</f>
        <v>-2064</v>
      </c>
      <c r="AR20" s="25">
        <f ca="1">-VLOOKUP($B20,'データ（時系列）'!$BQ:$FN,COLUMN(AQ$1),0)</f>
        <v>-2038</v>
      </c>
      <c r="AS20" s="25">
        <f ca="1">-VLOOKUP($B20,'データ（時系列）'!$BQ:$FN,COLUMN(AR$1),0)</f>
        <v>-2120</v>
      </c>
      <c r="AT20" s="25">
        <f ca="1">-VLOOKUP($B20,'データ（時系列）'!$BQ:$FN,COLUMN(AS$1),0)</f>
        <v>-2114</v>
      </c>
      <c r="AU20" s="25">
        <f ca="1">-VLOOKUP($B20,'データ（時系列）'!$BQ:$FN,COLUMN(AT$1),0)</f>
        <v>-2209</v>
      </c>
      <c r="AV20" s="25">
        <f ca="1">-VLOOKUP($B20,'データ（時系列）'!$BQ:$FN,COLUMN(AU$1),0)</f>
        <v>-2304</v>
      </c>
      <c r="AW20" s="25">
        <f ca="1">-VLOOKUP($B20,'データ（時系列）'!$BQ:$FN,COLUMN(AV$1),0)</f>
        <v>-2493</v>
      </c>
      <c r="AX20" s="25">
        <f ca="1">-VLOOKUP($B20,'データ（時系列）'!$BQ:$FN,COLUMN(AW$1),0)</f>
        <v>-2493</v>
      </c>
      <c r="AY20" s="25">
        <f ca="1">-VLOOKUP($B20,'データ（時系列）'!$BQ:$FN,COLUMN(AX$1),0)</f>
        <v>-2700</v>
      </c>
      <c r="AZ20" s="25">
        <f ca="1">-VLOOKUP($B20,'データ（時系列）'!$BQ:$FN,COLUMN(AY$1),0)</f>
        <v>-2912</v>
      </c>
      <c r="BA20" s="25">
        <f ca="1">-VLOOKUP($B20,'データ（時系列）'!$BQ:$FN,COLUMN(AZ$1),0)</f>
        <v>-3032</v>
      </c>
      <c r="BB20" s="25">
        <f ca="1">-VLOOKUP($B20,'データ（時系列）'!$BQ:$FN,COLUMN(BA$1),0)</f>
        <v>-3312</v>
      </c>
      <c r="BC20" s="25">
        <f ca="1">-VLOOKUP($B20,'データ（時系列）'!$BQ:$FN,COLUMN(BB$1),0)</f>
        <v>-3354</v>
      </c>
      <c r="BD20" s="25">
        <f ca="1">-VLOOKUP($B20,'データ（時系列）'!$BQ:$FN,COLUMN(BC$1),0)</f>
        <v>-3397</v>
      </c>
      <c r="BE20" s="25">
        <f ca="1">-VLOOKUP($B20,'データ（時系列）'!$BQ:$FN,COLUMN(BD$1),0)</f>
        <v>-3222</v>
      </c>
      <c r="BF20" s="25">
        <f ca="1">-VLOOKUP($B20,'データ（時系列）'!$BQ:$FN,COLUMN(BE$1),0)</f>
        <v>-3140</v>
      </c>
      <c r="BG20" s="25">
        <f ca="1">-VLOOKUP($B20,'データ（時系列）'!$BQ:$FN,COLUMN(BF$1),0)</f>
        <v>-3163</v>
      </c>
      <c r="BH20" s="25">
        <f ca="1">-VLOOKUP($B20,'データ（時系列）'!$BQ:$FN,COLUMN(BG$1),0)</f>
        <v>-3017</v>
      </c>
      <c r="BI20" s="25">
        <f ca="1">-VLOOKUP($B20,'データ（時系列）'!$BQ:$FN,COLUMN(BH$1),0)</f>
        <v>-2609</v>
      </c>
      <c r="BJ20" s="25">
        <f ca="1">-VLOOKUP($B20,'データ（時系列）'!$BQ:$FN,COLUMN(BI$1),0)</f>
        <v>-2560</v>
      </c>
      <c r="BK20" s="25">
        <f ca="1">-VLOOKUP($B20,'データ（時系列）'!$BQ:$FN,COLUMN(BJ$1),0)</f>
        <v>-2611</v>
      </c>
      <c r="BL20" s="25">
        <f ca="1">-VLOOKUP($B20,'データ（時系列）'!$BQ:$FN,COLUMN(BK$1),0)</f>
        <v>-2554</v>
      </c>
      <c r="BM20" s="25">
        <f ca="1">-VLOOKUP($B20,'データ（時系列）'!$BQ:$FN,COLUMN(BL$1),0)</f>
        <v>-2492</v>
      </c>
      <c r="BN20" s="25">
        <f ca="1">-VLOOKUP($B20,'データ（時系列）'!$BQ:$FN,COLUMN(BM$1),0)</f>
        <v>-2421</v>
      </c>
      <c r="BO20" s="25">
        <f ca="1">-VLOOKUP($B20,'データ（時系列）'!$BQ:$FN,COLUMN(BN$1),0)</f>
        <v>-2225</v>
      </c>
      <c r="BP20" s="25">
        <f ca="1">-VLOOKUP($B20,'データ（時系列）'!$BQ:$FN,COLUMN(BO$1),0)</f>
        <v>-2368</v>
      </c>
      <c r="BQ20" s="25">
        <f ca="1">-VLOOKUP($B20,'データ（時系列）'!$BQ:$FN,COLUMN(BP$1),0)</f>
        <v>-2324</v>
      </c>
      <c r="BR20" s="25">
        <f ca="1">-VLOOKUP($B20,'データ（時系列）'!$BQ:$FN,COLUMN(BQ$1),0)</f>
        <v>-2152</v>
      </c>
      <c r="BS20" s="25">
        <f ca="1">-VLOOKUP($B20,'データ（時系列）'!$BQ:$FN,COLUMN(BR$1),0)</f>
        <v>-2201</v>
      </c>
      <c r="BT20" s="25">
        <f ca="1">-VLOOKUP($B20,'データ（時系列）'!$BQ:$FN,COLUMN(BS$1),0)</f>
        <v>-2155</v>
      </c>
      <c r="BU20" s="25">
        <f ca="1">-VLOOKUP($B20,'データ（時系列）'!$BQ:$FN,COLUMN(BT$1),0)</f>
        <v>-2218</v>
      </c>
      <c r="BV20" s="25">
        <f ca="1">-VLOOKUP($B20,'データ（時系列）'!$BQ:$FN,COLUMN(BU$1),0)</f>
        <v>-2284</v>
      </c>
      <c r="BW20" s="25">
        <f ca="1">-VLOOKUP($B20,'データ（時系列）'!$BQ:$FN,COLUMN(BV$1),0)</f>
        <v>-2398</v>
      </c>
      <c r="BX20" s="25">
        <f ca="1">-VLOOKUP($B20,'データ（時系列）'!$BQ:$FN,COLUMN(BW$1),0)</f>
        <v>-2515</v>
      </c>
      <c r="BY20" s="25">
        <f ca="1">-VLOOKUP($B20,'データ（時系列）'!$BQ:$FN,COLUMN(BX$1),0)</f>
        <v>-2730</v>
      </c>
      <c r="BZ20" s="25">
        <f ca="1">-VLOOKUP($B20,'データ（時系列）'!$BQ:$FN,COLUMN(BY$1),0)</f>
        <v>-3032</v>
      </c>
      <c r="CA20" s="25">
        <f ca="1">-VLOOKUP($B20,'データ（時系列）'!$BQ:$FN,COLUMN(BZ$1),0)</f>
        <v>-2950</v>
      </c>
      <c r="CB20" s="25">
        <f ca="1">-VLOOKUP($B20,'データ（時系列）'!$BQ:$FN,COLUMN(CA$1),0)</f>
        <v>-3160</v>
      </c>
      <c r="CC20" s="25">
        <f ca="1">-VLOOKUP($B20,'データ（時系列）'!$BQ:$FN,COLUMN(CB$1),0)</f>
        <v>-2463</v>
      </c>
      <c r="CD20" s="25">
        <f ca="1">-VLOOKUP($B20,'データ（時系列）'!$BQ:$FN,COLUMN(CC$1),0)</f>
        <v>-1549</v>
      </c>
      <c r="CE20" s="25">
        <f ca="1">-VLOOKUP($B20,'データ（時系列）'!$BQ:$FN,COLUMN(CD$1),0)</f>
        <v>-1908</v>
      </c>
      <c r="CF20" s="25">
        <f ca="1">-VLOOKUP($B20,'データ（時系列）'!$BQ:$FN,COLUMN(CE$1),0)</f>
        <v>-2291</v>
      </c>
      <c r="CG20" s="25">
        <f ca="1">-VLOOKUP($B20,'データ（時系列）'!$BQ:$FN,COLUMN(CF$1),0)</f>
        <v>-2103</v>
      </c>
      <c r="CH20" s="25">
        <f ca="1">-VLOOKUP($B20,'データ（時系列）'!$BQ:$FN,COLUMN(CG$1),0)</f>
        <v>-2016</v>
      </c>
      <c r="CI20" s="25">
        <f ca="1">-VLOOKUP($B20,'データ（時系列）'!$BQ:$FN,COLUMN(CH$1),0)</f>
        <v>-1713</v>
      </c>
      <c r="CJ20" s="25">
        <f ca="1">-VLOOKUP($B20,'データ（時系列）'!$BQ:$FN,COLUMN(CI$1),0)</f>
        <v>-1456</v>
      </c>
      <c r="CK20" s="25">
        <f ca="1">-VLOOKUP($B20,'データ（時系列）'!$BQ:$FN,COLUMN(CJ$1),0)</f>
        <v>-1178</v>
      </c>
      <c r="CL20" s="25">
        <f ca="1">-VLOOKUP($B20,'データ（時系列）'!$BQ:$FN,COLUMN(CK$1),0)</f>
        <v>-1160</v>
      </c>
      <c r="CM20" s="25">
        <f ca="1">-VLOOKUP($B20,'データ（時系列）'!$BQ:$FN,COLUMN(CL$1),0)</f>
        <v>-962</v>
      </c>
      <c r="CN20" s="25">
        <f ca="1">-VLOOKUP($B20,'データ（時系列）'!$BQ:$FN,COLUMN(CM$1),0)</f>
        <v>-863</v>
      </c>
      <c r="CO20" s="25">
        <f ca="1">-VLOOKUP($B20,'データ（時系列）'!$BQ:$FN,COLUMN(CN$1),0)</f>
        <v>-741</v>
      </c>
      <c r="CP20" s="25">
        <f ca="1">-VLOOKUP($B20,'データ（時系列）'!$BQ:$FN,COLUMN(CO$1),0)</f>
        <v>-484</v>
      </c>
      <c r="CQ20" s="25">
        <f ca="1">-VLOOKUP($B20,'データ（時系列）'!$BQ:$FN,COLUMN(CP$1),0)</f>
        <v>-414</v>
      </c>
      <c r="CR20" s="25">
        <f ca="1">-VLOOKUP($B20,'データ（時系列）'!$BQ:$FN,COLUMN(CQ$1),0)</f>
        <v>-317</v>
      </c>
      <c r="CS20" s="25">
        <f ca="1">-VLOOKUP($B20,'データ（時系列）'!$BQ:$FN,COLUMN(CR$1),0)</f>
        <v>-212</v>
      </c>
      <c r="CT20" s="25">
        <f ca="1">-VLOOKUP($B20,'データ（時系列）'!$BQ:$FN,COLUMN(CS$1),0)</f>
        <v>-128</v>
      </c>
      <c r="CU20" s="25">
        <f ca="1">-VLOOKUP($B20,'データ（時系列）'!$BQ:$FN,COLUMN(CT$1),0)</f>
        <v>-112</v>
      </c>
      <c r="CV20" s="25">
        <f ca="1">-VLOOKUP($B20,'データ（時系列）'!$BQ:$FN,COLUMN(CU$1),0)</f>
        <v>-82</v>
      </c>
      <c r="CW20" s="25">
        <f ca="1">-VLOOKUP($B20,'データ（時系列）'!$BQ:$FN,COLUMN(CV$1),0)</f>
        <v>-42</v>
      </c>
      <c r="CX20" s="25">
        <f ca="1">-VLOOKUP($B20,'データ（時系列）'!$BQ:$FN,COLUMN(CW$1),0)</f>
        <v>-25</v>
      </c>
      <c r="CY20" s="25">
        <f ca="1">-VLOOKUP($B20,'データ（時系列）'!$BQ:$FN,COLUMN(CX$1),0)</f>
        <v>-26</v>
      </c>
      <c r="DA20" s="16">
        <f ca="1">-SUM(C20:Q20)+SUM(C21:Q21)</f>
        <v>35881</v>
      </c>
      <c r="DB20" s="16">
        <f ca="1">-SUM(R20:BO20)+SUM(R21:BO21)</f>
        <v>218996</v>
      </c>
      <c r="DC20" s="16">
        <f ca="1">-SUM(BP20:CY20)+SUM(BP21:CY21)</f>
        <v>123760</v>
      </c>
      <c r="DE20" s="51" t="str">
        <f ca="1">TEXT(DA20,"#,###")&amp;"人"&amp;"("&amp;ROUND(DA21,1)&amp;"％"&amp;")"</f>
        <v>35,881人(9.5％)</v>
      </c>
      <c r="DF20" s="51" t="str">
        <f ca="1">TEXT(DB20,"#,###")&amp;"人"&amp;"("&amp;ROUND(DB21,1)&amp;"％"&amp;")"</f>
        <v>218,996人(57.8％)</v>
      </c>
      <c r="DG20" s="51" t="str">
        <f ca="1">TEXT(DC20,"#,###")&amp;"人"&amp;"("&amp;ROUND(DC21,1)&amp;"％"&amp;")"</f>
        <v>123,760人(32.7％)</v>
      </c>
    </row>
    <row r="21" spans="2:111" ht="19.5" x14ac:dyDescent="0.4">
      <c r="B21" s="27" t="str">
        <f>'データ（時系列）'!JP10</f>
        <v>2025年4月</v>
      </c>
      <c r="C21" s="25">
        <f ca="1">VLOOKUP($B21,'データ（時系列）'!$FP:$JM,COLUMN(B$1),0)</f>
        <v>707</v>
      </c>
      <c r="D21" s="25">
        <f ca="1">VLOOKUP($B21,'データ（時系列）'!$FP:$JM,COLUMN(C$1),0)</f>
        <v>874</v>
      </c>
      <c r="E21" s="25">
        <f ca="1">VLOOKUP($B21,'データ（時系列）'!$FP:$JM,COLUMN(D$1),0)</f>
        <v>931</v>
      </c>
      <c r="F21" s="25">
        <f ca="1">VLOOKUP($B21,'データ（時系列）'!$FP:$JM,COLUMN(E$1),0)</f>
        <v>975</v>
      </c>
      <c r="G21" s="25">
        <f ca="1">VLOOKUP($B21,'データ（時系列）'!$FP:$JM,COLUMN(F$1),0)</f>
        <v>1006</v>
      </c>
      <c r="H21" s="25">
        <f ca="1">VLOOKUP($B21,'データ（時系列）'!$FP:$JM,COLUMN(G$1),0)</f>
        <v>1074</v>
      </c>
      <c r="I21" s="25">
        <f ca="1">VLOOKUP($B21,'データ（時系列）'!$FP:$JM,COLUMN(H$1),0)</f>
        <v>1054</v>
      </c>
      <c r="J21" s="25">
        <f ca="1">VLOOKUP($B21,'データ（時系列）'!$FP:$JM,COLUMN(I$1),0)</f>
        <v>1233</v>
      </c>
      <c r="K21" s="25">
        <f ca="1">VLOOKUP($B21,'データ（時系列）'!$FP:$JM,COLUMN(J$1),0)</f>
        <v>1212</v>
      </c>
      <c r="L21" s="25">
        <f ca="1">VLOOKUP($B21,'データ（時系列）'!$FP:$JM,COLUMN(K$1),0)</f>
        <v>1281</v>
      </c>
      <c r="M21" s="25">
        <f ca="1">VLOOKUP($B21,'データ（時系列）'!$FP:$JM,COLUMN(L$1),0)</f>
        <v>1405</v>
      </c>
      <c r="N21" s="25">
        <f ca="1">VLOOKUP($B21,'データ（時系列）'!$FP:$JM,COLUMN(M$1),0)</f>
        <v>1377</v>
      </c>
      <c r="O21" s="25">
        <f ca="1">VLOOKUP($B21,'データ（時系列）'!$FP:$JM,COLUMN(N$1),0)</f>
        <v>1412</v>
      </c>
      <c r="P21" s="25">
        <f ca="1">VLOOKUP($B21,'データ（時系列）'!$FP:$JM,COLUMN(O$1),0)</f>
        <v>1510</v>
      </c>
      <c r="Q21" s="25">
        <f ca="1">VLOOKUP($B21,'データ（時系列）'!$FP:$JM,COLUMN(P$1),0)</f>
        <v>1512</v>
      </c>
      <c r="R21" s="25">
        <f ca="1">VLOOKUP($B21,'データ（時系列）'!$FP:$JM,COLUMN(Q$1),0)</f>
        <v>1488</v>
      </c>
      <c r="S21" s="25">
        <f ca="1">VLOOKUP($B21,'データ（時系列）'!$FP:$JM,COLUMN(R$1),0)</f>
        <v>1497</v>
      </c>
      <c r="T21" s="25">
        <f ca="1">VLOOKUP($B21,'データ（時系列）'!$FP:$JM,COLUMN(S$1),0)</f>
        <v>1608</v>
      </c>
      <c r="U21" s="25">
        <f ca="1">VLOOKUP($B21,'データ（時系列）'!$FP:$JM,COLUMN(T$1),0)</f>
        <v>1791</v>
      </c>
      <c r="V21" s="25">
        <f ca="1">VLOOKUP($B21,'データ（時系列）'!$FP:$JM,COLUMN(U$1),0)</f>
        <v>1719</v>
      </c>
      <c r="W21" s="25">
        <f ca="1">VLOOKUP($B21,'データ（時系列）'!$FP:$JM,COLUMN(V$1),0)</f>
        <v>1831</v>
      </c>
      <c r="X21" s="25">
        <f ca="1">VLOOKUP($B21,'データ（時系列）'!$FP:$JM,COLUMN(W$1),0)</f>
        <v>1834</v>
      </c>
      <c r="Y21" s="25">
        <f ca="1">VLOOKUP($B21,'データ（時系列）'!$FP:$JM,COLUMN(X$1),0)</f>
        <v>1742</v>
      </c>
      <c r="Z21" s="25">
        <f ca="1">VLOOKUP($B21,'データ（時系列）'!$FP:$JM,COLUMN(Y$1),0)</f>
        <v>1669</v>
      </c>
      <c r="AA21" s="25">
        <f ca="1">VLOOKUP($B21,'データ（時系列）'!$FP:$JM,COLUMN(Z$1),0)</f>
        <v>1634</v>
      </c>
      <c r="AB21" s="25">
        <f ca="1">VLOOKUP($B21,'データ（時系列）'!$FP:$JM,COLUMN(AA$1),0)</f>
        <v>1612</v>
      </c>
      <c r="AC21" s="25">
        <f ca="1">VLOOKUP($B21,'データ（時系列）'!$FP:$JM,COLUMN(AB$1),0)</f>
        <v>1561</v>
      </c>
      <c r="AD21" s="25">
        <f ca="1">VLOOKUP($B21,'データ（時系列）'!$FP:$JM,COLUMN(AC$1),0)</f>
        <v>1531</v>
      </c>
      <c r="AE21" s="25">
        <f ca="1">VLOOKUP($B21,'データ（時系列）'!$FP:$JM,COLUMN(AD$1),0)</f>
        <v>1489</v>
      </c>
      <c r="AF21" s="25">
        <f ca="1">VLOOKUP($B21,'データ（時系列）'!$FP:$JM,COLUMN(AE$1),0)</f>
        <v>1426</v>
      </c>
      <c r="AG21" s="25">
        <f ca="1">VLOOKUP($B21,'データ（時系列）'!$FP:$JM,COLUMN(AF$1),0)</f>
        <v>1531</v>
      </c>
      <c r="AH21" s="25">
        <f ca="1">VLOOKUP($B21,'データ（時系列）'!$FP:$JM,COLUMN(AG$1),0)</f>
        <v>1376</v>
      </c>
      <c r="AI21" s="25">
        <f ca="1">VLOOKUP($B21,'データ（時系列）'!$FP:$JM,COLUMN(AH$1),0)</f>
        <v>1401</v>
      </c>
      <c r="AJ21" s="25">
        <f ca="1">VLOOKUP($B21,'データ（時系列）'!$FP:$JM,COLUMN(AI$1),0)</f>
        <v>1433</v>
      </c>
      <c r="AK21" s="25">
        <f ca="1">VLOOKUP($B21,'データ（時系列）'!$FP:$JM,COLUMN(AJ$1),0)</f>
        <v>1534</v>
      </c>
      <c r="AL21" s="25">
        <f ca="1">VLOOKUP($B21,'データ（時系列）'!$FP:$JM,COLUMN(AK$1),0)</f>
        <v>1586</v>
      </c>
      <c r="AM21" s="25">
        <f ca="1">VLOOKUP($B21,'データ（時系列）'!$FP:$JM,COLUMN(AL$1),0)</f>
        <v>1628</v>
      </c>
      <c r="AN21" s="25">
        <f ca="1">VLOOKUP($B21,'データ（時系列）'!$FP:$JM,COLUMN(AM$1),0)</f>
        <v>1672</v>
      </c>
      <c r="AO21" s="25">
        <f ca="1">VLOOKUP($B21,'データ（時系列）'!$FP:$JM,COLUMN(AN$1),0)</f>
        <v>1656</v>
      </c>
      <c r="AP21" s="25">
        <f ca="1">VLOOKUP($B21,'データ（時系列）'!$FP:$JM,COLUMN(AO$1),0)</f>
        <v>1727</v>
      </c>
      <c r="AQ21" s="25">
        <f ca="1">VLOOKUP($B21,'データ（時系列）'!$FP:$JM,COLUMN(AP$1),0)</f>
        <v>1929</v>
      </c>
      <c r="AR21" s="25">
        <f ca="1">VLOOKUP($B21,'データ（時系列）'!$FP:$JM,COLUMN(AQ$1),0)</f>
        <v>1946</v>
      </c>
      <c r="AS21" s="25">
        <f ca="1">VLOOKUP($B21,'データ（時系列）'!$FP:$JM,COLUMN(AR$1),0)</f>
        <v>1965</v>
      </c>
      <c r="AT21" s="25">
        <f ca="1">VLOOKUP($B21,'データ（時系列）'!$FP:$JM,COLUMN(AS$1),0)</f>
        <v>1992</v>
      </c>
      <c r="AU21" s="25">
        <f ca="1">VLOOKUP($B21,'データ（時系列）'!$FP:$JM,COLUMN(AT$1),0)</f>
        <v>2096</v>
      </c>
      <c r="AV21" s="25">
        <f ca="1">VLOOKUP($B21,'データ（時系列）'!$FP:$JM,COLUMN(AU$1),0)</f>
        <v>2219</v>
      </c>
      <c r="AW21" s="25">
        <f ca="1">VLOOKUP($B21,'データ（時系列）'!$FP:$JM,COLUMN(AV$1),0)</f>
        <v>2301</v>
      </c>
      <c r="AX21" s="25">
        <f ca="1">VLOOKUP($B21,'データ（時系列）'!$FP:$JM,COLUMN(AW$1),0)</f>
        <v>2404</v>
      </c>
      <c r="AY21" s="25">
        <f ca="1">VLOOKUP($B21,'データ（時系列）'!$FP:$JM,COLUMN(AX$1),0)</f>
        <v>2539</v>
      </c>
      <c r="AZ21" s="25">
        <f ca="1">VLOOKUP($B21,'データ（時系列）'!$FP:$JM,COLUMN(AY$1),0)</f>
        <v>2688</v>
      </c>
      <c r="BA21" s="25">
        <f ca="1">VLOOKUP($B21,'データ（時系列）'!$FP:$JM,COLUMN(AZ$1),0)</f>
        <v>3010</v>
      </c>
      <c r="BB21" s="25">
        <f ca="1">VLOOKUP($B21,'データ（時系列）'!$FP:$JM,COLUMN(BA$1),0)</f>
        <v>3096</v>
      </c>
      <c r="BC21" s="25">
        <f ca="1">VLOOKUP($B21,'データ（時系列）'!$FP:$JM,COLUMN(BB$1),0)</f>
        <v>3096</v>
      </c>
      <c r="BD21" s="25">
        <f ca="1">VLOOKUP($B21,'データ（時系列）'!$FP:$JM,COLUMN(BC$1),0)</f>
        <v>3170</v>
      </c>
      <c r="BE21" s="25">
        <f ca="1">VLOOKUP($B21,'データ（時系列）'!$FP:$JM,COLUMN(BD$1),0)</f>
        <v>3102</v>
      </c>
      <c r="BF21" s="25">
        <f ca="1">VLOOKUP($B21,'データ（時系列）'!$FP:$JM,COLUMN(BE$1),0)</f>
        <v>2887</v>
      </c>
      <c r="BG21" s="25">
        <f ca="1">VLOOKUP($B21,'データ（時系列）'!$FP:$JM,COLUMN(BF$1),0)</f>
        <v>2884</v>
      </c>
      <c r="BH21" s="25">
        <f ca="1">VLOOKUP($B21,'データ（時系列）'!$FP:$JM,COLUMN(BG$1),0)</f>
        <v>2889</v>
      </c>
      <c r="BI21" s="25">
        <f ca="1">VLOOKUP($B21,'データ（時系列）'!$FP:$JM,COLUMN(BH$1),0)</f>
        <v>2498</v>
      </c>
      <c r="BJ21" s="25">
        <f ca="1">VLOOKUP($B21,'データ（時系列）'!$FP:$JM,COLUMN(BI$1),0)</f>
        <v>2522</v>
      </c>
      <c r="BK21" s="25">
        <f ca="1">VLOOKUP($B21,'データ（時系列）'!$FP:$JM,COLUMN(BJ$1),0)</f>
        <v>2625</v>
      </c>
      <c r="BL21" s="25">
        <f ca="1">VLOOKUP($B21,'データ（時系列）'!$FP:$JM,COLUMN(BK$1),0)</f>
        <v>2387</v>
      </c>
      <c r="BM21" s="25">
        <f ca="1">VLOOKUP($B21,'データ（時系列）'!$FP:$JM,COLUMN(BL$1),0)</f>
        <v>2367</v>
      </c>
      <c r="BN21" s="25">
        <f ca="1">VLOOKUP($B21,'データ（時系列）'!$FP:$JM,COLUMN(BM$1),0)</f>
        <v>2351</v>
      </c>
      <c r="BO21" s="25">
        <f ca="1">VLOOKUP($B21,'データ（時系列）'!$FP:$JM,COLUMN(BN$1),0)</f>
        <v>2229</v>
      </c>
      <c r="BP21" s="25">
        <f ca="1">VLOOKUP($B21,'データ（時系列）'!$FP:$JM,COLUMN(BO$1),0)</f>
        <v>2217</v>
      </c>
      <c r="BQ21" s="25">
        <f ca="1">VLOOKUP($B21,'データ（時系列）'!$FP:$JM,COLUMN(BP$1),0)</f>
        <v>2282</v>
      </c>
      <c r="BR21" s="25">
        <f ca="1">VLOOKUP($B21,'データ（時系列）'!$FP:$JM,COLUMN(BQ$1),0)</f>
        <v>2162</v>
      </c>
      <c r="BS21" s="25">
        <f ca="1">VLOOKUP($B21,'データ（時系列）'!$FP:$JM,COLUMN(BR$1),0)</f>
        <v>2185</v>
      </c>
      <c r="BT21" s="25">
        <f ca="1">VLOOKUP($B21,'データ（時系列）'!$FP:$JM,COLUMN(BS$1),0)</f>
        <v>2248</v>
      </c>
      <c r="BU21" s="25">
        <f ca="1">VLOOKUP($B21,'データ（時系列）'!$FP:$JM,COLUMN(BT$1),0)</f>
        <v>2357</v>
      </c>
      <c r="BV21" s="25">
        <f ca="1">VLOOKUP($B21,'データ（時系列）'!$FP:$JM,COLUMN(BU$1),0)</f>
        <v>2398</v>
      </c>
      <c r="BW21" s="25">
        <f ca="1">VLOOKUP($B21,'データ（時系列）'!$FP:$JM,COLUMN(BV$1),0)</f>
        <v>2575</v>
      </c>
      <c r="BX21" s="25">
        <f ca="1">VLOOKUP($B21,'データ（時系列）'!$FP:$JM,COLUMN(BW$1),0)</f>
        <v>2819</v>
      </c>
      <c r="BY21" s="25">
        <f ca="1">VLOOKUP($B21,'データ（時系列）'!$FP:$JM,COLUMN(BX$1),0)</f>
        <v>2984</v>
      </c>
      <c r="BZ21" s="25">
        <f ca="1">VLOOKUP($B21,'データ（時系列）'!$FP:$JM,COLUMN(BY$1),0)</f>
        <v>3544</v>
      </c>
      <c r="CA21" s="25">
        <f ca="1">VLOOKUP($B21,'データ（時系列）'!$FP:$JM,COLUMN(BZ$1),0)</f>
        <v>3529</v>
      </c>
      <c r="CB21" s="25">
        <f ca="1">VLOOKUP($B21,'データ（時系列）'!$FP:$JM,COLUMN(CA$1),0)</f>
        <v>3834</v>
      </c>
      <c r="CC21" s="25">
        <f ca="1">VLOOKUP($B21,'データ（時系列）'!$FP:$JM,COLUMN(CB$1),0)</f>
        <v>3132</v>
      </c>
      <c r="CD21" s="25">
        <f ca="1">VLOOKUP($B21,'データ（時系列）'!$FP:$JM,COLUMN(CC$1),0)</f>
        <v>2072</v>
      </c>
      <c r="CE21" s="25">
        <f ca="1">VLOOKUP($B21,'データ（時系列）'!$FP:$JM,COLUMN(CD$1),0)</f>
        <v>2651</v>
      </c>
      <c r="CF21" s="25">
        <f ca="1">VLOOKUP($B21,'データ（時系列）'!$FP:$JM,COLUMN(CE$1),0)</f>
        <v>3014</v>
      </c>
      <c r="CG21" s="25">
        <f ca="1">VLOOKUP($B21,'データ（時系列）'!$FP:$JM,COLUMN(CF$1),0)</f>
        <v>2720</v>
      </c>
      <c r="CH21" s="25">
        <f ca="1">VLOOKUP($B21,'データ（時系列）'!$FP:$JM,COLUMN(CG$1),0)</f>
        <v>2650</v>
      </c>
      <c r="CI21" s="25">
        <f ca="1">VLOOKUP($B21,'データ（時系列）'!$FP:$JM,COLUMN(CH$1),0)</f>
        <v>2414</v>
      </c>
      <c r="CJ21" s="25">
        <f ca="1">VLOOKUP($B21,'データ（時系列）'!$FP:$JM,COLUMN(CI$1),0)</f>
        <v>2117</v>
      </c>
      <c r="CK21" s="25">
        <f ca="1">VLOOKUP($B21,'データ（時系列）'!$FP:$JM,COLUMN(CJ$1),0)</f>
        <v>1742</v>
      </c>
      <c r="CL21" s="25">
        <f ca="1">VLOOKUP($B21,'データ（時系列）'!$FP:$JM,COLUMN(CK$1),0)</f>
        <v>1821</v>
      </c>
      <c r="CM21" s="25">
        <f ca="1">VLOOKUP($B21,'データ（時系列）'!$FP:$JM,COLUMN(CL$1),0)</f>
        <v>1562</v>
      </c>
      <c r="CN21" s="25">
        <f ca="1">VLOOKUP($B21,'データ（時系列）'!$FP:$JM,COLUMN(CM$1),0)</f>
        <v>1505</v>
      </c>
      <c r="CO21" s="25">
        <f ca="1">VLOOKUP($B21,'データ（時系列）'!$FP:$JM,COLUMN(CN$1),0)</f>
        <v>1320</v>
      </c>
      <c r="CP21" s="25">
        <f ca="1">VLOOKUP($B21,'データ（時系列）'!$FP:$JM,COLUMN(CO$1),0)</f>
        <v>1075</v>
      </c>
      <c r="CQ21" s="25">
        <f ca="1">VLOOKUP($B21,'データ（時系列）'!$FP:$JM,COLUMN(CP$1),0)</f>
        <v>977</v>
      </c>
      <c r="CR21" s="25">
        <f ca="1">VLOOKUP($B21,'データ（時系列）'!$FP:$JM,COLUMN(CQ$1),0)</f>
        <v>795</v>
      </c>
      <c r="CS21" s="25">
        <f ca="1">VLOOKUP($B21,'データ（時系列）'!$FP:$JM,COLUMN(CR$1),0)</f>
        <v>603</v>
      </c>
      <c r="CT21" s="25">
        <f ca="1">VLOOKUP($B21,'データ（時系列）'!$FP:$JM,COLUMN(CS$1),0)</f>
        <v>488</v>
      </c>
      <c r="CU21" s="25">
        <f ca="1">VLOOKUP($B21,'データ（時系列）'!$FP:$JM,COLUMN(CT$1),0)</f>
        <v>393</v>
      </c>
      <c r="CV21" s="25">
        <f ca="1">VLOOKUP($B21,'データ（時系列）'!$FP:$JM,COLUMN(CU$1),0)</f>
        <v>254</v>
      </c>
      <c r="CW21" s="25">
        <f ca="1">VLOOKUP($B21,'データ（時系列）'!$FP:$JM,COLUMN(CV$1),0)</f>
        <v>201</v>
      </c>
      <c r="CX21" s="25">
        <f ca="1">VLOOKUP($B21,'データ（時系列）'!$FP:$JM,COLUMN(CW$1),0)</f>
        <v>144</v>
      </c>
      <c r="CY21" s="25">
        <f ca="1">VLOOKUP($B21,'データ（時系列）'!$FP:$JM,COLUMN(CX$1),0)</f>
        <v>244</v>
      </c>
      <c r="DA21" s="17">
        <f ca="1">DA20/SUM($DA$20:$DC$20)*100</f>
        <v>9.4763586231667798</v>
      </c>
      <c r="DB21" s="17">
        <f ca="1">DB20/SUM($DA$20:$DC$20)*100</f>
        <v>57.837982025000201</v>
      </c>
      <c r="DC21" s="17">
        <f ca="1">DC20/SUM($DA$20:$DC$20)*100</f>
        <v>32.685659351833024</v>
      </c>
      <c r="DE21" s="52"/>
      <c r="DF21" s="52"/>
      <c r="DG21" s="52"/>
    </row>
  </sheetData>
  <mergeCells count="6">
    <mergeCell ref="DE14:DE15"/>
    <mergeCell ref="DF14:DF15"/>
    <mergeCell ref="DG14:DG15"/>
    <mergeCell ref="DE20:DE21"/>
    <mergeCell ref="DF20:DF21"/>
    <mergeCell ref="DG20:DG21"/>
  </mergeCells>
  <phoneticPr fontId="2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60864E-B6DE-4485-8B9C-07C55730EA6C}">
  <dimension ref="A1:C133"/>
  <sheetViews>
    <sheetView workbookViewId="0"/>
  </sheetViews>
  <sheetFormatPr defaultRowHeight="18.75" x14ac:dyDescent="0.4"/>
  <cols>
    <col min="1" max="2" width="10.625" bestFit="1" customWidth="1"/>
    <col min="3" max="3" width="5.375" bestFit="1" customWidth="1"/>
    <col min="4" max="4" width="10.75" bestFit="1" customWidth="1"/>
  </cols>
  <sheetData>
    <row r="1" spans="1:3" x14ac:dyDescent="0.4">
      <c r="A1" s="4" t="s">
        <v>7</v>
      </c>
      <c r="B1" s="4" t="s">
        <v>8</v>
      </c>
    </row>
    <row r="2" spans="1:3" x14ac:dyDescent="0.4">
      <c r="A2" s="4" t="s">
        <v>11</v>
      </c>
      <c r="B2" t="s">
        <v>10</v>
      </c>
      <c r="C2" t="s">
        <v>9</v>
      </c>
    </row>
    <row r="3" spans="1:3" x14ac:dyDescent="0.4">
      <c r="A3" s="5">
        <v>0</v>
      </c>
      <c r="B3" s="3">
        <v>783</v>
      </c>
      <c r="C3" s="3">
        <v>707</v>
      </c>
    </row>
    <row r="4" spans="1:3" x14ac:dyDescent="0.4">
      <c r="A4" s="5">
        <v>1</v>
      </c>
      <c r="B4" s="3">
        <v>836</v>
      </c>
      <c r="C4" s="3">
        <v>874</v>
      </c>
    </row>
    <row r="5" spans="1:3" x14ac:dyDescent="0.4">
      <c r="A5" s="5">
        <v>2</v>
      </c>
      <c r="B5" s="3">
        <v>907</v>
      </c>
      <c r="C5" s="3">
        <v>931</v>
      </c>
    </row>
    <row r="6" spans="1:3" x14ac:dyDescent="0.4">
      <c r="A6" s="5">
        <v>3</v>
      </c>
      <c r="B6" s="3">
        <v>982</v>
      </c>
      <c r="C6" s="3">
        <v>975</v>
      </c>
    </row>
    <row r="7" spans="1:3" x14ac:dyDescent="0.4">
      <c r="A7" s="5">
        <v>4</v>
      </c>
      <c r="B7" s="3">
        <v>1034</v>
      </c>
      <c r="C7" s="3">
        <v>1006</v>
      </c>
    </row>
    <row r="8" spans="1:3" x14ac:dyDescent="0.4">
      <c r="A8" s="5">
        <v>5</v>
      </c>
      <c r="B8" s="3">
        <v>1185</v>
      </c>
      <c r="C8" s="3">
        <v>1074</v>
      </c>
    </row>
    <row r="9" spans="1:3" x14ac:dyDescent="0.4">
      <c r="A9" s="5">
        <v>6</v>
      </c>
      <c r="B9" s="3">
        <v>1221</v>
      </c>
      <c r="C9" s="3">
        <v>1054</v>
      </c>
    </row>
    <row r="10" spans="1:3" x14ac:dyDescent="0.4">
      <c r="A10" s="5">
        <v>7</v>
      </c>
      <c r="B10" s="3">
        <v>1279</v>
      </c>
      <c r="C10" s="3">
        <v>1233</v>
      </c>
    </row>
    <row r="11" spans="1:3" x14ac:dyDescent="0.4">
      <c r="A11" s="5">
        <v>8</v>
      </c>
      <c r="B11" s="3">
        <v>1337</v>
      </c>
      <c r="C11" s="3">
        <v>1212</v>
      </c>
    </row>
    <row r="12" spans="1:3" x14ac:dyDescent="0.4">
      <c r="A12" s="5">
        <v>9</v>
      </c>
      <c r="B12" s="3">
        <v>1403</v>
      </c>
      <c r="C12" s="3">
        <v>1281</v>
      </c>
    </row>
    <row r="13" spans="1:3" x14ac:dyDescent="0.4">
      <c r="A13" s="5">
        <v>10</v>
      </c>
      <c r="B13" s="3">
        <v>1417</v>
      </c>
      <c r="C13" s="3">
        <v>1405</v>
      </c>
    </row>
    <row r="14" spans="1:3" x14ac:dyDescent="0.4">
      <c r="A14" s="5">
        <v>11</v>
      </c>
      <c r="B14" s="3">
        <v>1390</v>
      </c>
      <c r="C14" s="3">
        <v>1377</v>
      </c>
    </row>
    <row r="15" spans="1:3" x14ac:dyDescent="0.4">
      <c r="A15" s="5">
        <v>12</v>
      </c>
      <c r="B15" s="3">
        <v>1474</v>
      </c>
      <c r="C15" s="3">
        <v>1412</v>
      </c>
    </row>
    <row r="16" spans="1:3" x14ac:dyDescent="0.4">
      <c r="A16" s="5">
        <v>13</v>
      </c>
      <c r="B16" s="3">
        <v>1466</v>
      </c>
      <c r="C16" s="3">
        <v>1510</v>
      </c>
    </row>
    <row r="17" spans="1:3" x14ac:dyDescent="0.4">
      <c r="A17" s="5">
        <v>14</v>
      </c>
      <c r="B17" s="3">
        <v>1604</v>
      </c>
      <c r="C17" s="3">
        <v>1512</v>
      </c>
    </row>
    <row r="18" spans="1:3" x14ac:dyDescent="0.4">
      <c r="A18" s="5">
        <v>15</v>
      </c>
      <c r="B18" s="3">
        <v>1884</v>
      </c>
      <c r="C18" s="3">
        <v>1488</v>
      </c>
    </row>
    <row r="19" spans="1:3" x14ac:dyDescent="0.4">
      <c r="A19" s="5">
        <v>16</v>
      </c>
      <c r="B19" s="3">
        <v>1898</v>
      </c>
      <c r="C19" s="3">
        <v>1497</v>
      </c>
    </row>
    <row r="20" spans="1:3" x14ac:dyDescent="0.4">
      <c r="A20" s="5">
        <v>17</v>
      </c>
      <c r="B20" s="3">
        <v>2018</v>
      </c>
      <c r="C20" s="3">
        <v>1608</v>
      </c>
    </row>
    <row r="21" spans="1:3" x14ac:dyDescent="0.4">
      <c r="A21" s="5">
        <v>18</v>
      </c>
      <c r="B21" s="3">
        <v>2616</v>
      </c>
      <c r="C21" s="3">
        <v>1791</v>
      </c>
    </row>
    <row r="22" spans="1:3" x14ac:dyDescent="0.4">
      <c r="A22" s="5">
        <v>19</v>
      </c>
      <c r="B22" s="3">
        <v>2330</v>
      </c>
      <c r="C22" s="3">
        <v>1719</v>
      </c>
    </row>
    <row r="23" spans="1:3" x14ac:dyDescent="0.4">
      <c r="A23" s="5">
        <v>20</v>
      </c>
      <c r="B23" s="3">
        <v>2443</v>
      </c>
      <c r="C23" s="3">
        <v>1831</v>
      </c>
    </row>
    <row r="24" spans="1:3" x14ac:dyDescent="0.4">
      <c r="A24" s="5">
        <v>21</v>
      </c>
      <c r="B24" s="3">
        <v>2497</v>
      </c>
      <c r="C24" s="3">
        <v>1834</v>
      </c>
    </row>
    <row r="25" spans="1:3" x14ac:dyDescent="0.4">
      <c r="A25" s="5">
        <v>22</v>
      </c>
      <c r="B25" s="3">
        <v>2239</v>
      </c>
      <c r="C25" s="3">
        <v>1742</v>
      </c>
    </row>
    <row r="26" spans="1:3" x14ac:dyDescent="0.4">
      <c r="A26" s="5">
        <v>23</v>
      </c>
      <c r="B26" s="3">
        <v>2146</v>
      </c>
      <c r="C26" s="3">
        <v>1669</v>
      </c>
    </row>
    <row r="27" spans="1:3" x14ac:dyDescent="0.4">
      <c r="A27" s="5">
        <v>24</v>
      </c>
      <c r="B27" s="3">
        <v>1991</v>
      </c>
      <c r="C27" s="3">
        <v>1634</v>
      </c>
    </row>
    <row r="28" spans="1:3" x14ac:dyDescent="0.4">
      <c r="A28" s="5">
        <v>25</v>
      </c>
      <c r="B28" s="3">
        <v>1919</v>
      </c>
      <c r="C28" s="3">
        <v>1612</v>
      </c>
    </row>
    <row r="29" spans="1:3" x14ac:dyDescent="0.4">
      <c r="A29" s="5">
        <v>26</v>
      </c>
      <c r="B29" s="3">
        <v>1852</v>
      </c>
      <c r="C29" s="3">
        <v>1561</v>
      </c>
    </row>
    <row r="30" spans="1:3" x14ac:dyDescent="0.4">
      <c r="A30" s="5">
        <v>27</v>
      </c>
      <c r="B30" s="3">
        <v>1785</v>
      </c>
      <c r="C30" s="3">
        <v>1531</v>
      </c>
    </row>
    <row r="31" spans="1:3" x14ac:dyDescent="0.4">
      <c r="A31" s="5">
        <v>28</v>
      </c>
      <c r="B31" s="3">
        <v>1849</v>
      </c>
      <c r="C31" s="3">
        <v>1489</v>
      </c>
    </row>
    <row r="32" spans="1:3" x14ac:dyDescent="0.4">
      <c r="A32" s="5">
        <v>29</v>
      </c>
      <c r="B32" s="3">
        <v>1788</v>
      </c>
      <c r="C32" s="3">
        <v>1426</v>
      </c>
    </row>
    <row r="33" spans="1:3" x14ac:dyDescent="0.4">
      <c r="A33" s="5">
        <v>30</v>
      </c>
      <c r="B33" s="3">
        <v>1784</v>
      </c>
      <c r="C33" s="3">
        <v>1531</v>
      </c>
    </row>
    <row r="34" spans="1:3" x14ac:dyDescent="0.4">
      <c r="A34" s="5">
        <v>31</v>
      </c>
      <c r="B34" s="3">
        <v>1718</v>
      </c>
      <c r="C34" s="3">
        <v>1376</v>
      </c>
    </row>
    <row r="35" spans="1:3" x14ac:dyDescent="0.4">
      <c r="A35" s="5">
        <v>32</v>
      </c>
      <c r="B35" s="3">
        <v>1722</v>
      </c>
      <c r="C35" s="3">
        <v>1401</v>
      </c>
    </row>
    <row r="36" spans="1:3" x14ac:dyDescent="0.4">
      <c r="A36" s="5">
        <v>33</v>
      </c>
      <c r="B36" s="3">
        <v>1718</v>
      </c>
      <c r="C36" s="3">
        <v>1433</v>
      </c>
    </row>
    <row r="37" spans="1:3" x14ac:dyDescent="0.4">
      <c r="A37" s="5">
        <v>34</v>
      </c>
      <c r="B37" s="3">
        <v>1737</v>
      </c>
      <c r="C37" s="3">
        <v>1534</v>
      </c>
    </row>
    <row r="38" spans="1:3" x14ac:dyDescent="0.4">
      <c r="A38" s="5">
        <v>35</v>
      </c>
      <c r="B38" s="3">
        <v>1715</v>
      </c>
      <c r="C38" s="3">
        <v>1586</v>
      </c>
    </row>
    <row r="39" spans="1:3" x14ac:dyDescent="0.4">
      <c r="A39" s="5">
        <v>36</v>
      </c>
      <c r="B39" s="3">
        <v>1871</v>
      </c>
      <c r="C39" s="3">
        <v>1628</v>
      </c>
    </row>
    <row r="40" spans="1:3" x14ac:dyDescent="0.4">
      <c r="A40" s="5">
        <v>37</v>
      </c>
      <c r="B40" s="3">
        <v>1900</v>
      </c>
      <c r="C40" s="3">
        <v>1672</v>
      </c>
    </row>
    <row r="41" spans="1:3" x14ac:dyDescent="0.4">
      <c r="A41" s="5">
        <v>38</v>
      </c>
      <c r="B41" s="3">
        <v>1920</v>
      </c>
      <c r="C41" s="3">
        <v>1656</v>
      </c>
    </row>
    <row r="42" spans="1:3" x14ac:dyDescent="0.4">
      <c r="A42" s="5">
        <v>39</v>
      </c>
      <c r="B42" s="3">
        <v>1932</v>
      </c>
      <c r="C42" s="3">
        <v>1727</v>
      </c>
    </row>
    <row r="43" spans="1:3" x14ac:dyDescent="0.4">
      <c r="A43" s="5">
        <v>40</v>
      </c>
      <c r="B43" s="3">
        <v>2064</v>
      </c>
      <c r="C43" s="3">
        <v>1929</v>
      </c>
    </row>
    <row r="44" spans="1:3" x14ac:dyDescent="0.4">
      <c r="A44" s="5">
        <v>41</v>
      </c>
      <c r="B44" s="3">
        <v>2038</v>
      </c>
      <c r="C44" s="3">
        <v>1946</v>
      </c>
    </row>
    <row r="45" spans="1:3" x14ac:dyDescent="0.4">
      <c r="A45" s="5">
        <v>42</v>
      </c>
      <c r="B45" s="3">
        <v>2120</v>
      </c>
      <c r="C45" s="3">
        <v>1965</v>
      </c>
    </row>
    <row r="46" spans="1:3" x14ac:dyDescent="0.4">
      <c r="A46" s="5">
        <v>43</v>
      </c>
      <c r="B46" s="3">
        <v>2114</v>
      </c>
      <c r="C46" s="3">
        <v>1992</v>
      </c>
    </row>
    <row r="47" spans="1:3" x14ac:dyDescent="0.4">
      <c r="A47" s="5">
        <v>44</v>
      </c>
      <c r="B47" s="3">
        <v>2209</v>
      </c>
      <c r="C47" s="3">
        <v>2096</v>
      </c>
    </row>
    <row r="48" spans="1:3" x14ac:dyDescent="0.4">
      <c r="A48" s="5">
        <v>45</v>
      </c>
      <c r="B48" s="3">
        <v>2304</v>
      </c>
      <c r="C48" s="3">
        <v>2219</v>
      </c>
    </row>
    <row r="49" spans="1:3" x14ac:dyDescent="0.4">
      <c r="A49" s="5">
        <v>46</v>
      </c>
      <c r="B49" s="3">
        <v>2493</v>
      </c>
      <c r="C49" s="3">
        <v>2301</v>
      </c>
    </row>
    <row r="50" spans="1:3" x14ac:dyDescent="0.4">
      <c r="A50" s="5">
        <v>47</v>
      </c>
      <c r="B50" s="3">
        <v>2493</v>
      </c>
      <c r="C50" s="3">
        <v>2404</v>
      </c>
    </row>
    <row r="51" spans="1:3" x14ac:dyDescent="0.4">
      <c r="A51" s="5">
        <v>48</v>
      </c>
      <c r="B51" s="3">
        <v>2700</v>
      </c>
      <c r="C51" s="3">
        <v>2539</v>
      </c>
    </row>
    <row r="52" spans="1:3" x14ac:dyDescent="0.4">
      <c r="A52" s="5">
        <v>49</v>
      </c>
      <c r="B52" s="3">
        <v>2912</v>
      </c>
      <c r="C52" s="3">
        <v>2688</v>
      </c>
    </row>
    <row r="53" spans="1:3" x14ac:dyDescent="0.4">
      <c r="A53" s="5">
        <v>50</v>
      </c>
      <c r="B53" s="3">
        <v>3032</v>
      </c>
      <c r="C53" s="3">
        <v>3010</v>
      </c>
    </row>
    <row r="54" spans="1:3" x14ac:dyDescent="0.4">
      <c r="A54" s="5">
        <v>51</v>
      </c>
      <c r="B54" s="3">
        <v>3312</v>
      </c>
      <c r="C54" s="3">
        <v>3096</v>
      </c>
    </row>
    <row r="55" spans="1:3" x14ac:dyDescent="0.4">
      <c r="A55" s="5">
        <v>52</v>
      </c>
      <c r="B55" s="3">
        <v>3354</v>
      </c>
      <c r="C55" s="3">
        <v>3096</v>
      </c>
    </row>
    <row r="56" spans="1:3" x14ac:dyDescent="0.4">
      <c r="A56" s="5">
        <v>53</v>
      </c>
      <c r="B56" s="3">
        <v>3397</v>
      </c>
      <c r="C56" s="3">
        <v>3170</v>
      </c>
    </row>
    <row r="57" spans="1:3" x14ac:dyDescent="0.4">
      <c r="A57" s="5">
        <v>54</v>
      </c>
      <c r="B57" s="3">
        <v>3222</v>
      </c>
      <c r="C57" s="3">
        <v>3102</v>
      </c>
    </row>
    <row r="58" spans="1:3" x14ac:dyDescent="0.4">
      <c r="A58" s="5">
        <v>55</v>
      </c>
      <c r="B58" s="3">
        <v>3140</v>
      </c>
      <c r="C58" s="3">
        <v>2887</v>
      </c>
    </row>
    <row r="59" spans="1:3" x14ac:dyDescent="0.4">
      <c r="A59" s="5">
        <v>56</v>
      </c>
      <c r="B59" s="3">
        <v>3163</v>
      </c>
      <c r="C59" s="3">
        <v>2884</v>
      </c>
    </row>
    <row r="60" spans="1:3" x14ac:dyDescent="0.4">
      <c r="A60" s="5">
        <v>57</v>
      </c>
      <c r="B60" s="3">
        <v>3017</v>
      </c>
      <c r="C60" s="3">
        <v>2889</v>
      </c>
    </row>
    <row r="61" spans="1:3" x14ac:dyDescent="0.4">
      <c r="A61" s="5">
        <v>58</v>
      </c>
      <c r="B61" s="3">
        <v>2609</v>
      </c>
      <c r="C61" s="3">
        <v>2498</v>
      </c>
    </row>
    <row r="62" spans="1:3" x14ac:dyDescent="0.4">
      <c r="A62" s="5">
        <v>59</v>
      </c>
      <c r="B62" s="3">
        <v>2560</v>
      </c>
      <c r="C62" s="3">
        <v>2522</v>
      </c>
    </row>
    <row r="63" spans="1:3" x14ac:dyDescent="0.4">
      <c r="A63" s="5">
        <v>60</v>
      </c>
      <c r="B63" s="3">
        <v>2611</v>
      </c>
      <c r="C63" s="3">
        <v>2625</v>
      </c>
    </row>
    <row r="64" spans="1:3" x14ac:dyDescent="0.4">
      <c r="A64" s="5">
        <v>61</v>
      </c>
      <c r="B64" s="3">
        <v>2554</v>
      </c>
      <c r="C64" s="3">
        <v>2387</v>
      </c>
    </row>
    <row r="65" spans="1:3" x14ac:dyDescent="0.4">
      <c r="A65" s="5">
        <v>62</v>
      </c>
      <c r="B65" s="3">
        <v>2492</v>
      </c>
      <c r="C65" s="3">
        <v>2367</v>
      </c>
    </row>
    <row r="66" spans="1:3" x14ac:dyDescent="0.4">
      <c r="A66" s="5">
        <v>63</v>
      </c>
      <c r="B66" s="3">
        <v>2421</v>
      </c>
      <c r="C66" s="3">
        <v>2351</v>
      </c>
    </row>
    <row r="67" spans="1:3" x14ac:dyDescent="0.4">
      <c r="A67" s="5">
        <v>64</v>
      </c>
      <c r="B67" s="3">
        <v>2225</v>
      </c>
      <c r="C67" s="3">
        <v>2229</v>
      </c>
    </row>
    <row r="68" spans="1:3" x14ac:dyDescent="0.4">
      <c r="A68" s="5">
        <v>65</v>
      </c>
      <c r="B68" s="3">
        <v>2368</v>
      </c>
      <c r="C68" s="3">
        <v>2217</v>
      </c>
    </row>
    <row r="69" spans="1:3" x14ac:dyDescent="0.4">
      <c r="A69" s="5">
        <v>66</v>
      </c>
      <c r="B69" s="3">
        <v>2324</v>
      </c>
      <c r="C69" s="3">
        <v>2282</v>
      </c>
    </row>
    <row r="70" spans="1:3" x14ac:dyDescent="0.4">
      <c r="A70" s="5">
        <v>67</v>
      </c>
      <c r="B70" s="3">
        <v>2152</v>
      </c>
      <c r="C70" s="3">
        <v>2162</v>
      </c>
    </row>
    <row r="71" spans="1:3" x14ac:dyDescent="0.4">
      <c r="A71" s="5">
        <v>68</v>
      </c>
      <c r="B71" s="3">
        <v>2201</v>
      </c>
      <c r="C71" s="3">
        <v>2185</v>
      </c>
    </row>
    <row r="72" spans="1:3" x14ac:dyDescent="0.4">
      <c r="A72" s="5">
        <v>69</v>
      </c>
      <c r="B72" s="3">
        <v>2155</v>
      </c>
      <c r="C72" s="3">
        <v>2248</v>
      </c>
    </row>
    <row r="73" spans="1:3" x14ac:dyDescent="0.4">
      <c r="A73" s="5">
        <v>70</v>
      </c>
      <c r="B73" s="3">
        <v>2218</v>
      </c>
      <c r="C73" s="3">
        <v>2357</v>
      </c>
    </row>
    <row r="74" spans="1:3" x14ac:dyDescent="0.4">
      <c r="A74" s="5">
        <v>71</v>
      </c>
      <c r="B74" s="3">
        <v>2284</v>
      </c>
      <c r="C74" s="3">
        <v>2398</v>
      </c>
    </row>
    <row r="75" spans="1:3" x14ac:dyDescent="0.4">
      <c r="A75" s="5">
        <v>72</v>
      </c>
      <c r="B75" s="3">
        <v>2398</v>
      </c>
      <c r="C75" s="3">
        <v>2575</v>
      </c>
    </row>
    <row r="76" spans="1:3" x14ac:dyDescent="0.4">
      <c r="A76" s="5">
        <v>73</v>
      </c>
      <c r="B76" s="3">
        <v>2515</v>
      </c>
      <c r="C76" s="3">
        <v>2819</v>
      </c>
    </row>
    <row r="77" spans="1:3" x14ac:dyDescent="0.4">
      <c r="A77" s="5">
        <v>74</v>
      </c>
      <c r="B77" s="3">
        <v>2730</v>
      </c>
      <c r="C77" s="3">
        <v>2984</v>
      </c>
    </row>
    <row r="78" spans="1:3" x14ac:dyDescent="0.4">
      <c r="A78" s="5">
        <v>75</v>
      </c>
      <c r="B78" s="3">
        <v>3032</v>
      </c>
      <c r="C78" s="3">
        <v>3544</v>
      </c>
    </row>
    <row r="79" spans="1:3" x14ac:dyDescent="0.4">
      <c r="A79" s="5">
        <v>76</v>
      </c>
      <c r="B79" s="3">
        <v>2950</v>
      </c>
      <c r="C79" s="3">
        <v>3529</v>
      </c>
    </row>
    <row r="80" spans="1:3" x14ac:dyDescent="0.4">
      <c r="A80" s="5">
        <v>77</v>
      </c>
      <c r="B80" s="3">
        <v>3160</v>
      </c>
      <c r="C80" s="3">
        <v>3834</v>
      </c>
    </row>
    <row r="81" spans="1:3" x14ac:dyDescent="0.4">
      <c r="A81" s="5">
        <v>78</v>
      </c>
      <c r="B81" s="3">
        <v>2463</v>
      </c>
      <c r="C81" s="3">
        <v>3132</v>
      </c>
    </row>
    <row r="82" spans="1:3" x14ac:dyDescent="0.4">
      <c r="A82" s="5">
        <v>79</v>
      </c>
      <c r="B82" s="3">
        <v>1549</v>
      </c>
      <c r="C82" s="3">
        <v>2072</v>
      </c>
    </row>
    <row r="83" spans="1:3" x14ac:dyDescent="0.4">
      <c r="A83" s="5">
        <v>80</v>
      </c>
      <c r="B83" s="3">
        <v>1908</v>
      </c>
      <c r="C83" s="3">
        <v>2651</v>
      </c>
    </row>
    <row r="84" spans="1:3" x14ac:dyDescent="0.4">
      <c r="A84" s="5">
        <v>81</v>
      </c>
      <c r="B84" s="3">
        <v>2291</v>
      </c>
      <c r="C84" s="3">
        <v>3014</v>
      </c>
    </row>
    <row r="85" spans="1:3" x14ac:dyDescent="0.4">
      <c r="A85" s="5">
        <v>82</v>
      </c>
      <c r="B85" s="3">
        <v>2103</v>
      </c>
      <c r="C85" s="3">
        <v>2720</v>
      </c>
    </row>
    <row r="86" spans="1:3" x14ac:dyDescent="0.4">
      <c r="A86" s="5">
        <v>83</v>
      </c>
      <c r="B86" s="3">
        <v>2016</v>
      </c>
      <c r="C86" s="3">
        <v>2650</v>
      </c>
    </row>
    <row r="87" spans="1:3" x14ac:dyDescent="0.4">
      <c r="A87" s="5">
        <v>84</v>
      </c>
      <c r="B87" s="3">
        <v>1713</v>
      </c>
      <c r="C87" s="3">
        <v>2414</v>
      </c>
    </row>
    <row r="88" spans="1:3" x14ac:dyDescent="0.4">
      <c r="A88" s="5">
        <v>85</v>
      </c>
      <c r="B88" s="3">
        <v>1456</v>
      </c>
      <c r="C88" s="3">
        <v>2117</v>
      </c>
    </row>
    <row r="89" spans="1:3" x14ac:dyDescent="0.4">
      <c r="A89" s="5">
        <v>86</v>
      </c>
      <c r="B89" s="3">
        <v>1178</v>
      </c>
      <c r="C89" s="3">
        <v>1742</v>
      </c>
    </row>
    <row r="90" spans="1:3" x14ac:dyDescent="0.4">
      <c r="A90" s="5">
        <v>87</v>
      </c>
      <c r="B90" s="3">
        <v>1160</v>
      </c>
      <c r="C90" s="3">
        <v>1821</v>
      </c>
    </row>
    <row r="91" spans="1:3" x14ac:dyDescent="0.4">
      <c r="A91" s="5">
        <v>88</v>
      </c>
      <c r="B91" s="3">
        <v>962</v>
      </c>
      <c r="C91" s="3">
        <v>1562</v>
      </c>
    </row>
    <row r="92" spans="1:3" x14ac:dyDescent="0.4">
      <c r="A92" s="5">
        <v>89</v>
      </c>
      <c r="B92" s="3">
        <v>863</v>
      </c>
      <c r="C92" s="3">
        <v>1505</v>
      </c>
    </row>
    <row r="93" spans="1:3" x14ac:dyDescent="0.4">
      <c r="A93" s="5">
        <v>90</v>
      </c>
      <c r="B93" s="3">
        <v>741</v>
      </c>
      <c r="C93" s="3">
        <v>1320</v>
      </c>
    </row>
    <row r="94" spans="1:3" x14ac:dyDescent="0.4">
      <c r="A94" s="5">
        <v>91</v>
      </c>
      <c r="B94" s="3">
        <v>484</v>
      </c>
      <c r="C94" s="3">
        <v>1075</v>
      </c>
    </row>
    <row r="95" spans="1:3" x14ac:dyDescent="0.4">
      <c r="A95" s="5">
        <v>92</v>
      </c>
      <c r="B95" s="3">
        <v>414</v>
      </c>
      <c r="C95" s="3">
        <v>977</v>
      </c>
    </row>
    <row r="96" spans="1:3" x14ac:dyDescent="0.4">
      <c r="A96" s="5">
        <v>93</v>
      </c>
      <c r="B96" s="3">
        <v>317</v>
      </c>
      <c r="C96" s="3">
        <v>795</v>
      </c>
    </row>
    <row r="97" spans="1:3" x14ac:dyDescent="0.4">
      <c r="A97" s="5">
        <v>94</v>
      </c>
      <c r="B97" s="3">
        <v>212</v>
      </c>
      <c r="C97" s="3">
        <v>603</v>
      </c>
    </row>
    <row r="98" spans="1:3" x14ac:dyDescent="0.4">
      <c r="A98" s="5">
        <v>95</v>
      </c>
      <c r="B98" s="3">
        <v>128</v>
      </c>
      <c r="C98" s="3">
        <v>488</v>
      </c>
    </row>
    <row r="99" spans="1:3" x14ac:dyDescent="0.4">
      <c r="A99" s="5">
        <v>96</v>
      </c>
      <c r="B99" s="3">
        <v>112</v>
      </c>
      <c r="C99" s="3">
        <v>393</v>
      </c>
    </row>
    <row r="100" spans="1:3" x14ac:dyDescent="0.4">
      <c r="A100" s="5">
        <v>97</v>
      </c>
      <c r="B100" s="3">
        <v>82</v>
      </c>
      <c r="C100" s="3">
        <v>254</v>
      </c>
    </row>
    <row r="101" spans="1:3" x14ac:dyDescent="0.4">
      <c r="A101" s="5">
        <v>98</v>
      </c>
      <c r="B101" s="3">
        <v>42</v>
      </c>
      <c r="C101" s="3">
        <v>201</v>
      </c>
    </row>
    <row r="102" spans="1:3" x14ac:dyDescent="0.4">
      <c r="A102" s="5">
        <v>99</v>
      </c>
      <c r="B102" s="3">
        <v>25</v>
      </c>
      <c r="C102" s="3">
        <v>144</v>
      </c>
    </row>
    <row r="103" spans="1:3" x14ac:dyDescent="0.4">
      <c r="A103" s="5">
        <v>100</v>
      </c>
      <c r="B103" s="3">
        <v>13</v>
      </c>
      <c r="C103" s="3">
        <v>90</v>
      </c>
    </row>
    <row r="104" spans="1:3" x14ac:dyDescent="0.4">
      <c r="A104" s="5">
        <v>101</v>
      </c>
      <c r="B104" s="3">
        <v>6</v>
      </c>
      <c r="C104" s="3">
        <v>63</v>
      </c>
    </row>
    <row r="105" spans="1:3" x14ac:dyDescent="0.4">
      <c r="A105" s="5">
        <v>102</v>
      </c>
      <c r="B105" s="3">
        <v>4</v>
      </c>
      <c r="C105" s="3">
        <v>35</v>
      </c>
    </row>
    <row r="106" spans="1:3" x14ac:dyDescent="0.4">
      <c r="A106" s="5">
        <v>103</v>
      </c>
      <c r="B106" s="3">
        <v>1</v>
      </c>
      <c r="C106" s="3">
        <v>25</v>
      </c>
    </row>
    <row r="107" spans="1:3" x14ac:dyDescent="0.4">
      <c r="A107" s="5">
        <v>104</v>
      </c>
      <c r="B107" s="3"/>
      <c r="C107" s="3">
        <v>16</v>
      </c>
    </row>
    <row r="108" spans="1:3" x14ac:dyDescent="0.4">
      <c r="A108" s="5">
        <v>105</v>
      </c>
      <c r="B108" s="3">
        <v>1</v>
      </c>
      <c r="C108" s="3">
        <v>10</v>
      </c>
    </row>
    <row r="109" spans="1:3" x14ac:dyDescent="0.4">
      <c r="A109" s="5">
        <v>106</v>
      </c>
      <c r="B109" s="3">
        <v>1</v>
      </c>
      <c r="C109" s="3">
        <v>4</v>
      </c>
    </row>
    <row r="110" spans="1:3" x14ac:dyDescent="0.4">
      <c r="A110" s="5">
        <v>107</v>
      </c>
      <c r="B110" s="3"/>
      <c r="C110" s="3">
        <v>1</v>
      </c>
    </row>
    <row r="111" spans="1:3" x14ac:dyDescent="0.4">
      <c r="A111" s="5">
        <v>108</v>
      </c>
      <c r="B111" s="3"/>
      <c r="C111" s="3"/>
    </row>
    <row r="112" spans="1:3" x14ac:dyDescent="0.4">
      <c r="A112" s="5">
        <v>109</v>
      </c>
      <c r="B112" s="3"/>
      <c r="C112" s="3"/>
    </row>
    <row r="113" spans="1:3" x14ac:dyDescent="0.4">
      <c r="A113" s="5">
        <v>110</v>
      </c>
      <c r="B113" s="3"/>
      <c r="C113" s="3"/>
    </row>
    <row r="114" spans="1:3" x14ac:dyDescent="0.4">
      <c r="A114" s="5">
        <v>111</v>
      </c>
      <c r="B114" s="3"/>
      <c r="C114" s="3"/>
    </row>
    <row r="115" spans="1:3" x14ac:dyDescent="0.4">
      <c r="A115" s="5">
        <v>112</v>
      </c>
      <c r="B115" s="3"/>
      <c r="C115" s="3"/>
    </row>
    <row r="116" spans="1:3" x14ac:dyDescent="0.4">
      <c r="A116" s="5">
        <v>113</v>
      </c>
      <c r="B116" s="3"/>
      <c r="C116" s="3"/>
    </row>
    <row r="117" spans="1:3" x14ac:dyDescent="0.4">
      <c r="A117" s="5">
        <v>114</v>
      </c>
      <c r="B117" s="3"/>
      <c r="C117" s="3"/>
    </row>
    <row r="118" spans="1:3" x14ac:dyDescent="0.4">
      <c r="A118" s="5">
        <v>115</v>
      </c>
      <c r="B118" s="3"/>
      <c r="C118" s="3"/>
    </row>
    <row r="119" spans="1:3" x14ac:dyDescent="0.4">
      <c r="A119" s="5">
        <v>116</v>
      </c>
      <c r="B119" s="3"/>
      <c r="C119" s="3"/>
    </row>
    <row r="120" spans="1:3" x14ac:dyDescent="0.4">
      <c r="A120" s="5">
        <v>117</v>
      </c>
      <c r="B120" s="3"/>
      <c r="C120" s="3"/>
    </row>
    <row r="121" spans="1:3" x14ac:dyDescent="0.4">
      <c r="A121" s="5">
        <v>118</v>
      </c>
      <c r="B121" s="3"/>
      <c r="C121" s="3"/>
    </row>
    <row r="122" spans="1:3" x14ac:dyDescent="0.4">
      <c r="A122" s="5">
        <v>119</v>
      </c>
      <c r="B122" s="3"/>
      <c r="C122" s="3"/>
    </row>
    <row r="123" spans="1:3" x14ac:dyDescent="0.4">
      <c r="A123" s="5">
        <v>120</v>
      </c>
      <c r="B123" s="3"/>
      <c r="C123" s="3"/>
    </row>
    <row r="124" spans="1:3" x14ac:dyDescent="0.4">
      <c r="A124" s="5">
        <v>121</v>
      </c>
      <c r="B124" s="3"/>
      <c r="C124" s="3"/>
    </row>
    <row r="125" spans="1:3" x14ac:dyDescent="0.4">
      <c r="A125" s="5">
        <v>122</v>
      </c>
      <c r="B125" s="3"/>
      <c r="C125" s="3"/>
    </row>
    <row r="126" spans="1:3" x14ac:dyDescent="0.4">
      <c r="A126" s="5">
        <v>123</v>
      </c>
      <c r="B126" s="3"/>
      <c r="C126" s="3"/>
    </row>
    <row r="127" spans="1:3" x14ac:dyDescent="0.4">
      <c r="A127" s="5">
        <v>124</v>
      </c>
      <c r="B127" s="3"/>
      <c r="C127" s="3"/>
    </row>
    <row r="128" spans="1:3" x14ac:dyDescent="0.4">
      <c r="A128" s="5">
        <v>125</v>
      </c>
      <c r="B128" s="3"/>
      <c r="C128" s="3"/>
    </row>
    <row r="129" spans="1:3" x14ac:dyDescent="0.4">
      <c r="A129" s="5">
        <v>126</v>
      </c>
      <c r="B129" s="3"/>
      <c r="C129" s="3"/>
    </row>
    <row r="130" spans="1:3" x14ac:dyDescent="0.4">
      <c r="A130" s="5">
        <v>127</v>
      </c>
      <c r="B130" s="3"/>
      <c r="C130" s="3"/>
    </row>
    <row r="131" spans="1:3" x14ac:dyDescent="0.4">
      <c r="A131" s="5">
        <v>128</v>
      </c>
      <c r="B131" s="3"/>
      <c r="C131" s="3"/>
    </row>
    <row r="132" spans="1:3" x14ac:dyDescent="0.4">
      <c r="A132" s="5">
        <v>129</v>
      </c>
      <c r="B132" s="3"/>
      <c r="C132" s="3"/>
    </row>
    <row r="133" spans="1:3" x14ac:dyDescent="0.4">
      <c r="A133" s="5">
        <v>130</v>
      </c>
      <c r="B133" s="3"/>
      <c r="C133" s="3"/>
    </row>
  </sheetData>
  <phoneticPr fontId="2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DA1379-D771-4EB4-A9B6-B69D4FEEFA47}">
  <dimension ref="A1:C133"/>
  <sheetViews>
    <sheetView workbookViewId="0"/>
  </sheetViews>
  <sheetFormatPr defaultRowHeight="18.75" x14ac:dyDescent="0.4"/>
  <cols>
    <col min="1" max="2" width="10.625" bestFit="1" customWidth="1"/>
    <col min="3" max="3" width="5.375" bestFit="1" customWidth="1"/>
    <col min="4" max="4" width="10.75" bestFit="1" customWidth="1"/>
  </cols>
  <sheetData>
    <row r="1" spans="1:3" x14ac:dyDescent="0.4">
      <c r="A1" s="4" t="s">
        <v>7</v>
      </c>
      <c r="B1" s="4" t="s">
        <v>8</v>
      </c>
    </row>
    <row r="2" spans="1:3" x14ac:dyDescent="0.4">
      <c r="A2" s="4" t="s">
        <v>11</v>
      </c>
      <c r="B2" t="s">
        <v>10</v>
      </c>
      <c r="C2" t="s">
        <v>9</v>
      </c>
    </row>
    <row r="3" spans="1:3" x14ac:dyDescent="0.4">
      <c r="A3" s="5">
        <v>0</v>
      </c>
      <c r="B3" s="3">
        <v>783</v>
      </c>
      <c r="C3" s="3">
        <v>707</v>
      </c>
    </row>
    <row r="4" spans="1:3" x14ac:dyDescent="0.4">
      <c r="A4" s="5">
        <v>1</v>
      </c>
      <c r="B4" s="3">
        <v>836</v>
      </c>
      <c r="C4" s="3">
        <v>874</v>
      </c>
    </row>
    <row r="5" spans="1:3" x14ac:dyDescent="0.4">
      <c r="A5" s="5">
        <v>2</v>
      </c>
      <c r="B5" s="3">
        <v>907</v>
      </c>
      <c r="C5" s="3">
        <v>931</v>
      </c>
    </row>
    <row r="6" spans="1:3" x14ac:dyDescent="0.4">
      <c r="A6" s="5">
        <v>3</v>
      </c>
      <c r="B6" s="3">
        <v>982</v>
      </c>
      <c r="C6" s="3">
        <v>975</v>
      </c>
    </row>
    <row r="7" spans="1:3" x14ac:dyDescent="0.4">
      <c r="A7" s="5">
        <v>4</v>
      </c>
      <c r="B7" s="3">
        <v>1034</v>
      </c>
      <c r="C7" s="3">
        <v>1006</v>
      </c>
    </row>
    <row r="8" spans="1:3" x14ac:dyDescent="0.4">
      <c r="A8" s="5">
        <v>5</v>
      </c>
      <c r="B8" s="3">
        <v>1185</v>
      </c>
      <c r="C8" s="3">
        <v>1074</v>
      </c>
    </row>
    <row r="9" spans="1:3" x14ac:dyDescent="0.4">
      <c r="A9" s="5">
        <v>6</v>
      </c>
      <c r="B9" s="3">
        <v>1221</v>
      </c>
      <c r="C9" s="3">
        <v>1054</v>
      </c>
    </row>
    <row r="10" spans="1:3" x14ac:dyDescent="0.4">
      <c r="A10" s="5">
        <v>7</v>
      </c>
      <c r="B10" s="3">
        <v>1279</v>
      </c>
      <c r="C10" s="3">
        <v>1233</v>
      </c>
    </row>
    <row r="11" spans="1:3" x14ac:dyDescent="0.4">
      <c r="A11" s="5">
        <v>8</v>
      </c>
      <c r="B11" s="3">
        <v>1337</v>
      </c>
      <c r="C11" s="3">
        <v>1212</v>
      </c>
    </row>
    <row r="12" spans="1:3" x14ac:dyDescent="0.4">
      <c r="A12" s="5">
        <v>9</v>
      </c>
      <c r="B12" s="3">
        <v>1403</v>
      </c>
      <c r="C12" s="3">
        <v>1281</v>
      </c>
    </row>
    <row r="13" spans="1:3" x14ac:dyDescent="0.4">
      <c r="A13" s="5">
        <v>10</v>
      </c>
      <c r="B13" s="3">
        <v>1417</v>
      </c>
      <c r="C13" s="3">
        <v>1405</v>
      </c>
    </row>
    <row r="14" spans="1:3" x14ac:dyDescent="0.4">
      <c r="A14" s="5">
        <v>11</v>
      </c>
      <c r="B14" s="3">
        <v>1390</v>
      </c>
      <c r="C14" s="3">
        <v>1377</v>
      </c>
    </row>
    <row r="15" spans="1:3" x14ac:dyDescent="0.4">
      <c r="A15" s="5">
        <v>12</v>
      </c>
      <c r="B15" s="3">
        <v>1474</v>
      </c>
      <c r="C15" s="3">
        <v>1412</v>
      </c>
    </row>
    <row r="16" spans="1:3" x14ac:dyDescent="0.4">
      <c r="A16" s="5">
        <v>13</v>
      </c>
      <c r="B16" s="3">
        <v>1466</v>
      </c>
      <c r="C16" s="3">
        <v>1510</v>
      </c>
    </row>
    <row r="17" spans="1:3" x14ac:dyDescent="0.4">
      <c r="A17" s="5">
        <v>14</v>
      </c>
      <c r="B17" s="3">
        <v>1604</v>
      </c>
      <c r="C17" s="3">
        <v>1512</v>
      </c>
    </row>
    <row r="18" spans="1:3" x14ac:dyDescent="0.4">
      <c r="A18" s="5">
        <v>15</v>
      </c>
      <c r="B18" s="3">
        <v>1884</v>
      </c>
      <c r="C18" s="3">
        <v>1488</v>
      </c>
    </row>
    <row r="19" spans="1:3" x14ac:dyDescent="0.4">
      <c r="A19" s="5">
        <v>16</v>
      </c>
      <c r="B19" s="3">
        <v>1898</v>
      </c>
      <c r="C19" s="3">
        <v>1497</v>
      </c>
    </row>
    <row r="20" spans="1:3" x14ac:dyDescent="0.4">
      <c r="A20" s="5">
        <v>17</v>
      </c>
      <c r="B20" s="3">
        <v>2018</v>
      </c>
      <c r="C20" s="3">
        <v>1608</v>
      </c>
    </row>
    <row r="21" spans="1:3" x14ac:dyDescent="0.4">
      <c r="A21" s="5">
        <v>18</v>
      </c>
      <c r="B21" s="3">
        <v>2616</v>
      </c>
      <c r="C21" s="3">
        <v>1791</v>
      </c>
    </row>
    <row r="22" spans="1:3" x14ac:dyDescent="0.4">
      <c r="A22" s="5">
        <v>19</v>
      </c>
      <c r="B22" s="3">
        <v>2330</v>
      </c>
      <c r="C22" s="3">
        <v>1719</v>
      </c>
    </row>
    <row r="23" spans="1:3" x14ac:dyDescent="0.4">
      <c r="A23" s="5">
        <v>20</v>
      </c>
      <c r="B23" s="3">
        <v>2443</v>
      </c>
      <c r="C23" s="3">
        <v>1831</v>
      </c>
    </row>
    <row r="24" spans="1:3" x14ac:dyDescent="0.4">
      <c r="A24" s="5">
        <v>21</v>
      </c>
      <c r="B24" s="3">
        <v>2497</v>
      </c>
      <c r="C24" s="3">
        <v>1834</v>
      </c>
    </row>
    <row r="25" spans="1:3" x14ac:dyDescent="0.4">
      <c r="A25" s="5">
        <v>22</v>
      </c>
      <c r="B25" s="3">
        <v>2239</v>
      </c>
      <c r="C25" s="3">
        <v>1742</v>
      </c>
    </row>
    <row r="26" spans="1:3" x14ac:dyDescent="0.4">
      <c r="A26" s="5">
        <v>23</v>
      </c>
      <c r="B26" s="3">
        <v>2146</v>
      </c>
      <c r="C26" s="3">
        <v>1669</v>
      </c>
    </row>
    <row r="27" spans="1:3" x14ac:dyDescent="0.4">
      <c r="A27" s="5">
        <v>24</v>
      </c>
      <c r="B27" s="3">
        <v>1991</v>
      </c>
      <c r="C27" s="3">
        <v>1634</v>
      </c>
    </row>
    <row r="28" spans="1:3" x14ac:dyDescent="0.4">
      <c r="A28" s="5">
        <v>25</v>
      </c>
      <c r="B28" s="3">
        <v>1919</v>
      </c>
      <c r="C28" s="3">
        <v>1612</v>
      </c>
    </row>
    <row r="29" spans="1:3" x14ac:dyDescent="0.4">
      <c r="A29" s="5">
        <v>26</v>
      </c>
      <c r="B29" s="3">
        <v>1852</v>
      </c>
      <c r="C29" s="3">
        <v>1561</v>
      </c>
    </row>
    <row r="30" spans="1:3" x14ac:dyDescent="0.4">
      <c r="A30" s="5">
        <v>27</v>
      </c>
      <c r="B30" s="3">
        <v>1785</v>
      </c>
      <c r="C30" s="3">
        <v>1531</v>
      </c>
    </row>
    <row r="31" spans="1:3" x14ac:dyDescent="0.4">
      <c r="A31" s="5">
        <v>28</v>
      </c>
      <c r="B31" s="3">
        <v>1849</v>
      </c>
      <c r="C31" s="3">
        <v>1489</v>
      </c>
    </row>
    <row r="32" spans="1:3" x14ac:dyDescent="0.4">
      <c r="A32" s="5">
        <v>29</v>
      </c>
      <c r="B32" s="3">
        <v>1788</v>
      </c>
      <c r="C32" s="3">
        <v>1426</v>
      </c>
    </row>
    <row r="33" spans="1:3" x14ac:dyDescent="0.4">
      <c r="A33" s="5">
        <v>30</v>
      </c>
      <c r="B33" s="3">
        <v>1784</v>
      </c>
      <c r="C33" s="3">
        <v>1531</v>
      </c>
    </row>
    <row r="34" spans="1:3" x14ac:dyDescent="0.4">
      <c r="A34" s="5">
        <v>31</v>
      </c>
      <c r="B34" s="3">
        <v>1718</v>
      </c>
      <c r="C34" s="3">
        <v>1376</v>
      </c>
    </row>
    <row r="35" spans="1:3" x14ac:dyDescent="0.4">
      <c r="A35" s="5">
        <v>32</v>
      </c>
      <c r="B35" s="3">
        <v>1722</v>
      </c>
      <c r="C35" s="3">
        <v>1401</v>
      </c>
    </row>
    <row r="36" spans="1:3" x14ac:dyDescent="0.4">
      <c r="A36" s="5">
        <v>33</v>
      </c>
      <c r="B36" s="3">
        <v>1718</v>
      </c>
      <c r="C36" s="3">
        <v>1433</v>
      </c>
    </row>
    <row r="37" spans="1:3" x14ac:dyDescent="0.4">
      <c r="A37" s="5">
        <v>34</v>
      </c>
      <c r="B37" s="3">
        <v>1737</v>
      </c>
      <c r="C37" s="3">
        <v>1534</v>
      </c>
    </row>
    <row r="38" spans="1:3" x14ac:dyDescent="0.4">
      <c r="A38" s="5">
        <v>35</v>
      </c>
      <c r="B38" s="3">
        <v>1715</v>
      </c>
      <c r="C38" s="3">
        <v>1586</v>
      </c>
    </row>
    <row r="39" spans="1:3" x14ac:dyDescent="0.4">
      <c r="A39" s="5">
        <v>36</v>
      </c>
      <c r="B39" s="3">
        <v>1871</v>
      </c>
      <c r="C39" s="3">
        <v>1628</v>
      </c>
    </row>
    <row r="40" spans="1:3" x14ac:dyDescent="0.4">
      <c r="A40" s="5">
        <v>37</v>
      </c>
      <c r="B40" s="3">
        <v>1900</v>
      </c>
      <c r="C40" s="3">
        <v>1672</v>
      </c>
    </row>
    <row r="41" spans="1:3" x14ac:dyDescent="0.4">
      <c r="A41" s="5">
        <v>38</v>
      </c>
      <c r="B41" s="3">
        <v>1920</v>
      </c>
      <c r="C41" s="3">
        <v>1656</v>
      </c>
    </row>
    <row r="42" spans="1:3" x14ac:dyDescent="0.4">
      <c r="A42" s="5">
        <v>39</v>
      </c>
      <c r="B42" s="3">
        <v>1932</v>
      </c>
      <c r="C42" s="3">
        <v>1727</v>
      </c>
    </row>
    <row r="43" spans="1:3" x14ac:dyDescent="0.4">
      <c r="A43" s="5">
        <v>40</v>
      </c>
      <c r="B43" s="3">
        <v>2064</v>
      </c>
      <c r="C43" s="3">
        <v>1929</v>
      </c>
    </row>
    <row r="44" spans="1:3" x14ac:dyDescent="0.4">
      <c r="A44" s="5">
        <v>41</v>
      </c>
      <c r="B44" s="3">
        <v>2038</v>
      </c>
      <c r="C44" s="3">
        <v>1946</v>
      </c>
    </row>
    <row r="45" spans="1:3" x14ac:dyDescent="0.4">
      <c r="A45" s="5">
        <v>42</v>
      </c>
      <c r="B45" s="3">
        <v>2120</v>
      </c>
      <c r="C45" s="3">
        <v>1965</v>
      </c>
    </row>
    <row r="46" spans="1:3" x14ac:dyDescent="0.4">
      <c r="A46" s="5">
        <v>43</v>
      </c>
      <c r="B46" s="3">
        <v>2114</v>
      </c>
      <c r="C46" s="3">
        <v>1992</v>
      </c>
    </row>
    <row r="47" spans="1:3" x14ac:dyDescent="0.4">
      <c r="A47" s="5">
        <v>44</v>
      </c>
      <c r="B47" s="3">
        <v>2209</v>
      </c>
      <c r="C47" s="3">
        <v>2096</v>
      </c>
    </row>
    <row r="48" spans="1:3" x14ac:dyDescent="0.4">
      <c r="A48" s="5">
        <v>45</v>
      </c>
      <c r="B48" s="3">
        <v>2304</v>
      </c>
      <c r="C48" s="3">
        <v>2219</v>
      </c>
    </row>
    <row r="49" spans="1:3" x14ac:dyDescent="0.4">
      <c r="A49" s="5">
        <v>46</v>
      </c>
      <c r="B49" s="3">
        <v>2493</v>
      </c>
      <c r="C49" s="3">
        <v>2301</v>
      </c>
    </row>
    <row r="50" spans="1:3" x14ac:dyDescent="0.4">
      <c r="A50" s="5">
        <v>47</v>
      </c>
      <c r="B50" s="3">
        <v>2493</v>
      </c>
      <c r="C50" s="3">
        <v>2404</v>
      </c>
    </row>
    <row r="51" spans="1:3" x14ac:dyDescent="0.4">
      <c r="A51" s="5">
        <v>48</v>
      </c>
      <c r="B51" s="3">
        <v>2700</v>
      </c>
      <c r="C51" s="3">
        <v>2539</v>
      </c>
    </row>
    <row r="52" spans="1:3" x14ac:dyDescent="0.4">
      <c r="A52" s="5">
        <v>49</v>
      </c>
      <c r="B52" s="3">
        <v>2912</v>
      </c>
      <c r="C52" s="3">
        <v>2688</v>
      </c>
    </row>
    <row r="53" spans="1:3" x14ac:dyDescent="0.4">
      <c r="A53" s="5">
        <v>50</v>
      </c>
      <c r="B53" s="3">
        <v>3032</v>
      </c>
      <c r="C53" s="3">
        <v>3010</v>
      </c>
    </row>
    <row r="54" spans="1:3" x14ac:dyDescent="0.4">
      <c r="A54" s="5">
        <v>51</v>
      </c>
      <c r="B54" s="3">
        <v>3312</v>
      </c>
      <c r="C54" s="3">
        <v>3096</v>
      </c>
    </row>
    <row r="55" spans="1:3" x14ac:dyDescent="0.4">
      <c r="A55" s="5">
        <v>52</v>
      </c>
      <c r="B55" s="3">
        <v>3354</v>
      </c>
      <c r="C55" s="3">
        <v>3096</v>
      </c>
    </row>
    <row r="56" spans="1:3" x14ac:dyDescent="0.4">
      <c r="A56" s="5">
        <v>53</v>
      </c>
      <c r="B56" s="3">
        <v>3397</v>
      </c>
      <c r="C56" s="3">
        <v>3170</v>
      </c>
    </row>
    <row r="57" spans="1:3" x14ac:dyDescent="0.4">
      <c r="A57" s="5">
        <v>54</v>
      </c>
      <c r="B57" s="3">
        <v>3222</v>
      </c>
      <c r="C57" s="3">
        <v>3102</v>
      </c>
    </row>
    <row r="58" spans="1:3" x14ac:dyDescent="0.4">
      <c r="A58" s="5">
        <v>55</v>
      </c>
      <c r="B58" s="3">
        <v>3140</v>
      </c>
      <c r="C58" s="3">
        <v>2887</v>
      </c>
    </row>
    <row r="59" spans="1:3" x14ac:dyDescent="0.4">
      <c r="A59" s="5">
        <v>56</v>
      </c>
      <c r="B59" s="3">
        <v>3163</v>
      </c>
      <c r="C59" s="3">
        <v>2884</v>
      </c>
    </row>
    <row r="60" spans="1:3" x14ac:dyDescent="0.4">
      <c r="A60" s="5">
        <v>57</v>
      </c>
      <c r="B60" s="3">
        <v>3017</v>
      </c>
      <c r="C60" s="3">
        <v>2889</v>
      </c>
    </row>
    <row r="61" spans="1:3" x14ac:dyDescent="0.4">
      <c r="A61" s="5">
        <v>58</v>
      </c>
      <c r="B61" s="3">
        <v>2609</v>
      </c>
      <c r="C61" s="3">
        <v>2498</v>
      </c>
    </row>
    <row r="62" spans="1:3" x14ac:dyDescent="0.4">
      <c r="A62" s="5">
        <v>59</v>
      </c>
      <c r="B62" s="3">
        <v>2560</v>
      </c>
      <c r="C62" s="3">
        <v>2522</v>
      </c>
    </row>
    <row r="63" spans="1:3" x14ac:dyDescent="0.4">
      <c r="A63" s="5">
        <v>60</v>
      </c>
      <c r="B63" s="3">
        <v>2611</v>
      </c>
      <c r="C63" s="3">
        <v>2625</v>
      </c>
    </row>
    <row r="64" spans="1:3" x14ac:dyDescent="0.4">
      <c r="A64" s="5">
        <v>61</v>
      </c>
      <c r="B64" s="3">
        <v>2554</v>
      </c>
      <c r="C64" s="3">
        <v>2387</v>
      </c>
    </row>
    <row r="65" spans="1:3" x14ac:dyDescent="0.4">
      <c r="A65" s="5">
        <v>62</v>
      </c>
      <c r="B65" s="3">
        <v>2492</v>
      </c>
      <c r="C65" s="3">
        <v>2367</v>
      </c>
    </row>
    <row r="66" spans="1:3" x14ac:dyDescent="0.4">
      <c r="A66" s="5">
        <v>63</v>
      </c>
      <c r="B66" s="3">
        <v>2421</v>
      </c>
      <c r="C66" s="3">
        <v>2351</v>
      </c>
    </row>
    <row r="67" spans="1:3" x14ac:dyDescent="0.4">
      <c r="A67" s="5">
        <v>64</v>
      </c>
      <c r="B67" s="3">
        <v>2225</v>
      </c>
      <c r="C67" s="3">
        <v>2229</v>
      </c>
    </row>
    <row r="68" spans="1:3" x14ac:dyDescent="0.4">
      <c r="A68" s="5">
        <v>65</v>
      </c>
      <c r="B68" s="3">
        <v>2368</v>
      </c>
      <c r="C68" s="3">
        <v>2217</v>
      </c>
    </row>
    <row r="69" spans="1:3" x14ac:dyDescent="0.4">
      <c r="A69" s="5">
        <v>66</v>
      </c>
      <c r="B69" s="3">
        <v>2324</v>
      </c>
      <c r="C69" s="3">
        <v>2282</v>
      </c>
    </row>
    <row r="70" spans="1:3" x14ac:dyDescent="0.4">
      <c r="A70" s="5">
        <v>67</v>
      </c>
      <c r="B70" s="3">
        <v>2152</v>
      </c>
      <c r="C70" s="3">
        <v>2162</v>
      </c>
    </row>
    <row r="71" spans="1:3" x14ac:dyDescent="0.4">
      <c r="A71" s="5">
        <v>68</v>
      </c>
      <c r="B71" s="3">
        <v>2201</v>
      </c>
      <c r="C71" s="3">
        <v>2185</v>
      </c>
    </row>
    <row r="72" spans="1:3" x14ac:dyDescent="0.4">
      <c r="A72" s="5">
        <v>69</v>
      </c>
      <c r="B72" s="3">
        <v>2155</v>
      </c>
      <c r="C72" s="3">
        <v>2248</v>
      </c>
    </row>
    <row r="73" spans="1:3" x14ac:dyDescent="0.4">
      <c r="A73" s="5">
        <v>70</v>
      </c>
      <c r="B73" s="3">
        <v>2218</v>
      </c>
      <c r="C73" s="3">
        <v>2357</v>
      </c>
    </row>
    <row r="74" spans="1:3" x14ac:dyDescent="0.4">
      <c r="A74" s="5">
        <v>71</v>
      </c>
      <c r="B74" s="3">
        <v>2284</v>
      </c>
      <c r="C74" s="3">
        <v>2398</v>
      </c>
    </row>
    <row r="75" spans="1:3" x14ac:dyDescent="0.4">
      <c r="A75" s="5">
        <v>72</v>
      </c>
      <c r="B75" s="3">
        <v>2398</v>
      </c>
      <c r="C75" s="3">
        <v>2575</v>
      </c>
    </row>
    <row r="76" spans="1:3" x14ac:dyDescent="0.4">
      <c r="A76" s="5">
        <v>73</v>
      </c>
      <c r="B76" s="3">
        <v>2515</v>
      </c>
      <c r="C76" s="3">
        <v>2819</v>
      </c>
    </row>
    <row r="77" spans="1:3" x14ac:dyDescent="0.4">
      <c r="A77" s="5">
        <v>74</v>
      </c>
      <c r="B77" s="3">
        <v>2730</v>
      </c>
      <c r="C77" s="3">
        <v>2984</v>
      </c>
    </row>
    <row r="78" spans="1:3" x14ac:dyDescent="0.4">
      <c r="A78" s="5">
        <v>75</v>
      </c>
      <c r="B78" s="3">
        <v>3032</v>
      </c>
      <c r="C78" s="3">
        <v>3544</v>
      </c>
    </row>
    <row r="79" spans="1:3" x14ac:dyDescent="0.4">
      <c r="A79" s="5">
        <v>76</v>
      </c>
      <c r="B79" s="3">
        <v>2950</v>
      </c>
      <c r="C79" s="3">
        <v>3529</v>
      </c>
    </row>
    <row r="80" spans="1:3" x14ac:dyDescent="0.4">
      <c r="A80" s="5">
        <v>77</v>
      </c>
      <c r="B80" s="3">
        <v>3160</v>
      </c>
      <c r="C80" s="3">
        <v>3834</v>
      </c>
    </row>
    <row r="81" spans="1:3" x14ac:dyDescent="0.4">
      <c r="A81" s="5">
        <v>78</v>
      </c>
      <c r="B81" s="3">
        <v>2463</v>
      </c>
      <c r="C81" s="3">
        <v>3132</v>
      </c>
    </row>
    <row r="82" spans="1:3" x14ac:dyDescent="0.4">
      <c r="A82" s="5">
        <v>79</v>
      </c>
      <c r="B82" s="3">
        <v>1549</v>
      </c>
      <c r="C82" s="3">
        <v>2072</v>
      </c>
    </row>
    <row r="83" spans="1:3" x14ac:dyDescent="0.4">
      <c r="A83" s="5">
        <v>80</v>
      </c>
      <c r="B83" s="3">
        <v>1908</v>
      </c>
      <c r="C83" s="3">
        <v>2651</v>
      </c>
    </row>
    <row r="84" spans="1:3" x14ac:dyDescent="0.4">
      <c r="A84" s="5">
        <v>81</v>
      </c>
      <c r="B84" s="3">
        <v>2291</v>
      </c>
      <c r="C84" s="3">
        <v>3014</v>
      </c>
    </row>
    <row r="85" spans="1:3" x14ac:dyDescent="0.4">
      <c r="A85" s="5">
        <v>82</v>
      </c>
      <c r="B85" s="3">
        <v>2103</v>
      </c>
      <c r="C85" s="3">
        <v>2720</v>
      </c>
    </row>
    <row r="86" spans="1:3" x14ac:dyDescent="0.4">
      <c r="A86" s="5">
        <v>83</v>
      </c>
      <c r="B86" s="3">
        <v>2016</v>
      </c>
      <c r="C86" s="3">
        <v>2650</v>
      </c>
    </row>
    <row r="87" spans="1:3" x14ac:dyDescent="0.4">
      <c r="A87" s="5">
        <v>84</v>
      </c>
      <c r="B87" s="3">
        <v>1713</v>
      </c>
      <c r="C87" s="3">
        <v>2414</v>
      </c>
    </row>
    <row r="88" spans="1:3" x14ac:dyDescent="0.4">
      <c r="A88" s="5">
        <v>85</v>
      </c>
      <c r="B88" s="3">
        <v>1456</v>
      </c>
      <c r="C88" s="3">
        <v>2117</v>
      </c>
    </row>
    <row r="89" spans="1:3" x14ac:dyDescent="0.4">
      <c r="A89" s="5">
        <v>86</v>
      </c>
      <c r="B89" s="3">
        <v>1178</v>
      </c>
      <c r="C89" s="3">
        <v>1742</v>
      </c>
    </row>
    <row r="90" spans="1:3" x14ac:dyDescent="0.4">
      <c r="A90" s="5">
        <v>87</v>
      </c>
      <c r="B90" s="3">
        <v>1160</v>
      </c>
      <c r="C90" s="3">
        <v>1821</v>
      </c>
    </row>
    <row r="91" spans="1:3" x14ac:dyDescent="0.4">
      <c r="A91" s="5">
        <v>88</v>
      </c>
      <c r="B91" s="3">
        <v>962</v>
      </c>
      <c r="C91" s="3">
        <v>1562</v>
      </c>
    </row>
    <row r="92" spans="1:3" x14ac:dyDescent="0.4">
      <c r="A92" s="5">
        <v>89</v>
      </c>
      <c r="B92" s="3">
        <v>863</v>
      </c>
      <c r="C92" s="3">
        <v>1505</v>
      </c>
    </row>
    <row r="93" spans="1:3" x14ac:dyDescent="0.4">
      <c r="A93" s="5">
        <v>90</v>
      </c>
      <c r="B93" s="3">
        <v>741</v>
      </c>
      <c r="C93" s="3">
        <v>1320</v>
      </c>
    </row>
    <row r="94" spans="1:3" x14ac:dyDescent="0.4">
      <c r="A94" s="5">
        <v>91</v>
      </c>
      <c r="B94" s="3">
        <v>484</v>
      </c>
      <c r="C94" s="3">
        <v>1075</v>
      </c>
    </row>
    <row r="95" spans="1:3" x14ac:dyDescent="0.4">
      <c r="A95" s="5">
        <v>92</v>
      </c>
      <c r="B95" s="3">
        <v>414</v>
      </c>
      <c r="C95" s="3">
        <v>977</v>
      </c>
    </row>
    <row r="96" spans="1:3" x14ac:dyDescent="0.4">
      <c r="A96" s="5">
        <v>93</v>
      </c>
      <c r="B96" s="3">
        <v>317</v>
      </c>
      <c r="C96" s="3">
        <v>795</v>
      </c>
    </row>
    <row r="97" spans="1:3" x14ac:dyDescent="0.4">
      <c r="A97" s="5">
        <v>94</v>
      </c>
      <c r="B97" s="3">
        <v>212</v>
      </c>
      <c r="C97" s="3">
        <v>603</v>
      </c>
    </row>
    <row r="98" spans="1:3" x14ac:dyDescent="0.4">
      <c r="A98" s="5">
        <v>95</v>
      </c>
      <c r="B98" s="3">
        <v>128</v>
      </c>
      <c r="C98" s="3">
        <v>488</v>
      </c>
    </row>
    <row r="99" spans="1:3" x14ac:dyDescent="0.4">
      <c r="A99" s="5">
        <v>96</v>
      </c>
      <c r="B99" s="3">
        <v>112</v>
      </c>
      <c r="C99" s="3">
        <v>393</v>
      </c>
    </row>
    <row r="100" spans="1:3" x14ac:dyDescent="0.4">
      <c r="A100" s="5">
        <v>97</v>
      </c>
      <c r="B100" s="3">
        <v>82</v>
      </c>
      <c r="C100" s="3">
        <v>254</v>
      </c>
    </row>
    <row r="101" spans="1:3" x14ac:dyDescent="0.4">
      <c r="A101" s="5">
        <v>98</v>
      </c>
      <c r="B101" s="3">
        <v>42</v>
      </c>
      <c r="C101" s="3">
        <v>201</v>
      </c>
    </row>
    <row r="102" spans="1:3" x14ac:dyDescent="0.4">
      <c r="A102" s="5">
        <v>99</v>
      </c>
      <c r="B102" s="3">
        <v>25</v>
      </c>
      <c r="C102" s="3">
        <v>144</v>
      </c>
    </row>
    <row r="103" spans="1:3" x14ac:dyDescent="0.4">
      <c r="A103" s="5">
        <v>100</v>
      </c>
      <c r="B103" s="3">
        <v>13</v>
      </c>
      <c r="C103" s="3">
        <v>90</v>
      </c>
    </row>
    <row r="104" spans="1:3" x14ac:dyDescent="0.4">
      <c r="A104" s="5">
        <v>101</v>
      </c>
      <c r="B104" s="3">
        <v>6</v>
      </c>
      <c r="C104" s="3">
        <v>63</v>
      </c>
    </row>
    <row r="105" spans="1:3" x14ac:dyDescent="0.4">
      <c r="A105" s="5">
        <v>102</v>
      </c>
      <c r="B105" s="3">
        <v>4</v>
      </c>
      <c r="C105" s="3">
        <v>35</v>
      </c>
    </row>
    <row r="106" spans="1:3" x14ac:dyDescent="0.4">
      <c r="A106" s="5">
        <v>103</v>
      </c>
      <c r="B106" s="3">
        <v>1</v>
      </c>
      <c r="C106" s="3">
        <v>25</v>
      </c>
    </row>
    <row r="107" spans="1:3" x14ac:dyDescent="0.4">
      <c r="A107" s="5">
        <v>104</v>
      </c>
      <c r="B107" s="3"/>
      <c r="C107" s="3">
        <v>16</v>
      </c>
    </row>
    <row r="108" spans="1:3" x14ac:dyDescent="0.4">
      <c r="A108" s="5">
        <v>105</v>
      </c>
      <c r="B108" s="3">
        <v>1</v>
      </c>
      <c r="C108" s="3">
        <v>10</v>
      </c>
    </row>
    <row r="109" spans="1:3" x14ac:dyDescent="0.4">
      <c r="A109" s="5">
        <v>106</v>
      </c>
      <c r="B109" s="3">
        <v>1</v>
      </c>
      <c r="C109" s="3">
        <v>4</v>
      </c>
    </row>
    <row r="110" spans="1:3" x14ac:dyDescent="0.4">
      <c r="A110" s="5">
        <v>107</v>
      </c>
      <c r="B110" s="3"/>
      <c r="C110" s="3">
        <v>1</v>
      </c>
    </row>
    <row r="111" spans="1:3" x14ac:dyDescent="0.4">
      <c r="A111" s="5">
        <v>108</v>
      </c>
      <c r="B111" s="3"/>
      <c r="C111" s="3"/>
    </row>
    <row r="112" spans="1:3" x14ac:dyDescent="0.4">
      <c r="A112" s="5">
        <v>109</v>
      </c>
      <c r="B112" s="3"/>
      <c r="C112" s="3"/>
    </row>
    <row r="113" spans="1:3" x14ac:dyDescent="0.4">
      <c r="A113" s="5">
        <v>110</v>
      </c>
      <c r="B113" s="3"/>
      <c r="C113" s="3"/>
    </row>
    <row r="114" spans="1:3" x14ac:dyDescent="0.4">
      <c r="A114" s="5">
        <v>111</v>
      </c>
      <c r="B114" s="3"/>
      <c r="C114" s="3"/>
    </row>
    <row r="115" spans="1:3" x14ac:dyDescent="0.4">
      <c r="A115" s="5">
        <v>112</v>
      </c>
      <c r="B115" s="3"/>
      <c r="C115" s="3"/>
    </row>
    <row r="116" spans="1:3" x14ac:dyDescent="0.4">
      <c r="A116" s="5">
        <v>113</v>
      </c>
      <c r="B116" s="3"/>
      <c r="C116" s="3"/>
    </row>
    <row r="117" spans="1:3" x14ac:dyDescent="0.4">
      <c r="A117" s="5">
        <v>114</v>
      </c>
      <c r="B117" s="3"/>
      <c r="C117" s="3"/>
    </row>
    <row r="118" spans="1:3" x14ac:dyDescent="0.4">
      <c r="A118" s="5">
        <v>115</v>
      </c>
      <c r="B118" s="3"/>
      <c r="C118" s="3"/>
    </row>
    <row r="119" spans="1:3" x14ac:dyDescent="0.4">
      <c r="A119" s="5">
        <v>116</v>
      </c>
      <c r="B119" s="3"/>
      <c r="C119" s="3"/>
    </row>
    <row r="120" spans="1:3" x14ac:dyDescent="0.4">
      <c r="A120" s="5">
        <v>117</v>
      </c>
      <c r="B120" s="3"/>
      <c r="C120" s="3"/>
    </row>
    <row r="121" spans="1:3" x14ac:dyDescent="0.4">
      <c r="A121" s="5">
        <v>118</v>
      </c>
      <c r="B121" s="3"/>
      <c r="C121" s="3"/>
    </row>
    <row r="122" spans="1:3" x14ac:dyDescent="0.4">
      <c r="A122" s="5">
        <v>119</v>
      </c>
      <c r="B122" s="3"/>
      <c r="C122" s="3"/>
    </row>
    <row r="123" spans="1:3" x14ac:dyDescent="0.4">
      <c r="A123" s="5">
        <v>120</v>
      </c>
      <c r="B123" s="3"/>
      <c r="C123" s="3"/>
    </row>
    <row r="124" spans="1:3" x14ac:dyDescent="0.4">
      <c r="A124" s="5">
        <v>121</v>
      </c>
      <c r="B124" s="3"/>
      <c r="C124" s="3"/>
    </row>
    <row r="125" spans="1:3" x14ac:dyDescent="0.4">
      <c r="A125" s="5">
        <v>122</v>
      </c>
      <c r="B125" s="3"/>
      <c r="C125" s="3"/>
    </row>
    <row r="126" spans="1:3" x14ac:dyDescent="0.4">
      <c r="A126" s="5">
        <v>123</v>
      </c>
      <c r="B126" s="3"/>
      <c r="C126" s="3"/>
    </row>
    <row r="127" spans="1:3" x14ac:dyDescent="0.4">
      <c r="A127" s="5">
        <v>124</v>
      </c>
      <c r="B127" s="3"/>
      <c r="C127" s="3"/>
    </row>
    <row r="128" spans="1:3" x14ac:dyDescent="0.4">
      <c r="A128" s="5">
        <v>125</v>
      </c>
      <c r="B128" s="3"/>
      <c r="C128" s="3"/>
    </row>
    <row r="129" spans="1:3" x14ac:dyDescent="0.4">
      <c r="A129" s="5">
        <v>126</v>
      </c>
      <c r="B129" s="3"/>
      <c r="C129" s="3"/>
    </row>
    <row r="130" spans="1:3" x14ac:dyDescent="0.4">
      <c r="A130" s="5">
        <v>127</v>
      </c>
      <c r="B130" s="3"/>
      <c r="C130" s="3"/>
    </row>
    <row r="131" spans="1:3" x14ac:dyDescent="0.4">
      <c r="A131" s="5">
        <v>128</v>
      </c>
      <c r="B131" s="3"/>
      <c r="C131" s="3"/>
    </row>
    <row r="132" spans="1:3" x14ac:dyDescent="0.4">
      <c r="A132" s="5">
        <v>129</v>
      </c>
      <c r="B132" s="3"/>
      <c r="C132" s="3"/>
    </row>
    <row r="133" spans="1:3" x14ac:dyDescent="0.4">
      <c r="A133" s="5">
        <v>130</v>
      </c>
      <c r="B133" s="3"/>
      <c r="C133" s="3"/>
    </row>
  </sheetData>
  <phoneticPr fontId="2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F04124-EDDC-4770-846C-A867C5355E12}">
  <dimension ref="A1:E11792"/>
  <sheetViews>
    <sheetView workbookViewId="0"/>
  </sheetViews>
  <sheetFormatPr defaultRowHeight="18.75" x14ac:dyDescent="0.4"/>
  <cols>
    <col min="1" max="1" width="10.5" bestFit="1" customWidth="1"/>
    <col min="2" max="4" width="7" bestFit="1" customWidth="1"/>
    <col min="5" max="5" width="5.375" bestFit="1" customWidth="1"/>
  </cols>
  <sheetData>
    <row r="1" spans="1:5" x14ac:dyDescent="0.4">
      <c r="A1" s="4" t="s">
        <v>7</v>
      </c>
      <c r="D1" s="4" t="s">
        <v>154</v>
      </c>
    </row>
    <row r="2" spans="1:5" x14ac:dyDescent="0.4">
      <c r="A2" s="4" t="s">
        <v>155</v>
      </c>
      <c r="B2" s="4" t="s">
        <v>156</v>
      </c>
      <c r="C2" s="4" t="s">
        <v>157</v>
      </c>
      <c r="D2" t="s">
        <v>10</v>
      </c>
      <c r="E2" t="s">
        <v>9</v>
      </c>
    </row>
    <row r="3" spans="1:5" x14ac:dyDescent="0.4">
      <c r="A3">
        <v>2018</v>
      </c>
      <c r="B3">
        <v>7</v>
      </c>
      <c r="C3">
        <v>0</v>
      </c>
      <c r="D3" s="3">
        <v>1227</v>
      </c>
      <c r="E3" s="3">
        <v>1167</v>
      </c>
    </row>
    <row r="4" spans="1:5" x14ac:dyDescent="0.4">
      <c r="A4">
        <v>2018</v>
      </c>
      <c r="B4">
        <v>7</v>
      </c>
      <c r="C4">
        <v>1</v>
      </c>
      <c r="D4" s="3">
        <v>1275</v>
      </c>
      <c r="E4" s="3">
        <v>1200</v>
      </c>
    </row>
    <row r="5" spans="1:5" x14ac:dyDescent="0.4">
      <c r="A5">
        <v>2018</v>
      </c>
      <c r="B5">
        <v>7</v>
      </c>
      <c r="C5">
        <v>2</v>
      </c>
      <c r="D5" s="3">
        <v>1440</v>
      </c>
      <c r="E5" s="3">
        <v>1294</v>
      </c>
    </row>
    <row r="6" spans="1:5" x14ac:dyDescent="0.4">
      <c r="A6">
        <v>2018</v>
      </c>
      <c r="B6">
        <v>7</v>
      </c>
      <c r="C6">
        <v>3</v>
      </c>
      <c r="D6" s="3">
        <v>1377</v>
      </c>
      <c r="E6" s="3">
        <v>1405</v>
      </c>
    </row>
    <row r="7" spans="1:5" x14ac:dyDescent="0.4">
      <c r="A7">
        <v>2018</v>
      </c>
      <c r="B7">
        <v>7</v>
      </c>
      <c r="C7">
        <v>4</v>
      </c>
      <c r="D7" s="3">
        <v>1419</v>
      </c>
      <c r="E7" s="3">
        <v>1360</v>
      </c>
    </row>
    <row r="8" spans="1:5" x14ac:dyDescent="0.4">
      <c r="A8">
        <v>2018</v>
      </c>
      <c r="B8">
        <v>7</v>
      </c>
      <c r="C8">
        <v>5</v>
      </c>
      <c r="D8" s="3">
        <v>1483</v>
      </c>
      <c r="E8" s="3">
        <v>1407</v>
      </c>
    </row>
    <row r="9" spans="1:5" x14ac:dyDescent="0.4">
      <c r="A9">
        <v>2018</v>
      </c>
      <c r="B9">
        <v>7</v>
      </c>
      <c r="C9">
        <v>6</v>
      </c>
      <c r="D9" s="3">
        <v>1466</v>
      </c>
      <c r="E9" s="3">
        <v>1466</v>
      </c>
    </row>
    <row r="10" spans="1:5" x14ac:dyDescent="0.4">
      <c r="A10">
        <v>2018</v>
      </c>
      <c r="B10">
        <v>7</v>
      </c>
      <c r="C10">
        <v>7</v>
      </c>
      <c r="D10" s="3">
        <v>1609</v>
      </c>
      <c r="E10" s="3">
        <v>1538</v>
      </c>
    </row>
    <row r="11" spans="1:5" x14ac:dyDescent="0.4">
      <c r="A11">
        <v>2018</v>
      </c>
      <c r="B11">
        <v>7</v>
      </c>
      <c r="C11">
        <v>8</v>
      </c>
      <c r="D11" s="3">
        <v>1573</v>
      </c>
      <c r="E11" s="3">
        <v>1511</v>
      </c>
    </row>
    <row r="12" spans="1:5" x14ac:dyDescent="0.4">
      <c r="A12">
        <v>2018</v>
      </c>
      <c r="B12">
        <v>7</v>
      </c>
      <c r="C12">
        <v>9</v>
      </c>
      <c r="D12" s="3">
        <v>1601</v>
      </c>
      <c r="E12" s="3">
        <v>1515</v>
      </c>
    </row>
    <row r="13" spans="1:5" x14ac:dyDescent="0.4">
      <c r="A13">
        <v>2018</v>
      </c>
      <c r="B13">
        <v>7</v>
      </c>
      <c r="C13">
        <v>10</v>
      </c>
      <c r="D13" s="3">
        <v>1642</v>
      </c>
      <c r="E13" s="3">
        <v>1588</v>
      </c>
    </row>
    <row r="14" spans="1:5" x14ac:dyDescent="0.4">
      <c r="A14">
        <v>2018</v>
      </c>
      <c r="B14">
        <v>7</v>
      </c>
      <c r="C14">
        <v>11</v>
      </c>
      <c r="D14" s="3">
        <v>1686</v>
      </c>
      <c r="E14" s="3">
        <v>1617</v>
      </c>
    </row>
    <row r="15" spans="1:5" x14ac:dyDescent="0.4">
      <c r="A15">
        <v>2018</v>
      </c>
      <c r="B15">
        <v>7</v>
      </c>
      <c r="C15">
        <v>12</v>
      </c>
      <c r="D15" s="3">
        <v>1720</v>
      </c>
      <c r="E15" s="3">
        <v>1606</v>
      </c>
    </row>
    <row r="16" spans="1:5" x14ac:dyDescent="0.4">
      <c r="A16">
        <v>2018</v>
      </c>
      <c r="B16">
        <v>7</v>
      </c>
      <c r="C16">
        <v>13</v>
      </c>
      <c r="D16" s="3">
        <v>1727</v>
      </c>
      <c r="E16" s="3">
        <v>1655</v>
      </c>
    </row>
    <row r="17" spans="1:5" x14ac:dyDescent="0.4">
      <c r="A17">
        <v>2018</v>
      </c>
      <c r="B17">
        <v>7</v>
      </c>
      <c r="C17">
        <v>14</v>
      </c>
      <c r="D17" s="3">
        <v>1817</v>
      </c>
      <c r="E17" s="3">
        <v>1690</v>
      </c>
    </row>
    <row r="18" spans="1:5" x14ac:dyDescent="0.4">
      <c r="A18">
        <v>2018</v>
      </c>
      <c r="B18">
        <v>7</v>
      </c>
      <c r="C18">
        <v>15</v>
      </c>
      <c r="D18" s="3">
        <v>2027</v>
      </c>
      <c r="E18" s="3">
        <v>1790</v>
      </c>
    </row>
    <row r="19" spans="1:5" x14ac:dyDescent="0.4">
      <c r="A19">
        <v>2018</v>
      </c>
      <c r="B19">
        <v>7</v>
      </c>
      <c r="C19">
        <v>16</v>
      </c>
      <c r="D19" s="3">
        <v>2228</v>
      </c>
      <c r="E19" s="3">
        <v>1747</v>
      </c>
    </row>
    <row r="20" spans="1:5" x14ac:dyDescent="0.4">
      <c r="A20">
        <v>2018</v>
      </c>
      <c r="B20">
        <v>7</v>
      </c>
      <c r="C20">
        <v>17</v>
      </c>
      <c r="D20" s="3">
        <v>2245</v>
      </c>
      <c r="E20" s="3">
        <v>1802</v>
      </c>
    </row>
    <row r="21" spans="1:5" x14ac:dyDescent="0.4">
      <c r="A21">
        <v>2018</v>
      </c>
      <c r="B21">
        <v>7</v>
      </c>
      <c r="C21">
        <v>18</v>
      </c>
      <c r="D21" s="3">
        <v>2472</v>
      </c>
      <c r="E21" s="3">
        <v>2011</v>
      </c>
    </row>
    <row r="22" spans="1:5" x14ac:dyDescent="0.4">
      <c r="A22">
        <v>2018</v>
      </c>
      <c r="B22">
        <v>7</v>
      </c>
      <c r="C22">
        <v>19</v>
      </c>
      <c r="D22" s="3">
        <v>2588</v>
      </c>
      <c r="E22" s="3">
        <v>2037</v>
      </c>
    </row>
    <row r="23" spans="1:5" x14ac:dyDescent="0.4">
      <c r="A23">
        <v>2018</v>
      </c>
      <c r="B23">
        <v>7</v>
      </c>
      <c r="C23">
        <v>20</v>
      </c>
      <c r="D23" s="3">
        <v>2544</v>
      </c>
      <c r="E23" s="3">
        <v>1880</v>
      </c>
    </row>
    <row r="24" spans="1:5" x14ac:dyDescent="0.4">
      <c r="A24">
        <v>2018</v>
      </c>
      <c r="B24">
        <v>7</v>
      </c>
      <c r="C24">
        <v>21</v>
      </c>
      <c r="D24" s="3">
        <v>2626</v>
      </c>
      <c r="E24" s="3">
        <v>1864</v>
      </c>
    </row>
    <row r="25" spans="1:5" x14ac:dyDescent="0.4">
      <c r="A25">
        <v>2018</v>
      </c>
      <c r="B25">
        <v>7</v>
      </c>
      <c r="C25">
        <v>22</v>
      </c>
      <c r="D25" s="3">
        <v>2326</v>
      </c>
      <c r="E25" s="3">
        <v>1777</v>
      </c>
    </row>
    <row r="26" spans="1:5" x14ac:dyDescent="0.4">
      <c r="A26">
        <v>2018</v>
      </c>
      <c r="B26">
        <v>7</v>
      </c>
      <c r="C26">
        <v>23</v>
      </c>
      <c r="D26" s="3">
        <v>2156</v>
      </c>
      <c r="E26" s="3">
        <v>1793</v>
      </c>
    </row>
    <row r="27" spans="1:5" x14ac:dyDescent="0.4">
      <c r="A27">
        <v>2018</v>
      </c>
      <c r="B27">
        <v>7</v>
      </c>
      <c r="C27">
        <v>24</v>
      </c>
      <c r="D27" s="3">
        <v>2024</v>
      </c>
      <c r="E27" s="3">
        <v>1717</v>
      </c>
    </row>
    <row r="28" spans="1:5" x14ac:dyDescent="0.4">
      <c r="A28">
        <v>2018</v>
      </c>
      <c r="B28">
        <v>7</v>
      </c>
      <c r="C28">
        <v>25</v>
      </c>
      <c r="D28" s="3">
        <v>2007</v>
      </c>
      <c r="E28" s="3">
        <v>1598</v>
      </c>
    </row>
    <row r="29" spans="1:5" x14ac:dyDescent="0.4">
      <c r="A29">
        <v>2018</v>
      </c>
      <c r="B29">
        <v>7</v>
      </c>
      <c r="C29">
        <v>26</v>
      </c>
      <c r="D29" s="3">
        <v>1957</v>
      </c>
      <c r="E29" s="3">
        <v>1597</v>
      </c>
    </row>
    <row r="30" spans="1:5" x14ac:dyDescent="0.4">
      <c r="A30">
        <v>2018</v>
      </c>
      <c r="B30">
        <v>7</v>
      </c>
      <c r="C30">
        <v>27</v>
      </c>
      <c r="D30" s="3">
        <v>2014</v>
      </c>
      <c r="E30" s="3">
        <v>1588</v>
      </c>
    </row>
    <row r="31" spans="1:5" x14ac:dyDescent="0.4">
      <c r="A31">
        <v>2018</v>
      </c>
      <c r="B31">
        <v>7</v>
      </c>
      <c r="C31">
        <v>28</v>
      </c>
      <c r="D31" s="3">
        <v>1878</v>
      </c>
      <c r="E31" s="3">
        <v>1681</v>
      </c>
    </row>
    <row r="32" spans="1:5" x14ac:dyDescent="0.4">
      <c r="A32">
        <v>2018</v>
      </c>
      <c r="B32">
        <v>7</v>
      </c>
      <c r="C32">
        <v>29</v>
      </c>
      <c r="D32" s="3">
        <v>1989</v>
      </c>
      <c r="E32" s="3">
        <v>1687</v>
      </c>
    </row>
    <row r="33" spans="1:5" x14ac:dyDescent="0.4">
      <c r="A33">
        <v>2018</v>
      </c>
      <c r="B33">
        <v>7</v>
      </c>
      <c r="C33">
        <v>30</v>
      </c>
      <c r="D33" s="3">
        <v>2014</v>
      </c>
      <c r="E33" s="3">
        <v>1745</v>
      </c>
    </row>
    <row r="34" spans="1:5" x14ac:dyDescent="0.4">
      <c r="A34">
        <v>2018</v>
      </c>
      <c r="B34">
        <v>7</v>
      </c>
      <c r="C34">
        <v>31</v>
      </c>
      <c r="D34" s="3">
        <v>2111</v>
      </c>
      <c r="E34" s="3">
        <v>1800</v>
      </c>
    </row>
    <row r="35" spans="1:5" x14ac:dyDescent="0.4">
      <c r="A35">
        <v>2018</v>
      </c>
      <c r="B35">
        <v>7</v>
      </c>
      <c r="C35">
        <v>32</v>
      </c>
      <c r="D35" s="3">
        <v>2011</v>
      </c>
      <c r="E35" s="3">
        <v>1736</v>
      </c>
    </row>
    <row r="36" spans="1:5" x14ac:dyDescent="0.4">
      <c r="A36">
        <v>2018</v>
      </c>
      <c r="B36">
        <v>7</v>
      </c>
      <c r="C36">
        <v>33</v>
      </c>
      <c r="D36" s="3">
        <v>2084</v>
      </c>
      <c r="E36" s="3">
        <v>1902</v>
      </c>
    </row>
    <row r="37" spans="1:5" x14ac:dyDescent="0.4">
      <c r="A37">
        <v>2018</v>
      </c>
      <c r="B37">
        <v>7</v>
      </c>
      <c r="C37">
        <v>34</v>
      </c>
      <c r="D37" s="3">
        <v>2149</v>
      </c>
      <c r="E37" s="3">
        <v>1881</v>
      </c>
    </row>
    <row r="38" spans="1:5" x14ac:dyDescent="0.4">
      <c r="A38">
        <v>2018</v>
      </c>
      <c r="B38">
        <v>7</v>
      </c>
      <c r="C38">
        <v>35</v>
      </c>
      <c r="D38" s="3">
        <v>2154</v>
      </c>
      <c r="E38" s="3">
        <v>2053</v>
      </c>
    </row>
    <row r="39" spans="1:5" x14ac:dyDescent="0.4">
      <c r="A39">
        <v>2018</v>
      </c>
      <c r="B39">
        <v>7</v>
      </c>
      <c r="C39">
        <v>36</v>
      </c>
      <c r="D39" s="3">
        <v>2177</v>
      </c>
      <c r="E39" s="3">
        <v>2011</v>
      </c>
    </row>
    <row r="40" spans="1:5" x14ac:dyDescent="0.4">
      <c r="A40">
        <v>2018</v>
      </c>
      <c r="B40">
        <v>7</v>
      </c>
      <c r="C40">
        <v>37</v>
      </c>
      <c r="D40" s="3">
        <v>2177</v>
      </c>
      <c r="E40" s="3">
        <v>2088</v>
      </c>
    </row>
    <row r="41" spans="1:5" x14ac:dyDescent="0.4">
      <c r="A41">
        <v>2018</v>
      </c>
      <c r="B41">
        <v>7</v>
      </c>
      <c r="C41">
        <v>38</v>
      </c>
      <c r="D41" s="3">
        <v>2277</v>
      </c>
      <c r="E41" s="3">
        <v>2253</v>
      </c>
    </row>
    <row r="42" spans="1:5" x14ac:dyDescent="0.4">
      <c r="A42">
        <v>2018</v>
      </c>
      <c r="B42">
        <v>7</v>
      </c>
      <c r="C42">
        <v>39</v>
      </c>
      <c r="D42" s="3">
        <v>2492</v>
      </c>
      <c r="E42" s="3">
        <v>2260</v>
      </c>
    </row>
    <row r="43" spans="1:5" x14ac:dyDescent="0.4">
      <c r="A43">
        <v>2018</v>
      </c>
      <c r="B43">
        <v>7</v>
      </c>
      <c r="C43">
        <v>40</v>
      </c>
      <c r="D43" s="3">
        <v>2548</v>
      </c>
      <c r="E43" s="3">
        <v>2387</v>
      </c>
    </row>
    <row r="44" spans="1:5" x14ac:dyDescent="0.4">
      <c r="A44">
        <v>2018</v>
      </c>
      <c r="B44">
        <v>7</v>
      </c>
      <c r="C44">
        <v>41</v>
      </c>
      <c r="D44" s="3">
        <v>2725</v>
      </c>
      <c r="E44" s="3">
        <v>2604</v>
      </c>
    </row>
    <row r="45" spans="1:5" x14ac:dyDescent="0.4">
      <c r="A45">
        <v>2018</v>
      </c>
      <c r="B45">
        <v>7</v>
      </c>
      <c r="C45">
        <v>42</v>
      </c>
      <c r="D45" s="3">
        <v>2942</v>
      </c>
      <c r="E45" s="3">
        <v>2682</v>
      </c>
    </row>
    <row r="46" spans="1:5" x14ac:dyDescent="0.4">
      <c r="A46">
        <v>2018</v>
      </c>
      <c r="B46">
        <v>7</v>
      </c>
      <c r="C46">
        <v>43</v>
      </c>
      <c r="D46" s="3">
        <v>3050</v>
      </c>
      <c r="E46" s="3">
        <v>2974</v>
      </c>
    </row>
    <row r="47" spans="1:5" x14ac:dyDescent="0.4">
      <c r="A47">
        <v>2018</v>
      </c>
      <c r="B47">
        <v>7</v>
      </c>
      <c r="C47">
        <v>44</v>
      </c>
      <c r="D47" s="3">
        <v>3284</v>
      </c>
      <c r="E47" s="3">
        <v>3036</v>
      </c>
    </row>
    <row r="48" spans="1:5" x14ac:dyDescent="0.4">
      <c r="A48">
        <v>2018</v>
      </c>
      <c r="B48">
        <v>7</v>
      </c>
      <c r="C48">
        <v>45</v>
      </c>
      <c r="D48" s="3">
        <v>3397</v>
      </c>
      <c r="E48" s="3">
        <v>3168</v>
      </c>
    </row>
    <row r="49" spans="1:5" x14ac:dyDescent="0.4">
      <c r="A49">
        <v>2018</v>
      </c>
      <c r="B49">
        <v>7</v>
      </c>
      <c r="C49">
        <v>46</v>
      </c>
      <c r="D49" s="3">
        <v>3498</v>
      </c>
      <c r="E49" s="3">
        <v>3223</v>
      </c>
    </row>
    <row r="50" spans="1:5" x14ac:dyDescent="0.4">
      <c r="A50">
        <v>2018</v>
      </c>
      <c r="B50">
        <v>7</v>
      </c>
      <c r="C50">
        <v>47</v>
      </c>
      <c r="D50" s="3">
        <v>3307</v>
      </c>
      <c r="E50" s="3">
        <v>3172</v>
      </c>
    </row>
    <row r="51" spans="1:5" x14ac:dyDescent="0.4">
      <c r="A51">
        <v>2018</v>
      </c>
      <c r="B51">
        <v>7</v>
      </c>
      <c r="C51">
        <v>48</v>
      </c>
      <c r="D51" s="3">
        <v>3209</v>
      </c>
      <c r="E51" s="3">
        <v>2954</v>
      </c>
    </row>
    <row r="52" spans="1:5" x14ac:dyDescent="0.4">
      <c r="A52">
        <v>2018</v>
      </c>
      <c r="B52">
        <v>7</v>
      </c>
      <c r="C52">
        <v>49</v>
      </c>
      <c r="D52" s="3">
        <v>3234</v>
      </c>
      <c r="E52" s="3">
        <v>2886</v>
      </c>
    </row>
    <row r="53" spans="1:5" x14ac:dyDescent="0.4">
      <c r="A53">
        <v>2018</v>
      </c>
      <c r="B53">
        <v>7</v>
      </c>
      <c r="C53">
        <v>50</v>
      </c>
      <c r="D53" s="3">
        <v>3104</v>
      </c>
      <c r="E53" s="3">
        <v>2886</v>
      </c>
    </row>
    <row r="54" spans="1:5" x14ac:dyDescent="0.4">
      <c r="A54">
        <v>2018</v>
      </c>
      <c r="B54">
        <v>7</v>
      </c>
      <c r="C54">
        <v>51</v>
      </c>
      <c r="D54" s="3">
        <v>2915</v>
      </c>
      <c r="E54" s="3">
        <v>2776</v>
      </c>
    </row>
    <row r="55" spans="1:5" x14ac:dyDescent="0.4">
      <c r="A55">
        <v>2018</v>
      </c>
      <c r="B55">
        <v>7</v>
      </c>
      <c r="C55">
        <v>52</v>
      </c>
      <c r="D55" s="3">
        <v>2517</v>
      </c>
      <c r="E55" s="3">
        <v>2304</v>
      </c>
    </row>
    <row r="56" spans="1:5" x14ac:dyDescent="0.4">
      <c r="A56">
        <v>2018</v>
      </c>
      <c r="B56">
        <v>7</v>
      </c>
      <c r="C56">
        <v>53</v>
      </c>
      <c r="D56" s="3">
        <v>2748</v>
      </c>
      <c r="E56" s="3">
        <v>2715</v>
      </c>
    </row>
    <row r="57" spans="1:5" x14ac:dyDescent="0.4">
      <c r="A57">
        <v>2018</v>
      </c>
      <c r="B57">
        <v>7</v>
      </c>
      <c r="C57">
        <v>54</v>
      </c>
      <c r="D57" s="3">
        <v>2560</v>
      </c>
      <c r="E57" s="3">
        <v>2508</v>
      </c>
    </row>
    <row r="58" spans="1:5" x14ac:dyDescent="0.4">
      <c r="A58">
        <v>2018</v>
      </c>
      <c r="B58">
        <v>7</v>
      </c>
      <c r="C58">
        <v>55</v>
      </c>
      <c r="D58" s="3">
        <v>2630</v>
      </c>
      <c r="E58" s="3">
        <v>2365</v>
      </c>
    </row>
    <row r="59" spans="1:5" x14ac:dyDescent="0.4">
      <c r="A59">
        <v>2018</v>
      </c>
      <c r="B59">
        <v>7</v>
      </c>
      <c r="C59">
        <v>56</v>
      </c>
      <c r="D59" s="3">
        <v>2483</v>
      </c>
      <c r="E59" s="3">
        <v>2401</v>
      </c>
    </row>
    <row r="60" spans="1:5" x14ac:dyDescent="0.4">
      <c r="A60">
        <v>2018</v>
      </c>
      <c r="B60">
        <v>7</v>
      </c>
      <c r="C60">
        <v>57</v>
      </c>
      <c r="D60" s="3">
        <v>2380</v>
      </c>
      <c r="E60" s="3">
        <v>2325</v>
      </c>
    </row>
    <row r="61" spans="1:5" x14ac:dyDescent="0.4">
      <c r="A61">
        <v>2018</v>
      </c>
      <c r="B61">
        <v>7</v>
      </c>
      <c r="C61">
        <v>58</v>
      </c>
      <c r="D61" s="3">
        <v>2434</v>
      </c>
      <c r="E61" s="3">
        <v>2245</v>
      </c>
    </row>
    <row r="62" spans="1:5" x14ac:dyDescent="0.4">
      <c r="A62">
        <v>2018</v>
      </c>
      <c r="B62">
        <v>7</v>
      </c>
      <c r="C62">
        <v>59</v>
      </c>
      <c r="D62" s="3">
        <v>2456</v>
      </c>
      <c r="E62" s="3">
        <v>2323</v>
      </c>
    </row>
    <row r="63" spans="1:5" x14ac:dyDescent="0.4">
      <c r="A63">
        <v>2018</v>
      </c>
      <c r="B63">
        <v>7</v>
      </c>
      <c r="C63">
        <v>60</v>
      </c>
      <c r="D63" s="3">
        <v>2290</v>
      </c>
      <c r="E63" s="3">
        <v>2194</v>
      </c>
    </row>
    <row r="64" spans="1:5" x14ac:dyDescent="0.4">
      <c r="A64">
        <v>2018</v>
      </c>
      <c r="B64">
        <v>7</v>
      </c>
      <c r="C64">
        <v>61</v>
      </c>
      <c r="D64" s="3">
        <v>2317</v>
      </c>
      <c r="E64" s="3">
        <v>2231</v>
      </c>
    </row>
    <row r="65" spans="1:5" x14ac:dyDescent="0.4">
      <c r="A65">
        <v>2018</v>
      </c>
      <c r="B65">
        <v>7</v>
      </c>
      <c r="C65">
        <v>62</v>
      </c>
      <c r="D65" s="3">
        <v>2353</v>
      </c>
      <c r="E65" s="3">
        <v>2316</v>
      </c>
    </row>
    <row r="66" spans="1:5" x14ac:dyDescent="0.4">
      <c r="A66">
        <v>2018</v>
      </c>
      <c r="B66">
        <v>7</v>
      </c>
      <c r="C66">
        <v>63</v>
      </c>
      <c r="D66" s="3">
        <v>2433</v>
      </c>
      <c r="E66" s="3">
        <v>2446</v>
      </c>
    </row>
    <row r="67" spans="1:5" x14ac:dyDescent="0.4">
      <c r="A67">
        <v>2018</v>
      </c>
      <c r="B67">
        <v>7</v>
      </c>
      <c r="C67">
        <v>64</v>
      </c>
      <c r="D67" s="3">
        <v>2437</v>
      </c>
      <c r="E67" s="3">
        <v>2481</v>
      </c>
    </row>
    <row r="68" spans="1:5" x14ac:dyDescent="0.4">
      <c r="A68">
        <v>2018</v>
      </c>
      <c r="B68">
        <v>7</v>
      </c>
      <c r="C68">
        <v>65</v>
      </c>
      <c r="D68" s="3">
        <v>2614</v>
      </c>
      <c r="E68" s="3">
        <v>2649</v>
      </c>
    </row>
    <row r="69" spans="1:5" x14ac:dyDescent="0.4">
      <c r="A69">
        <v>2018</v>
      </c>
      <c r="B69">
        <v>7</v>
      </c>
      <c r="C69">
        <v>66</v>
      </c>
      <c r="D69" s="3">
        <v>2802</v>
      </c>
      <c r="E69" s="3">
        <v>2909</v>
      </c>
    </row>
    <row r="70" spans="1:5" x14ac:dyDescent="0.4">
      <c r="A70">
        <v>2018</v>
      </c>
      <c r="B70">
        <v>7</v>
      </c>
      <c r="C70">
        <v>67</v>
      </c>
      <c r="D70" s="3">
        <v>3004</v>
      </c>
      <c r="E70" s="3">
        <v>3154</v>
      </c>
    </row>
    <row r="71" spans="1:5" x14ac:dyDescent="0.4">
      <c r="A71">
        <v>2018</v>
      </c>
      <c r="B71">
        <v>7</v>
      </c>
      <c r="C71">
        <v>68</v>
      </c>
      <c r="D71" s="3">
        <v>3328</v>
      </c>
      <c r="E71" s="3">
        <v>3588</v>
      </c>
    </row>
    <row r="72" spans="1:5" x14ac:dyDescent="0.4">
      <c r="A72">
        <v>2018</v>
      </c>
      <c r="B72">
        <v>7</v>
      </c>
      <c r="C72">
        <v>69</v>
      </c>
      <c r="D72" s="3">
        <v>3570</v>
      </c>
      <c r="E72" s="3">
        <v>3785</v>
      </c>
    </row>
    <row r="73" spans="1:5" x14ac:dyDescent="0.4">
      <c r="A73">
        <v>2018</v>
      </c>
      <c r="B73">
        <v>7</v>
      </c>
      <c r="C73">
        <v>70</v>
      </c>
      <c r="D73" s="3">
        <v>3585</v>
      </c>
      <c r="E73" s="3">
        <v>4068</v>
      </c>
    </row>
    <row r="74" spans="1:5" x14ac:dyDescent="0.4">
      <c r="A74">
        <v>2018</v>
      </c>
      <c r="B74">
        <v>7</v>
      </c>
      <c r="C74">
        <v>71</v>
      </c>
      <c r="D74" s="3">
        <v>3361</v>
      </c>
      <c r="E74" s="3">
        <v>3789</v>
      </c>
    </row>
    <row r="75" spans="1:5" x14ac:dyDescent="0.4">
      <c r="A75">
        <v>2018</v>
      </c>
      <c r="B75">
        <v>7</v>
      </c>
      <c r="C75">
        <v>72</v>
      </c>
      <c r="D75" s="3">
        <v>2000</v>
      </c>
      <c r="E75" s="3">
        <v>2352</v>
      </c>
    </row>
    <row r="76" spans="1:5" x14ac:dyDescent="0.4">
      <c r="A76">
        <v>2018</v>
      </c>
      <c r="B76">
        <v>7</v>
      </c>
      <c r="C76">
        <v>73</v>
      </c>
      <c r="D76" s="3">
        <v>2317</v>
      </c>
      <c r="E76" s="3">
        <v>2792</v>
      </c>
    </row>
    <row r="77" spans="1:5" x14ac:dyDescent="0.4">
      <c r="A77">
        <v>2018</v>
      </c>
      <c r="B77">
        <v>7</v>
      </c>
      <c r="C77">
        <v>74</v>
      </c>
      <c r="D77" s="3">
        <v>2941</v>
      </c>
      <c r="E77" s="3">
        <v>3410</v>
      </c>
    </row>
    <row r="78" spans="1:5" x14ac:dyDescent="0.4">
      <c r="A78">
        <v>2018</v>
      </c>
      <c r="B78">
        <v>7</v>
      </c>
      <c r="C78">
        <v>75</v>
      </c>
      <c r="D78" s="3">
        <v>2737</v>
      </c>
      <c r="E78" s="3">
        <v>3132</v>
      </c>
    </row>
    <row r="79" spans="1:5" x14ac:dyDescent="0.4">
      <c r="A79">
        <v>2018</v>
      </c>
      <c r="B79">
        <v>7</v>
      </c>
      <c r="C79">
        <v>76</v>
      </c>
      <c r="D79" s="3">
        <v>2800</v>
      </c>
      <c r="E79" s="3">
        <v>3154</v>
      </c>
    </row>
    <row r="80" spans="1:5" x14ac:dyDescent="0.4">
      <c r="A80">
        <v>2018</v>
      </c>
      <c r="B80">
        <v>7</v>
      </c>
      <c r="C80">
        <v>77</v>
      </c>
      <c r="D80" s="3">
        <v>2548</v>
      </c>
      <c r="E80" s="3">
        <v>2997</v>
      </c>
    </row>
    <row r="81" spans="1:5" x14ac:dyDescent="0.4">
      <c r="A81">
        <v>2018</v>
      </c>
      <c r="B81">
        <v>7</v>
      </c>
      <c r="C81">
        <v>78</v>
      </c>
      <c r="D81" s="3">
        <v>2199</v>
      </c>
      <c r="E81" s="3">
        <v>2666</v>
      </c>
    </row>
    <row r="82" spans="1:5" x14ac:dyDescent="0.4">
      <c r="A82">
        <v>2018</v>
      </c>
      <c r="B82">
        <v>7</v>
      </c>
      <c r="C82">
        <v>79</v>
      </c>
      <c r="D82" s="3">
        <v>1877</v>
      </c>
      <c r="E82" s="3">
        <v>2280</v>
      </c>
    </row>
    <row r="83" spans="1:5" x14ac:dyDescent="0.4">
      <c r="A83">
        <v>2018</v>
      </c>
      <c r="B83">
        <v>7</v>
      </c>
      <c r="C83">
        <v>80</v>
      </c>
      <c r="D83" s="3">
        <v>1876</v>
      </c>
      <c r="E83" s="3">
        <v>2474</v>
      </c>
    </row>
    <row r="84" spans="1:5" x14ac:dyDescent="0.4">
      <c r="A84">
        <v>2018</v>
      </c>
      <c r="B84">
        <v>7</v>
      </c>
      <c r="C84">
        <v>81</v>
      </c>
      <c r="D84" s="3">
        <v>1800</v>
      </c>
      <c r="E84" s="3">
        <v>2162</v>
      </c>
    </row>
    <row r="85" spans="1:5" x14ac:dyDescent="0.4">
      <c r="A85">
        <v>2018</v>
      </c>
      <c r="B85">
        <v>7</v>
      </c>
      <c r="C85">
        <v>82</v>
      </c>
      <c r="D85" s="3">
        <v>1744</v>
      </c>
      <c r="E85" s="3">
        <v>2304</v>
      </c>
    </row>
    <row r="86" spans="1:5" x14ac:dyDescent="0.4">
      <c r="A86">
        <v>2018</v>
      </c>
      <c r="B86">
        <v>7</v>
      </c>
      <c r="C86">
        <v>83</v>
      </c>
      <c r="D86" s="3">
        <v>1576</v>
      </c>
      <c r="E86" s="3">
        <v>2132</v>
      </c>
    </row>
    <row r="87" spans="1:5" x14ac:dyDescent="0.4">
      <c r="A87">
        <v>2018</v>
      </c>
      <c r="B87">
        <v>7</v>
      </c>
      <c r="C87">
        <v>84</v>
      </c>
      <c r="D87" s="3">
        <v>1298</v>
      </c>
      <c r="E87" s="3">
        <v>1881</v>
      </c>
    </row>
    <row r="88" spans="1:5" x14ac:dyDescent="0.4">
      <c r="A88">
        <v>2018</v>
      </c>
      <c r="B88">
        <v>7</v>
      </c>
      <c r="C88">
        <v>85</v>
      </c>
      <c r="D88" s="3">
        <v>1153</v>
      </c>
      <c r="E88" s="3">
        <v>1851</v>
      </c>
    </row>
    <row r="89" spans="1:5" x14ac:dyDescent="0.4">
      <c r="A89">
        <v>2018</v>
      </c>
      <c r="B89">
        <v>7</v>
      </c>
      <c r="C89">
        <v>86</v>
      </c>
      <c r="D89" s="3">
        <v>1041</v>
      </c>
      <c r="E89" s="3">
        <v>1594</v>
      </c>
    </row>
    <row r="90" spans="1:5" x14ac:dyDescent="0.4">
      <c r="A90">
        <v>2018</v>
      </c>
      <c r="B90">
        <v>7</v>
      </c>
      <c r="C90">
        <v>87</v>
      </c>
      <c r="D90" s="3">
        <v>855</v>
      </c>
      <c r="E90" s="3">
        <v>1452</v>
      </c>
    </row>
    <row r="91" spans="1:5" x14ac:dyDescent="0.4">
      <c r="A91">
        <v>2018</v>
      </c>
      <c r="B91">
        <v>7</v>
      </c>
      <c r="C91">
        <v>88</v>
      </c>
      <c r="D91" s="3">
        <v>658</v>
      </c>
      <c r="E91" s="3">
        <v>1255</v>
      </c>
    </row>
    <row r="92" spans="1:5" x14ac:dyDescent="0.4">
      <c r="A92">
        <v>2018</v>
      </c>
      <c r="B92">
        <v>7</v>
      </c>
      <c r="C92">
        <v>89</v>
      </c>
      <c r="D92" s="3">
        <v>546</v>
      </c>
      <c r="E92" s="3">
        <v>1156</v>
      </c>
    </row>
    <row r="93" spans="1:5" x14ac:dyDescent="0.4">
      <c r="A93">
        <v>2018</v>
      </c>
      <c r="B93">
        <v>7</v>
      </c>
      <c r="C93">
        <v>90</v>
      </c>
      <c r="D93" s="3">
        <v>447</v>
      </c>
      <c r="E93" s="3">
        <v>969</v>
      </c>
    </row>
    <row r="94" spans="1:5" x14ac:dyDescent="0.4">
      <c r="A94">
        <v>2018</v>
      </c>
      <c r="B94">
        <v>7</v>
      </c>
      <c r="C94">
        <v>91</v>
      </c>
      <c r="D94" s="3">
        <v>344</v>
      </c>
      <c r="E94" s="3">
        <v>793</v>
      </c>
    </row>
    <row r="95" spans="1:5" x14ac:dyDescent="0.4">
      <c r="A95">
        <v>2018</v>
      </c>
      <c r="B95">
        <v>7</v>
      </c>
      <c r="C95">
        <v>92</v>
      </c>
      <c r="D95" s="3">
        <v>276</v>
      </c>
      <c r="E95" s="3">
        <v>705</v>
      </c>
    </row>
    <row r="96" spans="1:5" x14ac:dyDescent="0.4">
      <c r="A96">
        <v>2018</v>
      </c>
      <c r="B96">
        <v>7</v>
      </c>
      <c r="C96">
        <v>93</v>
      </c>
      <c r="D96" s="3">
        <v>194</v>
      </c>
      <c r="E96" s="3">
        <v>649</v>
      </c>
    </row>
    <row r="97" spans="1:5" x14ac:dyDescent="0.4">
      <c r="A97">
        <v>2018</v>
      </c>
      <c r="B97">
        <v>7</v>
      </c>
      <c r="C97">
        <v>94</v>
      </c>
      <c r="D97" s="3">
        <v>136</v>
      </c>
      <c r="E97" s="3">
        <v>443</v>
      </c>
    </row>
    <row r="98" spans="1:5" x14ac:dyDescent="0.4">
      <c r="A98">
        <v>2018</v>
      </c>
      <c r="B98">
        <v>7</v>
      </c>
      <c r="C98">
        <v>95</v>
      </c>
      <c r="D98" s="3">
        <v>93</v>
      </c>
      <c r="E98" s="3">
        <v>366</v>
      </c>
    </row>
    <row r="99" spans="1:5" x14ac:dyDescent="0.4">
      <c r="A99">
        <v>2018</v>
      </c>
      <c r="B99">
        <v>7</v>
      </c>
      <c r="C99">
        <v>96</v>
      </c>
      <c r="D99" s="3">
        <v>61</v>
      </c>
      <c r="E99" s="3">
        <v>297</v>
      </c>
    </row>
    <row r="100" spans="1:5" x14ac:dyDescent="0.4">
      <c r="A100">
        <v>2018</v>
      </c>
      <c r="B100">
        <v>7</v>
      </c>
      <c r="C100">
        <v>97</v>
      </c>
      <c r="D100" s="3">
        <v>43</v>
      </c>
      <c r="E100" s="3">
        <v>203</v>
      </c>
    </row>
    <row r="101" spans="1:5" x14ac:dyDescent="0.4">
      <c r="A101">
        <v>2018</v>
      </c>
      <c r="B101">
        <v>7</v>
      </c>
      <c r="C101">
        <v>98</v>
      </c>
      <c r="D101" s="3">
        <v>38</v>
      </c>
      <c r="E101" s="3">
        <v>151</v>
      </c>
    </row>
    <row r="102" spans="1:5" x14ac:dyDescent="0.4">
      <c r="A102">
        <v>2018</v>
      </c>
      <c r="B102">
        <v>7</v>
      </c>
      <c r="C102">
        <v>99</v>
      </c>
      <c r="D102" s="3">
        <v>20</v>
      </c>
      <c r="E102" s="3">
        <v>88</v>
      </c>
    </row>
    <row r="103" spans="1:5" x14ac:dyDescent="0.4">
      <c r="A103">
        <v>2018</v>
      </c>
      <c r="B103">
        <v>7</v>
      </c>
      <c r="C103">
        <v>100</v>
      </c>
      <c r="D103" s="3">
        <v>18</v>
      </c>
      <c r="E103" s="3">
        <v>77</v>
      </c>
    </row>
    <row r="104" spans="1:5" x14ac:dyDescent="0.4">
      <c r="A104">
        <v>2018</v>
      </c>
      <c r="B104">
        <v>7</v>
      </c>
      <c r="C104">
        <v>101</v>
      </c>
      <c r="D104" s="3">
        <v>4</v>
      </c>
      <c r="E104" s="3">
        <v>51</v>
      </c>
    </row>
    <row r="105" spans="1:5" x14ac:dyDescent="0.4">
      <c r="A105">
        <v>2018</v>
      </c>
      <c r="B105">
        <v>7</v>
      </c>
      <c r="C105">
        <v>102</v>
      </c>
      <c r="D105" s="3">
        <v>5</v>
      </c>
      <c r="E105" s="3">
        <v>36</v>
      </c>
    </row>
    <row r="106" spans="1:5" x14ac:dyDescent="0.4">
      <c r="A106">
        <v>2018</v>
      </c>
      <c r="B106">
        <v>7</v>
      </c>
      <c r="C106">
        <v>103</v>
      </c>
      <c r="D106" s="3">
        <v>4</v>
      </c>
      <c r="E106" s="3">
        <v>27</v>
      </c>
    </row>
    <row r="107" spans="1:5" x14ac:dyDescent="0.4">
      <c r="A107">
        <v>2018</v>
      </c>
      <c r="B107">
        <v>7</v>
      </c>
      <c r="C107">
        <v>104</v>
      </c>
      <c r="D107" s="3">
        <v>1</v>
      </c>
      <c r="E107" s="3">
        <v>14</v>
      </c>
    </row>
    <row r="108" spans="1:5" x14ac:dyDescent="0.4">
      <c r="A108">
        <v>2018</v>
      </c>
      <c r="B108">
        <v>7</v>
      </c>
      <c r="C108">
        <v>105</v>
      </c>
      <c r="D108" s="3">
        <v>2</v>
      </c>
      <c r="E108" s="3">
        <v>9</v>
      </c>
    </row>
    <row r="109" spans="1:5" x14ac:dyDescent="0.4">
      <c r="A109">
        <v>2018</v>
      </c>
      <c r="B109">
        <v>7</v>
      </c>
      <c r="C109">
        <v>106</v>
      </c>
      <c r="D109" s="3"/>
      <c r="E109" s="3">
        <v>7</v>
      </c>
    </row>
    <row r="110" spans="1:5" x14ac:dyDescent="0.4">
      <c r="A110">
        <v>2018</v>
      </c>
      <c r="B110">
        <v>7</v>
      </c>
      <c r="C110">
        <v>107</v>
      </c>
      <c r="D110" s="3"/>
      <c r="E110" s="3">
        <v>4</v>
      </c>
    </row>
    <row r="111" spans="1:5" x14ac:dyDescent="0.4">
      <c r="A111">
        <v>2018</v>
      </c>
      <c r="B111">
        <v>7</v>
      </c>
      <c r="C111">
        <v>108</v>
      </c>
      <c r="D111" s="3"/>
      <c r="E111" s="3">
        <v>1</v>
      </c>
    </row>
    <row r="112" spans="1:5" x14ac:dyDescent="0.4">
      <c r="A112">
        <v>2018</v>
      </c>
      <c r="B112">
        <v>7</v>
      </c>
      <c r="C112">
        <v>109</v>
      </c>
      <c r="D112" s="3"/>
      <c r="E112" s="3"/>
    </row>
    <row r="113" spans="1:5" x14ac:dyDescent="0.4">
      <c r="A113">
        <v>2018</v>
      </c>
      <c r="B113">
        <v>7</v>
      </c>
      <c r="C113">
        <v>110</v>
      </c>
      <c r="D113" s="3"/>
      <c r="E113" s="3"/>
    </row>
    <row r="114" spans="1:5" x14ac:dyDescent="0.4">
      <c r="A114">
        <v>2018</v>
      </c>
      <c r="B114">
        <v>7</v>
      </c>
      <c r="C114">
        <v>111</v>
      </c>
      <c r="D114" s="3"/>
      <c r="E114" s="3">
        <v>1</v>
      </c>
    </row>
    <row r="115" spans="1:5" x14ac:dyDescent="0.4">
      <c r="A115">
        <v>2018</v>
      </c>
      <c r="B115">
        <v>7</v>
      </c>
      <c r="C115">
        <v>112</v>
      </c>
      <c r="D115" s="3"/>
      <c r="E115" s="3"/>
    </row>
    <row r="116" spans="1:5" x14ac:dyDescent="0.4">
      <c r="A116">
        <v>2018</v>
      </c>
      <c r="B116">
        <v>7</v>
      </c>
      <c r="C116">
        <v>113</v>
      </c>
      <c r="D116" s="3"/>
      <c r="E116" s="3"/>
    </row>
    <row r="117" spans="1:5" x14ac:dyDescent="0.4">
      <c r="A117">
        <v>2018</v>
      </c>
      <c r="B117">
        <v>7</v>
      </c>
      <c r="C117">
        <v>114</v>
      </c>
      <c r="D117" s="3"/>
      <c r="E117" s="3"/>
    </row>
    <row r="118" spans="1:5" x14ac:dyDescent="0.4">
      <c r="A118">
        <v>2018</v>
      </c>
      <c r="B118">
        <v>7</v>
      </c>
      <c r="C118">
        <v>115</v>
      </c>
      <c r="D118" s="3"/>
      <c r="E118" s="3"/>
    </row>
    <row r="119" spans="1:5" x14ac:dyDescent="0.4">
      <c r="A119">
        <v>2018</v>
      </c>
      <c r="B119">
        <v>7</v>
      </c>
      <c r="C119">
        <v>116</v>
      </c>
      <c r="D119" s="3"/>
      <c r="E119" s="3"/>
    </row>
    <row r="120" spans="1:5" x14ac:dyDescent="0.4">
      <c r="A120">
        <v>2018</v>
      </c>
      <c r="B120">
        <v>7</v>
      </c>
      <c r="C120">
        <v>117</v>
      </c>
      <c r="D120" s="3"/>
      <c r="E120" s="3"/>
    </row>
    <row r="121" spans="1:5" x14ac:dyDescent="0.4">
      <c r="A121">
        <v>2018</v>
      </c>
      <c r="B121">
        <v>7</v>
      </c>
      <c r="C121">
        <v>118</v>
      </c>
      <c r="D121" s="3"/>
      <c r="E121" s="3"/>
    </row>
    <row r="122" spans="1:5" x14ac:dyDescent="0.4">
      <c r="A122">
        <v>2018</v>
      </c>
      <c r="B122">
        <v>7</v>
      </c>
      <c r="C122">
        <v>119</v>
      </c>
      <c r="D122" s="3"/>
      <c r="E122" s="3"/>
    </row>
    <row r="123" spans="1:5" x14ac:dyDescent="0.4">
      <c r="A123">
        <v>2018</v>
      </c>
      <c r="B123">
        <v>7</v>
      </c>
      <c r="C123">
        <v>120</v>
      </c>
      <c r="D123" s="3"/>
      <c r="E123" s="3"/>
    </row>
    <row r="124" spans="1:5" x14ac:dyDescent="0.4">
      <c r="A124">
        <v>2018</v>
      </c>
      <c r="B124">
        <v>7</v>
      </c>
      <c r="C124">
        <v>121</v>
      </c>
      <c r="D124" s="3"/>
      <c r="E124" s="3"/>
    </row>
    <row r="125" spans="1:5" x14ac:dyDescent="0.4">
      <c r="A125">
        <v>2018</v>
      </c>
      <c r="B125">
        <v>7</v>
      </c>
      <c r="C125">
        <v>122</v>
      </c>
      <c r="D125" s="3"/>
      <c r="E125" s="3"/>
    </row>
    <row r="126" spans="1:5" x14ac:dyDescent="0.4">
      <c r="A126">
        <v>2018</v>
      </c>
      <c r="B126">
        <v>7</v>
      </c>
      <c r="C126">
        <v>123</v>
      </c>
      <c r="D126" s="3"/>
      <c r="E126" s="3"/>
    </row>
    <row r="127" spans="1:5" x14ac:dyDescent="0.4">
      <c r="A127">
        <v>2018</v>
      </c>
      <c r="B127">
        <v>7</v>
      </c>
      <c r="C127">
        <v>124</v>
      </c>
      <c r="D127" s="3"/>
      <c r="E127" s="3"/>
    </row>
    <row r="128" spans="1:5" x14ac:dyDescent="0.4">
      <c r="A128">
        <v>2018</v>
      </c>
      <c r="B128">
        <v>7</v>
      </c>
      <c r="C128">
        <v>125</v>
      </c>
      <c r="D128" s="3"/>
      <c r="E128" s="3"/>
    </row>
    <row r="129" spans="1:5" x14ac:dyDescent="0.4">
      <c r="A129">
        <v>2018</v>
      </c>
      <c r="B129">
        <v>7</v>
      </c>
      <c r="C129">
        <v>126</v>
      </c>
      <c r="D129" s="3"/>
      <c r="E129" s="3"/>
    </row>
    <row r="130" spans="1:5" x14ac:dyDescent="0.4">
      <c r="A130">
        <v>2018</v>
      </c>
      <c r="B130">
        <v>7</v>
      </c>
      <c r="C130">
        <v>127</v>
      </c>
      <c r="D130" s="3"/>
      <c r="E130" s="3"/>
    </row>
    <row r="131" spans="1:5" x14ac:dyDescent="0.4">
      <c r="A131">
        <v>2018</v>
      </c>
      <c r="B131">
        <v>7</v>
      </c>
      <c r="C131">
        <v>128</v>
      </c>
      <c r="D131" s="3"/>
      <c r="E131" s="3"/>
    </row>
    <row r="132" spans="1:5" x14ac:dyDescent="0.4">
      <c r="A132">
        <v>2018</v>
      </c>
      <c r="B132">
        <v>7</v>
      </c>
      <c r="C132">
        <v>129</v>
      </c>
      <c r="D132" s="3"/>
      <c r="E132" s="3"/>
    </row>
    <row r="133" spans="1:5" x14ac:dyDescent="0.4">
      <c r="A133">
        <v>2018</v>
      </c>
      <c r="B133">
        <v>7</v>
      </c>
      <c r="C133">
        <v>130</v>
      </c>
      <c r="D133" s="3"/>
      <c r="E133" s="3"/>
    </row>
    <row r="134" spans="1:5" x14ac:dyDescent="0.4">
      <c r="A134">
        <v>2018</v>
      </c>
      <c r="B134">
        <v>8</v>
      </c>
      <c r="C134">
        <v>0</v>
      </c>
      <c r="D134" s="3">
        <v>1236</v>
      </c>
      <c r="E134" s="3">
        <v>1127</v>
      </c>
    </row>
    <row r="135" spans="1:5" x14ac:dyDescent="0.4">
      <c r="A135">
        <v>2018</v>
      </c>
      <c r="B135">
        <v>8</v>
      </c>
      <c r="C135">
        <v>1</v>
      </c>
      <c r="D135" s="3">
        <v>1264</v>
      </c>
      <c r="E135" s="3">
        <v>1228</v>
      </c>
    </row>
    <row r="136" spans="1:5" x14ac:dyDescent="0.4">
      <c r="A136">
        <v>2018</v>
      </c>
      <c r="B136">
        <v>8</v>
      </c>
      <c r="C136">
        <v>2</v>
      </c>
      <c r="D136" s="3">
        <v>1449</v>
      </c>
      <c r="E136" s="3">
        <v>1280</v>
      </c>
    </row>
    <row r="137" spans="1:5" x14ac:dyDescent="0.4">
      <c r="A137">
        <v>2018</v>
      </c>
      <c r="B137">
        <v>8</v>
      </c>
      <c r="C137">
        <v>3</v>
      </c>
      <c r="D137" s="3">
        <v>1367</v>
      </c>
      <c r="E137" s="3">
        <v>1393</v>
      </c>
    </row>
    <row r="138" spans="1:5" x14ac:dyDescent="0.4">
      <c r="A138">
        <v>2018</v>
      </c>
      <c r="B138">
        <v>8</v>
      </c>
      <c r="C138">
        <v>4</v>
      </c>
      <c r="D138" s="3">
        <v>1422</v>
      </c>
      <c r="E138" s="3">
        <v>1376</v>
      </c>
    </row>
    <row r="139" spans="1:5" x14ac:dyDescent="0.4">
      <c r="A139">
        <v>2018</v>
      </c>
      <c r="B139">
        <v>8</v>
      </c>
      <c r="C139">
        <v>5</v>
      </c>
      <c r="D139" s="3">
        <v>1482</v>
      </c>
      <c r="E139" s="3">
        <v>1409</v>
      </c>
    </row>
    <row r="140" spans="1:5" x14ac:dyDescent="0.4">
      <c r="A140">
        <v>2018</v>
      </c>
      <c r="B140">
        <v>8</v>
      </c>
      <c r="C140">
        <v>6</v>
      </c>
      <c r="D140" s="3">
        <v>1461</v>
      </c>
      <c r="E140" s="3">
        <v>1455</v>
      </c>
    </row>
    <row r="141" spans="1:5" x14ac:dyDescent="0.4">
      <c r="A141">
        <v>2018</v>
      </c>
      <c r="B141">
        <v>8</v>
      </c>
      <c r="C141">
        <v>7</v>
      </c>
      <c r="D141" s="3">
        <v>1571</v>
      </c>
      <c r="E141" s="3">
        <v>1536</v>
      </c>
    </row>
    <row r="142" spans="1:5" x14ac:dyDescent="0.4">
      <c r="A142">
        <v>2018</v>
      </c>
      <c r="B142">
        <v>8</v>
      </c>
      <c r="C142">
        <v>8</v>
      </c>
      <c r="D142" s="3">
        <v>1595</v>
      </c>
      <c r="E142" s="3">
        <v>1534</v>
      </c>
    </row>
    <row r="143" spans="1:5" x14ac:dyDescent="0.4">
      <c r="A143">
        <v>2018</v>
      </c>
      <c r="B143">
        <v>8</v>
      </c>
      <c r="C143">
        <v>9</v>
      </c>
      <c r="D143" s="3">
        <v>1617</v>
      </c>
      <c r="E143" s="3">
        <v>1487</v>
      </c>
    </row>
    <row r="144" spans="1:5" x14ac:dyDescent="0.4">
      <c r="A144">
        <v>2018</v>
      </c>
      <c r="B144">
        <v>8</v>
      </c>
      <c r="C144">
        <v>10</v>
      </c>
      <c r="D144" s="3">
        <v>1624</v>
      </c>
      <c r="E144" s="3">
        <v>1574</v>
      </c>
    </row>
    <row r="145" spans="1:5" x14ac:dyDescent="0.4">
      <c r="A145">
        <v>2018</v>
      </c>
      <c r="B145">
        <v>8</v>
      </c>
      <c r="C145">
        <v>11</v>
      </c>
      <c r="D145" s="3">
        <v>1673</v>
      </c>
      <c r="E145" s="3">
        <v>1626</v>
      </c>
    </row>
    <row r="146" spans="1:5" x14ac:dyDescent="0.4">
      <c r="A146">
        <v>2018</v>
      </c>
      <c r="B146">
        <v>8</v>
      </c>
      <c r="C146">
        <v>12</v>
      </c>
      <c r="D146" s="3">
        <v>1712</v>
      </c>
      <c r="E146" s="3">
        <v>1610</v>
      </c>
    </row>
    <row r="147" spans="1:5" x14ac:dyDescent="0.4">
      <c r="A147">
        <v>2018</v>
      </c>
      <c r="B147">
        <v>8</v>
      </c>
      <c r="C147">
        <v>13</v>
      </c>
      <c r="D147" s="3">
        <v>1738</v>
      </c>
      <c r="E147" s="3">
        <v>1672</v>
      </c>
    </row>
    <row r="148" spans="1:5" x14ac:dyDescent="0.4">
      <c r="A148">
        <v>2018</v>
      </c>
      <c r="B148">
        <v>8</v>
      </c>
      <c r="C148">
        <v>14</v>
      </c>
      <c r="D148" s="3">
        <v>1787</v>
      </c>
      <c r="E148" s="3">
        <v>1647</v>
      </c>
    </row>
    <row r="149" spans="1:5" x14ac:dyDescent="0.4">
      <c r="A149">
        <v>2018</v>
      </c>
      <c r="B149">
        <v>8</v>
      </c>
      <c r="C149">
        <v>15</v>
      </c>
      <c r="D149" s="3">
        <v>2018</v>
      </c>
      <c r="E149" s="3">
        <v>1828</v>
      </c>
    </row>
    <row r="150" spans="1:5" x14ac:dyDescent="0.4">
      <c r="A150">
        <v>2018</v>
      </c>
      <c r="B150">
        <v>8</v>
      </c>
      <c r="C150">
        <v>16</v>
      </c>
      <c r="D150" s="3">
        <v>2228</v>
      </c>
      <c r="E150" s="3">
        <v>1742</v>
      </c>
    </row>
    <row r="151" spans="1:5" x14ac:dyDescent="0.4">
      <c r="A151">
        <v>2018</v>
      </c>
      <c r="B151">
        <v>8</v>
      </c>
      <c r="C151">
        <v>17</v>
      </c>
      <c r="D151" s="3">
        <v>2225</v>
      </c>
      <c r="E151" s="3">
        <v>1776</v>
      </c>
    </row>
    <row r="152" spans="1:5" x14ac:dyDescent="0.4">
      <c r="A152">
        <v>2018</v>
      </c>
      <c r="B152">
        <v>8</v>
      </c>
      <c r="C152">
        <v>18</v>
      </c>
      <c r="D152" s="3">
        <v>2382</v>
      </c>
      <c r="E152" s="3">
        <v>1927</v>
      </c>
    </row>
    <row r="153" spans="1:5" x14ac:dyDescent="0.4">
      <c r="A153">
        <v>2018</v>
      </c>
      <c r="B153">
        <v>8</v>
      </c>
      <c r="C153">
        <v>19</v>
      </c>
      <c r="D153" s="3">
        <v>2532</v>
      </c>
      <c r="E153" s="3">
        <v>1980</v>
      </c>
    </row>
    <row r="154" spans="1:5" x14ac:dyDescent="0.4">
      <c r="A154">
        <v>2018</v>
      </c>
      <c r="B154">
        <v>8</v>
      </c>
      <c r="C154">
        <v>20</v>
      </c>
      <c r="D154" s="3">
        <v>2567</v>
      </c>
      <c r="E154" s="3">
        <v>1905</v>
      </c>
    </row>
    <row r="155" spans="1:5" x14ac:dyDescent="0.4">
      <c r="A155">
        <v>2018</v>
      </c>
      <c r="B155">
        <v>8</v>
      </c>
      <c r="C155">
        <v>21</v>
      </c>
      <c r="D155" s="3">
        <v>2582</v>
      </c>
      <c r="E155" s="3">
        <v>1837</v>
      </c>
    </row>
    <row r="156" spans="1:5" x14ac:dyDescent="0.4">
      <c r="A156">
        <v>2018</v>
      </c>
      <c r="B156">
        <v>8</v>
      </c>
      <c r="C156">
        <v>22</v>
      </c>
      <c r="D156" s="3">
        <v>2357</v>
      </c>
      <c r="E156" s="3">
        <v>1801</v>
      </c>
    </row>
    <row r="157" spans="1:5" x14ac:dyDescent="0.4">
      <c r="A157">
        <v>2018</v>
      </c>
      <c r="B157">
        <v>8</v>
      </c>
      <c r="C157">
        <v>23</v>
      </c>
      <c r="D157" s="3">
        <v>2197</v>
      </c>
      <c r="E157" s="3">
        <v>1771</v>
      </c>
    </row>
    <row r="158" spans="1:5" x14ac:dyDescent="0.4">
      <c r="A158">
        <v>2018</v>
      </c>
      <c r="B158">
        <v>8</v>
      </c>
      <c r="C158">
        <v>24</v>
      </c>
      <c r="D158" s="3">
        <v>2008</v>
      </c>
      <c r="E158" s="3">
        <v>1729</v>
      </c>
    </row>
    <row r="159" spans="1:5" x14ac:dyDescent="0.4">
      <c r="A159">
        <v>2018</v>
      </c>
      <c r="B159">
        <v>8</v>
      </c>
      <c r="C159">
        <v>25</v>
      </c>
      <c r="D159" s="3">
        <v>2020</v>
      </c>
      <c r="E159" s="3">
        <v>1592</v>
      </c>
    </row>
    <row r="160" spans="1:5" x14ac:dyDescent="0.4">
      <c r="A160">
        <v>2018</v>
      </c>
      <c r="B160">
        <v>8</v>
      </c>
      <c r="C160">
        <v>26</v>
      </c>
      <c r="D160" s="3">
        <v>1942</v>
      </c>
      <c r="E160" s="3">
        <v>1589</v>
      </c>
    </row>
    <row r="161" spans="1:5" x14ac:dyDescent="0.4">
      <c r="A161">
        <v>2018</v>
      </c>
      <c r="B161">
        <v>8</v>
      </c>
      <c r="C161">
        <v>27</v>
      </c>
      <c r="D161" s="3">
        <v>1999</v>
      </c>
      <c r="E161" s="3">
        <v>1594</v>
      </c>
    </row>
    <row r="162" spans="1:5" x14ac:dyDescent="0.4">
      <c r="A162">
        <v>2018</v>
      </c>
      <c r="B162">
        <v>8</v>
      </c>
      <c r="C162">
        <v>28</v>
      </c>
      <c r="D162" s="3">
        <v>1886</v>
      </c>
      <c r="E162" s="3">
        <v>1658</v>
      </c>
    </row>
    <row r="163" spans="1:5" x14ac:dyDescent="0.4">
      <c r="A163">
        <v>2018</v>
      </c>
      <c r="B163">
        <v>8</v>
      </c>
      <c r="C163">
        <v>29</v>
      </c>
      <c r="D163" s="3">
        <v>1971</v>
      </c>
      <c r="E163" s="3">
        <v>1703</v>
      </c>
    </row>
    <row r="164" spans="1:5" x14ac:dyDescent="0.4">
      <c r="A164">
        <v>2018</v>
      </c>
      <c r="B164">
        <v>8</v>
      </c>
      <c r="C164">
        <v>30</v>
      </c>
      <c r="D164" s="3">
        <v>2041</v>
      </c>
      <c r="E164" s="3">
        <v>1718</v>
      </c>
    </row>
    <row r="165" spans="1:5" x14ac:dyDescent="0.4">
      <c r="A165">
        <v>2018</v>
      </c>
      <c r="B165">
        <v>8</v>
      </c>
      <c r="C165">
        <v>31</v>
      </c>
      <c r="D165" s="3">
        <v>2096</v>
      </c>
      <c r="E165" s="3">
        <v>1817</v>
      </c>
    </row>
    <row r="166" spans="1:5" x14ac:dyDescent="0.4">
      <c r="A166">
        <v>2018</v>
      </c>
      <c r="B166">
        <v>8</v>
      </c>
      <c r="C166">
        <v>32</v>
      </c>
      <c r="D166" s="3">
        <v>2012</v>
      </c>
      <c r="E166" s="3">
        <v>1733</v>
      </c>
    </row>
    <row r="167" spans="1:5" x14ac:dyDescent="0.4">
      <c r="A167">
        <v>2018</v>
      </c>
      <c r="B167">
        <v>8</v>
      </c>
      <c r="C167">
        <v>33</v>
      </c>
      <c r="D167" s="3">
        <v>2087</v>
      </c>
      <c r="E167" s="3">
        <v>1877</v>
      </c>
    </row>
    <row r="168" spans="1:5" x14ac:dyDescent="0.4">
      <c r="A168">
        <v>2018</v>
      </c>
      <c r="B168">
        <v>8</v>
      </c>
      <c r="C168">
        <v>34</v>
      </c>
      <c r="D168" s="3">
        <v>2150</v>
      </c>
      <c r="E168" s="3">
        <v>1863</v>
      </c>
    </row>
    <row r="169" spans="1:5" x14ac:dyDescent="0.4">
      <c r="A169">
        <v>2018</v>
      </c>
      <c r="B169">
        <v>8</v>
      </c>
      <c r="C169">
        <v>35</v>
      </c>
      <c r="D169" s="3">
        <v>2158</v>
      </c>
      <c r="E169" s="3">
        <v>2039</v>
      </c>
    </row>
    <row r="170" spans="1:5" x14ac:dyDescent="0.4">
      <c r="A170">
        <v>2018</v>
      </c>
      <c r="B170">
        <v>8</v>
      </c>
      <c r="C170">
        <v>36</v>
      </c>
      <c r="D170" s="3">
        <v>2166</v>
      </c>
      <c r="E170" s="3">
        <v>2017</v>
      </c>
    </row>
    <row r="171" spans="1:5" x14ac:dyDescent="0.4">
      <c r="A171">
        <v>2018</v>
      </c>
      <c r="B171">
        <v>8</v>
      </c>
      <c r="C171">
        <v>37</v>
      </c>
      <c r="D171" s="3">
        <v>2192</v>
      </c>
      <c r="E171" s="3">
        <v>2086</v>
      </c>
    </row>
    <row r="172" spans="1:5" x14ac:dyDescent="0.4">
      <c r="A172">
        <v>2018</v>
      </c>
      <c r="B172">
        <v>8</v>
      </c>
      <c r="C172">
        <v>38</v>
      </c>
      <c r="D172" s="3">
        <v>2279</v>
      </c>
      <c r="E172" s="3">
        <v>2232</v>
      </c>
    </row>
    <row r="173" spans="1:5" x14ac:dyDescent="0.4">
      <c r="A173">
        <v>2018</v>
      </c>
      <c r="B173">
        <v>8</v>
      </c>
      <c r="C173">
        <v>39</v>
      </c>
      <c r="D173" s="3">
        <v>2504</v>
      </c>
      <c r="E173" s="3">
        <v>2277</v>
      </c>
    </row>
    <row r="174" spans="1:5" x14ac:dyDescent="0.4">
      <c r="A174">
        <v>2018</v>
      </c>
      <c r="B174">
        <v>8</v>
      </c>
      <c r="C174">
        <v>40</v>
      </c>
      <c r="D174" s="3">
        <v>2537</v>
      </c>
      <c r="E174" s="3">
        <v>2375</v>
      </c>
    </row>
    <row r="175" spans="1:5" x14ac:dyDescent="0.4">
      <c r="A175">
        <v>2018</v>
      </c>
      <c r="B175">
        <v>8</v>
      </c>
      <c r="C175">
        <v>41</v>
      </c>
      <c r="D175" s="3">
        <v>2696</v>
      </c>
      <c r="E175" s="3">
        <v>2572</v>
      </c>
    </row>
    <row r="176" spans="1:5" x14ac:dyDescent="0.4">
      <c r="A176">
        <v>2018</v>
      </c>
      <c r="B176">
        <v>8</v>
      </c>
      <c r="C176">
        <v>42</v>
      </c>
      <c r="D176" s="3">
        <v>2923</v>
      </c>
      <c r="E176" s="3">
        <v>2681</v>
      </c>
    </row>
    <row r="177" spans="1:5" x14ac:dyDescent="0.4">
      <c r="A177">
        <v>2018</v>
      </c>
      <c r="B177">
        <v>8</v>
      </c>
      <c r="C177">
        <v>43</v>
      </c>
      <c r="D177" s="3">
        <v>3038</v>
      </c>
      <c r="E177" s="3">
        <v>2941</v>
      </c>
    </row>
    <row r="178" spans="1:5" x14ac:dyDescent="0.4">
      <c r="A178">
        <v>2018</v>
      </c>
      <c r="B178">
        <v>8</v>
      </c>
      <c r="C178">
        <v>44</v>
      </c>
      <c r="D178" s="3">
        <v>3260</v>
      </c>
      <c r="E178" s="3">
        <v>3027</v>
      </c>
    </row>
    <row r="179" spans="1:5" x14ac:dyDescent="0.4">
      <c r="A179">
        <v>2018</v>
      </c>
      <c r="B179">
        <v>8</v>
      </c>
      <c r="C179">
        <v>45</v>
      </c>
      <c r="D179" s="3">
        <v>3375</v>
      </c>
      <c r="E179" s="3">
        <v>3159</v>
      </c>
    </row>
    <row r="180" spans="1:5" x14ac:dyDescent="0.4">
      <c r="A180">
        <v>2018</v>
      </c>
      <c r="B180">
        <v>8</v>
      </c>
      <c r="C180">
        <v>46</v>
      </c>
      <c r="D180" s="3">
        <v>3488</v>
      </c>
      <c r="E180" s="3">
        <v>3191</v>
      </c>
    </row>
    <row r="181" spans="1:5" x14ac:dyDescent="0.4">
      <c r="A181">
        <v>2018</v>
      </c>
      <c r="B181">
        <v>8</v>
      </c>
      <c r="C181">
        <v>47</v>
      </c>
      <c r="D181" s="3">
        <v>3365</v>
      </c>
      <c r="E181" s="3">
        <v>3221</v>
      </c>
    </row>
    <row r="182" spans="1:5" x14ac:dyDescent="0.4">
      <c r="A182">
        <v>2018</v>
      </c>
      <c r="B182">
        <v>8</v>
      </c>
      <c r="C182">
        <v>48</v>
      </c>
      <c r="D182" s="3">
        <v>3190</v>
      </c>
      <c r="E182" s="3">
        <v>2966</v>
      </c>
    </row>
    <row r="183" spans="1:5" x14ac:dyDescent="0.4">
      <c r="A183">
        <v>2018</v>
      </c>
      <c r="B183">
        <v>8</v>
      </c>
      <c r="C183">
        <v>49</v>
      </c>
      <c r="D183" s="3">
        <v>3255</v>
      </c>
      <c r="E183" s="3">
        <v>2895</v>
      </c>
    </row>
    <row r="184" spans="1:5" x14ac:dyDescent="0.4">
      <c r="A184">
        <v>2018</v>
      </c>
      <c r="B184">
        <v>8</v>
      </c>
      <c r="C184">
        <v>50</v>
      </c>
      <c r="D184" s="3">
        <v>3077</v>
      </c>
      <c r="E184" s="3">
        <v>2882</v>
      </c>
    </row>
    <row r="185" spans="1:5" x14ac:dyDescent="0.4">
      <c r="A185">
        <v>2018</v>
      </c>
      <c r="B185">
        <v>8</v>
      </c>
      <c r="C185">
        <v>51</v>
      </c>
      <c r="D185" s="3">
        <v>3009</v>
      </c>
      <c r="E185" s="3">
        <v>2835</v>
      </c>
    </row>
    <row r="186" spans="1:5" x14ac:dyDescent="0.4">
      <c r="A186">
        <v>2018</v>
      </c>
      <c r="B186">
        <v>8</v>
      </c>
      <c r="C186">
        <v>52</v>
      </c>
      <c r="D186" s="3">
        <v>2464</v>
      </c>
      <c r="E186" s="3">
        <v>2283</v>
      </c>
    </row>
    <row r="187" spans="1:5" x14ac:dyDescent="0.4">
      <c r="A187">
        <v>2018</v>
      </c>
      <c r="B187">
        <v>8</v>
      </c>
      <c r="C187">
        <v>53</v>
      </c>
      <c r="D187" s="3">
        <v>2762</v>
      </c>
      <c r="E187" s="3">
        <v>2709</v>
      </c>
    </row>
    <row r="188" spans="1:5" x14ac:dyDescent="0.4">
      <c r="A188">
        <v>2018</v>
      </c>
      <c r="B188">
        <v>8</v>
      </c>
      <c r="C188">
        <v>54</v>
      </c>
      <c r="D188" s="3">
        <v>2578</v>
      </c>
      <c r="E188" s="3">
        <v>2502</v>
      </c>
    </row>
    <row r="189" spans="1:5" x14ac:dyDescent="0.4">
      <c r="A189">
        <v>2018</v>
      </c>
      <c r="B189">
        <v>8</v>
      </c>
      <c r="C189">
        <v>55</v>
      </c>
      <c r="D189" s="3">
        <v>2639</v>
      </c>
      <c r="E189" s="3">
        <v>2409</v>
      </c>
    </row>
    <row r="190" spans="1:5" x14ac:dyDescent="0.4">
      <c r="A190">
        <v>2018</v>
      </c>
      <c r="B190">
        <v>8</v>
      </c>
      <c r="C190">
        <v>56</v>
      </c>
      <c r="D190" s="3">
        <v>2472</v>
      </c>
      <c r="E190" s="3">
        <v>2379</v>
      </c>
    </row>
    <row r="191" spans="1:5" x14ac:dyDescent="0.4">
      <c r="A191">
        <v>2018</v>
      </c>
      <c r="B191">
        <v>8</v>
      </c>
      <c r="C191">
        <v>57</v>
      </c>
      <c r="D191" s="3">
        <v>2421</v>
      </c>
      <c r="E191" s="3">
        <v>2328</v>
      </c>
    </row>
    <row r="192" spans="1:5" x14ac:dyDescent="0.4">
      <c r="A192">
        <v>2018</v>
      </c>
      <c r="B192">
        <v>8</v>
      </c>
      <c r="C192">
        <v>58</v>
      </c>
      <c r="D192" s="3">
        <v>2401</v>
      </c>
      <c r="E192" s="3">
        <v>2265</v>
      </c>
    </row>
    <row r="193" spans="1:5" x14ac:dyDescent="0.4">
      <c r="A193">
        <v>2018</v>
      </c>
      <c r="B193">
        <v>8</v>
      </c>
      <c r="C193">
        <v>59</v>
      </c>
      <c r="D193" s="3">
        <v>2489</v>
      </c>
      <c r="E193" s="3">
        <v>2302</v>
      </c>
    </row>
    <row r="194" spans="1:5" x14ac:dyDescent="0.4">
      <c r="A194">
        <v>2018</v>
      </c>
      <c r="B194">
        <v>8</v>
      </c>
      <c r="C194">
        <v>60</v>
      </c>
      <c r="D194" s="3">
        <v>2287</v>
      </c>
      <c r="E194" s="3">
        <v>2201</v>
      </c>
    </row>
    <row r="195" spans="1:5" x14ac:dyDescent="0.4">
      <c r="A195">
        <v>2018</v>
      </c>
      <c r="B195">
        <v>8</v>
      </c>
      <c r="C195">
        <v>61</v>
      </c>
      <c r="D195" s="3">
        <v>2297</v>
      </c>
      <c r="E195" s="3">
        <v>2232</v>
      </c>
    </row>
    <row r="196" spans="1:5" x14ac:dyDescent="0.4">
      <c r="A196">
        <v>2018</v>
      </c>
      <c r="B196">
        <v>8</v>
      </c>
      <c r="C196">
        <v>62</v>
      </c>
      <c r="D196" s="3">
        <v>2344</v>
      </c>
      <c r="E196" s="3">
        <v>2342</v>
      </c>
    </row>
    <row r="197" spans="1:5" x14ac:dyDescent="0.4">
      <c r="A197">
        <v>2018</v>
      </c>
      <c r="B197">
        <v>8</v>
      </c>
      <c r="C197">
        <v>63</v>
      </c>
      <c r="D197" s="3">
        <v>2411</v>
      </c>
      <c r="E197" s="3">
        <v>2434</v>
      </c>
    </row>
    <row r="198" spans="1:5" x14ac:dyDescent="0.4">
      <c r="A198">
        <v>2018</v>
      </c>
      <c r="B198">
        <v>8</v>
      </c>
      <c r="C198">
        <v>64</v>
      </c>
      <c r="D198" s="3">
        <v>2443</v>
      </c>
      <c r="E198" s="3">
        <v>2474</v>
      </c>
    </row>
    <row r="199" spans="1:5" x14ac:dyDescent="0.4">
      <c r="A199">
        <v>2018</v>
      </c>
      <c r="B199">
        <v>8</v>
      </c>
      <c r="C199">
        <v>65</v>
      </c>
      <c r="D199" s="3">
        <v>2611</v>
      </c>
      <c r="E199" s="3">
        <v>2590</v>
      </c>
    </row>
    <row r="200" spans="1:5" x14ac:dyDescent="0.4">
      <c r="A200">
        <v>2018</v>
      </c>
      <c r="B200">
        <v>8</v>
      </c>
      <c r="C200">
        <v>66</v>
      </c>
      <c r="D200" s="3">
        <v>2796</v>
      </c>
      <c r="E200" s="3">
        <v>2907</v>
      </c>
    </row>
    <row r="201" spans="1:5" x14ac:dyDescent="0.4">
      <c r="A201">
        <v>2018</v>
      </c>
      <c r="B201">
        <v>8</v>
      </c>
      <c r="C201">
        <v>67</v>
      </c>
      <c r="D201" s="3">
        <v>2979</v>
      </c>
      <c r="E201" s="3">
        <v>3134</v>
      </c>
    </row>
    <row r="202" spans="1:5" x14ac:dyDescent="0.4">
      <c r="A202">
        <v>2018</v>
      </c>
      <c r="B202">
        <v>8</v>
      </c>
      <c r="C202">
        <v>68</v>
      </c>
      <c r="D202" s="3">
        <v>3276</v>
      </c>
      <c r="E202" s="3">
        <v>3519</v>
      </c>
    </row>
    <row r="203" spans="1:5" x14ac:dyDescent="0.4">
      <c r="A203">
        <v>2018</v>
      </c>
      <c r="B203">
        <v>8</v>
      </c>
      <c r="C203">
        <v>69</v>
      </c>
      <c r="D203" s="3">
        <v>3607</v>
      </c>
      <c r="E203" s="3">
        <v>3831</v>
      </c>
    </row>
    <row r="204" spans="1:5" x14ac:dyDescent="0.4">
      <c r="A204">
        <v>2018</v>
      </c>
      <c r="B204">
        <v>8</v>
      </c>
      <c r="C204">
        <v>70</v>
      </c>
      <c r="D204" s="3">
        <v>3501</v>
      </c>
      <c r="E204" s="3">
        <v>4016</v>
      </c>
    </row>
    <row r="205" spans="1:5" x14ac:dyDescent="0.4">
      <c r="A205">
        <v>2018</v>
      </c>
      <c r="B205">
        <v>8</v>
      </c>
      <c r="C205">
        <v>71</v>
      </c>
      <c r="D205" s="3">
        <v>3451</v>
      </c>
      <c r="E205" s="3">
        <v>3860</v>
      </c>
    </row>
    <row r="206" spans="1:5" x14ac:dyDescent="0.4">
      <c r="A206">
        <v>2018</v>
      </c>
      <c r="B206">
        <v>8</v>
      </c>
      <c r="C206">
        <v>72</v>
      </c>
      <c r="D206" s="3">
        <v>2001</v>
      </c>
      <c r="E206" s="3">
        <v>2417</v>
      </c>
    </row>
    <row r="207" spans="1:5" x14ac:dyDescent="0.4">
      <c r="A207">
        <v>2018</v>
      </c>
      <c r="B207">
        <v>8</v>
      </c>
      <c r="C207">
        <v>73</v>
      </c>
      <c r="D207" s="3">
        <v>2315</v>
      </c>
      <c r="E207" s="3">
        <v>2718</v>
      </c>
    </row>
    <row r="208" spans="1:5" x14ac:dyDescent="0.4">
      <c r="A208">
        <v>2018</v>
      </c>
      <c r="B208">
        <v>8</v>
      </c>
      <c r="C208">
        <v>74</v>
      </c>
      <c r="D208" s="3">
        <v>2920</v>
      </c>
      <c r="E208" s="3">
        <v>3395</v>
      </c>
    </row>
    <row r="209" spans="1:5" x14ac:dyDescent="0.4">
      <c r="A209">
        <v>2018</v>
      </c>
      <c r="B209">
        <v>8</v>
      </c>
      <c r="C209">
        <v>75</v>
      </c>
      <c r="D209" s="3">
        <v>2748</v>
      </c>
      <c r="E209" s="3">
        <v>3125</v>
      </c>
    </row>
    <row r="210" spans="1:5" x14ac:dyDescent="0.4">
      <c r="A210">
        <v>2018</v>
      </c>
      <c r="B210">
        <v>8</v>
      </c>
      <c r="C210">
        <v>76</v>
      </c>
      <c r="D210" s="3">
        <v>2784</v>
      </c>
      <c r="E210" s="3">
        <v>3209</v>
      </c>
    </row>
    <row r="211" spans="1:5" x14ac:dyDescent="0.4">
      <c r="A211">
        <v>2018</v>
      </c>
      <c r="B211">
        <v>8</v>
      </c>
      <c r="C211">
        <v>77</v>
      </c>
      <c r="D211" s="3">
        <v>2603</v>
      </c>
      <c r="E211" s="3">
        <v>3025</v>
      </c>
    </row>
    <row r="212" spans="1:5" x14ac:dyDescent="0.4">
      <c r="A212">
        <v>2018</v>
      </c>
      <c r="B212">
        <v>8</v>
      </c>
      <c r="C212">
        <v>78</v>
      </c>
      <c r="D212" s="3">
        <v>2209</v>
      </c>
      <c r="E212" s="3">
        <v>2676</v>
      </c>
    </row>
    <row r="213" spans="1:5" x14ac:dyDescent="0.4">
      <c r="A213">
        <v>2018</v>
      </c>
      <c r="B213">
        <v>8</v>
      </c>
      <c r="C213">
        <v>79</v>
      </c>
      <c r="D213" s="3">
        <v>1877</v>
      </c>
      <c r="E213" s="3">
        <v>2297</v>
      </c>
    </row>
    <row r="214" spans="1:5" x14ac:dyDescent="0.4">
      <c r="A214">
        <v>2018</v>
      </c>
      <c r="B214">
        <v>8</v>
      </c>
      <c r="C214">
        <v>80</v>
      </c>
      <c r="D214" s="3">
        <v>1872</v>
      </c>
      <c r="E214" s="3">
        <v>2448</v>
      </c>
    </row>
    <row r="215" spans="1:5" x14ac:dyDescent="0.4">
      <c r="A215">
        <v>2018</v>
      </c>
      <c r="B215">
        <v>8</v>
      </c>
      <c r="C215">
        <v>81</v>
      </c>
      <c r="D215" s="3">
        <v>1784</v>
      </c>
      <c r="E215" s="3">
        <v>2186</v>
      </c>
    </row>
    <row r="216" spans="1:5" x14ac:dyDescent="0.4">
      <c r="A216">
        <v>2018</v>
      </c>
      <c r="B216">
        <v>8</v>
      </c>
      <c r="C216">
        <v>82</v>
      </c>
      <c r="D216" s="3">
        <v>1754</v>
      </c>
      <c r="E216" s="3">
        <v>2272</v>
      </c>
    </row>
    <row r="217" spans="1:5" x14ac:dyDescent="0.4">
      <c r="A217">
        <v>2018</v>
      </c>
      <c r="B217">
        <v>8</v>
      </c>
      <c r="C217">
        <v>83</v>
      </c>
      <c r="D217" s="3">
        <v>1584</v>
      </c>
      <c r="E217" s="3">
        <v>2157</v>
      </c>
    </row>
    <row r="218" spans="1:5" x14ac:dyDescent="0.4">
      <c r="A218">
        <v>2018</v>
      </c>
      <c r="B218">
        <v>8</v>
      </c>
      <c r="C218">
        <v>84</v>
      </c>
      <c r="D218" s="3">
        <v>1326</v>
      </c>
      <c r="E218" s="3">
        <v>1907</v>
      </c>
    </row>
    <row r="219" spans="1:5" x14ac:dyDescent="0.4">
      <c r="A219">
        <v>2018</v>
      </c>
      <c r="B219">
        <v>8</v>
      </c>
      <c r="C219">
        <v>85</v>
      </c>
      <c r="D219" s="3">
        <v>1157</v>
      </c>
      <c r="E219" s="3">
        <v>1836</v>
      </c>
    </row>
    <row r="220" spans="1:5" x14ac:dyDescent="0.4">
      <c r="A220">
        <v>2018</v>
      </c>
      <c r="B220">
        <v>8</v>
      </c>
      <c r="C220">
        <v>86</v>
      </c>
      <c r="D220" s="3">
        <v>1037</v>
      </c>
      <c r="E220" s="3">
        <v>1619</v>
      </c>
    </row>
    <row r="221" spans="1:5" x14ac:dyDescent="0.4">
      <c r="A221">
        <v>2018</v>
      </c>
      <c r="B221">
        <v>8</v>
      </c>
      <c r="C221">
        <v>87</v>
      </c>
      <c r="D221" s="3">
        <v>859</v>
      </c>
      <c r="E221" s="3">
        <v>1461</v>
      </c>
    </row>
    <row r="222" spans="1:5" x14ac:dyDescent="0.4">
      <c r="A222">
        <v>2018</v>
      </c>
      <c r="B222">
        <v>8</v>
      </c>
      <c r="C222">
        <v>88</v>
      </c>
      <c r="D222" s="3">
        <v>666</v>
      </c>
      <c r="E222" s="3">
        <v>1247</v>
      </c>
    </row>
    <row r="223" spans="1:5" x14ac:dyDescent="0.4">
      <c r="A223">
        <v>2018</v>
      </c>
      <c r="B223">
        <v>8</v>
      </c>
      <c r="C223">
        <v>89</v>
      </c>
      <c r="D223" s="3">
        <v>550</v>
      </c>
      <c r="E223" s="3">
        <v>1151</v>
      </c>
    </row>
    <row r="224" spans="1:5" x14ac:dyDescent="0.4">
      <c r="A224">
        <v>2018</v>
      </c>
      <c r="B224">
        <v>8</v>
      </c>
      <c r="C224">
        <v>90</v>
      </c>
      <c r="D224" s="3">
        <v>436</v>
      </c>
      <c r="E224" s="3">
        <v>977</v>
      </c>
    </row>
    <row r="225" spans="1:5" x14ac:dyDescent="0.4">
      <c r="A225">
        <v>2018</v>
      </c>
      <c r="B225">
        <v>8</v>
      </c>
      <c r="C225">
        <v>91</v>
      </c>
      <c r="D225" s="3">
        <v>357</v>
      </c>
      <c r="E225" s="3">
        <v>805</v>
      </c>
    </row>
    <row r="226" spans="1:5" x14ac:dyDescent="0.4">
      <c r="A226">
        <v>2018</v>
      </c>
      <c r="B226">
        <v>8</v>
      </c>
      <c r="C226">
        <v>92</v>
      </c>
      <c r="D226" s="3">
        <v>281</v>
      </c>
      <c r="E226" s="3">
        <v>693</v>
      </c>
    </row>
    <row r="227" spans="1:5" x14ac:dyDescent="0.4">
      <c r="A227">
        <v>2018</v>
      </c>
      <c r="B227">
        <v>8</v>
      </c>
      <c r="C227">
        <v>93</v>
      </c>
      <c r="D227" s="3">
        <v>180</v>
      </c>
      <c r="E227" s="3">
        <v>662</v>
      </c>
    </row>
    <row r="228" spans="1:5" x14ac:dyDescent="0.4">
      <c r="A228">
        <v>2018</v>
      </c>
      <c r="B228">
        <v>8</v>
      </c>
      <c r="C228">
        <v>94</v>
      </c>
      <c r="D228" s="3">
        <v>145</v>
      </c>
      <c r="E228" s="3">
        <v>453</v>
      </c>
    </row>
    <row r="229" spans="1:5" x14ac:dyDescent="0.4">
      <c r="A229">
        <v>2018</v>
      </c>
      <c r="B229">
        <v>8</v>
      </c>
      <c r="C229">
        <v>95</v>
      </c>
      <c r="D229" s="3">
        <v>96</v>
      </c>
      <c r="E229" s="3">
        <v>366</v>
      </c>
    </row>
    <row r="230" spans="1:5" x14ac:dyDescent="0.4">
      <c r="A230">
        <v>2018</v>
      </c>
      <c r="B230">
        <v>8</v>
      </c>
      <c r="C230">
        <v>96</v>
      </c>
      <c r="D230" s="3">
        <v>62</v>
      </c>
      <c r="E230" s="3">
        <v>285</v>
      </c>
    </row>
    <row r="231" spans="1:5" x14ac:dyDescent="0.4">
      <c r="A231">
        <v>2018</v>
      </c>
      <c r="B231">
        <v>8</v>
      </c>
      <c r="C231">
        <v>97</v>
      </c>
      <c r="D231" s="3">
        <v>37</v>
      </c>
      <c r="E231" s="3">
        <v>204</v>
      </c>
    </row>
    <row r="232" spans="1:5" x14ac:dyDescent="0.4">
      <c r="A232">
        <v>2018</v>
      </c>
      <c r="B232">
        <v>8</v>
      </c>
      <c r="C232">
        <v>98</v>
      </c>
      <c r="D232" s="3">
        <v>40</v>
      </c>
      <c r="E232" s="3">
        <v>148</v>
      </c>
    </row>
    <row r="233" spans="1:5" x14ac:dyDescent="0.4">
      <c r="A233">
        <v>2018</v>
      </c>
      <c r="B233">
        <v>8</v>
      </c>
      <c r="C233">
        <v>99</v>
      </c>
      <c r="D233" s="3">
        <v>21</v>
      </c>
      <c r="E233" s="3">
        <v>93</v>
      </c>
    </row>
    <row r="234" spans="1:5" x14ac:dyDescent="0.4">
      <c r="A234">
        <v>2018</v>
      </c>
      <c r="B234">
        <v>8</v>
      </c>
      <c r="C234">
        <v>100</v>
      </c>
      <c r="D234" s="3">
        <v>18</v>
      </c>
      <c r="E234" s="3">
        <v>77</v>
      </c>
    </row>
    <row r="235" spans="1:5" x14ac:dyDescent="0.4">
      <c r="A235">
        <v>2018</v>
      </c>
      <c r="B235">
        <v>8</v>
      </c>
      <c r="C235">
        <v>101</v>
      </c>
      <c r="D235" s="3">
        <v>4</v>
      </c>
      <c r="E235" s="3">
        <v>49</v>
      </c>
    </row>
    <row r="236" spans="1:5" x14ac:dyDescent="0.4">
      <c r="A236">
        <v>2018</v>
      </c>
      <c r="B236">
        <v>8</v>
      </c>
      <c r="C236">
        <v>102</v>
      </c>
      <c r="D236" s="3">
        <v>4</v>
      </c>
      <c r="E236" s="3">
        <v>37</v>
      </c>
    </row>
    <row r="237" spans="1:5" x14ac:dyDescent="0.4">
      <c r="A237">
        <v>2018</v>
      </c>
      <c r="B237">
        <v>8</v>
      </c>
      <c r="C237">
        <v>103</v>
      </c>
      <c r="D237" s="3">
        <v>3</v>
      </c>
      <c r="E237" s="3">
        <v>28</v>
      </c>
    </row>
    <row r="238" spans="1:5" x14ac:dyDescent="0.4">
      <c r="A238">
        <v>2018</v>
      </c>
      <c r="B238">
        <v>8</v>
      </c>
      <c r="C238">
        <v>104</v>
      </c>
      <c r="D238" s="3">
        <v>2</v>
      </c>
      <c r="E238" s="3">
        <v>15</v>
      </c>
    </row>
    <row r="239" spans="1:5" x14ac:dyDescent="0.4">
      <c r="A239">
        <v>2018</v>
      </c>
      <c r="B239">
        <v>8</v>
      </c>
      <c r="C239">
        <v>105</v>
      </c>
      <c r="D239" s="3">
        <v>2</v>
      </c>
      <c r="E239" s="3">
        <v>8</v>
      </c>
    </row>
    <row r="240" spans="1:5" x14ac:dyDescent="0.4">
      <c r="A240">
        <v>2018</v>
      </c>
      <c r="B240">
        <v>8</v>
      </c>
      <c r="C240">
        <v>106</v>
      </c>
      <c r="D240" s="3"/>
      <c r="E240" s="3">
        <v>7</v>
      </c>
    </row>
    <row r="241" spans="1:5" x14ac:dyDescent="0.4">
      <c r="A241">
        <v>2018</v>
      </c>
      <c r="B241">
        <v>8</v>
      </c>
      <c r="C241">
        <v>107</v>
      </c>
      <c r="D241" s="3"/>
      <c r="E241" s="3">
        <v>4</v>
      </c>
    </row>
    <row r="242" spans="1:5" x14ac:dyDescent="0.4">
      <c r="A242">
        <v>2018</v>
      </c>
      <c r="B242">
        <v>8</v>
      </c>
      <c r="C242">
        <v>108</v>
      </c>
      <c r="D242" s="3"/>
      <c r="E242" s="3">
        <v>1</v>
      </c>
    </row>
    <row r="243" spans="1:5" x14ac:dyDescent="0.4">
      <c r="A243">
        <v>2018</v>
      </c>
      <c r="B243">
        <v>8</v>
      </c>
      <c r="C243">
        <v>109</v>
      </c>
      <c r="D243" s="3"/>
      <c r="E243" s="3"/>
    </row>
    <row r="244" spans="1:5" x14ac:dyDescent="0.4">
      <c r="A244">
        <v>2018</v>
      </c>
      <c r="B244">
        <v>8</v>
      </c>
      <c r="C244">
        <v>110</v>
      </c>
      <c r="D244" s="3"/>
      <c r="E244" s="3"/>
    </row>
    <row r="245" spans="1:5" x14ac:dyDescent="0.4">
      <c r="A245">
        <v>2018</v>
      </c>
      <c r="B245">
        <v>8</v>
      </c>
      <c r="C245">
        <v>111</v>
      </c>
      <c r="D245" s="3"/>
      <c r="E245" s="3">
        <v>1</v>
      </c>
    </row>
    <row r="246" spans="1:5" x14ac:dyDescent="0.4">
      <c r="A246">
        <v>2018</v>
      </c>
      <c r="B246">
        <v>8</v>
      </c>
      <c r="C246">
        <v>112</v>
      </c>
      <c r="D246" s="3"/>
      <c r="E246" s="3"/>
    </row>
    <row r="247" spans="1:5" x14ac:dyDescent="0.4">
      <c r="A247">
        <v>2018</v>
      </c>
      <c r="B247">
        <v>8</v>
      </c>
      <c r="C247">
        <v>113</v>
      </c>
      <c r="D247" s="3"/>
      <c r="E247" s="3"/>
    </row>
    <row r="248" spans="1:5" x14ac:dyDescent="0.4">
      <c r="A248">
        <v>2018</v>
      </c>
      <c r="B248">
        <v>8</v>
      </c>
      <c r="C248">
        <v>114</v>
      </c>
      <c r="D248" s="3"/>
      <c r="E248" s="3"/>
    </row>
    <row r="249" spans="1:5" x14ac:dyDescent="0.4">
      <c r="A249">
        <v>2018</v>
      </c>
      <c r="B249">
        <v>8</v>
      </c>
      <c r="C249">
        <v>115</v>
      </c>
      <c r="D249" s="3"/>
      <c r="E249" s="3"/>
    </row>
    <row r="250" spans="1:5" x14ac:dyDescent="0.4">
      <c r="A250">
        <v>2018</v>
      </c>
      <c r="B250">
        <v>8</v>
      </c>
      <c r="C250">
        <v>116</v>
      </c>
      <c r="D250" s="3"/>
      <c r="E250" s="3"/>
    </row>
    <row r="251" spans="1:5" x14ac:dyDescent="0.4">
      <c r="A251">
        <v>2018</v>
      </c>
      <c r="B251">
        <v>8</v>
      </c>
      <c r="C251">
        <v>117</v>
      </c>
      <c r="D251" s="3"/>
      <c r="E251" s="3"/>
    </row>
    <row r="252" spans="1:5" x14ac:dyDescent="0.4">
      <c r="A252">
        <v>2018</v>
      </c>
      <c r="B252">
        <v>8</v>
      </c>
      <c r="C252">
        <v>118</v>
      </c>
      <c r="D252" s="3"/>
      <c r="E252" s="3"/>
    </row>
    <row r="253" spans="1:5" x14ac:dyDescent="0.4">
      <c r="A253">
        <v>2018</v>
      </c>
      <c r="B253">
        <v>8</v>
      </c>
      <c r="C253">
        <v>119</v>
      </c>
      <c r="D253" s="3"/>
      <c r="E253" s="3"/>
    </row>
    <row r="254" spans="1:5" x14ac:dyDescent="0.4">
      <c r="A254">
        <v>2018</v>
      </c>
      <c r="B254">
        <v>8</v>
      </c>
      <c r="C254">
        <v>120</v>
      </c>
      <c r="D254" s="3"/>
      <c r="E254" s="3"/>
    </row>
    <row r="255" spans="1:5" x14ac:dyDescent="0.4">
      <c r="A255">
        <v>2018</v>
      </c>
      <c r="B255">
        <v>8</v>
      </c>
      <c r="C255">
        <v>121</v>
      </c>
      <c r="D255" s="3"/>
      <c r="E255" s="3"/>
    </row>
    <row r="256" spans="1:5" x14ac:dyDescent="0.4">
      <c r="A256">
        <v>2018</v>
      </c>
      <c r="B256">
        <v>8</v>
      </c>
      <c r="C256">
        <v>122</v>
      </c>
      <c r="D256" s="3"/>
      <c r="E256" s="3"/>
    </row>
    <row r="257" spans="1:5" x14ac:dyDescent="0.4">
      <c r="A257">
        <v>2018</v>
      </c>
      <c r="B257">
        <v>8</v>
      </c>
      <c r="C257">
        <v>123</v>
      </c>
      <c r="D257" s="3"/>
      <c r="E257" s="3"/>
    </row>
    <row r="258" spans="1:5" x14ac:dyDescent="0.4">
      <c r="A258">
        <v>2018</v>
      </c>
      <c r="B258">
        <v>8</v>
      </c>
      <c r="C258">
        <v>124</v>
      </c>
      <c r="D258" s="3"/>
      <c r="E258" s="3"/>
    </row>
    <row r="259" spans="1:5" x14ac:dyDescent="0.4">
      <c r="A259">
        <v>2018</v>
      </c>
      <c r="B259">
        <v>8</v>
      </c>
      <c r="C259">
        <v>125</v>
      </c>
      <c r="D259" s="3"/>
      <c r="E259" s="3"/>
    </row>
    <row r="260" spans="1:5" x14ac:dyDescent="0.4">
      <c r="A260">
        <v>2018</v>
      </c>
      <c r="B260">
        <v>8</v>
      </c>
      <c r="C260">
        <v>126</v>
      </c>
      <c r="D260" s="3"/>
      <c r="E260" s="3"/>
    </row>
    <row r="261" spans="1:5" x14ac:dyDescent="0.4">
      <c r="A261">
        <v>2018</v>
      </c>
      <c r="B261">
        <v>8</v>
      </c>
      <c r="C261">
        <v>127</v>
      </c>
      <c r="D261" s="3"/>
      <c r="E261" s="3"/>
    </row>
    <row r="262" spans="1:5" x14ac:dyDescent="0.4">
      <c r="A262">
        <v>2018</v>
      </c>
      <c r="B262">
        <v>8</v>
      </c>
      <c r="C262">
        <v>128</v>
      </c>
      <c r="D262" s="3"/>
      <c r="E262" s="3"/>
    </row>
    <row r="263" spans="1:5" x14ac:dyDescent="0.4">
      <c r="A263">
        <v>2018</v>
      </c>
      <c r="B263">
        <v>8</v>
      </c>
      <c r="C263">
        <v>129</v>
      </c>
      <c r="D263" s="3"/>
      <c r="E263" s="3"/>
    </row>
    <row r="264" spans="1:5" x14ac:dyDescent="0.4">
      <c r="A264">
        <v>2018</v>
      </c>
      <c r="B264">
        <v>8</v>
      </c>
      <c r="C264">
        <v>130</v>
      </c>
      <c r="D264" s="3"/>
      <c r="E264" s="3"/>
    </row>
    <row r="265" spans="1:5" x14ac:dyDescent="0.4">
      <c r="A265">
        <v>2018</v>
      </c>
      <c r="B265">
        <v>9</v>
      </c>
      <c r="C265">
        <v>0</v>
      </c>
      <c r="D265" s="3">
        <v>1202</v>
      </c>
      <c r="E265" s="3">
        <v>1110</v>
      </c>
    </row>
    <row r="266" spans="1:5" x14ac:dyDescent="0.4">
      <c r="A266">
        <v>2018</v>
      </c>
      <c r="B266">
        <v>9</v>
      </c>
      <c r="C266">
        <v>1</v>
      </c>
      <c r="D266" s="3">
        <v>1292</v>
      </c>
      <c r="E266" s="3">
        <v>1220</v>
      </c>
    </row>
    <row r="267" spans="1:5" x14ac:dyDescent="0.4">
      <c r="A267">
        <v>2018</v>
      </c>
      <c r="B267">
        <v>9</v>
      </c>
      <c r="C267">
        <v>2</v>
      </c>
      <c r="D267" s="3">
        <v>1412</v>
      </c>
      <c r="E267" s="3">
        <v>1277</v>
      </c>
    </row>
    <row r="268" spans="1:5" x14ac:dyDescent="0.4">
      <c r="A268">
        <v>2018</v>
      </c>
      <c r="B268">
        <v>9</v>
      </c>
      <c r="C268">
        <v>3</v>
      </c>
      <c r="D268" s="3">
        <v>1386</v>
      </c>
      <c r="E268" s="3">
        <v>1372</v>
      </c>
    </row>
    <row r="269" spans="1:5" x14ac:dyDescent="0.4">
      <c r="A269">
        <v>2018</v>
      </c>
      <c r="B269">
        <v>9</v>
      </c>
      <c r="C269">
        <v>4</v>
      </c>
      <c r="D269" s="3">
        <v>1429</v>
      </c>
      <c r="E269" s="3">
        <v>1365</v>
      </c>
    </row>
    <row r="270" spans="1:5" x14ac:dyDescent="0.4">
      <c r="A270">
        <v>2018</v>
      </c>
      <c r="B270">
        <v>9</v>
      </c>
      <c r="C270">
        <v>5</v>
      </c>
      <c r="D270" s="3">
        <v>1436</v>
      </c>
      <c r="E270" s="3">
        <v>1416</v>
      </c>
    </row>
    <row r="271" spans="1:5" x14ac:dyDescent="0.4">
      <c r="A271">
        <v>2018</v>
      </c>
      <c r="B271">
        <v>9</v>
      </c>
      <c r="C271">
        <v>6</v>
      </c>
      <c r="D271" s="3">
        <v>1493</v>
      </c>
      <c r="E271" s="3">
        <v>1464</v>
      </c>
    </row>
    <row r="272" spans="1:5" x14ac:dyDescent="0.4">
      <c r="A272">
        <v>2018</v>
      </c>
      <c r="B272">
        <v>9</v>
      </c>
      <c r="C272">
        <v>7</v>
      </c>
      <c r="D272" s="3">
        <v>1575</v>
      </c>
      <c r="E272" s="3">
        <v>1521</v>
      </c>
    </row>
    <row r="273" spans="1:5" x14ac:dyDescent="0.4">
      <c r="A273">
        <v>2018</v>
      </c>
      <c r="B273">
        <v>9</v>
      </c>
      <c r="C273">
        <v>8</v>
      </c>
      <c r="D273" s="3">
        <v>1607</v>
      </c>
      <c r="E273" s="3">
        <v>1531</v>
      </c>
    </row>
    <row r="274" spans="1:5" x14ac:dyDescent="0.4">
      <c r="A274">
        <v>2018</v>
      </c>
      <c r="B274">
        <v>9</v>
      </c>
      <c r="C274">
        <v>9</v>
      </c>
      <c r="D274" s="3">
        <v>1579</v>
      </c>
      <c r="E274" s="3">
        <v>1500</v>
      </c>
    </row>
    <row r="275" spans="1:5" x14ac:dyDescent="0.4">
      <c r="A275">
        <v>2018</v>
      </c>
      <c r="B275">
        <v>9</v>
      </c>
      <c r="C275">
        <v>10</v>
      </c>
      <c r="D275" s="3">
        <v>1623</v>
      </c>
      <c r="E275" s="3">
        <v>1575</v>
      </c>
    </row>
    <row r="276" spans="1:5" x14ac:dyDescent="0.4">
      <c r="A276">
        <v>2018</v>
      </c>
      <c r="B276">
        <v>9</v>
      </c>
      <c r="C276">
        <v>11</v>
      </c>
      <c r="D276" s="3">
        <v>1675</v>
      </c>
      <c r="E276" s="3">
        <v>1603</v>
      </c>
    </row>
    <row r="277" spans="1:5" x14ac:dyDescent="0.4">
      <c r="A277">
        <v>2018</v>
      </c>
      <c r="B277">
        <v>9</v>
      </c>
      <c r="C277">
        <v>12</v>
      </c>
      <c r="D277" s="3">
        <v>1720</v>
      </c>
      <c r="E277" s="3">
        <v>1619</v>
      </c>
    </row>
    <row r="278" spans="1:5" x14ac:dyDescent="0.4">
      <c r="A278">
        <v>2018</v>
      </c>
      <c r="B278">
        <v>9</v>
      </c>
      <c r="C278">
        <v>13</v>
      </c>
      <c r="D278" s="3">
        <v>1721</v>
      </c>
      <c r="E278" s="3">
        <v>1655</v>
      </c>
    </row>
    <row r="279" spans="1:5" x14ac:dyDescent="0.4">
      <c r="A279">
        <v>2018</v>
      </c>
      <c r="B279">
        <v>9</v>
      </c>
      <c r="C279">
        <v>14</v>
      </c>
      <c r="D279" s="3">
        <v>1791</v>
      </c>
      <c r="E279" s="3">
        <v>1666</v>
      </c>
    </row>
    <row r="280" spans="1:5" x14ac:dyDescent="0.4">
      <c r="A280">
        <v>2018</v>
      </c>
      <c r="B280">
        <v>9</v>
      </c>
      <c r="C280">
        <v>15</v>
      </c>
      <c r="D280" s="3">
        <v>1995</v>
      </c>
      <c r="E280" s="3">
        <v>1804</v>
      </c>
    </row>
    <row r="281" spans="1:5" x14ac:dyDescent="0.4">
      <c r="A281">
        <v>2018</v>
      </c>
      <c r="B281">
        <v>9</v>
      </c>
      <c r="C281">
        <v>16</v>
      </c>
      <c r="D281" s="3">
        <v>2199</v>
      </c>
      <c r="E281" s="3">
        <v>1731</v>
      </c>
    </row>
    <row r="282" spans="1:5" x14ac:dyDescent="0.4">
      <c r="A282">
        <v>2018</v>
      </c>
      <c r="B282">
        <v>9</v>
      </c>
      <c r="C282">
        <v>17</v>
      </c>
      <c r="D282" s="3">
        <v>2213</v>
      </c>
      <c r="E282" s="3">
        <v>1805</v>
      </c>
    </row>
    <row r="283" spans="1:5" x14ac:dyDescent="0.4">
      <c r="A283">
        <v>2018</v>
      </c>
      <c r="B283">
        <v>9</v>
      </c>
      <c r="C283">
        <v>18</v>
      </c>
      <c r="D283" s="3">
        <v>2416</v>
      </c>
      <c r="E283" s="3">
        <v>1901</v>
      </c>
    </row>
    <row r="284" spans="1:5" x14ac:dyDescent="0.4">
      <c r="A284">
        <v>2018</v>
      </c>
      <c r="B284">
        <v>9</v>
      </c>
      <c r="C284">
        <v>19</v>
      </c>
      <c r="D284" s="3">
        <v>2508</v>
      </c>
      <c r="E284" s="3">
        <v>1961</v>
      </c>
    </row>
    <row r="285" spans="1:5" x14ac:dyDescent="0.4">
      <c r="A285">
        <v>2018</v>
      </c>
      <c r="B285">
        <v>9</v>
      </c>
      <c r="C285">
        <v>20</v>
      </c>
      <c r="D285" s="3">
        <v>2533</v>
      </c>
      <c r="E285" s="3">
        <v>1936</v>
      </c>
    </row>
    <row r="286" spans="1:5" x14ac:dyDescent="0.4">
      <c r="A286">
        <v>2018</v>
      </c>
      <c r="B286">
        <v>9</v>
      </c>
      <c r="C286">
        <v>21</v>
      </c>
      <c r="D286" s="3">
        <v>2580</v>
      </c>
      <c r="E286" s="3">
        <v>1850</v>
      </c>
    </row>
    <row r="287" spans="1:5" x14ac:dyDescent="0.4">
      <c r="A287">
        <v>2018</v>
      </c>
      <c r="B287">
        <v>9</v>
      </c>
      <c r="C287">
        <v>22</v>
      </c>
      <c r="D287" s="3">
        <v>2409</v>
      </c>
      <c r="E287" s="3">
        <v>1793</v>
      </c>
    </row>
    <row r="288" spans="1:5" x14ac:dyDescent="0.4">
      <c r="A288">
        <v>2018</v>
      </c>
      <c r="B288">
        <v>9</v>
      </c>
      <c r="C288">
        <v>23</v>
      </c>
      <c r="D288" s="3">
        <v>2191</v>
      </c>
      <c r="E288" s="3">
        <v>1756</v>
      </c>
    </row>
    <row r="289" spans="1:5" x14ac:dyDescent="0.4">
      <c r="A289">
        <v>2018</v>
      </c>
      <c r="B289">
        <v>9</v>
      </c>
      <c r="C289">
        <v>24</v>
      </c>
      <c r="D289" s="3">
        <v>2013</v>
      </c>
      <c r="E289" s="3">
        <v>1706</v>
      </c>
    </row>
    <row r="290" spans="1:5" x14ac:dyDescent="0.4">
      <c r="A290">
        <v>2018</v>
      </c>
      <c r="B290">
        <v>9</v>
      </c>
      <c r="C290">
        <v>25</v>
      </c>
      <c r="D290" s="3">
        <v>2019</v>
      </c>
      <c r="E290" s="3">
        <v>1610</v>
      </c>
    </row>
    <row r="291" spans="1:5" x14ac:dyDescent="0.4">
      <c r="A291">
        <v>2018</v>
      </c>
      <c r="B291">
        <v>9</v>
      </c>
      <c r="C291">
        <v>26</v>
      </c>
      <c r="D291" s="3">
        <v>1952</v>
      </c>
      <c r="E291" s="3">
        <v>1579</v>
      </c>
    </row>
    <row r="292" spans="1:5" x14ac:dyDescent="0.4">
      <c r="A292">
        <v>2018</v>
      </c>
      <c r="B292">
        <v>9</v>
      </c>
      <c r="C292">
        <v>27</v>
      </c>
      <c r="D292" s="3">
        <v>1975</v>
      </c>
      <c r="E292" s="3">
        <v>1572</v>
      </c>
    </row>
    <row r="293" spans="1:5" x14ac:dyDescent="0.4">
      <c r="A293">
        <v>2018</v>
      </c>
      <c r="B293">
        <v>9</v>
      </c>
      <c r="C293">
        <v>28</v>
      </c>
      <c r="D293" s="3">
        <v>1911</v>
      </c>
      <c r="E293" s="3">
        <v>1653</v>
      </c>
    </row>
    <row r="294" spans="1:5" x14ac:dyDescent="0.4">
      <c r="A294">
        <v>2018</v>
      </c>
      <c r="B294">
        <v>9</v>
      </c>
      <c r="C294">
        <v>29</v>
      </c>
      <c r="D294" s="3">
        <v>1932</v>
      </c>
      <c r="E294" s="3">
        <v>1700</v>
      </c>
    </row>
    <row r="295" spans="1:5" x14ac:dyDescent="0.4">
      <c r="A295">
        <v>2018</v>
      </c>
      <c r="B295">
        <v>9</v>
      </c>
      <c r="C295">
        <v>30</v>
      </c>
      <c r="D295" s="3">
        <v>2015</v>
      </c>
      <c r="E295" s="3">
        <v>1702</v>
      </c>
    </row>
    <row r="296" spans="1:5" x14ac:dyDescent="0.4">
      <c r="A296">
        <v>2018</v>
      </c>
      <c r="B296">
        <v>9</v>
      </c>
      <c r="C296">
        <v>31</v>
      </c>
      <c r="D296" s="3">
        <v>2109</v>
      </c>
      <c r="E296" s="3">
        <v>1789</v>
      </c>
    </row>
    <row r="297" spans="1:5" x14ac:dyDescent="0.4">
      <c r="A297">
        <v>2018</v>
      </c>
      <c r="B297">
        <v>9</v>
      </c>
      <c r="C297">
        <v>32</v>
      </c>
      <c r="D297" s="3">
        <v>2014</v>
      </c>
      <c r="E297" s="3">
        <v>1748</v>
      </c>
    </row>
    <row r="298" spans="1:5" x14ac:dyDescent="0.4">
      <c r="A298">
        <v>2018</v>
      </c>
      <c r="B298">
        <v>9</v>
      </c>
      <c r="C298">
        <v>33</v>
      </c>
      <c r="D298" s="3">
        <v>2074</v>
      </c>
      <c r="E298" s="3">
        <v>1880</v>
      </c>
    </row>
    <row r="299" spans="1:5" x14ac:dyDescent="0.4">
      <c r="A299">
        <v>2018</v>
      </c>
      <c r="B299">
        <v>9</v>
      </c>
      <c r="C299">
        <v>34</v>
      </c>
      <c r="D299" s="3">
        <v>2131</v>
      </c>
      <c r="E299" s="3">
        <v>1871</v>
      </c>
    </row>
    <row r="300" spans="1:5" x14ac:dyDescent="0.4">
      <c r="A300">
        <v>2018</v>
      </c>
      <c r="B300">
        <v>9</v>
      </c>
      <c r="C300">
        <v>35</v>
      </c>
      <c r="D300" s="3">
        <v>2160</v>
      </c>
      <c r="E300" s="3">
        <v>2028</v>
      </c>
    </row>
    <row r="301" spans="1:5" x14ac:dyDescent="0.4">
      <c r="A301">
        <v>2018</v>
      </c>
      <c r="B301">
        <v>9</v>
      </c>
      <c r="C301">
        <v>36</v>
      </c>
      <c r="D301" s="3">
        <v>2165</v>
      </c>
      <c r="E301" s="3">
        <v>1995</v>
      </c>
    </row>
    <row r="302" spans="1:5" x14ac:dyDescent="0.4">
      <c r="A302">
        <v>2018</v>
      </c>
      <c r="B302">
        <v>9</v>
      </c>
      <c r="C302">
        <v>37</v>
      </c>
      <c r="D302" s="3">
        <v>2194</v>
      </c>
      <c r="E302" s="3">
        <v>2082</v>
      </c>
    </row>
    <row r="303" spans="1:5" x14ac:dyDescent="0.4">
      <c r="A303">
        <v>2018</v>
      </c>
      <c r="B303">
        <v>9</v>
      </c>
      <c r="C303">
        <v>38</v>
      </c>
      <c r="D303" s="3">
        <v>2255</v>
      </c>
      <c r="E303" s="3">
        <v>2208</v>
      </c>
    </row>
    <row r="304" spans="1:5" x14ac:dyDescent="0.4">
      <c r="A304">
        <v>2018</v>
      </c>
      <c r="B304">
        <v>9</v>
      </c>
      <c r="C304">
        <v>39</v>
      </c>
      <c r="D304" s="3">
        <v>2491</v>
      </c>
      <c r="E304" s="3">
        <v>2296</v>
      </c>
    </row>
    <row r="305" spans="1:5" x14ac:dyDescent="0.4">
      <c r="A305">
        <v>2018</v>
      </c>
      <c r="B305">
        <v>9</v>
      </c>
      <c r="C305">
        <v>40</v>
      </c>
      <c r="D305" s="3">
        <v>2545</v>
      </c>
      <c r="E305" s="3">
        <v>2393</v>
      </c>
    </row>
    <row r="306" spans="1:5" x14ac:dyDescent="0.4">
      <c r="A306">
        <v>2018</v>
      </c>
      <c r="B306">
        <v>9</v>
      </c>
      <c r="C306">
        <v>41</v>
      </c>
      <c r="D306" s="3">
        <v>2657</v>
      </c>
      <c r="E306" s="3">
        <v>2521</v>
      </c>
    </row>
    <row r="307" spans="1:5" x14ac:dyDescent="0.4">
      <c r="A307">
        <v>2018</v>
      </c>
      <c r="B307">
        <v>9</v>
      </c>
      <c r="C307">
        <v>42</v>
      </c>
      <c r="D307" s="3">
        <v>2912</v>
      </c>
      <c r="E307" s="3">
        <v>2646</v>
      </c>
    </row>
    <row r="308" spans="1:5" x14ac:dyDescent="0.4">
      <c r="A308">
        <v>2018</v>
      </c>
      <c r="B308">
        <v>9</v>
      </c>
      <c r="C308">
        <v>43</v>
      </c>
      <c r="D308" s="3">
        <v>3025</v>
      </c>
      <c r="E308" s="3">
        <v>2948</v>
      </c>
    </row>
    <row r="309" spans="1:5" x14ac:dyDescent="0.4">
      <c r="A309">
        <v>2018</v>
      </c>
      <c r="B309">
        <v>9</v>
      </c>
      <c r="C309">
        <v>44</v>
      </c>
      <c r="D309" s="3">
        <v>3253</v>
      </c>
      <c r="E309" s="3">
        <v>3015</v>
      </c>
    </row>
    <row r="310" spans="1:5" x14ac:dyDescent="0.4">
      <c r="A310">
        <v>2018</v>
      </c>
      <c r="B310">
        <v>9</v>
      </c>
      <c r="C310">
        <v>45</v>
      </c>
      <c r="D310" s="3">
        <v>3383</v>
      </c>
      <c r="E310" s="3">
        <v>3158</v>
      </c>
    </row>
    <row r="311" spans="1:5" x14ac:dyDescent="0.4">
      <c r="A311">
        <v>2018</v>
      </c>
      <c r="B311">
        <v>9</v>
      </c>
      <c r="C311">
        <v>46</v>
      </c>
      <c r="D311" s="3">
        <v>3428</v>
      </c>
      <c r="E311" s="3">
        <v>3190</v>
      </c>
    </row>
    <row r="312" spans="1:5" x14ac:dyDescent="0.4">
      <c r="A312">
        <v>2018</v>
      </c>
      <c r="B312">
        <v>9</v>
      </c>
      <c r="C312">
        <v>47</v>
      </c>
      <c r="D312" s="3">
        <v>3403</v>
      </c>
      <c r="E312" s="3">
        <v>3240</v>
      </c>
    </row>
    <row r="313" spans="1:5" x14ac:dyDescent="0.4">
      <c r="A313">
        <v>2018</v>
      </c>
      <c r="B313">
        <v>9</v>
      </c>
      <c r="C313">
        <v>48</v>
      </c>
      <c r="D313" s="3">
        <v>3241</v>
      </c>
      <c r="E313" s="3">
        <v>2982</v>
      </c>
    </row>
    <row r="314" spans="1:5" x14ac:dyDescent="0.4">
      <c r="A314">
        <v>2018</v>
      </c>
      <c r="B314">
        <v>9</v>
      </c>
      <c r="C314">
        <v>49</v>
      </c>
      <c r="D314" s="3">
        <v>3209</v>
      </c>
      <c r="E314" s="3">
        <v>2896</v>
      </c>
    </row>
    <row r="315" spans="1:5" x14ac:dyDescent="0.4">
      <c r="A315">
        <v>2018</v>
      </c>
      <c r="B315">
        <v>9</v>
      </c>
      <c r="C315">
        <v>50</v>
      </c>
      <c r="D315" s="3">
        <v>3074</v>
      </c>
      <c r="E315" s="3">
        <v>2868</v>
      </c>
    </row>
    <row r="316" spans="1:5" x14ac:dyDescent="0.4">
      <c r="A316">
        <v>2018</v>
      </c>
      <c r="B316">
        <v>9</v>
      </c>
      <c r="C316">
        <v>51</v>
      </c>
      <c r="D316" s="3">
        <v>3075</v>
      </c>
      <c r="E316" s="3">
        <v>2912</v>
      </c>
    </row>
    <row r="317" spans="1:5" x14ac:dyDescent="0.4">
      <c r="A317">
        <v>2018</v>
      </c>
      <c r="B317">
        <v>9</v>
      </c>
      <c r="C317">
        <v>52</v>
      </c>
      <c r="D317" s="3">
        <v>2396</v>
      </c>
      <c r="E317" s="3">
        <v>2193</v>
      </c>
    </row>
    <row r="318" spans="1:5" x14ac:dyDescent="0.4">
      <c r="A318">
        <v>2018</v>
      </c>
      <c r="B318">
        <v>9</v>
      </c>
      <c r="C318">
        <v>53</v>
      </c>
      <c r="D318" s="3">
        <v>2833</v>
      </c>
      <c r="E318" s="3">
        <v>2739</v>
      </c>
    </row>
    <row r="319" spans="1:5" x14ac:dyDescent="0.4">
      <c r="A319">
        <v>2018</v>
      </c>
      <c r="B319">
        <v>9</v>
      </c>
      <c r="C319">
        <v>54</v>
      </c>
      <c r="D319" s="3">
        <v>2600</v>
      </c>
      <c r="E319" s="3">
        <v>2511</v>
      </c>
    </row>
    <row r="320" spans="1:5" x14ac:dyDescent="0.4">
      <c r="A320">
        <v>2018</v>
      </c>
      <c r="B320">
        <v>9</v>
      </c>
      <c r="C320">
        <v>55</v>
      </c>
      <c r="D320" s="3">
        <v>2617</v>
      </c>
      <c r="E320" s="3">
        <v>2444</v>
      </c>
    </row>
    <row r="321" spans="1:5" x14ac:dyDescent="0.4">
      <c r="A321">
        <v>2018</v>
      </c>
      <c r="B321">
        <v>9</v>
      </c>
      <c r="C321">
        <v>56</v>
      </c>
      <c r="D321" s="3">
        <v>2495</v>
      </c>
      <c r="E321" s="3">
        <v>2360</v>
      </c>
    </row>
    <row r="322" spans="1:5" x14ac:dyDescent="0.4">
      <c r="A322">
        <v>2018</v>
      </c>
      <c r="B322">
        <v>9</v>
      </c>
      <c r="C322">
        <v>57</v>
      </c>
      <c r="D322" s="3">
        <v>2415</v>
      </c>
      <c r="E322" s="3">
        <v>2323</v>
      </c>
    </row>
    <row r="323" spans="1:5" x14ac:dyDescent="0.4">
      <c r="A323">
        <v>2018</v>
      </c>
      <c r="B323">
        <v>9</v>
      </c>
      <c r="C323">
        <v>58</v>
      </c>
      <c r="D323" s="3">
        <v>2401</v>
      </c>
      <c r="E323" s="3">
        <v>2299</v>
      </c>
    </row>
    <row r="324" spans="1:5" x14ac:dyDescent="0.4">
      <c r="A324">
        <v>2018</v>
      </c>
      <c r="B324">
        <v>9</v>
      </c>
      <c r="C324">
        <v>59</v>
      </c>
      <c r="D324" s="3">
        <v>2482</v>
      </c>
      <c r="E324" s="3">
        <v>2313</v>
      </c>
    </row>
    <row r="325" spans="1:5" x14ac:dyDescent="0.4">
      <c r="A325">
        <v>2018</v>
      </c>
      <c r="B325">
        <v>9</v>
      </c>
      <c r="C325">
        <v>60</v>
      </c>
      <c r="D325" s="3">
        <v>2294</v>
      </c>
      <c r="E325" s="3">
        <v>2189</v>
      </c>
    </row>
    <row r="326" spans="1:5" x14ac:dyDescent="0.4">
      <c r="A326">
        <v>2018</v>
      </c>
      <c r="B326">
        <v>9</v>
      </c>
      <c r="C326">
        <v>61</v>
      </c>
      <c r="D326" s="3">
        <v>2269</v>
      </c>
      <c r="E326" s="3">
        <v>2212</v>
      </c>
    </row>
    <row r="327" spans="1:5" x14ac:dyDescent="0.4">
      <c r="A327">
        <v>2018</v>
      </c>
      <c r="B327">
        <v>9</v>
      </c>
      <c r="C327">
        <v>62</v>
      </c>
      <c r="D327" s="3">
        <v>2344</v>
      </c>
      <c r="E327" s="3">
        <v>2350</v>
      </c>
    </row>
    <row r="328" spans="1:5" x14ac:dyDescent="0.4">
      <c r="A328">
        <v>2018</v>
      </c>
      <c r="B328">
        <v>9</v>
      </c>
      <c r="C328">
        <v>63</v>
      </c>
      <c r="D328" s="3">
        <v>2425</v>
      </c>
      <c r="E328" s="3">
        <v>2411</v>
      </c>
    </row>
    <row r="329" spans="1:5" x14ac:dyDescent="0.4">
      <c r="A329">
        <v>2018</v>
      </c>
      <c r="B329">
        <v>9</v>
      </c>
      <c r="C329">
        <v>64</v>
      </c>
      <c r="D329" s="3">
        <v>2409</v>
      </c>
      <c r="E329" s="3">
        <v>2481</v>
      </c>
    </row>
    <row r="330" spans="1:5" x14ac:dyDescent="0.4">
      <c r="A330">
        <v>2018</v>
      </c>
      <c r="B330">
        <v>9</v>
      </c>
      <c r="C330">
        <v>65</v>
      </c>
      <c r="D330" s="3">
        <v>2610</v>
      </c>
      <c r="E330" s="3">
        <v>2566</v>
      </c>
    </row>
    <row r="331" spans="1:5" x14ac:dyDescent="0.4">
      <c r="A331">
        <v>2018</v>
      </c>
      <c r="B331">
        <v>9</v>
      </c>
      <c r="C331">
        <v>66</v>
      </c>
      <c r="D331" s="3">
        <v>2799</v>
      </c>
      <c r="E331" s="3">
        <v>2892</v>
      </c>
    </row>
    <row r="332" spans="1:5" x14ac:dyDescent="0.4">
      <c r="A332">
        <v>2018</v>
      </c>
      <c r="B332">
        <v>9</v>
      </c>
      <c r="C332">
        <v>67</v>
      </c>
      <c r="D332" s="3">
        <v>2935</v>
      </c>
      <c r="E332" s="3">
        <v>3111</v>
      </c>
    </row>
    <row r="333" spans="1:5" x14ac:dyDescent="0.4">
      <c r="A333">
        <v>2018</v>
      </c>
      <c r="B333">
        <v>9</v>
      </c>
      <c r="C333">
        <v>68</v>
      </c>
      <c r="D333" s="3">
        <v>3230</v>
      </c>
      <c r="E333" s="3">
        <v>3445</v>
      </c>
    </row>
    <row r="334" spans="1:5" x14ac:dyDescent="0.4">
      <c r="A334">
        <v>2018</v>
      </c>
      <c r="B334">
        <v>9</v>
      </c>
      <c r="C334">
        <v>69</v>
      </c>
      <c r="D334" s="3">
        <v>3638</v>
      </c>
      <c r="E334" s="3">
        <v>3854</v>
      </c>
    </row>
    <row r="335" spans="1:5" x14ac:dyDescent="0.4">
      <c r="A335">
        <v>2018</v>
      </c>
      <c r="B335">
        <v>9</v>
      </c>
      <c r="C335">
        <v>70</v>
      </c>
      <c r="D335" s="3">
        <v>3464</v>
      </c>
      <c r="E335" s="3">
        <v>3973</v>
      </c>
    </row>
    <row r="336" spans="1:5" x14ac:dyDescent="0.4">
      <c r="A336">
        <v>2018</v>
      </c>
      <c r="B336">
        <v>9</v>
      </c>
      <c r="C336">
        <v>71</v>
      </c>
      <c r="D336" s="3">
        <v>3514</v>
      </c>
      <c r="E336" s="3">
        <v>3950</v>
      </c>
    </row>
    <row r="337" spans="1:5" x14ac:dyDescent="0.4">
      <c r="A337">
        <v>2018</v>
      </c>
      <c r="B337">
        <v>9</v>
      </c>
      <c r="C337">
        <v>72</v>
      </c>
      <c r="D337" s="3">
        <v>2058</v>
      </c>
      <c r="E337" s="3">
        <v>2441</v>
      </c>
    </row>
    <row r="338" spans="1:5" x14ac:dyDescent="0.4">
      <c r="A338">
        <v>2018</v>
      </c>
      <c r="B338">
        <v>9</v>
      </c>
      <c r="C338">
        <v>73</v>
      </c>
      <c r="D338" s="3">
        <v>2274</v>
      </c>
      <c r="E338" s="3">
        <v>2671</v>
      </c>
    </row>
    <row r="339" spans="1:5" x14ac:dyDescent="0.4">
      <c r="A339">
        <v>2018</v>
      </c>
      <c r="B339">
        <v>9</v>
      </c>
      <c r="C339">
        <v>74</v>
      </c>
      <c r="D339" s="3">
        <v>2873</v>
      </c>
      <c r="E339" s="3">
        <v>3381</v>
      </c>
    </row>
    <row r="340" spans="1:5" x14ac:dyDescent="0.4">
      <c r="A340">
        <v>2018</v>
      </c>
      <c r="B340">
        <v>9</v>
      </c>
      <c r="C340">
        <v>75</v>
      </c>
      <c r="D340" s="3">
        <v>2752</v>
      </c>
      <c r="E340" s="3">
        <v>3143</v>
      </c>
    </row>
    <row r="341" spans="1:5" x14ac:dyDescent="0.4">
      <c r="A341">
        <v>2018</v>
      </c>
      <c r="B341">
        <v>9</v>
      </c>
      <c r="C341">
        <v>76</v>
      </c>
      <c r="D341" s="3">
        <v>2811</v>
      </c>
      <c r="E341" s="3">
        <v>3193</v>
      </c>
    </row>
    <row r="342" spans="1:5" x14ac:dyDescent="0.4">
      <c r="A342">
        <v>2018</v>
      </c>
      <c r="B342">
        <v>9</v>
      </c>
      <c r="C342">
        <v>77</v>
      </c>
      <c r="D342" s="3">
        <v>2636</v>
      </c>
      <c r="E342" s="3">
        <v>3088</v>
      </c>
    </row>
    <row r="343" spans="1:5" x14ac:dyDescent="0.4">
      <c r="A343">
        <v>2018</v>
      </c>
      <c r="B343">
        <v>9</v>
      </c>
      <c r="C343">
        <v>78</v>
      </c>
      <c r="D343" s="3">
        <v>2220</v>
      </c>
      <c r="E343" s="3">
        <v>2694</v>
      </c>
    </row>
    <row r="344" spans="1:5" x14ac:dyDescent="0.4">
      <c r="A344">
        <v>2018</v>
      </c>
      <c r="B344">
        <v>9</v>
      </c>
      <c r="C344">
        <v>79</v>
      </c>
      <c r="D344" s="3">
        <v>1905</v>
      </c>
      <c r="E344" s="3">
        <v>2319</v>
      </c>
    </row>
    <row r="345" spans="1:5" x14ac:dyDescent="0.4">
      <c r="A345">
        <v>2018</v>
      </c>
      <c r="B345">
        <v>9</v>
      </c>
      <c r="C345">
        <v>80</v>
      </c>
      <c r="D345" s="3">
        <v>1841</v>
      </c>
      <c r="E345" s="3">
        <v>2409</v>
      </c>
    </row>
    <row r="346" spans="1:5" x14ac:dyDescent="0.4">
      <c r="A346">
        <v>2018</v>
      </c>
      <c r="B346">
        <v>9</v>
      </c>
      <c r="C346">
        <v>81</v>
      </c>
      <c r="D346" s="3">
        <v>1810</v>
      </c>
      <c r="E346" s="3">
        <v>2206</v>
      </c>
    </row>
    <row r="347" spans="1:5" x14ac:dyDescent="0.4">
      <c r="A347">
        <v>2018</v>
      </c>
      <c r="B347">
        <v>9</v>
      </c>
      <c r="C347">
        <v>82</v>
      </c>
      <c r="D347" s="3">
        <v>1724</v>
      </c>
      <c r="E347" s="3">
        <v>2262</v>
      </c>
    </row>
    <row r="348" spans="1:5" x14ac:dyDescent="0.4">
      <c r="A348">
        <v>2018</v>
      </c>
      <c r="B348">
        <v>9</v>
      </c>
      <c r="C348">
        <v>83</v>
      </c>
      <c r="D348" s="3">
        <v>1631</v>
      </c>
      <c r="E348" s="3">
        <v>2192</v>
      </c>
    </row>
    <row r="349" spans="1:5" x14ac:dyDescent="0.4">
      <c r="A349">
        <v>2018</v>
      </c>
      <c r="B349">
        <v>9</v>
      </c>
      <c r="C349">
        <v>84</v>
      </c>
      <c r="D349" s="3">
        <v>1318</v>
      </c>
      <c r="E349" s="3">
        <v>1891</v>
      </c>
    </row>
    <row r="350" spans="1:5" x14ac:dyDescent="0.4">
      <c r="A350">
        <v>2018</v>
      </c>
      <c r="B350">
        <v>9</v>
      </c>
      <c r="C350">
        <v>85</v>
      </c>
      <c r="D350" s="3">
        <v>1168</v>
      </c>
      <c r="E350" s="3">
        <v>1858</v>
      </c>
    </row>
    <row r="351" spans="1:5" x14ac:dyDescent="0.4">
      <c r="A351">
        <v>2018</v>
      </c>
      <c r="B351">
        <v>9</v>
      </c>
      <c r="C351">
        <v>86</v>
      </c>
      <c r="D351" s="3">
        <v>1036</v>
      </c>
      <c r="E351" s="3">
        <v>1620</v>
      </c>
    </row>
    <row r="352" spans="1:5" x14ac:dyDescent="0.4">
      <c r="A352">
        <v>2018</v>
      </c>
      <c r="B352">
        <v>9</v>
      </c>
      <c r="C352">
        <v>87</v>
      </c>
      <c r="D352" s="3">
        <v>848</v>
      </c>
      <c r="E352" s="3">
        <v>1460</v>
      </c>
    </row>
    <row r="353" spans="1:5" x14ac:dyDescent="0.4">
      <c r="A353">
        <v>2018</v>
      </c>
      <c r="B353">
        <v>9</v>
      </c>
      <c r="C353">
        <v>88</v>
      </c>
      <c r="D353" s="3">
        <v>655</v>
      </c>
      <c r="E353" s="3">
        <v>1255</v>
      </c>
    </row>
    <row r="354" spans="1:5" x14ac:dyDescent="0.4">
      <c r="A354">
        <v>2018</v>
      </c>
      <c r="B354">
        <v>9</v>
      </c>
      <c r="C354">
        <v>89</v>
      </c>
      <c r="D354" s="3">
        <v>565</v>
      </c>
      <c r="E354" s="3">
        <v>1146</v>
      </c>
    </row>
    <row r="355" spans="1:5" x14ac:dyDescent="0.4">
      <c r="A355">
        <v>2018</v>
      </c>
      <c r="B355">
        <v>9</v>
      </c>
      <c r="C355">
        <v>90</v>
      </c>
      <c r="D355" s="3">
        <v>445</v>
      </c>
      <c r="E355" s="3">
        <v>985</v>
      </c>
    </row>
    <row r="356" spans="1:5" x14ac:dyDescent="0.4">
      <c r="A356">
        <v>2018</v>
      </c>
      <c r="B356">
        <v>9</v>
      </c>
      <c r="C356">
        <v>91</v>
      </c>
      <c r="D356" s="3">
        <v>360</v>
      </c>
      <c r="E356" s="3">
        <v>812</v>
      </c>
    </row>
    <row r="357" spans="1:5" x14ac:dyDescent="0.4">
      <c r="A357">
        <v>2018</v>
      </c>
      <c r="B357">
        <v>9</v>
      </c>
      <c r="C357">
        <v>92</v>
      </c>
      <c r="D357" s="3">
        <v>289</v>
      </c>
      <c r="E357" s="3">
        <v>685</v>
      </c>
    </row>
    <row r="358" spans="1:5" x14ac:dyDescent="0.4">
      <c r="A358">
        <v>2018</v>
      </c>
      <c r="B358">
        <v>9</v>
      </c>
      <c r="C358">
        <v>93</v>
      </c>
      <c r="D358" s="3">
        <v>173</v>
      </c>
      <c r="E358" s="3">
        <v>662</v>
      </c>
    </row>
    <row r="359" spans="1:5" x14ac:dyDescent="0.4">
      <c r="A359">
        <v>2018</v>
      </c>
      <c r="B359">
        <v>9</v>
      </c>
      <c r="C359">
        <v>94</v>
      </c>
      <c r="D359" s="3">
        <v>145</v>
      </c>
      <c r="E359" s="3">
        <v>466</v>
      </c>
    </row>
    <row r="360" spans="1:5" x14ac:dyDescent="0.4">
      <c r="A360">
        <v>2018</v>
      </c>
      <c r="B360">
        <v>9</v>
      </c>
      <c r="C360">
        <v>95</v>
      </c>
      <c r="D360" s="3">
        <v>98</v>
      </c>
      <c r="E360" s="3">
        <v>370</v>
      </c>
    </row>
    <row r="361" spans="1:5" x14ac:dyDescent="0.4">
      <c r="A361">
        <v>2018</v>
      </c>
      <c r="B361">
        <v>9</v>
      </c>
      <c r="C361">
        <v>96</v>
      </c>
      <c r="D361" s="3">
        <v>66</v>
      </c>
      <c r="E361" s="3">
        <v>271</v>
      </c>
    </row>
    <row r="362" spans="1:5" x14ac:dyDescent="0.4">
      <c r="A362">
        <v>2018</v>
      </c>
      <c r="B362">
        <v>9</v>
      </c>
      <c r="C362">
        <v>97</v>
      </c>
      <c r="D362" s="3">
        <v>37</v>
      </c>
      <c r="E362" s="3">
        <v>211</v>
      </c>
    </row>
    <row r="363" spans="1:5" x14ac:dyDescent="0.4">
      <c r="A363">
        <v>2018</v>
      </c>
      <c r="B363">
        <v>9</v>
      </c>
      <c r="C363">
        <v>98</v>
      </c>
      <c r="D363" s="3">
        <v>41</v>
      </c>
      <c r="E363" s="3">
        <v>156</v>
      </c>
    </row>
    <row r="364" spans="1:5" x14ac:dyDescent="0.4">
      <c r="A364">
        <v>2018</v>
      </c>
      <c r="B364">
        <v>9</v>
      </c>
      <c r="C364">
        <v>99</v>
      </c>
      <c r="D364" s="3">
        <v>22</v>
      </c>
      <c r="E364" s="3">
        <v>91</v>
      </c>
    </row>
    <row r="365" spans="1:5" x14ac:dyDescent="0.4">
      <c r="A365">
        <v>2018</v>
      </c>
      <c r="B365">
        <v>9</v>
      </c>
      <c r="C365">
        <v>100</v>
      </c>
      <c r="D365" s="3">
        <v>16</v>
      </c>
      <c r="E365" s="3">
        <v>76</v>
      </c>
    </row>
    <row r="366" spans="1:5" x14ac:dyDescent="0.4">
      <c r="A366">
        <v>2018</v>
      </c>
      <c r="B366">
        <v>9</v>
      </c>
      <c r="C366">
        <v>101</v>
      </c>
      <c r="D366" s="3">
        <v>3</v>
      </c>
      <c r="E366" s="3">
        <v>50</v>
      </c>
    </row>
    <row r="367" spans="1:5" x14ac:dyDescent="0.4">
      <c r="A367">
        <v>2018</v>
      </c>
      <c r="B367">
        <v>9</v>
      </c>
      <c r="C367">
        <v>102</v>
      </c>
      <c r="D367" s="3">
        <v>6</v>
      </c>
      <c r="E367" s="3">
        <v>33</v>
      </c>
    </row>
    <row r="368" spans="1:5" x14ac:dyDescent="0.4">
      <c r="A368">
        <v>2018</v>
      </c>
      <c r="B368">
        <v>9</v>
      </c>
      <c r="C368">
        <v>103</v>
      </c>
      <c r="D368" s="3">
        <v>2</v>
      </c>
      <c r="E368" s="3">
        <v>31</v>
      </c>
    </row>
    <row r="369" spans="1:5" x14ac:dyDescent="0.4">
      <c r="A369">
        <v>2018</v>
      </c>
      <c r="B369">
        <v>9</v>
      </c>
      <c r="C369">
        <v>104</v>
      </c>
      <c r="D369" s="3">
        <v>3</v>
      </c>
      <c r="E369" s="3">
        <v>15</v>
      </c>
    </row>
    <row r="370" spans="1:5" x14ac:dyDescent="0.4">
      <c r="A370">
        <v>2018</v>
      </c>
      <c r="B370">
        <v>9</v>
      </c>
      <c r="C370">
        <v>105</v>
      </c>
      <c r="D370" s="3">
        <v>2</v>
      </c>
      <c r="E370" s="3">
        <v>9</v>
      </c>
    </row>
    <row r="371" spans="1:5" x14ac:dyDescent="0.4">
      <c r="A371">
        <v>2018</v>
      </c>
      <c r="B371">
        <v>9</v>
      </c>
      <c r="C371">
        <v>106</v>
      </c>
      <c r="D371" s="3"/>
      <c r="E371" s="3">
        <v>7</v>
      </c>
    </row>
    <row r="372" spans="1:5" x14ac:dyDescent="0.4">
      <c r="A372">
        <v>2018</v>
      </c>
      <c r="B372">
        <v>9</v>
      </c>
      <c r="C372">
        <v>107</v>
      </c>
      <c r="D372" s="3"/>
      <c r="E372" s="3">
        <v>4</v>
      </c>
    </row>
    <row r="373" spans="1:5" x14ac:dyDescent="0.4">
      <c r="A373">
        <v>2018</v>
      </c>
      <c r="B373">
        <v>9</v>
      </c>
      <c r="C373">
        <v>108</v>
      </c>
      <c r="D373" s="3"/>
      <c r="E373" s="3">
        <v>1</v>
      </c>
    </row>
    <row r="374" spans="1:5" x14ac:dyDescent="0.4">
      <c r="A374">
        <v>2018</v>
      </c>
      <c r="B374">
        <v>9</v>
      </c>
      <c r="C374">
        <v>109</v>
      </c>
      <c r="D374" s="3"/>
      <c r="E374" s="3"/>
    </row>
    <row r="375" spans="1:5" x14ac:dyDescent="0.4">
      <c r="A375">
        <v>2018</v>
      </c>
      <c r="B375">
        <v>9</v>
      </c>
      <c r="C375">
        <v>110</v>
      </c>
      <c r="D375" s="3"/>
      <c r="E375" s="3"/>
    </row>
    <row r="376" spans="1:5" x14ac:dyDescent="0.4">
      <c r="A376">
        <v>2018</v>
      </c>
      <c r="B376">
        <v>9</v>
      </c>
      <c r="C376">
        <v>111</v>
      </c>
      <c r="D376" s="3"/>
      <c r="E376" s="3">
        <v>1</v>
      </c>
    </row>
    <row r="377" spans="1:5" x14ac:dyDescent="0.4">
      <c r="A377">
        <v>2018</v>
      </c>
      <c r="B377">
        <v>9</v>
      </c>
      <c r="C377">
        <v>112</v>
      </c>
      <c r="D377" s="3"/>
      <c r="E377" s="3"/>
    </row>
    <row r="378" spans="1:5" x14ac:dyDescent="0.4">
      <c r="A378">
        <v>2018</v>
      </c>
      <c r="B378">
        <v>9</v>
      </c>
      <c r="C378">
        <v>113</v>
      </c>
      <c r="D378" s="3"/>
      <c r="E378" s="3"/>
    </row>
    <row r="379" spans="1:5" x14ac:dyDescent="0.4">
      <c r="A379">
        <v>2018</v>
      </c>
      <c r="B379">
        <v>9</v>
      </c>
      <c r="C379">
        <v>114</v>
      </c>
      <c r="D379" s="3"/>
      <c r="E379" s="3"/>
    </row>
    <row r="380" spans="1:5" x14ac:dyDescent="0.4">
      <c r="A380">
        <v>2018</v>
      </c>
      <c r="B380">
        <v>9</v>
      </c>
      <c r="C380">
        <v>115</v>
      </c>
      <c r="D380" s="3"/>
      <c r="E380" s="3"/>
    </row>
    <row r="381" spans="1:5" x14ac:dyDescent="0.4">
      <c r="A381">
        <v>2018</v>
      </c>
      <c r="B381">
        <v>9</v>
      </c>
      <c r="C381">
        <v>116</v>
      </c>
      <c r="D381" s="3"/>
      <c r="E381" s="3"/>
    </row>
    <row r="382" spans="1:5" x14ac:dyDescent="0.4">
      <c r="A382">
        <v>2018</v>
      </c>
      <c r="B382">
        <v>9</v>
      </c>
      <c r="C382">
        <v>117</v>
      </c>
      <c r="D382" s="3"/>
      <c r="E382" s="3"/>
    </row>
    <row r="383" spans="1:5" x14ac:dyDescent="0.4">
      <c r="A383">
        <v>2018</v>
      </c>
      <c r="B383">
        <v>9</v>
      </c>
      <c r="C383">
        <v>118</v>
      </c>
      <c r="D383" s="3"/>
      <c r="E383" s="3"/>
    </row>
    <row r="384" spans="1:5" x14ac:dyDescent="0.4">
      <c r="A384">
        <v>2018</v>
      </c>
      <c r="B384">
        <v>9</v>
      </c>
      <c r="C384">
        <v>119</v>
      </c>
      <c r="D384" s="3"/>
      <c r="E384" s="3"/>
    </row>
    <row r="385" spans="1:5" x14ac:dyDescent="0.4">
      <c r="A385">
        <v>2018</v>
      </c>
      <c r="B385">
        <v>9</v>
      </c>
      <c r="C385">
        <v>120</v>
      </c>
      <c r="D385" s="3"/>
      <c r="E385" s="3"/>
    </row>
    <row r="386" spans="1:5" x14ac:dyDescent="0.4">
      <c r="A386">
        <v>2018</v>
      </c>
      <c r="B386">
        <v>9</v>
      </c>
      <c r="C386">
        <v>121</v>
      </c>
      <c r="D386" s="3"/>
      <c r="E386" s="3"/>
    </row>
    <row r="387" spans="1:5" x14ac:dyDescent="0.4">
      <c r="A387">
        <v>2018</v>
      </c>
      <c r="B387">
        <v>9</v>
      </c>
      <c r="C387">
        <v>122</v>
      </c>
      <c r="D387" s="3"/>
      <c r="E387" s="3"/>
    </row>
    <row r="388" spans="1:5" x14ac:dyDescent="0.4">
      <c r="A388">
        <v>2018</v>
      </c>
      <c r="B388">
        <v>9</v>
      </c>
      <c r="C388">
        <v>123</v>
      </c>
      <c r="D388" s="3"/>
      <c r="E388" s="3"/>
    </row>
    <row r="389" spans="1:5" x14ac:dyDescent="0.4">
      <c r="A389">
        <v>2018</v>
      </c>
      <c r="B389">
        <v>9</v>
      </c>
      <c r="C389">
        <v>124</v>
      </c>
      <c r="D389" s="3"/>
      <c r="E389" s="3"/>
    </row>
    <row r="390" spans="1:5" x14ac:dyDescent="0.4">
      <c r="A390">
        <v>2018</v>
      </c>
      <c r="B390">
        <v>9</v>
      </c>
      <c r="C390">
        <v>125</v>
      </c>
      <c r="D390" s="3"/>
      <c r="E390" s="3"/>
    </row>
    <row r="391" spans="1:5" x14ac:dyDescent="0.4">
      <c r="A391">
        <v>2018</v>
      </c>
      <c r="B391">
        <v>9</v>
      </c>
      <c r="C391">
        <v>126</v>
      </c>
      <c r="D391" s="3"/>
      <c r="E391" s="3"/>
    </row>
    <row r="392" spans="1:5" x14ac:dyDescent="0.4">
      <c r="A392">
        <v>2018</v>
      </c>
      <c r="B392">
        <v>9</v>
      </c>
      <c r="C392">
        <v>127</v>
      </c>
      <c r="D392" s="3"/>
      <c r="E392" s="3"/>
    </row>
    <row r="393" spans="1:5" x14ac:dyDescent="0.4">
      <c r="A393">
        <v>2018</v>
      </c>
      <c r="B393">
        <v>9</v>
      </c>
      <c r="C393">
        <v>128</v>
      </c>
      <c r="D393" s="3"/>
      <c r="E393" s="3"/>
    </row>
    <row r="394" spans="1:5" x14ac:dyDescent="0.4">
      <c r="A394">
        <v>2018</v>
      </c>
      <c r="B394">
        <v>9</v>
      </c>
      <c r="C394">
        <v>129</v>
      </c>
      <c r="D394" s="3"/>
      <c r="E394" s="3"/>
    </row>
    <row r="395" spans="1:5" x14ac:dyDescent="0.4">
      <c r="A395">
        <v>2018</v>
      </c>
      <c r="B395">
        <v>9</v>
      </c>
      <c r="C395">
        <v>130</v>
      </c>
      <c r="D395" s="3"/>
      <c r="E395" s="3"/>
    </row>
    <row r="396" spans="1:5" x14ac:dyDescent="0.4">
      <c r="A396">
        <v>2018</v>
      </c>
      <c r="B396">
        <v>10</v>
      </c>
      <c r="C396">
        <v>0</v>
      </c>
      <c r="D396" s="3">
        <v>1203</v>
      </c>
      <c r="E396" s="3">
        <v>1108</v>
      </c>
    </row>
    <row r="397" spans="1:5" x14ac:dyDescent="0.4">
      <c r="A397">
        <v>2018</v>
      </c>
      <c r="B397">
        <v>10</v>
      </c>
      <c r="C397">
        <v>1</v>
      </c>
      <c r="D397" s="3">
        <v>1286</v>
      </c>
      <c r="E397" s="3">
        <v>1224</v>
      </c>
    </row>
    <row r="398" spans="1:5" x14ac:dyDescent="0.4">
      <c r="A398">
        <v>2018</v>
      </c>
      <c r="B398">
        <v>10</v>
      </c>
      <c r="C398">
        <v>2</v>
      </c>
      <c r="D398" s="3">
        <v>1415</v>
      </c>
      <c r="E398" s="3">
        <v>1266</v>
      </c>
    </row>
    <row r="399" spans="1:5" x14ac:dyDescent="0.4">
      <c r="A399">
        <v>2018</v>
      </c>
      <c r="B399">
        <v>10</v>
      </c>
      <c r="C399">
        <v>3</v>
      </c>
      <c r="D399" s="3">
        <v>1404</v>
      </c>
      <c r="E399" s="3">
        <v>1370</v>
      </c>
    </row>
    <row r="400" spans="1:5" x14ac:dyDescent="0.4">
      <c r="A400">
        <v>2018</v>
      </c>
      <c r="B400">
        <v>10</v>
      </c>
      <c r="C400">
        <v>4</v>
      </c>
      <c r="D400" s="3">
        <v>1406</v>
      </c>
      <c r="E400" s="3">
        <v>1354</v>
      </c>
    </row>
    <row r="401" spans="1:5" x14ac:dyDescent="0.4">
      <c r="A401">
        <v>2018</v>
      </c>
      <c r="B401">
        <v>10</v>
      </c>
      <c r="C401">
        <v>5</v>
      </c>
      <c r="D401" s="3">
        <v>1424</v>
      </c>
      <c r="E401" s="3">
        <v>1451</v>
      </c>
    </row>
    <row r="402" spans="1:5" x14ac:dyDescent="0.4">
      <c r="A402">
        <v>2018</v>
      </c>
      <c r="B402">
        <v>10</v>
      </c>
      <c r="C402">
        <v>6</v>
      </c>
      <c r="D402" s="3">
        <v>1494</v>
      </c>
      <c r="E402" s="3">
        <v>1428</v>
      </c>
    </row>
    <row r="403" spans="1:5" x14ac:dyDescent="0.4">
      <c r="A403">
        <v>2018</v>
      </c>
      <c r="B403">
        <v>10</v>
      </c>
      <c r="C403">
        <v>7</v>
      </c>
      <c r="D403" s="3">
        <v>1583</v>
      </c>
      <c r="E403" s="3">
        <v>1532</v>
      </c>
    </row>
    <row r="404" spans="1:5" x14ac:dyDescent="0.4">
      <c r="A404">
        <v>2018</v>
      </c>
      <c r="B404">
        <v>10</v>
      </c>
      <c r="C404">
        <v>8</v>
      </c>
      <c r="D404" s="3">
        <v>1598</v>
      </c>
      <c r="E404" s="3">
        <v>1517</v>
      </c>
    </row>
    <row r="405" spans="1:5" x14ac:dyDescent="0.4">
      <c r="A405">
        <v>2018</v>
      </c>
      <c r="B405">
        <v>10</v>
      </c>
      <c r="C405">
        <v>9</v>
      </c>
      <c r="D405" s="3">
        <v>1590</v>
      </c>
      <c r="E405" s="3">
        <v>1512</v>
      </c>
    </row>
    <row r="406" spans="1:5" x14ac:dyDescent="0.4">
      <c r="A406">
        <v>2018</v>
      </c>
      <c r="B406">
        <v>10</v>
      </c>
      <c r="C406">
        <v>10</v>
      </c>
      <c r="D406" s="3">
        <v>1584</v>
      </c>
      <c r="E406" s="3">
        <v>1544</v>
      </c>
    </row>
    <row r="407" spans="1:5" x14ac:dyDescent="0.4">
      <c r="A407">
        <v>2018</v>
      </c>
      <c r="B407">
        <v>10</v>
      </c>
      <c r="C407">
        <v>11</v>
      </c>
      <c r="D407" s="3">
        <v>1679</v>
      </c>
      <c r="E407" s="3">
        <v>1630</v>
      </c>
    </row>
    <row r="408" spans="1:5" x14ac:dyDescent="0.4">
      <c r="A408">
        <v>2018</v>
      </c>
      <c r="B408">
        <v>10</v>
      </c>
      <c r="C408">
        <v>12</v>
      </c>
      <c r="D408" s="3">
        <v>1753</v>
      </c>
      <c r="E408" s="3">
        <v>1613</v>
      </c>
    </row>
    <row r="409" spans="1:5" x14ac:dyDescent="0.4">
      <c r="A409">
        <v>2018</v>
      </c>
      <c r="B409">
        <v>10</v>
      </c>
      <c r="C409">
        <v>13</v>
      </c>
      <c r="D409" s="3">
        <v>1709</v>
      </c>
      <c r="E409" s="3">
        <v>1636</v>
      </c>
    </row>
    <row r="410" spans="1:5" x14ac:dyDescent="0.4">
      <c r="A410">
        <v>2018</v>
      </c>
      <c r="B410">
        <v>10</v>
      </c>
      <c r="C410">
        <v>14</v>
      </c>
      <c r="D410" s="3">
        <v>1786</v>
      </c>
      <c r="E410" s="3">
        <v>1656</v>
      </c>
    </row>
    <row r="411" spans="1:5" x14ac:dyDescent="0.4">
      <c r="A411">
        <v>2018</v>
      </c>
      <c r="B411">
        <v>10</v>
      </c>
      <c r="C411">
        <v>15</v>
      </c>
      <c r="D411" s="3">
        <v>1975</v>
      </c>
      <c r="E411" s="3">
        <v>1823</v>
      </c>
    </row>
    <row r="412" spans="1:5" x14ac:dyDescent="0.4">
      <c r="A412">
        <v>2018</v>
      </c>
      <c r="B412">
        <v>10</v>
      </c>
      <c r="C412">
        <v>16</v>
      </c>
      <c r="D412" s="3">
        <v>2173</v>
      </c>
      <c r="E412" s="3">
        <v>1728</v>
      </c>
    </row>
    <row r="413" spans="1:5" x14ac:dyDescent="0.4">
      <c r="A413">
        <v>2018</v>
      </c>
      <c r="B413">
        <v>10</v>
      </c>
      <c r="C413">
        <v>17</v>
      </c>
      <c r="D413" s="3">
        <v>2204</v>
      </c>
      <c r="E413" s="3">
        <v>1796</v>
      </c>
    </row>
    <row r="414" spans="1:5" x14ac:dyDescent="0.4">
      <c r="A414">
        <v>2018</v>
      </c>
      <c r="B414">
        <v>10</v>
      </c>
      <c r="C414">
        <v>18</v>
      </c>
      <c r="D414" s="3">
        <v>2416</v>
      </c>
      <c r="E414" s="3">
        <v>1918</v>
      </c>
    </row>
    <row r="415" spans="1:5" x14ac:dyDescent="0.4">
      <c r="A415">
        <v>2018</v>
      </c>
      <c r="B415">
        <v>10</v>
      </c>
      <c r="C415">
        <v>19</v>
      </c>
      <c r="D415" s="3">
        <v>2481</v>
      </c>
      <c r="E415" s="3">
        <v>1964</v>
      </c>
    </row>
    <row r="416" spans="1:5" x14ac:dyDescent="0.4">
      <c r="A416">
        <v>2018</v>
      </c>
      <c r="B416">
        <v>10</v>
      </c>
      <c r="C416">
        <v>20</v>
      </c>
      <c r="D416" s="3">
        <v>2545</v>
      </c>
      <c r="E416" s="3">
        <v>1930</v>
      </c>
    </row>
    <row r="417" spans="1:5" x14ac:dyDescent="0.4">
      <c r="A417">
        <v>2018</v>
      </c>
      <c r="B417">
        <v>10</v>
      </c>
      <c r="C417">
        <v>21</v>
      </c>
      <c r="D417" s="3">
        <v>2588</v>
      </c>
      <c r="E417" s="3">
        <v>1860</v>
      </c>
    </row>
    <row r="418" spans="1:5" x14ac:dyDescent="0.4">
      <c r="A418">
        <v>2018</v>
      </c>
      <c r="B418">
        <v>10</v>
      </c>
      <c r="C418">
        <v>22</v>
      </c>
      <c r="D418" s="3">
        <v>2444</v>
      </c>
      <c r="E418" s="3">
        <v>1793</v>
      </c>
    </row>
    <row r="419" spans="1:5" x14ac:dyDescent="0.4">
      <c r="A419">
        <v>2018</v>
      </c>
      <c r="B419">
        <v>10</v>
      </c>
      <c r="C419">
        <v>23</v>
      </c>
      <c r="D419" s="3">
        <v>2205</v>
      </c>
      <c r="E419" s="3">
        <v>1779</v>
      </c>
    </row>
    <row r="420" spans="1:5" x14ac:dyDescent="0.4">
      <c r="A420">
        <v>2018</v>
      </c>
      <c r="B420">
        <v>10</v>
      </c>
      <c r="C420">
        <v>24</v>
      </c>
      <c r="D420" s="3">
        <v>2020</v>
      </c>
      <c r="E420" s="3">
        <v>1722</v>
      </c>
    </row>
    <row r="421" spans="1:5" x14ac:dyDescent="0.4">
      <c r="A421">
        <v>2018</v>
      </c>
      <c r="B421">
        <v>10</v>
      </c>
      <c r="C421">
        <v>25</v>
      </c>
      <c r="D421" s="3">
        <v>2042</v>
      </c>
      <c r="E421" s="3">
        <v>1618</v>
      </c>
    </row>
    <row r="422" spans="1:5" x14ac:dyDescent="0.4">
      <c r="A422">
        <v>2018</v>
      </c>
      <c r="B422">
        <v>10</v>
      </c>
      <c r="C422">
        <v>26</v>
      </c>
      <c r="D422" s="3">
        <v>1937</v>
      </c>
      <c r="E422" s="3">
        <v>1561</v>
      </c>
    </row>
    <row r="423" spans="1:5" x14ac:dyDescent="0.4">
      <c r="A423">
        <v>2018</v>
      </c>
      <c r="B423">
        <v>10</v>
      </c>
      <c r="C423">
        <v>27</v>
      </c>
      <c r="D423" s="3">
        <v>1981</v>
      </c>
      <c r="E423" s="3">
        <v>1574</v>
      </c>
    </row>
    <row r="424" spans="1:5" x14ac:dyDescent="0.4">
      <c r="A424">
        <v>2018</v>
      </c>
      <c r="B424">
        <v>10</v>
      </c>
      <c r="C424">
        <v>28</v>
      </c>
      <c r="D424" s="3">
        <v>1919</v>
      </c>
      <c r="E424" s="3">
        <v>1631</v>
      </c>
    </row>
    <row r="425" spans="1:5" x14ac:dyDescent="0.4">
      <c r="A425">
        <v>2018</v>
      </c>
      <c r="B425">
        <v>10</v>
      </c>
      <c r="C425">
        <v>29</v>
      </c>
      <c r="D425" s="3">
        <v>1925</v>
      </c>
      <c r="E425" s="3">
        <v>1699</v>
      </c>
    </row>
    <row r="426" spans="1:5" x14ac:dyDescent="0.4">
      <c r="A426">
        <v>2018</v>
      </c>
      <c r="B426">
        <v>10</v>
      </c>
      <c r="C426">
        <v>30</v>
      </c>
      <c r="D426" s="3">
        <v>2017</v>
      </c>
      <c r="E426" s="3">
        <v>1725</v>
      </c>
    </row>
    <row r="427" spans="1:5" x14ac:dyDescent="0.4">
      <c r="A427">
        <v>2018</v>
      </c>
      <c r="B427">
        <v>10</v>
      </c>
      <c r="C427">
        <v>31</v>
      </c>
      <c r="D427" s="3">
        <v>2079</v>
      </c>
      <c r="E427" s="3">
        <v>1774</v>
      </c>
    </row>
    <row r="428" spans="1:5" x14ac:dyDescent="0.4">
      <c r="A428">
        <v>2018</v>
      </c>
      <c r="B428">
        <v>10</v>
      </c>
      <c r="C428">
        <v>32</v>
      </c>
      <c r="D428" s="3">
        <v>2029</v>
      </c>
      <c r="E428" s="3">
        <v>1761</v>
      </c>
    </row>
    <row r="429" spans="1:5" x14ac:dyDescent="0.4">
      <c r="A429">
        <v>2018</v>
      </c>
      <c r="B429">
        <v>10</v>
      </c>
      <c r="C429">
        <v>33</v>
      </c>
      <c r="D429" s="3">
        <v>2052</v>
      </c>
      <c r="E429" s="3">
        <v>1847</v>
      </c>
    </row>
    <row r="430" spans="1:5" x14ac:dyDescent="0.4">
      <c r="A430">
        <v>2018</v>
      </c>
      <c r="B430">
        <v>10</v>
      </c>
      <c r="C430">
        <v>34</v>
      </c>
      <c r="D430" s="3">
        <v>2147</v>
      </c>
      <c r="E430" s="3">
        <v>1883</v>
      </c>
    </row>
    <row r="431" spans="1:5" x14ac:dyDescent="0.4">
      <c r="A431">
        <v>2018</v>
      </c>
      <c r="B431">
        <v>10</v>
      </c>
      <c r="C431">
        <v>35</v>
      </c>
      <c r="D431" s="3">
        <v>2155</v>
      </c>
      <c r="E431" s="3">
        <v>2016</v>
      </c>
    </row>
    <row r="432" spans="1:5" x14ac:dyDescent="0.4">
      <c r="A432">
        <v>2018</v>
      </c>
      <c r="B432">
        <v>10</v>
      </c>
      <c r="C432">
        <v>36</v>
      </c>
      <c r="D432" s="3">
        <v>2153</v>
      </c>
      <c r="E432" s="3">
        <v>2000</v>
      </c>
    </row>
    <row r="433" spans="1:5" x14ac:dyDescent="0.4">
      <c r="A433">
        <v>2018</v>
      </c>
      <c r="B433">
        <v>10</v>
      </c>
      <c r="C433">
        <v>37</v>
      </c>
      <c r="D433" s="3">
        <v>2180</v>
      </c>
      <c r="E433" s="3">
        <v>2053</v>
      </c>
    </row>
    <row r="434" spans="1:5" x14ac:dyDescent="0.4">
      <c r="A434">
        <v>2018</v>
      </c>
      <c r="B434">
        <v>10</v>
      </c>
      <c r="C434">
        <v>38</v>
      </c>
      <c r="D434" s="3">
        <v>2255</v>
      </c>
      <c r="E434" s="3">
        <v>2193</v>
      </c>
    </row>
    <row r="435" spans="1:5" x14ac:dyDescent="0.4">
      <c r="A435">
        <v>2018</v>
      </c>
      <c r="B435">
        <v>10</v>
      </c>
      <c r="C435">
        <v>39</v>
      </c>
      <c r="D435" s="3">
        <v>2486</v>
      </c>
      <c r="E435" s="3">
        <v>2323</v>
      </c>
    </row>
    <row r="436" spans="1:5" x14ac:dyDescent="0.4">
      <c r="A436">
        <v>2018</v>
      </c>
      <c r="B436">
        <v>10</v>
      </c>
      <c r="C436">
        <v>40</v>
      </c>
      <c r="D436" s="3">
        <v>2540</v>
      </c>
      <c r="E436" s="3">
        <v>2330</v>
      </c>
    </row>
    <row r="437" spans="1:5" x14ac:dyDescent="0.4">
      <c r="A437">
        <v>2018</v>
      </c>
      <c r="B437">
        <v>10</v>
      </c>
      <c r="C437">
        <v>41</v>
      </c>
      <c r="D437" s="3">
        <v>2657</v>
      </c>
      <c r="E437" s="3">
        <v>2532</v>
      </c>
    </row>
    <row r="438" spans="1:5" x14ac:dyDescent="0.4">
      <c r="A438">
        <v>2018</v>
      </c>
      <c r="B438">
        <v>10</v>
      </c>
      <c r="C438">
        <v>42</v>
      </c>
      <c r="D438" s="3">
        <v>2903</v>
      </c>
      <c r="E438" s="3">
        <v>2651</v>
      </c>
    </row>
    <row r="439" spans="1:5" x14ac:dyDescent="0.4">
      <c r="A439">
        <v>2018</v>
      </c>
      <c r="B439">
        <v>10</v>
      </c>
      <c r="C439">
        <v>43</v>
      </c>
      <c r="D439" s="3">
        <v>2986</v>
      </c>
      <c r="E439" s="3">
        <v>2914</v>
      </c>
    </row>
    <row r="440" spans="1:5" x14ac:dyDescent="0.4">
      <c r="A440">
        <v>2018</v>
      </c>
      <c r="B440">
        <v>10</v>
      </c>
      <c r="C440">
        <v>44</v>
      </c>
      <c r="D440" s="3">
        <v>3227</v>
      </c>
      <c r="E440" s="3">
        <v>2997</v>
      </c>
    </row>
    <row r="441" spans="1:5" x14ac:dyDescent="0.4">
      <c r="A441">
        <v>2018</v>
      </c>
      <c r="B441">
        <v>10</v>
      </c>
      <c r="C441">
        <v>45</v>
      </c>
      <c r="D441" s="3">
        <v>3386</v>
      </c>
      <c r="E441" s="3">
        <v>3177</v>
      </c>
    </row>
    <row r="442" spans="1:5" x14ac:dyDescent="0.4">
      <c r="A442">
        <v>2018</v>
      </c>
      <c r="B442">
        <v>10</v>
      </c>
      <c r="C442">
        <v>46</v>
      </c>
      <c r="D442" s="3">
        <v>3429</v>
      </c>
      <c r="E442" s="3">
        <v>3183</v>
      </c>
    </row>
    <row r="443" spans="1:5" x14ac:dyDescent="0.4">
      <c r="A443">
        <v>2018</v>
      </c>
      <c r="B443">
        <v>10</v>
      </c>
      <c r="C443">
        <v>47</v>
      </c>
      <c r="D443" s="3">
        <v>3429</v>
      </c>
      <c r="E443" s="3">
        <v>3234</v>
      </c>
    </row>
    <row r="444" spans="1:5" x14ac:dyDescent="0.4">
      <c r="A444">
        <v>2018</v>
      </c>
      <c r="B444">
        <v>10</v>
      </c>
      <c r="C444">
        <v>48</v>
      </c>
      <c r="D444" s="3">
        <v>3260</v>
      </c>
      <c r="E444" s="3">
        <v>3002</v>
      </c>
    </row>
    <row r="445" spans="1:5" x14ac:dyDescent="0.4">
      <c r="A445">
        <v>2018</v>
      </c>
      <c r="B445">
        <v>10</v>
      </c>
      <c r="C445">
        <v>49</v>
      </c>
      <c r="D445" s="3">
        <v>3199</v>
      </c>
      <c r="E445" s="3">
        <v>2926</v>
      </c>
    </row>
    <row r="446" spans="1:5" x14ac:dyDescent="0.4">
      <c r="A446">
        <v>2018</v>
      </c>
      <c r="B446">
        <v>10</v>
      </c>
      <c r="C446">
        <v>50</v>
      </c>
      <c r="D446" s="3">
        <v>3071</v>
      </c>
      <c r="E446" s="3">
        <v>2831</v>
      </c>
    </row>
    <row r="447" spans="1:5" x14ac:dyDescent="0.4">
      <c r="A447">
        <v>2018</v>
      </c>
      <c r="B447">
        <v>10</v>
      </c>
      <c r="C447">
        <v>51</v>
      </c>
      <c r="D447" s="3">
        <v>3115</v>
      </c>
      <c r="E447" s="3">
        <v>2962</v>
      </c>
    </row>
    <row r="448" spans="1:5" x14ac:dyDescent="0.4">
      <c r="A448">
        <v>2018</v>
      </c>
      <c r="B448">
        <v>10</v>
      </c>
      <c r="C448">
        <v>52</v>
      </c>
      <c r="D448" s="3">
        <v>2337</v>
      </c>
      <c r="E448" s="3">
        <v>2164</v>
      </c>
    </row>
    <row r="449" spans="1:5" x14ac:dyDescent="0.4">
      <c r="A449">
        <v>2018</v>
      </c>
      <c r="B449">
        <v>10</v>
      </c>
      <c r="C449">
        <v>53</v>
      </c>
      <c r="D449" s="3">
        <v>2880</v>
      </c>
      <c r="E449" s="3">
        <v>2749</v>
      </c>
    </row>
    <row r="450" spans="1:5" x14ac:dyDescent="0.4">
      <c r="A450">
        <v>2018</v>
      </c>
      <c r="B450">
        <v>10</v>
      </c>
      <c r="C450">
        <v>54</v>
      </c>
      <c r="D450" s="3">
        <v>2604</v>
      </c>
      <c r="E450" s="3">
        <v>2528</v>
      </c>
    </row>
    <row r="451" spans="1:5" x14ac:dyDescent="0.4">
      <c r="A451">
        <v>2018</v>
      </c>
      <c r="B451">
        <v>10</v>
      </c>
      <c r="C451">
        <v>55</v>
      </c>
      <c r="D451" s="3">
        <v>2644</v>
      </c>
      <c r="E451" s="3">
        <v>2466</v>
      </c>
    </row>
    <row r="452" spans="1:5" x14ac:dyDescent="0.4">
      <c r="A452">
        <v>2018</v>
      </c>
      <c r="B452">
        <v>10</v>
      </c>
      <c r="C452">
        <v>56</v>
      </c>
      <c r="D452" s="3">
        <v>2475</v>
      </c>
      <c r="E452" s="3">
        <v>2359</v>
      </c>
    </row>
    <row r="453" spans="1:5" x14ac:dyDescent="0.4">
      <c r="A453">
        <v>2018</v>
      </c>
      <c r="B453">
        <v>10</v>
      </c>
      <c r="C453">
        <v>57</v>
      </c>
      <c r="D453" s="3">
        <v>2456</v>
      </c>
      <c r="E453" s="3">
        <v>2327</v>
      </c>
    </row>
    <row r="454" spans="1:5" x14ac:dyDescent="0.4">
      <c r="A454">
        <v>2018</v>
      </c>
      <c r="B454">
        <v>10</v>
      </c>
      <c r="C454">
        <v>58</v>
      </c>
      <c r="D454" s="3">
        <v>2357</v>
      </c>
      <c r="E454" s="3">
        <v>2276</v>
      </c>
    </row>
    <row r="455" spans="1:5" x14ac:dyDescent="0.4">
      <c r="A455">
        <v>2018</v>
      </c>
      <c r="B455">
        <v>10</v>
      </c>
      <c r="C455">
        <v>59</v>
      </c>
      <c r="D455" s="3">
        <v>2496</v>
      </c>
      <c r="E455" s="3">
        <v>2307</v>
      </c>
    </row>
    <row r="456" spans="1:5" x14ac:dyDescent="0.4">
      <c r="A456">
        <v>2018</v>
      </c>
      <c r="B456">
        <v>10</v>
      </c>
      <c r="C456">
        <v>60</v>
      </c>
      <c r="D456" s="3">
        <v>2308</v>
      </c>
      <c r="E456" s="3">
        <v>2219</v>
      </c>
    </row>
    <row r="457" spans="1:5" x14ac:dyDescent="0.4">
      <c r="A457">
        <v>2018</v>
      </c>
      <c r="B457">
        <v>10</v>
      </c>
      <c r="C457">
        <v>61</v>
      </c>
      <c r="D457" s="3">
        <v>2231</v>
      </c>
      <c r="E457" s="3">
        <v>2209</v>
      </c>
    </row>
    <row r="458" spans="1:5" x14ac:dyDescent="0.4">
      <c r="A458">
        <v>2018</v>
      </c>
      <c r="B458">
        <v>10</v>
      </c>
      <c r="C458">
        <v>62</v>
      </c>
      <c r="D458" s="3">
        <v>2381</v>
      </c>
      <c r="E458" s="3">
        <v>2308</v>
      </c>
    </row>
    <row r="459" spans="1:5" x14ac:dyDescent="0.4">
      <c r="A459">
        <v>2018</v>
      </c>
      <c r="B459">
        <v>10</v>
      </c>
      <c r="C459">
        <v>63</v>
      </c>
      <c r="D459" s="3">
        <v>2390</v>
      </c>
      <c r="E459" s="3">
        <v>2440</v>
      </c>
    </row>
    <row r="460" spans="1:5" x14ac:dyDescent="0.4">
      <c r="A460">
        <v>2018</v>
      </c>
      <c r="B460">
        <v>10</v>
      </c>
      <c r="C460">
        <v>64</v>
      </c>
      <c r="D460" s="3">
        <v>2444</v>
      </c>
      <c r="E460" s="3">
        <v>2479</v>
      </c>
    </row>
    <row r="461" spans="1:5" x14ac:dyDescent="0.4">
      <c r="A461">
        <v>2018</v>
      </c>
      <c r="B461">
        <v>10</v>
      </c>
      <c r="C461">
        <v>65</v>
      </c>
      <c r="D461" s="3">
        <v>2581</v>
      </c>
      <c r="E461" s="3">
        <v>2535</v>
      </c>
    </row>
    <row r="462" spans="1:5" x14ac:dyDescent="0.4">
      <c r="A462">
        <v>2018</v>
      </c>
      <c r="B462">
        <v>10</v>
      </c>
      <c r="C462">
        <v>66</v>
      </c>
      <c r="D462" s="3">
        <v>2797</v>
      </c>
      <c r="E462" s="3">
        <v>2902</v>
      </c>
    </row>
    <row r="463" spans="1:5" x14ac:dyDescent="0.4">
      <c r="A463">
        <v>2018</v>
      </c>
      <c r="B463">
        <v>10</v>
      </c>
      <c r="C463">
        <v>67</v>
      </c>
      <c r="D463" s="3">
        <v>2899</v>
      </c>
      <c r="E463" s="3">
        <v>3060</v>
      </c>
    </row>
    <row r="464" spans="1:5" x14ac:dyDescent="0.4">
      <c r="A464">
        <v>2018</v>
      </c>
      <c r="B464">
        <v>10</v>
      </c>
      <c r="C464">
        <v>68</v>
      </c>
      <c r="D464" s="3">
        <v>3164</v>
      </c>
      <c r="E464" s="3">
        <v>3408</v>
      </c>
    </row>
    <row r="465" spans="1:5" x14ac:dyDescent="0.4">
      <c r="A465">
        <v>2018</v>
      </c>
      <c r="B465">
        <v>10</v>
      </c>
      <c r="C465">
        <v>69</v>
      </c>
      <c r="D465" s="3">
        <v>3668</v>
      </c>
      <c r="E465" s="3">
        <v>3850</v>
      </c>
    </row>
    <row r="466" spans="1:5" x14ac:dyDescent="0.4">
      <c r="A466">
        <v>2018</v>
      </c>
      <c r="B466">
        <v>10</v>
      </c>
      <c r="C466">
        <v>70</v>
      </c>
      <c r="D466" s="3">
        <v>3450</v>
      </c>
      <c r="E466" s="3">
        <v>3913</v>
      </c>
    </row>
    <row r="467" spans="1:5" x14ac:dyDescent="0.4">
      <c r="A467">
        <v>2018</v>
      </c>
      <c r="B467">
        <v>10</v>
      </c>
      <c r="C467">
        <v>71</v>
      </c>
      <c r="D467" s="3">
        <v>3539</v>
      </c>
      <c r="E467" s="3">
        <v>3977</v>
      </c>
    </row>
    <row r="468" spans="1:5" x14ac:dyDescent="0.4">
      <c r="A468">
        <v>2018</v>
      </c>
      <c r="B468">
        <v>10</v>
      </c>
      <c r="C468">
        <v>72</v>
      </c>
      <c r="D468" s="3">
        <v>2131</v>
      </c>
      <c r="E468" s="3">
        <v>2570</v>
      </c>
    </row>
    <row r="469" spans="1:5" x14ac:dyDescent="0.4">
      <c r="A469">
        <v>2018</v>
      </c>
      <c r="B469">
        <v>10</v>
      </c>
      <c r="C469">
        <v>73</v>
      </c>
      <c r="D469" s="3">
        <v>2204</v>
      </c>
      <c r="E469" s="3">
        <v>2598</v>
      </c>
    </row>
    <row r="470" spans="1:5" x14ac:dyDescent="0.4">
      <c r="A470">
        <v>2018</v>
      </c>
      <c r="B470">
        <v>10</v>
      </c>
      <c r="C470">
        <v>74</v>
      </c>
      <c r="D470" s="3">
        <v>2846</v>
      </c>
      <c r="E470" s="3">
        <v>3365</v>
      </c>
    </row>
    <row r="471" spans="1:5" x14ac:dyDescent="0.4">
      <c r="A471">
        <v>2018</v>
      </c>
      <c r="B471">
        <v>10</v>
      </c>
      <c r="C471">
        <v>75</v>
      </c>
      <c r="D471" s="3">
        <v>2780</v>
      </c>
      <c r="E471" s="3">
        <v>3166</v>
      </c>
    </row>
    <row r="472" spans="1:5" x14ac:dyDescent="0.4">
      <c r="A472">
        <v>2018</v>
      </c>
      <c r="B472">
        <v>10</v>
      </c>
      <c r="C472">
        <v>76</v>
      </c>
      <c r="D472" s="3">
        <v>2827</v>
      </c>
      <c r="E472" s="3">
        <v>3202</v>
      </c>
    </row>
    <row r="473" spans="1:5" x14ac:dyDescent="0.4">
      <c r="A473">
        <v>2018</v>
      </c>
      <c r="B473">
        <v>10</v>
      </c>
      <c r="C473">
        <v>77</v>
      </c>
      <c r="D473" s="3">
        <v>2628</v>
      </c>
      <c r="E473" s="3">
        <v>3092</v>
      </c>
    </row>
    <row r="474" spans="1:5" x14ac:dyDescent="0.4">
      <c r="A474">
        <v>2018</v>
      </c>
      <c r="B474">
        <v>10</v>
      </c>
      <c r="C474">
        <v>78</v>
      </c>
      <c r="D474" s="3">
        <v>2231</v>
      </c>
      <c r="E474" s="3">
        <v>2726</v>
      </c>
    </row>
    <row r="475" spans="1:5" x14ac:dyDescent="0.4">
      <c r="A475">
        <v>2018</v>
      </c>
      <c r="B475">
        <v>10</v>
      </c>
      <c r="C475">
        <v>79</v>
      </c>
      <c r="D475" s="3">
        <v>1951</v>
      </c>
      <c r="E475" s="3">
        <v>2328</v>
      </c>
    </row>
    <row r="476" spans="1:5" x14ac:dyDescent="0.4">
      <c r="A476">
        <v>2018</v>
      </c>
      <c r="B476">
        <v>10</v>
      </c>
      <c r="C476">
        <v>80</v>
      </c>
      <c r="D476" s="3">
        <v>1799</v>
      </c>
      <c r="E476" s="3">
        <v>2395</v>
      </c>
    </row>
    <row r="477" spans="1:5" x14ac:dyDescent="0.4">
      <c r="A477">
        <v>2018</v>
      </c>
      <c r="B477">
        <v>10</v>
      </c>
      <c r="C477">
        <v>81</v>
      </c>
      <c r="D477" s="3">
        <v>1849</v>
      </c>
      <c r="E477" s="3">
        <v>2230</v>
      </c>
    </row>
    <row r="478" spans="1:5" x14ac:dyDescent="0.4">
      <c r="A478">
        <v>2018</v>
      </c>
      <c r="B478">
        <v>10</v>
      </c>
      <c r="C478">
        <v>82</v>
      </c>
      <c r="D478" s="3">
        <v>1702</v>
      </c>
      <c r="E478" s="3">
        <v>2240</v>
      </c>
    </row>
    <row r="479" spans="1:5" x14ac:dyDescent="0.4">
      <c r="A479">
        <v>2018</v>
      </c>
      <c r="B479">
        <v>10</v>
      </c>
      <c r="C479">
        <v>83</v>
      </c>
      <c r="D479" s="3">
        <v>1629</v>
      </c>
      <c r="E479" s="3">
        <v>2229</v>
      </c>
    </row>
    <row r="480" spans="1:5" x14ac:dyDescent="0.4">
      <c r="A480">
        <v>2018</v>
      </c>
      <c r="B480">
        <v>10</v>
      </c>
      <c r="C480">
        <v>84</v>
      </c>
      <c r="D480" s="3">
        <v>1312</v>
      </c>
      <c r="E480" s="3">
        <v>1882</v>
      </c>
    </row>
    <row r="481" spans="1:5" x14ac:dyDescent="0.4">
      <c r="A481">
        <v>2018</v>
      </c>
      <c r="B481">
        <v>10</v>
      </c>
      <c r="C481">
        <v>85</v>
      </c>
      <c r="D481" s="3">
        <v>1210</v>
      </c>
      <c r="E481" s="3">
        <v>1845</v>
      </c>
    </row>
    <row r="482" spans="1:5" x14ac:dyDescent="0.4">
      <c r="A482">
        <v>2018</v>
      </c>
      <c r="B482">
        <v>10</v>
      </c>
      <c r="C482">
        <v>86</v>
      </c>
      <c r="D482" s="3">
        <v>1021</v>
      </c>
      <c r="E482" s="3">
        <v>1637</v>
      </c>
    </row>
    <row r="483" spans="1:5" x14ac:dyDescent="0.4">
      <c r="A483">
        <v>2018</v>
      </c>
      <c r="B483">
        <v>10</v>
      </c>
      <c r="C483">
        <v>87</v>
      </c>
      <c r="D483" s="3">
        <v>842</v>
      </c>
      <c r="E483" s="3">
        <v>1483</v>
      </c>
    </row>
    <row r="484" spans="1:5" x14ac:dyDescent="0.4">
      <c r="A484">
        <v>2018</v>
      </c>
      <c r="B484">
        <v>10</v>
      </c>
      <c r="C484">
        <v>88</v>
      </c>
      <c r="D484" s="3">
        <v>679</v>
      </c>
      <c r="E484" s="3">
        <v>1247</v>
      </c>
    </row>
    <row r="485" spans="1:5" x14ac:dyDescent="0.4">
      <c r="A485">
        <v>2018</v>
      </c>
      <c r="B485">
        <v>10</v>
      </c>
      <c r="C485">
        <v>89</v>
      </c>
      <c r="D485" s="3">
        <v>555</v>
      </c>
      <c r="E485" s="3">
        <v>1148</v>
      </c>
    </row>
    <row r="486" spans="1:5" x14ac:dyDescent="0.4">
      <c r="A486">
        <v>2018</v>
      </c>
      <c r="B486">
        <v>10</v>
      </c>
      <c r="C486">
        <v>90</v>
      </c>
      <c r="D486" s="3">
        <v>448</v>
      </c>
      <c r="E486" s="3">
        <v>993</v>
      </c>
    </row>
    <row r="487" spans="1:5" x14ac:dyDescent="0.4">
      <c r="A487">
        <v>2018</v>
      </c>
      <c r="B487">
        <v>10</v>
      </c>
      <c r="C487">
        <v>91</v>
      </c>
      <c r="D487" s="3">
        <v>366</v>
      </c>
      <c r="E487" s="3">
        <v>816</v>
      </c>
    </row>
    <row r="488" spans="1:5" x14ac:dyDescent="0.4">
      <c r="A488">
        <v>2018</v>
      </c>
      <c r="B488">
        <v>10</v>
      </c>
      <c r="C488">
        <v>92</v>
      </c>
      <c r="D488" s="3">
        <v>293</v>
      </c>
      <c r="E488" s="3">
        <v>671</v>
      </c>
    </row>
    <row r="489" spans="1:5" x14ac:dyDescent="0.4">
      <c r="A489">
        <v>2018</v>
      </c>
      <c r="B489">
        <v>10</v>
      </c>
      <c r="C489">
        <v>93</v>
      </c>
      <c r="D489" s="3">
        <v>175</v>
      </c>
      <c r="E489" s="3">
        <v>664</v>
      </c>
    </row>
    <row r="490" spans="1:5" x14ac:dyDescent="0.4">
      <c r="A490">
        <v>2018</v>
      </c>
      <c r="B490">
        <v>10</v>
      </c>
      <c r="C490">
        <v>94</v>
      </c>
      <c r="D490" s="3">
        <v>137</v>
      </c>
      <c r="E490" s="3">
        <v>475</v>
      </c>
    </row>
    <row r="491" spans="1:5" x14ac:dyDescent="0.4">
      <c r="A491">
        <v>2018</v>
      </c>
      <c r="B491">
        <v>10</v>
      </c>
      <c r="C491">
        <v>95</v>
      </c>
      <c r="D491" s="3">
        <v>102</v>
      </c>
      <c r="E491" s="3">
        <v>366</v>
      </c>
    </row>
    <row r="492" spans="1:5" x14ac:dyDescent="0.4">
      <c r="A492">
        <v>2018</v>
      </c>
      <c r="B492">
        <v>10</v>
      </c>
      <c r="C492">
        <v>96</v>
      </c>
      <c r="D492" s="3">
        <v>66</v>
      </c>
      <c r="E492" s="3">
        <v>269</v>
      </c>
    </row>
    <row r="493" spans="1:5" x14ac:dyDescent="0.4">
      <c r="A493">
        <v>2018</v>
      </c>
      <c r="B493">
        <v>10</v>
      </c>
      <c r="C493">
        <v>97</v>
      </c>
      <c r="D493" s="3">
        <v>38</v>
      </c>
      <c r="E493" s="3">
        <v>227</v>
      </c>
    </row>
    <row r="494" spans="1:5" x14ac:dyDescent="0.4">
      <c r="A494">
        <v>2018</v>
      </c>
      <c r="B494">
        <v>10</v>
      </c>
      <c r="C494">
        <v>98</v>
      </c>
      <c r="D494" s="3">
        <v>38</v>
      </c>
      <c r="E494" s="3">
        <v>153</v>
      </c>
    </row>
    <row r="495" spans="1:5" x14ac:dyDescent="0.4">
      <c r="A495">
        <v>2018</v>
      </c>
      <c r="B495">
        <v>10</v>
      </c>
      <c r="C495">
        <v>99</v>
      </c>
      <c r="D495" s="3">
        <v>22</v>
      </c>
      <c r="E495" s="3">
        <v>90</v>
      </c>
    </row>
    <row r="496" spans="1:5" x14ac:dyDescent="0.4">
      <c r="A496">
        <v>2018</v>
      </c>
      <c r="B496">
        <v>10</v>
      </c>
      <c r="C496">
        <v>100</v>
      </c>
      <c r="D496" s="3">
        <v>13</v>
      </c>
      <c r="E496" s="3">
        <v>73</v>
      </c>
    </row>
    <row r="497" spans="1:5" x14ac:dyDescent="0.4">
      <c r="A497">
        <v>2018</v>
      </c>
      <c r="B497">
        <v>10</v>
      </c>
      <c r="C497">
        <v>101</v>
      </c>
      <c r="D497" s="3">
        <v>6</v>
      </c>
      <c r="E497" s="3">
        <v>52</v>
      </c>
    </row>
    <row r="498" spans="1:5" x14ac:dyDescent="0.4">
      <c r="A498">
        <v>2018</v>
      </c>
      <c r="B498">
        <v>10</v>
      </c>
      <c r="C498">
        <v>102</v>
      </c>
      <c r="D498" s="3">
        <v>7</v>
      </c>
      <c r="E498" s="3">
        <v>34</v>
      </c>
    </row>
    <row r="499" spans="1:5" x14ac:dyDescent="0.4">
      <c r="A499">
        <v>2018</v>
      </c>
      <c r="B499">
        <v>10</v>
      </c>
      <c r="C499">
        <v>103</v>
      </c>
      <c r="D499" s="3">
        <v>2</v>
      </c>
      <c r="E499" s="3">
        <v>33</v>
      </c>
    </row>
    <row r="500" spans="1:5" x14ac:dyDescent="0.4">
      <c r="A500">
        <v>2018</v>
      </c>
      <c r="B500">
        <v>10</v>
      </c>
      <c r="C500">
        <v>104</v>
      </c>
      <c r="D500" s="3">
        <v>3</v>
      </c>
      <c r="E500" s="3">
        <v>12</v>
      </c>
    </row>
    <row r="501" spans="1:5" x14ac:dyDescent="0.4">
      <c r="A501">
        <v>2018</v>
      </c>
      <c r="B501">
        <v>10</v>
      </c>
      <c r="C501">
        <v>105</v>
      </c>
      <c r="D501" s="3">
        <v>2</v>
      </c>
      <c r="E501" s="3">
        <v>9</v>
      </c>
    </row>
    <row r="502" spans="1:5" x14ac:dyDescent="0.4">
      <c r="A502">
        <v>2018</v>
      </c>
      <c r="B502">
        <v>10</v>
      </c>
      <c r="C502">
        <v>106</v>
      </c>
      <c r="D502" s="3"/>
      <c r="E502" s="3">
        <v>8</v>
      </c>
    </row>
    <row r="503" spans="1:5" x14ac:dyDescent="0.4">
      <c r="A503">
        <v>2018</v>
      </c>
      <c r="B503">
        <v>10</v>
      </c>
      <c r="C503">
        <v>107</v>
      </c>
      <c r="D503" s="3"/>
      <c r="E503" s="3">
        <v>4</v>
      </c>
    </row>
    <row r="504" spans="1:5" x14ac:dyDescent="0.4">
      <c r="A504">
        <v>2018</v>
      </c>
      <c r="B504">
        <v>10</v>
      </c>
      <c r="C504">
        <v>108</v>
      </c>
      <c r="D504" s="3"/>
      <c r="E504" s="3">
        <v>1</v>
      </c>
    </row>
    <row r="505" spans="1:5" x14ac:dyDescent="0.4">
      <c r="A505">
        <v>2018</v>
      </c>
      <c r="B505">
        <v>10</v>
      </c>
      <c r="C505">
        <v>109</v>
      </c>
      <c r="D505" s="3"/>
      <c r="E505" s="3"/>
    </row>
    <row r="506" spans="1:5" x14ac:dyDescent="0.4">
      <c r="A506">
        <v>2018</v>
      </c>
      <c r="B506">
        <v>10</v>
      </c>
      <c r="C506">
        <v>110</v>
      </c>
      <c r="D506" s="3"/>
      <c r="E506" s="3"/>
    </row>
    <row r="507" spans="1:5" x14ac:dyDescent="0.4">
      <c r="A507">
        <v>2018</v>
      </c>
      <c r="B507">
        <v>10</v>
      </c>
      <c r="C507">
        <v>111</v>
      </c>
      <c r="D507" s="3"/>
      <c r="E507" s="3"/>
    </row>
    <row r="508" spans="1:5" x14ac:dyDescent="0.4">
      <c r="A508">
        <v>2018</v>
      </c>
      <c r="B508">
        <v>10</v>
      </c>
      <c r="C508">
        <v>112</v>
      </c>
      <c r="D508" s="3"/>
      <c r="E508" s="3">
        <v>1</v>
      </c>
    </row>
    <row r="509" spans="1:5" x14ac:dyDescent="0.4">
      <c r="A509">
        <v>2018</v>
      </c>
      <c r="B509">
        <v>10</v>
      </c>
      <c r="C509">
        <v>113</v>
      </c>
      <c r="D509" s="3"/>
      <c r="E509" s="3"/>
    </row>
    <row r="510" spans="1:5" x14ac:dyDescent="0.4">
      <c r="A510">
        <v>2018</v>
      </c>
      <c r="B510">
        <v>10</v>
      </c>
      <c r="C510">
        <v>114</v>
      </c>
      <c r="D510" s="3"/>
      <c r="E510" s="3"/>
    </row>
    <row r="511" spans="1:5" x14ac:dyDescent="0.4">
      <c r="A511">
        <v>2018</v>
      </c>
      <c r="B511">
        <v>10</v>
      </c>
      <c r="C511">
        <v>115</v>
      </c>
      <c r="D511" s="3"/>
      <c r="E511" s="3"/>
    </row>
    <row r="512" spans="1:5" x14ac:dyDescent="0.4">
      <c r="A512">
        <v>2018</v>
      </c>
      <c r="B512">
        <v>10</v>
      </c>
      <c r="C512">
        <v>116</v>
      </c>
      <c r="D512" s="3"/>
      <c r="E512" s="3"/>
    </row>
    <row r="513" spans="1:5" x14ac:dyDescent="0.4">
      <c r="A513">
        <v>2018</v>
      </c>
      <c r="B513">
        <v>10</v>
      </c>
      <c r="C513">
        <v>117</v>
      </c>
      <c r="D513" s="3"/>
      <c r="E513" s="3"/>
    </row>
    <row r="514" spans="1:5" x14ac:dyDescent="0.4">
      <c r="A514">
        <v>2018</v>
      </c>
      <c r="B514">
        <v>10</v>
      </c>
      <c r="C514">
        <v>118</v>
      </c>
      <c r="D514" s="3"/>
      <c r="E514" s="3"/>
    </row>
    <row r="515" spans="1:5" x14ac:dyDescent="0.4">
      <c r="A515">
        <v>2018</v>
      </c>
      <c r="B515">
        <v>10</v>
      </c>
      <c r="C515">
        <v>119</v>
      </c>
      <c r="D515" s="3"/>
      <c r="E515" s="3"/>
    </row>
    <row r="516" spans="1:5" x14ac:dyDescent="0.4">
      <c r="A516">
        <v>2018</v>
      </c>
      <c r="B516">
        <v>10</v>
      </c>
      <c r="C516">
        <v>120</v>
      </c>
      <c r="D516" s="3"/>
      <c r="E516" s="3"/>
    </row>
    <row r="517" spans="1:5" x14ac:dyDescent="0.4">
      <c r="A517">
        <v>2018</v>
      </c>
      <c r="B517">
        <v>10</v>
      </c>
      <c r="C517">
        <v>121</v>
      </c>
      <c r="D517" s="3"/>
      <c r="E517" s="3"/>
    </row>
    <row r="518" spans="1:5" x14ac:dyDescent="0.4">
      <c r="A518">
        <v>2018</v>
      </c>
      <c r="B518">
        <v>10</v>
      </c>
      <c r="C518">
        <v>122</v>
      </c>
      <c r="D518" s="3"/>
      <c r="E518" s="3"/>
    </row>
    <row r="519" spans="1:5" x14ac:dyDescent="0.4">
      <c r="A519">
        <v>2018</v>
      </c>
      <c r="B519">
        <v>10</v>
      </c>
      <c r="C519">
        <v>123</v>
      </c>
      <c r="D519" s="3"/>
      <c r="E519" s="3"/>
    </row>
    <row r="520" spans="1:5" x14ac:dyDescent="0.4">
      <c r="A520">
        <v>2018</v>
      </c>
      <c r="B520">
        <v>10</v>
      </c>
      <c r="C520">
        <v>124</v>
      </c>
      <c r="D520" s="3"/>
      <c r="E520" s="3"/>
    </row>
    <row r="521" spans="1:5" x14ac:dyDescent="0.4">
      <c r="A521">
        <v>2018</v>
      </c>
      <c r="B521">
        <v>10</v>
      </c>
      <c r="C521">
        <v>125</v>
      </c>
      <c r="D521" s="3"/>
      <c r="E521" s="3"/>
    </row>
    <row r="522" spans="1:5" x14ac:dyDescent="0.4">
      <c r="A522">
        <v>2018</v>
      </c>
      <c r="B522">
        <v>10</v>
      </c>
      <c r="C522">
        <v>126</v>
      </c>
      <c r="D522" s="3"/>
      <c r="E522" s="3"/>
    </row>
    <row r="523" spans="1:5" x14ac:dyDescent="0.4">
      <c r="A523">
        <v>2018</v>
      </c>
      <c r="B523">
        <v>10</v>
      </c>
      <c r="C523">
        <v>127</v>
      </c>
      <c r="D523" s="3"/>
      <c r="E523" s="3"/>
    </row>
    <row r="524" spans="1:5" x14ac:dyDescent="0.4">
      <c r="A524">
        <v>2018</v>
      </c>
      <c r="B524">
        <v>10</v>
      </c>
      <c r="C524">
        <v>128</v>
      </c>
      <c r="D524" s="3"/>
      <c r="E524" s="3"/>
    </row>
    <row r="525" spans="1:5" x14ac:dyDescent="0.4">
      <c r="A525">
        <v>2018</v>
      </c>
      <c r="B525">
        <v>10</v>
      </c>
      <c r="C525">
        <v>129</v>
      </c>
      <c r="D525" s="3"/>
      <c r="E525" s="3"/>
    </row>
    <row r="526" spans="1:5" x14ac:dyDescent="0.4">
      <c r="A526">
        <v>2018</v>
      </c>
      <c r="B526">
        <v>10</v>
      </c>
      <c r="C526">
        <v>130</v>
      </c>
      <c r="D526" s="3"/>
      <c r="E526" s="3"/>
    </row>
    <row r="527" spans="1:5" x14ac:dyDescent="0.4">
      <c r="A527">
        <v>2018</v>
      </c>
      <c r="B527">
        <v>11</v>
      </c>
      <c r="C527">
        <v>0</v>
      </c>
      <c r="D527" s="3">
        <v>1205</v>
      </c>
      <c r="E527" s="3">
        <v>1120</v>
      </c>
    </row>
    <row r="528" spans="1:5" x14ac:dyDescent="0.4">
      <c r="A528">
        <v>2018</v>
      </c>
      <c r="B528">
        <v>11</v>
      </c>
      <c r="C528">
        <v>1</v>
      </c>
      <c r="D528" s="3">
        <v>1264</v>
      </c>
      <c r="E528" s="3">
        <v>1220</v>
      </c>
    </row>
    <row r="529" spans="1:5" x14ac:dyDescent="0.4">
      <c r="A529">
        <v>2018</v>
      </c>
      <c r="B529">
        <v>11</v>
      </c>
      <c r="C529">
        <v>2</v>
      </c>
      <c r="D529" s="3">
        <v>1414</v>
      </c>
      <c r="E529" s="3">
        <v>1240</v>
      </c>
    </row>
    <row r="530" spans="1:5" x14ac:dyDescent="0.4">
      <c r="A530">
        <v>2018</v>
      </c>
      <c r="B530">
        <v>11</v>
      </c>
      <c r="C530">
        <v>3</v>
      </c>
      <c r="D530" s="3">
        <v>1411</v>
      </c>
      <c r="E530" s="3">
        <v>1372</v>
      </c>
    </row>
    <row r="531" spans="1:5" x14ac:dyDescent="0.4">
      <c r="A531">
        <v>2018</v>
      </c>
      <c r="B531">
        <v>11</v>
      </c>
      <c r="C531">
        <v>4</v>
      </c>
      <c r="D531" s="3">
        <v>1407</v>
      </c>
      <c r="E531" s="3">
        <v>1344</v>
      </c>
    </row>
    <row r="532" spans="1:5" x14ac:dyDescent="0.4">
      <c r="A532">
        <v>2018</v>
      </c>
      <c r="B532">
        <v>11</v>
      </c>
      <c r="C532">
        <v>5</v>
      </c>
      <c r="D532" s="3">
        <v>1426</v>
      </c>
      <c r="E532" s="3">
        <v>1454</v>
      </c>
    </row>
    <row r="533" spans="1:5" x14ac:dyDescent="0.4">
      <c r="A533">
        <v>2018</v>
      </c>
      <c r="B533">
        <v>11</v>
      </c>
      <c r="C533">
        <v>6</v>
      </c>
      <c r="D533" s="3">
        <v>1481</v>
      </c>
      <c r="E533" s="3">
        <v>1420</v>
      </c>
    </row>
    <row r="534" spans="1:5" x14ac:dyDescent="0.4">
      <c r="A534">
        <v>2018</v>
      </c>
      <c r="B534">
        <v>11</v>
      </c>
      <c r="C534">
        <v>7</v>
      </c>
      <c r="D534" s="3">
        <v>1568</v>
      </c>
      <c r="E534" s="3">
        <v>1536</v>
      </c>
    </row>
    <row r="535" spans="1:5" x14ac:dyDescent="0.4">
      <c r="A535">
        <v>2018</v>
      </c>
      <c r="B535">
        <v>11</v>
      </c>
      <c r="C535">
        <v>8</v>
      </c>
      <c r="D535" s="3">
        <v>1618</v>
      </c>
      <c r="E535" s="3">
        <v>1514</v>
      </c>
    </row>
    <row r="536" spans="1:5" x14ac:dyDescent="0.4">
      <c r="A536">
        <v>2018</v>
      </c>
      <c r="B536">
        <v>11</v>
      </c>
      <c r="C536">
        <v>9</v>
      </c>
      <c r="D536" s="3">
        <v>1563</v>
      </c>
      <c r="E536" s="3">
        <v>1510</v>
      </c>
    </row>
    <row r="537" spans="1:5" x14ac:dyDescent="0.4">
      <c r="A537">
        <v>2018</v>
      </c>
      <c r="B537">
        <v>11</v>
      </c>
      <c r="C537">
        <v>10</v>
      </c>
      <c r="D537" s="3">
        <v>1591</v>
      </c>
      <c r="E537" s="3">
        <v>1551</v>
      </c>
    </row>
    <row r="538" spans="1:5" x14ac:dyDescent="0.4">
      <c r="A538">
        <v>2018</v>
      </c>
      <c r="B538">
        <v>11</v>
      </c>
      <c r="C538">
        <v>11</v>
      </c>
      <c r="D538" s="3">
        <v>1686</v>
      </c>
      <c r="E538" s="3">
        <v>1622</v>
      </c>
    </row>
    <row r="539" spans="1:5" x14ac:dyDescent="0.4">
      <c r="A539">
        <v>2018</v>
      </c>
      <c r="B539">
        <v>11</v>
      </c>
      <c r="C539">
        <v>12</v>
      </c>
      <c r="D539" s="3">
        <v>1739</v>
      </c>
      <c r="E539" s="3">
        <v>1640</v>
      </c>
    </row>
    <row r="540" spans="1:5" x14ac:dyDescent="0.4">
      <c r="A540">
        <v>2018</v>
      </c>
      <c r="B540">
        <v>11</v>
      </c>
      <c r="C540">
        <v>13</v>
      </c>
      <c r="D540" s="3">
        <v>1728</v>
      </c>
      <c r="E540" s="3">
        <v>1609</v>
      </c>
    </row>
    <row r="541" spans="1:5" x14ac:dyDescent="0.4">
      <c r="A541">
        <v>2018</v>
      </c>
      <c r="B541">
        <v>11</v>
      </c>
      <c r="C541">
        <v>14</v>
      </c>
      <c r="D541" s="3">
        <v>1762</v>
      </c>
      <c r="E541" s="3">
        <v>1648</v>
      </c>
    </row>
    <row r="542" spans="1:5" x14ac:dyDescent="0.4">
      <c r="A542">
        <v>2018</v>
      </c>
      <c r="B542">
        <v>11</v>
      </c>
      <c r="C542">
        <v>15</v>
      </c>
      <c r="D542" s="3">
        <v>1967</v>
      </c>
      <c r="E542" s="3">
        <v>1820</v>
      </c>
    </row>
    <row r="543" spans="1:5" x14ac:dyDescent="0.4">
      <c r="A543">
        <v>2018</v>
      </c>
      <c r="B543">
        <v>11</v>
      </c>
      <c r="C543">
        <v>16</v>
      </c>
      <c r="D543" s="3">
        <v>2151</v>
      </c>
      <c r="E543" s="3">
        <v>1747</v>
      </c>
    </row>
    <row r="544" spans="1:5" x14ac:dyDescent="0.4">
      <c r="A544">
        <v>2018</v>
      </c>
      <c r="B544">
        <v>11</v>
      </c>
      <c r="C544">
        <v>17</v>
      </c>
      <c r="D544" s="3">
        <v>2233</v>
      </c>
      <c r="E544" s="3">
        <v>1777</v>
      </c>
    </row>
    <row r="545" spans="1:5" x14ac:dyDescent="0.4">
      <c r="A545">
        <v>2018</v>
      </c>
      <c r="B545">
        <v>11</v>
      </c>
      <c r="C545">
        <v>18</v>
      </c>
      <c r="D545" s="3">
        <v>2394</v>
      </c>
      <c r="E545" s="3">
        <v>1927</v>
      </c>
    </row>
    <row r="546" spans="1:5" x14ac:dyDescent="0.4">
      <c r="A546">
        <v>2018</v>
      </c>
      <c r="B546">
        <v>11</v>
      </c>
      <c r="C546">
        <v>19</v>
      </c>
      <c r="D546" s="3">
        <v>2468</v>
      </c>
      <c r="E546" s="3">
        <v>1945</v>
      </c>
    </row>
    <row r="547" spans="1:5" x14ac:dyDescent="0.4">
      <c r="A547">
        <v>2018</v>
      </c>
      <c r="B547">
        <v>11</v>
      </c>
      <c r="C547">
        <v>20</v>
      </c>
      <c r="D547" s="3">
        <v>2528</v>
      </c>
      <c r="E547" s="3">
        <v>1947</v>
      </c>
    </row>
    <row r="548" spans="1:5" x14ac:dyDescent="0.4">
      <c r="A548">
        <v>2018</v>
      </c>
      <c r="B548">
        <v>11</v>
      </c>
      <c r="C548">
        <v>21</v>
      </c>
      <c r="D548" s="3">
        <v>2551</v>
      </c>
      <c r="E548" s="3">
        <v>1870</v>
      </c>
    </row>
    <row r="549" spans="1:5" x14ac:dyDescent="0.4">
      <c r="A549">
        <v>2018</v>
      </c>
      <c r="B549">
        <v>11</v>
      </c>
      <c r="C549">
        <v>22</v>
      </c>
      <c r="D549" s="3">
        <v>2477</v>
      </c>
      <c r="E549" s="3">
        <v>1803</v>
      </c>
    </row>
    <row r="550" spans="1:5" x14ac:dyDescent="0.4">
      <c r="A550">
        <v>2018</v>
      </c>
      <c r="B550">
        <v>11</v>
      </c>
      <c r="C550">
        <v>23</v>
      </c>
      <c r="D550" s="3">
        <v>2195</v>
      </c>
      <c r="E550" s="3">
        <v>1730</v>
      </c>
    </row>
    <row r="551" spans="1:5" x14ac:dyDescent="0.4">
      <c r="A551">
        <v>2018</v>
      </c>
      <c r="B551">
        <v>11</v>
      </c>
      <c r="C551">
        <v>24</v>
      </c>
      <c r="D551" s="3">
        <v>2038</v>
      </c>
      <c r="E551" s="3">
        <v>1741</v>
      </c>
    </row>
    <row r="552" spans="1:5" x14ac:dyDescent="0.4">
      <c r="A552">
        <v>2018</v>
      </c>
      <c r="B552">
        <v>11</v>
      </c>
      <c r="C552">
        <v>25</v>
      </c>
      <c r="D552" s="3">
        <v>2038</v>
      </c>
      <c r="E552" s="3">
        <v>1581</v>
      </c>
    </row>
    <row r="553" spans="1:5" x14ac:dyDescent="0.4">
      <c r="A553">
        <v>2018</v>
      </c>
      <c r="B553">
        <v>11</v>
      </c>
      <c r="C553">
        <v>26</v>
      </c>
      <c r="D553" s="3">
        <v>1942</v>
      </c>
      <c r="E553" s="3">
        <v>1606</v>
      </c>
    </row>
    <row r="554" spans="1:5" x14ac:dyDescent="0.4">
      <c r="A554">
        <v>2018</v>
      </c>
      <c r="B554">
        <v>11</v>
      </c>
      <c r="C554">
        <v>27</v>
      </c>
      <c r="D554" s="3">
        <v>1958</v>
      </c>
      <c r="E554" s="3">
        <v>1578</v>
      </c>
    </row>
    <row r="555" spans="1:5" x14ac:dyDescent="0.4">
      <c r="A555">
        <v>2018</v>
      </c>
      <c r="B555">
        <v>11</v>
      </c>
      <c r="C555">
        <v>28</v>
      </c>
      <c r="D555" s="3">
        <v>1917</v>
      </c>
      <c r="E555" s="3">
        <v>1618</v>
      </c>
    </row>
    <row r="556" spans="1:5" x14ac:dyDescent="0.4">
      <c r="A556">
        <v>2018</v>
      </c>
      <c r="B556">
        <v>11</v>
      </c>
      <c r="C556">
        <v>29</v>
      </c>
      <c r="D556" s="3">
        <v>1917</v>
      </c>
      <c r="E556" s="3">
        <v>1680</v>
      </c>
    </row>
    <row r="557" spans="1:5" x14ac:dyDescent="0.4">
      <c r="A557">
        <v>2018</v>
      </c>
      <c r="B557">
        <v>11</v>
      </c>
      <c r="C557">
        <v>30</v>
      </c>
      <c r="D557" s="3">
        <v>2037</v>
      </c>
      <c r="E557" s="3">
        <v>1717</v>
      </c>
    </row>
    <row r="558" spans="1:5" x14ac:dyDescent="0.4">
      <c r="A558">
        <v>2018</v>
      </c>
      <c r="B558">
        <v>11</v>
      </c>
      <c r="C558">
        <v>31</v>
      </c>
      <c r="D558" s="3">
        <v>2039</v>
      </c>
      <c r="E558" s="3">
        <v>1746</v>
      </c>
    </row>
    <row r="559" spans="1:5" x14ac:dyDescent="0.4">
      <c r="A559">
        <v>2018</v>
      </c>
      <c r="B559">
        <v>11</v>
      </c>
      <c r="C559">
        <v>32</v>
      </c>
      <c r="D559" s="3">
        <v>2050</v>
      </c>
      <c r="E559" s="3">
        <v>1769</v>
      </c>
    </row>
    <row r="560" spans="1:5" x14ac:dyDescent="0.4">
      <c r="A560">
        <v>2018</v>
      </c>
      <c r="B560">
        <v>11</v>
      </c>
      <c r="C560">
        <v>33</v>
      </c>
      <c r="D560" s="3">
        <v>2033</v>
      </c>
      <c r="E560" s="3">
        <v>1865</v>
      </c>
    </row>
    <row r="561" spans="1:5" x14ac:dyDescent="0.4">
      <c r="A561">
        <v>2018</v>
      </c>
      <c r="B561">
        <v>11</v>
      </c>
      <c r="C561">
        <v>34</v>
      </c>
      <c r="D561" s="3">
        <v>2144</v>
      </c>
      <c r="E561" s="3">
        <v>1899</v>
      </c>
    </row>
    <row r="562" spans="1:5" x14ac:dyDescent="0.4">
      <c r="A562">
        <v>2018</v>
      </c>
      <c r="B562">
        <v>11</v>
      </c>
      <c r="C562">
        <v>35</v>
      </c>
      <c r="D562" s="3">
        <v>2154</v>
      </c>
      <c r="E562" s="3">
        <v>1992</v>
      </c>
    </row>
    <row r="563" spans="1:5" x14ac:dyDescent="0.4">
      <c r="A563">
        <v>2018</v>
      </c>
      <c r="B563">
        <v>11</v>
      </c>
      <c r="C563">
        <v>36</v>
      </c>
      <c r="D563" s="3">
        <v>2160</v>
      </c>
      <c r="E563" s="3">
        <v>2007</v>
      </c>
    </row>
    <row r="564" spans="1:5" x14ac:dyDescent="0.4">
      <c r="A564">
        <v>2018</v>
      </c>
      <c r="B564">
        <v>11</v>
      </c>
      <c r="C564">
        <v>37</v>
      </c>
      <c r="D564" s="3">
        <v>2163</v>
      </c>
      <c r="E564" s="3">
        <v>2034</v>
      </c>
    </row>
    <row r="565" spans="1:5" x14ac:dyDescent="0.4">
      <c r="A565">
        <v>2018</v>
      </c>
      <c r="B565">
        <v>11</v>
      </c>
      <c r="C565">
        <v>38</v>
      </c>
      <c r="D565" s="3">
        <v>2241</v>
      </c>
      <c r="E565" s="3">
        <v>2193</v>
      </c>
    </row>
    <row r="566" spans="1:5" x14ac:dyDescent="0.4">
      <c r="A566">
        <v>2018</v>
      </c>
      <c r="B566">
        <v>11</v>
      </c>
      <c r="C566">
        <v>39</v>
      </c>
      <c r="D566" s="3">
        <v>2467</v>
      </c>
      <c r="E566" s="3">
        <v>2286</v>
      </c>
    </row>
    <row r="567" spans="1:5" x14ac:dyDescent="0.4">
      <c r="A567">
        <v>2018</v>
      </c>
      <c r="B567">
        <v>11</v>
      </c>
      <c r="C567">
        <v>40</v>
      </c>
      <c r="D567" s="3">
        <v>2550</v>
      </c>
      <c r="E567" s="3">
        <v>2363</v>
      </c>
    </row>
    <row r="568" spans="1:5" x14ac:dyDescent="0.4">
      <c r="A568">
        <v>2018</v>
      </c>
      <c r="B568">
        <v>11</v>
      </c>
      <c r="C568">
        <v>41</v>
      </c>
      <c r="D568" s="3">
        <v>2672</v>
      </c>
      <c r="E568" s="3">
        <v>2482</v>
      </c>
    </row>
    <row r="569" spans="1:5" x14ac:dyDescent="0.4">
      <c r="A569">
        <v>2018</v>
      </c>
      <c r="B569">
        <v>11</v>
      </c>
      <c r="C569">
        <v>42</v>
      </c>
      <c r="D569" s="3">
        <v>2843</v>
      </c>
      <c r="E569" s="3">
        <v>2654</v>
      </c>
    </row>
    <row r="570" spans="1:5" x14ac:dyDescent="0.4">
      <c r="A570">
        <v>2018</v>
      </c>
      <c r="B570">
        <v>11</v>
      </c>
      <c r="C570">
        <v>43</v>
      </c>
      <c r="D570" s="3">
        <v>3012</v>
      </c>
      <c r="E570" s="3">
        <v>2869</v>
      </c>
    </row>
    <row r="571" spans="1:5" x14ac:dyDescent="0.4">
      <c r="A571">
        <v>2018</v>
      </c>
      <c r="B571">
        <v>11</v>
      </c>
      <c r="C571">
        <v>44</v>
      </c>
      <c r="D571" s="3">
        <v>3190</v>
      </c>
      <c r="E571" s="3">
        <v>3041</v>
      </c>
    </row>
    <row r="572" spans="1:5" x14ac:dyDescent="0.4">
      <c r="A572">
        <v>2018</v>
      </c>
      <c r="B572">
        <v>11</v>
      </c>
      <c r="C572">
        <v>45</v>
      </c>
      <c r="D572" s="3">
        <v>3392</v>
      </c>
      <c r="E572" s="3">
        <v>3166</v>
      </c>
    </row>
    <row r="573" spans="1:5" x14ac:dyDescent="0.4">
      <c r="A573">
        <v>2018</v>
      </c>
      <c r="B573">
        <v>11</v>
      </c>
      <c r="C573">
        <v>46</v>
      </c>
      <c r="D573" s="3">
        <v>3444</v>
      </c>
      <c r="E573" s="3">
        <v>3172</v>
      </c>
    </row>
    <row r="574" spans="1:5" x14ac:dyDescent="0.4">
      <c r="A574">
        <v>2018</v>
      </c>
      <c r="B574">
        <v>11</v>
      </c>
      <c r="C574">
        <v>47</v>
      </c>
      <c r="D574" s="3">
        <v>3404</v>
      </c>
      <c r="E574" s="3">
        <v>3215</v>
      </c>
    </row>
    <row r="575" spans="1:5" x14ac:dyDescent="0.4">
      <c r="A575">
        <v>2018</v>
      </c>
      <c r="B575">
        <v>11</v>
      </c>
      <c r="C575">
        <v>48</v>
      </c>
      <c r="D575" s="3">
        <v>3283</v>
      </c>
      <c r="E575" s="3">
        <v>3044</v>
      </c>
    </row>
    <row r="576" spans="1:5" x14ac:dyDescent="0.4">
      <c r="A576">
        <v>2018</v>
      </c>
      <c r="B576">
        <v>11</v>
      </c>
      <c r="C576">
        <v>49</v>
      </c>
      <c r="D576" s="3">
        <v>3179</v>
      </c>
      <c r="E576" s="3">
        <v>2907</v>
      </c>
    </row>
    <row r="577" spans="1:5" x14ac:dyDescent="0.4">
      <c r="A577">
        <v>2018</v>
      </c>
      <c r="B577">
        <v>11</v>
      </c>
      <c r="C577">
        <v>50</v>
      </c>
      <c r="D577" s="3">
        <v>3073</v>
      </c>
      <c r="E577" s="3">
        <v>2851</v>
      </c>
    </row>
    <row r="578" spans="1:5" x14ac:dyDescent="0.4">
      <c r="A578">
        <v>2018</v>
      </c>
      <c r="B578">
        <v>11</v>
      </c>
      <c r="C578">
        <v>51</v>
      </c>
      <c r="D578" s="3">
        <v>3158</v>
      </c>
      <c r="E578" s="3">
        <v>2994</v>
      </c>
    </row>
    <row r="579" spans="1:5" x14ac:dyDescent="0.4">
      <c r="A579">
        <v>2018</v>
      </c>
      <c r="B579">
        <v>11</v>
      </c>
      <c r="C579">
        <v>52</v>
      </c>
      <c r="D579" s="3">
        <v>2319</v>
      </c>
      <c r="E579" s="3">
        <v>2136</v>
      </c>
    </row>
    <row r="580" spans="1:5" x14ac:dyDescent="0.4">
      <c r="A580">
        <v>2018</v>
      </c>
      <c r="B580">
        <v>11</v>
      </c>
      <c r="C580">
        <v>53</v>
      </c>
      <c r="D580" s="3">
        <v>2899</v>
      </c>
      <c r="E580" s="3">
        <v>2767</v>
      </c>
    </row>
    <row r="581" spans="1:5" x14ac:dyDescent="0.4">
      <c r="A581">
        <v>2018</v>
      </c>
      <c r="B581">
        <v>11</v>
      </c>
      <c r="C581">
        <v>54</v>
      </c>
      <c r="D581" s="3">
        <v>2634</v>
      </c>
      <c r="E581" s="3">
        <v>2528</v>
      </c>
    </row>
    <row r="582" spans="1:5" x14ac:dyDescent="0.4">
      <c r="A582">
        <v>2018</v>
      </c>
      <c r="B582">
        <v>11</v>
      </c>
      <c r="C582">
        <v>55</v>
      </c>
      <c r="D582" s="3">
        <v>2618</v>
      </c>
      <c r="E582" s="3">
        <v>2470</v>
      </c>
    </row>
    <row r="583" spans="1:5" x14ac:dyDescent="0.4">
      <c r="A583">
        <v>2018</v>
      </c>
      <c r="B583">
        <v>11</v>
      </c>
      <c r="C583">
        <v>56</v>
      </c>
      <c r="D583" s="3">
        <v>2490</v>
      </c>
      <c r="E583" s="3">
        <v>2374</v>
      </c>
    </row>
    <row r="584" spans="1:5" x14ac:dyDescent="0.4">
      <c r="A584">
        <v>2018</v>
      </c>
      <c r="B584">
        <v>11</v>
      </c>
      <c r="C584">
        <v>57</v>
      </c>
      <c r="D584" s="3">
        <v>2438</v>
      </c>
      <c r="E584" s="3">
        <v>2292</v>
      </c>
    </row>
    <row r="585" spans="1:5" x14ac:dyDescent="0.4">
      <c r="A585">
        <v>2018</v>
      </c>
      <c r="B585">
        <v>11</v>
      </c>
      <c r="C585">
        <v>58</v>
      </c>
      <c r="D585" s="3">
        <v>2355</v>
      </c>
      <c r="E585" s="3">
        <v>2313</v>
      </c>
    </row>
    <row r="586" spans="1:5" x14ac:dyDescent="0.4">
      <c r="A586">
        <v>2018</v>
      </c>
      <c r="B586">
        <v>11</v>
      </c>
      <c r="C586">
        <v>59</v>
      </c>
      <c r="D586" s="3">
        <v>2498</v>
      </c>
      <c r="E586" s="3">
        <v>2294</v>
      </c>
    </row>
    <row r="587" spans="1:5" x14ac:dyDescent="0.4">
      <c r="A587">
        <v>2018</v>
      </c>
      <c r="B587">
        <v>11</v>
      </c>
      <c r="C587">
        <v>60</v>
      </c>
      <c r="D587" s="3">
        <v>2341</v>
      </c>
      <c r="E587" s="3">
        <v>2239</v>
      </c>
    </row>
    <row r="588" spans="1:5" x14ac:dyDescent="0.4">
      <c r="A588">
        <v>2018</v>
      </c>
      <c r="B588">
        <v>11</v>
      </c>
      <c r="C588">
        <v>61</v>
      </c>
      <c r="D588" s="3">
        <v>2220</v>
      </c>
      <c r="E588" s="3">
        <v>2174</v>
      </c>
    </row>
    <row r="589" spans="1:5" x14ac:dyDescent="0.4">
      <c r="A589">
        <v>2018</v>
      </c>
      <c r="B589">
        <v>11</v>
      </c>
      <c r="C589">
        <v>62</v>
      </c>
      <c r="D589" s="3">
        <v>2375</v>
      </c>
      <c r="E589" s="3">
        <v>2334</v>
      </c>
    </row>
    <row r="590" spans="1:5" x14ac:dyDescent="0.4">
      <c r="A590">
        <v>2018</v>
      </c>
      <c r="B590">
        <v>11</v>
      </c>
      <c r="C590">
        <v>63</v>
      </c>
      <c r="D590" s="3">
        <v>2361</v>
      </c>
      <c r="E590" s="3">
        <v>2416</v>
      </c>
    </row>
    <row r="591" spans="1:5" x14ac:dyDescent="0.4">
      <c r="A591">
        <v>2018</v>
      </c>
      <c r="B591">
        <v>11</v>
      </c>
      <c r="C591">
        <v>64</v>
      </c>
      <c r="D591" s="3">
        <v>2444</v>
      </c>
      <c r="E591" s="3">
        <v>2508</v>
      </c>
    </row>
    <row r="592" spans="1:5" x14ac:dyDescent="0.4">
      <c r="A592">
        <v>2018</v>
      </c>
      <c r="B592">
        <v>11</v>
      </c>
      <c r="C592">
        <v>65</v>
      </c>
      <c r="D592" s="3">
        <v>2585</v>
      </c>
      <c r="E592" s="3">
        <v>2500</v>
      </c>
    </row>
    <row r="593" spans="1:5" x14ac:dyDescent="0.4">
      <c r="A593">
        <v>2018</v>
      </c>
      <c r="B593">
        <v>11</v>
      </c>
      <c r="C593">
        <v>66</v>
      </c>
      <c r="D593" s="3">
        <v>2767</v>
      </c>
      <c r="E593" s="3">
        <v>2872</v>
      </c>
    </row>
    <row r="594" spans="1:5" x14ac:dyDescent="0.4">
      <c r="A594">
        <v>2018</v>
      </c>
      <c r="B594">
        <v>11</v>
      </c>
      <c r="C594">
        <v>67</v>
      </c>
      <c r="D594" s="3">
        <v>2887</v>
      </c>
      <c r="E594" s="3">
        <v>3050</v>
      </c>
    </row>
    <row r="595" spans="1:5" x14ac:dyDescent="0.4">
      <c r="A595">
        <v>2018</v>
      </c>
      <c r="B595">
        <v>11</v>
      </c>
      <c r="C595">
        <v>68</v>
      </c>
      <c r="D595" s="3">
        <v>3147</v>
      </c>
      <c r="E595" s="3">
        <v>3321</v>
      </c>
    </row>
    <row r="596" spans="1:5" x14ac:dyDescent="0.4">
      <c r="A596">
        <v>2018</v>
      </c>
      <c r="B596">
        <v>11</v>
      </c>
      <c r="C596">
        <v>69</v>
      </c>
      <c r="D596" s="3">
        <v>3605</v>
      </c>
      <c r="E596" s="3">
        <v>3876</v>
      </c>
    </row>
    <row r="597" spans="1:5" x14ac:dyDescent="0.4">
      <c r="A597">
        <v>2018</v>
      </c>
      <c r="B597">
        <v>11</v>
      </c>
      <c r="C597">
        <v>70</v>
      </c>
      <c r="D597" s="3">
        <v>3451</v>
      </c>
      <c r="E597" s="3">
        <v>3915</v>
      </c>
    </row>
    <row r="598" spans="1:5" x14ac:dyDescent="0.4">
      <c r="A598">
        <v>2018</v>
      </c>
      <c r="B598">
        <v>11</v>
      </c>
      <c r="C598">
        <v>71</v>
      </c>
      <c r="D598" s="3">
        <v>3580</v>
      </c>
      <c r="E598" s="3">
        <v>3948</v>
      </c>
    </row>
    <row r="599" spans="1:5" x14ac:dyDescent="0.4">
      <c r="A599">
        <v>2018</v>
      </c>
      <c r="B599">
        <v>11</v>
      </c>
      <c r="C599">
        <v>72</v>
      </c>
      <c r="D599" s="3">
        <v>2252</v>
      </c>
      <c r="E599" s="3">
        <v>2711</v>
      </c>
    </row>
    <row r="600" spans="1:5" x14ac:dyDescent="0.4">
      <c r="A600">
        <v>2018</v>
      </c>
      <c r="B600">
        <v>11</v>
      </c>
      <c r="C600">
        <v>73</v>
      </c>
      <c r="D600" s="3">
        <v>2138</v>
      </c>
      <c r="E600" s="3">
        <v>2560</v>
      </c>
    </row>
    <row r="601" spans="1:5" x14ac:dyDescent="0.4">
      <c r="A601">
        <v>2018</v>
      </c>
      <c r="B601">
        <v>11</v>
      </c>
      <c r="C601">
        <v>74</v>
      </c>
      <c r="D601" s="3">
        <v>2787</v>
      </c>
      <c r="E601" s="3">
        <v>3299</v>
      </c>
    </row>
    <row r="602" spans="1:5" x14ac:dyDescent="0.4">
      <c r="A602">
        <v>2018</v>
      </c>
      <c r="B602">
        <v>11</v>
      </c>
      <c r="C602">
        <v>75</v>
      </c>
      <c r="D602" s="3">
        <v>2788</v>
      </c>
      <c r="E602" s="3">
        <v>3211</v>
      </c>
    </row>
    <row r="603" spans="1:5" x14ac:dyDescent="0.4">
      <c r="A603">
        <v>2018</v>
      </c>
      <c r="B603">
        <v>11</v>
      </c>
      <c r="C603">
        <v>76</v>
      </c>
      <c r="D603" s="3">
        <v>2821</v>
      </c>
      <c r="E603" s="3">
        <v>3128</v>
      </c>
    </row>
    <row r="604" spans="1:5" x14ac:dyDescent="0.4">
      <c r="A604">
        <v>2018</v>
      </c>
      <c r="B604">
        <v>11</v>
      </c>
      <c r="C604">
        <v>77</v>
      </c>
      <c r="D604" s="3">
        <v>2647</v>
      </c>
      <c r="E604" s="3">
        <v>3156</v>
      </c>
    </row>
    <row r="605" spans="1:5" x14ac:dyDescent="0.4">
      <c r="A605">
        <v>2018</v>
      </c>
      <c r="B605">
        <v>11</v>
      </c>
      <c r="C605">
        <v>78</v>
      </c>
      <c r="D605" s="3">
        <v>2227</v>
      </c>
      <c r="E605" s="3">
        <v>2712</v>
      </c>
    </row>
    <row r="606" spans="1:5" x14ac:dyDescent="0.4">
      <c r="A606">
        <v>2018</v>
      </c>
      <c r="B606">
        <v>11</v>
      </c>
      <c r="C606">
        <v>79</v>
      </c>
      <c r="D606" s="3">
        <v>1960</v>
      </c>
      <c r="E606" s="3">
        <v>2401</v>
      </c>
    </row>
    <row r="607" spans="1:5" x14ac:dyDescent="0.4">
      <c r="A607">
        <v>2018</v>
      </c>
      <c r="B607">
        <v>11</v>
      </c>
      <c r="C607">
        <v>80</v>
      </c>
      <c r="D607" s="3">
        <v>1827</v>
      </c>
      <c r="E607" s="3">
        <v>2320</v>
      </c>
    </row>
    <row r="608" spans="1:5" x14ac:dyDescent="0.4">
      <c r="A608">
        <v>2018</v>
      </c>
      <c r="B608">
        <v>11</v>
      </c>
      <c r="C608">
        <v>81</v>
      </c>
      <c r="D608" s="3">
        <v>1861</v>
      </c>
      <c r="E608" s="3">
        <v>2288</v>
      </c>
    </row>
    <row r="609" spans="1:5" x14ac:dyDescent="0.4">
      <c r="A609">
        <v>2018</v>
      </c>
      <c r="B609">
        <v>11</v>
      </c>
      <c r="C609">
        <v>82</v>
      </c>
      <c r="D609" s="3">
        <v>1679</v>
      </c>
      <c r="E609" s="3">
        <v>2178</v>
      </c>
    </row>
    <row r="610" spans="1:5" x14ac:dyDescent="0.4">
      <c r="A610">
        <v>2018</v>
      </c>
      <c r="B610">
        <v>11</v>
      </c>
      <c r="C610">
        <v>83</v>
      </c>
      <c r="D610" s="3">
        <v>1645</v>
      </c>
      <c r="E610" s="3">
        <v>2292</v>
      </c>
    </row>
    <row r="611" spans="1:5" x14ac:dyDescent="0.4">
      <c r="A611">
        <v>2018</v>
      </c>
      <c r="B611">
        <v>11</v>
      </c>
      <c r="C611">
        <v>84</v>
      </c>
      <c r="D611" s="3">
        <v>1323</v>
      </c>
      <c r="E611" s="3">
        <v>1878</v>
      </c>
    </row>
    <row r="612" spans="1:5" x14ac:dyDescent="0.4">
      <c r="A612">
        <v>2018</v>
      </c>
      <c r="B612">
        <v>11</v>
      </c>
      <c r="C612">
        <v>85</v>
      </c>
      <c r="D612" s="3">
        <v>1211</v>
      </c>
      <c r="E612" s="3">
        <v>1831</v>
      </c>
    </row>
    <row r="613" spans="1:5" x14ac:dyDescent="0.4">
      <c r="A613">
        <v>2018</v>
      </c>
      <c r="B613">
        <v>11</v>
      </c>
      <c r="C613">
        <v>86</v>
      </c>
      <c r="D613" s="3">
        <v>1019</v>
      </c>
      <c r="E613" s="3">
        <v>1656</v>
      </c>
    </row>
    <row r="614" spans="1:5" x14ac:dyDescent="0.4">
      <c r="A614">
        <v>2018</v>
      </c>
      <c r="B614">
        <v>11</v>
      </c>
      <c r="C614">
        <v>87</v>
      </c>
      <c r="D614" s="3">
        <v>834</v>
      </c>
      <c r="E614" s="3">
        <v>1490</v>
      </c>
    </row>
    <row r="615" spans="1:5" x14ac:dyDescent="0.4">
      <c r="A615">
        <v>2018</v>
      </c>
      <c r="B615">
        <v>11</v>
      </c>
      <c r="C615">
        <v>88</v>
      </c>
      <c r="D615" s="3">
        <v>694</v>
      </c>
      <c r="E615" s="3">
        <v>1266</v>
      </c>
    </row>
    <row r="616" spans="1:5" x14ac:dyDescent="0.4">
      <c r="A616">
        <v>2018</v>
      </c>
      <c r="B616">
        <v>11</v>
      </c>
      <c r="C616">
        <v>89</v>
      </c>
      <c r="D616" s="3">
        <v>559</v>
      </c>
      <c r="E616" s="3">
        <v>1140</v>
      </c>
    </row>
    <row r="617" spans="1:5" x14ac:dyDescent="0.4">
      <c r="A617">
        <v>2018</v>
      </c>
      <c r="B617">
        <v>11</v>
      </c>
      <c r="C617">
        <v>90</v>
      </c>
      <c r="D617" s="3">
        <v>445</v>
      </c>
      <c r="E617" s="3">
        <v>1012</v>
      </c>
    </row>
    <row r="618" spans="1:5" x14ac:dyDescent="0.4">
      <c r="A618">
        <v>2018</v>
      </c>
      <c r="B618">
        <v>11</v>
      </c>
      <c r="C618">
        <v>91</v>
      </c>
      <c r="D618" s="3">
        <v>377</v>
      </c>
      <c r="E618" s="3">
        <v>814</v>
      </c>
    </row>
    <row r="619" spans="1:5" x14ac:dyDescent="0.4">
      <c r="A619">
        <v>2018</v>
      </c>
      <c r="B619">
        <v>11</v>
      </c>
      <c r="C619">
        <v>92</v>
      </c>
      <c r="D619" s="3">
        <v>298</v>
      </c>
      <c r="E619" s="3">
        <v>679</v>
      </c>
    </row>
    <row r="620" spans="1:5" x14ac:dyDescent="0.4">
      <c r="A620">
        <v>2018</v>
      </c>
      <c r="B620">
        <v>11</v>
      </c>
      <c r="C620">
        <v>93</v>
      </c>
      <c r="D620" s="3">
        <v>177</v>
      </c>
      <c r="E620" s="3">
        <v>641</v>
      </c>
    </row>
    <row r="621" spans="1:5" x14ac:dyDescent="0.4">
      <c r="A621">
        <v>2018</v>
      </c>
      <c r="B621">
        <v>11</v>
      </c>
      <c r="C621">
        <v>94</v>
      </c>
      <c r="D621" s="3">
        <v>127</v>
      </c>
      <c r="E621" s="3">
        <v>473</v>
      </c>
    </row>
    <row r="622" spans="1:5" x14ac:dyDescent="0.4">
      <c r="A622">
        <v>2018</v>
      </c>
      <c r="B622">
        <v>11</v>
      </c>
      <c r="C622">
        <v>95</v>
      </c>
      <c r="D622" s="3">
        <v>104</v>
      </c>
      <c r="E622" s="3">
        <v>371</v>
      </c>
    </row>
    <row r="623" spans="1:5" x14ac:dyDescent="0.4">
      <c r="A623">
        <v>2018</v>
      </c>
      <c r="B623">
        <v>11</v>
      </c>
      <c r="C623">
        <v>96</v>
      </c>
      <c r="D623" s="3">
        <v>66</v>
      </c>
      <c r="E623" s="3">
        <v>275</v>
      </c>
    </row>
    <row r="624" spans="1:5" x14ac:dyDescent="0.4">
      <c r="A624">
        <v>2018</v>
      </c>
      <c r="B624">
        <v>11</v>
      </c>
      <c r="C624">
        <v>97</v>
      </c>
      <c r="D624" s="3">
        <v>37</v>
      </c>
      <c r="E624" s="3">
        <v>226</v>
      </c>
    </row>
    <row r="625" spans="1:5" x14ac:dyDescent="0.4">
      <c r="A625">
        <v>2018</v>
      </c>
      <c r="B625">
        <v>11</v>
      </c>
      <c r="C625">
        <v>98</v>
      </c>
      <c r="D625" s="3">
        <v>35</v>
      </c>
      <c r="E625" s="3">
        <v>151</v>
      </c>
    </row>
    <row r="626" spans="1:5" x14ac:dyDescent="0.4">
      <c r="A626">
        <v>2018</v>
      </c>
      <c r="B626">
        <v>11</v>
      </c>
      <c r="C626">
        <v>99</v>
      </c>
      <c r="D626" s="3">
        <v>24</v>
      </c>
      <c r="E626" s="3">
        <v>92</v>
      </c>
    </row>
    <row r="627" spans="1:5" x14ac:dyDescent="0.4">
      <c r="A627">
        <v>2018</v>
      </c>
      <c r="B627">
        <v>11</v>
      </c>
      <c r="C627">
        <v>100</v>
      </c>
      <c r="D627" s="3">
        <v>10</v>
      </c>
      <c r="E627" s="3">
        <v>71</v>
      </c>
    </row>
    <row r="628" spans="1:5" x14ac:dyDescent="0.4">
      <c r="A628">
        <v>2018</v>
      </c>
      <c r="B628">
        <v>11</v>
      </c>
      <c r="C628">
        <v>101</v>
      </c>
      <c r="D628" s="3">
        <v>8</v>
      </c>
      <c r="E628" s="3">
        <v>50</v>
      </c>
    </row>
    <row r="629" spans="1:5" x14ac:dyDescent="0.4">
      <c r="A629">
        <v>2018</v>
      </c>
      <c r="B629">
        <v>11</v>
      </c>
      <c r="C629">
        <v>102</v>
      </c>
      <c r="D629" s="3">
        <v>8</v>
      </c>
      <c r="E629" s="3">
        <v>35</v>
      </c>
    </row>
    <row r="630" spans="1:5" x14ac:dyDescent="0.4">
      <c r="A630">
        <v>2018</v>
      </c>
      <c r="B630">
        <v>11</v>
      </c>
      <c r="C630">
        <v>103</v>
      </c>
      <c r="D630" s="3">
        <v>2</v>
      </c>
      <c r="E630" s="3">
        <v>33</v>
      </c>
    </row>
    <row r="631" spans="1:5" x14ac:dyDescent="0.4">
      <c r="A631">
        <v>2018</v>
      </c>
      <c r="B631">
        <v>11</v>
      </c>
      <c r="C631">
        <v>104</v>
      </c>
      <c r="D631" s="3">
        <v>3</v>
      </c>
      <c r="E631" s="3">
        <v>14</v>
      </c>
    </row>
    <row r="632" spans="1:5" x14ac:dyDescent="0.4">
      <c r="A632">
        <v>2018</v>
      </c>
      <c r="B632">
        <v>11</v>
      </c>
      <c r="C632">
        <v>105</v>
      </c>
      <c r="D632" s="3">
        <v>1</v>
      </c>
      <c r="E632" s="3">
        <v>9</v>
      </c>
    </row>
    <row r="633" spans="1:5" x14ac:dyDescent="0.4">
      <c r="A633">
        <v>2018</v>
      </c>
      <c r="B633">
        <v>11</v>
      </c>
      <c r="C633">
        <v>106</v>
      </c>
      <c r="D633" s="3">
        <v>1</v>
      </c>
      <c r="E633" s="3">
        <v>7</v>
      </c>
    </row>
    <row r="634" spans="1:5" x14ac:dyDescent="0.4">
      <c r="A634">
        <v>2018</v>
      </c>
      <c r="B634">
        <v>11</v>
      </c>
      <c r="C634">
        <v>107</v>
      </c>
      <c r="D634" s="3"/>
      <c r="E634" s="3">
        <v>5</v>
      </c>
    </row>
    <row r="635" spans="1:5" x14ac:dyDescent="0.4">
      <c r="A635">
        <v>2018</v>
      </c>
      <c r="B635">
        <v>11</v>
      </c>
      <c r="C635">
        <v>108</v>
      </c>
      <c r="D635" s="3"/>
      <c r="E635" s="3">
        <v>1</v>
      </c>
    </row>
    <row r="636" spans="1:5" x14ac:dyDescent="0.4">
      <c r="A636">
        <v>2018</v>
      </c>
      <c r="B636">
        <v>11</v>
      </c>
      <c r="C636">
        <v>109</v>
      </c>
      <c r="D636" s="3"/>
      <c r="E636" s="3"/>
    </row>
    <row r="637" spans="1:5" x14ac:dyDescent="0.4">
      <c r="A637">
        <v>2018</v>
      </c>
      <c r="B637">
        <v>11</v>
      </c>
      <c r="C637">
        <v>110</v>
      </c>
      <c r="D637" s="3"/>
      <c r="E637" s="3"/>
    </row>
    <row r="638" spans="1:5" x14ac:dyDescent="0.4">
      <c r="A638">
        <v>2018</v>
      </c>
      <c r="B638">
        <v>11</v>
      </c>
      <c r="C638">
        <v>111</v>
      </c>
      <c r="D638" s="3"/>
      <c r="E638" s="3"/>
    </row>
    <row r="639" spans="1:5" x14ac:dyDescent="0.4">
      <c r="A639">
        <v>2018</v>
      </c>
      <c r="B639">
        <v>11</v>
      </c>
      <c r="C639">
        <v>112</v>
      </c>
      <c r="D639" s="3"/>
      <c r="E639" s="3">
        <v>1</v>
      </c>
    </row>
    <row r="640" spans="1:5" x14ac:dyDescent="0.4">
      <c r="A640">
        <v>2018</v>
      </c>
      <c r="B640">
        <v>11</v>
      </c>
      <c r="C640">
        <v>113</v>
      </c>
      <c r="D640" s="3"/>
      <c r="E640" s="3"/>
    </row>
    <row r="641" spans="1:5" x14ac:dyDescent="0.4">
      <c r="A641">
        <v>2018</v>
      </c>
      <c r="B641">
        <v>11</v>
      </c>
      <c r="C641">
        <v>114</v>
      </c>
      <c r="D641" s="3"/>
      <c r="E641" s="3"/>
    </row>
    <row r="642" spans="1:5" x14ac:dyDescent="0.4">
      <c r="A642">
        <v>2018</v>
      </c>
      <c r="B642">
        <v>11</v>
      </c>
      <c r="C642">
        <v>115</v>
      </c>
      <c r="D642" s="3"/>
      <c r="E642" s="3"/>
    </row>
    <row r="643" spans="1:5" x14ac:dyDescent="0.4">
      <c r="A643">
        <v>2018</v>
      </c>
      <c r="B643">
        <v>11</v>
      </c>
      <c r="C643">
        <v>116</v>
      </c>
      <c r="D643" s="3"/>
      <c r="E643" s="3"/>
    </row>
    <row r="644" spans="1:5" x14ac:dyDescent="0.4">
      <c r="A644">
        <v>2018</v>
      </c>
      <c r="B644">
        <v>11</v>
      </c>
      <c r="C644">
        <v>117</v>
      </c>
      <c r="D644" s="3"/>
      <c r="E644" s="3"/>
    </row>
    <row r="645" spans="1:5" x14ac:dyDescent="0.4">
      <c r="A645">
        <v>2018</v>
      </c>
      <c r="B645">
        <v>11</v>
      </c>
      <c r="C645">
        <v>118</v>
      </c>
      <c r="D645" s="3"/>
      <c r="E645" s="3"/>
    </row>
    <row r="646" spans="1:5" x14ac:dyDescent="0.4">
      <c r="A646">
        <v>2018</v>
      </c>
      <c r="B646">
        <v>11</v>
      </c>
      <c r="C646">
        <v>119</v>
      </c>
      <c r="D646" s="3"/>
      <c r="E646" s="3"/>
    </row>
    <row r="647" spans="1:5" x14ac:dyDescent="0.4">
      <c r="A647">
        <v>2018</v>
      </c>
      <c r="B647">
        <v>11</v>
      </c>
      <c r="C647">
        <v>120</v>
      </c>
      <c r="D647" s="3"/>
      <c r="E647" s="3"/>
    </row>
    <row r="648" spans="1:5" x14ac:dyDescent="0.4">
      <c r="A648">
        <v>2018</v>
      </c>
      <c r="B648">
        <v>11</v>
      </c>
      <c r="C648">
        <v>121</v>
      </c>
      <c r="D648" s="3"/>
      <c r="E648" s="3"/>
    </row>
    <row r="649" spans="1:5" x14ac:dyDescent="0.4">
      <c r="A649">
        <v>2018</v>
      </c>
      <c r="B649">
        <v>11</v>
      </c>
      <c r="C649">
        <v>122</v>
      </c>
      <c r="D649" s="3"/>
      <c r="E649" s="3"/>
    </row>
    <row r="650" spans="1:5" x14ac:dyDescent="0.4">
      <c r="A650">
        <v>2018</v>
      </c>
      <c r="B650">
        <v>11</v>
      </c>
      <c r="C650">
        <v>123</v>
      </c>
      <c r="D650" s="3"/>
      <c r="E650" s="3"/>
    </row>
    <row r="651" spans="1:5" x14ac:dyDescent="0.4">
      <c r="A651">
        <v>2018</v>
      </c>
      <c r="B651">
        <v>11</v>
      </c>
      <c r="C651">
        <v>124</v>
      </c>
      <c r="D651" s="3"/>
      <c r="E651" s="3"/>
    </row>
    <row r="652" spans="1:5" x14ac:dyDescent="0.4">
      <c r="A652">
        <v>2018</v>
      </c>
      <c r="B652">
        <v>11</v>
      </c>
      <c r="C652">
        <v>125</v>
      </c>
      <c r="D652" s="3"/>
      <c r="E652" s="3"/>
    </row>
    <row r="653" spans="1:5" x14ac:dyDescent="0.4">
      <c r="A653">
        <v>2018</v>
      </c>
      <c r="B653">
        <v>11</v>
      </c>
      <c r="C653">
        <v>126</v>
      </c>
      <c r="D653" s="3"/>
      <c r="E653" s="3"/>
    </row>
    <row r="654" spans="1:5" x14ac:dyDescent="0.4">
      <c r="A654">
        <v>2018</v>
      </c>
      <c r="B654">
        <v>11</v>
      </c>
      <c r="C654">
        <v>127</v>
      </c>
      <c r="D654" s="3"/>
      <c r="E654" s="3"/>
    </row>
    <row r="655" spans="1:5" x14ac:dyDescent="0.4">
      <c r="A655">
        <v>2018</v>
      </c>
      <c r="B655">
        <v>11</v>
      </c>
      <c r="C655">
        <v>128</v>
      </c>
      <c r="D655" s="3"/>
      <c r="E655" s="3"/>
    </row>
    <row r="656" spans="1:5" x14ac:dyDescent="0.4">
      <c r="A656">
        <v>2018</v>
      </c>
      <c r="B656">
        <v>11</v>
      </c>
      <c r="C656">
        <v>129</v>
      </c>
      <c r="D656" s="3"/>
      <c r="E656" s="3"/>
    </row>
    <row r="657" spans="1:5" x14ac:dyDescent="0.4">
      <c r="A657">
        <v>2018</v>
      </c>
      <c r="B657">
        <v>11</v>
      </c>
      <c r="C657">
        <v>130</v>
      </c>
      <c r="D657" s="3"/>
      <c r="E657" s="3"/>
    </row>
    <row r="658" spans="1:5" x14ac:dyDescent="0.4">
      <c r="A658">
        <v>2018</v>
      </c>
      <c r="B658">
        <v>12</v>
      </c>
      <c r="C658">
        <v>0</v>
      </c>
      <c r="D658" s="3">
        <v>1193</v>
      </c>
      <c r="E658" s="3">
        <v>1092</v>
      </c>
    </row>
    <row r="659" spans="1:5" x14ac:dyDescent="0.4">
      <c r="A659">
        <v>2018</v>
      </c>
      <c r="B659">
        <v>12</v>
      </c>
      <c r="C659">
        <v>1</v>
      </c>
      <c r="D659" s="3">
        <v>1277</v>
      </c>
      <c r="E659" s="3">
        <v>1219</v>
      </c>
    </row>
    <row r="660" spans="1:5" x14ac:dyDescent="0.4">
      <c r="A660">
        <v>2018</v>
      </c>
      <c r="B660">
        <v>12</v>
      </c>
      <c r="C660">
        <v>2</v>
      </c>
      <c r="D660" s="3">
        <v>1395</v>
      </c>
      <c r="E660" s="3">
        <v>1216</v>
      </c>
    </row>
    <row r="661" spans="1:5" x14ac:dyDescent="0.4">
      <c r="A661">
        <v>2018</v>
      </c>
      <c r="B661">
        <v>12</v>
      </c>
      <c r="C661">
        <v>3</v>
      </c>
      <c r="D661" s="3">
        <v>1407</v>
      </c>
      <c r="E661" s="3">
        <v>1371</v>
      </c>
    </row>
    <row r="662" spans="1:5" x14ac:dyDescent="0.4">
      <c r="A662">
        <v>2018</v>
      </c>
      <c r="B662">
        <v>12</v>
      </c>
      <c r="C662">
        <v>4</v>
      </c>
      <c r="D662" s="3">
        <v>1416</v>
      </c>
      <c r="E662" s="3">
        <v>1356</v>
      </c>
    </row>
    <row r="663" spans="1:5" x14ac:dyDescent="0.4">
      <c r="A663">
        <v>2018</v>
      </c>
      <c r="B663">
        <v>12</v>
      </c>
      <c r="C663">
        <v>5</v>
      </c>
      <c r="D663" s="3">
        <v>1421</v>
      </c>
      <c r="E663" s="3">
        <v>1460</v>
      </c>
    </row>
    <row r="664" spans="1:5" x14ac:dyDescent="0.4">
      <c r="A664">
        <v>2018</v>
      </c>
      <c r="B664">
        <v>12</v>
      </c>
      <c r="C664">
        <v>6</v>
      </c>
      <c r="D664" s="3">
        <v>1508</v>
      </c>
      <c r="E664" s="3">
        <v>1412</v>
      </c>
    </row>
    <row r="665" spans="1:5" x14ac:dyDescent="0.4">
      <c r="A665">
        <v>2018</v>
      </c>
      <c r="B665">
        <v>12</v>
      </c>
      <c r="C665">
        <v>7</v>
      </c>
      <c r="D665" s="3">
        <v>1524</v>
      </c>
      <c r="E665" s="3">
        <v>1510</v>
      </c>
    </row>
    <row r="666" spans="1:5" x14ac:dyDescent="0.4">
      <c r="A666">
        <v>2018</v>
      </c>
      <c r="B666">
        <v>12</v>
      </c>
      <c r="C666">
        <v>8</v>
      </c>
      <c r="D666" s="3">
        <v>1626</v>
      </c>
      <c r="E666" s="3">
        <v>1525</v>
      </c>
    </row>
    <row r="667" spans="1:5" x14ac:dyDescent="0.4">
      <c r="A667">
        <v>2018</v>
      </c>
      <c r="B667">
        <v>12</v>
      </c>
      <c r="C667">
        <v>9</v>
      </c>
      <c r="D667" s="3">
        <v>1550</v>
      </c>
      <c r="E667" s="3">
        <v>1505</v>
      </c>
    </row>
    <row r="668" spans="1:5" x14ac:dyDescent="0.4">
      <c r="A668">
        <v>2018</v>
      </c>
      <c r="B668">
        <v>12</v>
      </c>
      <c r="C668">
        <v>10</v>
      </c>
      <c r="D668" s="3">
        <v>1615</v>
      </c>
      <c r="E668" s="3">
        <v>1536</v>
      </c>
    </row>
    <row r="669" spans="1:5" x14ac:dyDescent="0.4">
      <c r="A669">
        <v>2018</v>
      </c>
      <c r="B669">
        <v>12</v>
      </c>
      <c r="C669">
        <v>11</v>
      </c>
      <c r="D669" s="3">
        <v>1654</v>
      </c>
      <c r="E669" s="3">
        <v>1625</v>
      </c>
    </row>
    <row r="670" spans="1:5" x14ac:dyDescent="0.4">
      <c r="A670">
        <v>2018</v>
      </c>
      <c r="B670">
        <v>12</v>
      </c>
      <c r="C670">
        <v>12</v>
      </c>
      <c r="D670" s="3">
        <v>1753</v>
      </c>
      <c r="E670" s="3">
        <v>1644</v>
      </c>
    </row>
    <row r="671" spans="1:5" x14ac:dyDescent="0.4">
      <c r="A671">
        <v>2018</v>
      </c>
      <c r="B671">
        <v>12</v>
      </c>
      <c r="C671">
        <v>13</v>
      </c>
      <c r="D671" s="3">
        <v>1694</v>
      </c>
      <c r="E671" s="3">
        <v>1573</v>
      </c>
    </row>
    <row r="672" spans="1:5" x14ac:dyDescent="0.4">
      <c r="A672">
        <v>2018</v>
      </c>
      <c r="B672">
        <v>12</v>
      </c>
      <c r="C672">
        <v>14</v>
      </c>
      <c r="D672" s="3">
        <v>1773</v>
      </c>
      <c r="E672" s="3">
        <v>1704</v>
      </c>
    </row>
    <row r="673" spans="1:5" x14ac:dyDescent="0.4">
      <c r="A673">
        <v>2018</v>
      </c>
      <c r="B673">
        <v>12</v>
      </c>
      <c r="C673">
        <v>15</v>
      </c>
      <c r="D673" s="3">
        <v>1954</v>
      </c>
      <c r="E673" s="3">
        <v>1776</v>
      </c>
    </row>
    <row r="674" spans="1:5" x14ac:dyDescent="0.4">
      <c r="A674">
        <v>2018</v>
      </c>
      <c r="B674">
        <v>12</v>
      </c>
      <c r="C674">
        <v>16</v>
      </c>
      <c r="D674" s="3">
        <v>2144</v>
      </c>
      <c r="E674" s="3">
        <v>1746</v>
      </c>
    </row>
    <row r="675" spans="1:5" x14ac:dyDescent="0.4">
      <c r="A675">
        <v>2018</v>
      </c>
      <c r="B675">
        <v>12</v>
      </c>
      <c r="C675">
        <v>17</v>
      </c>
      <c r="D675" s="3">
        <v>2224</v>
      </c>
      <c r="E675" s="3">
        <v>1787</v>
      </c>
    </row>
    <row r="676" spans="1:5" x14ac:dyDescent="0.4">
      <c r="A676">
        <v>2018</v>
      </c>
      <c r="B676">
        <v>12</v>
      </c>
      <c r="C676">
        <v>18</v>
      </c>
      <c r="D676" s="3">
        <v>2381</v>
      </c>
      <c r="E676" s="3">
        <v>1921</v>
      </c>
    </row>
    <row r="677" spans="1:5" x14ac:dyDescent="0.4">
      <c r="A677">
        <v>2018</v>
      </c>
      <c r="B677">
        <v>12</v>
      </c>
      <c r="C677">
        <v>19</v>
      </c>
      <c r="D677" s="3">
        <v>2458</v>
      </c>
      <c r="E677" s="3">
        <v>1912</v>
      </c>
    </row>
    <row r="678" spans="1:5" x14ac:dyDescent="0.4">
      <c r="A678">
        <v>2018</v>
      </c>
      <c r="B678">
        <v>12</v>
      </c>
      <c r="C678">
        <v>20</v>
      </c>
      <c r="D678" s="3">
        <v>2528</v>
      </c>
      <c r="E678" s="3">
        <v>1969</v>
      </c>
    </row>
    <row r="679" spans="1:5" x14ac:dyDescent="0.4">
      <c r="A679">
        <v>2018</v>
      </c>
      <c r="B679">
        <v>12</v>
      </c>
      <c r="C679">
        <v>21</v>
      </c>
      <c r="D679" s="3">
        <v>2574</v>
      </c>
      <c r="E679" s="3">
        <v>1877</v>
      </c>
    </row>
    <row r="680" spans="1:5" x14ac:dyDescent="0.4">
      <c r="A680">
        <v>2018</v>
      </c>
      <c r="B680">
        <v>12</v>
      </c>
      <c r="C680">
        <v>22</v>
      </c>
      <c r="D680" s="3">
        <v>2501</v>
      </c>
      <c r="E680" s="3">
        <v>1811</v>
      </c>
    </row>
    <row r="681" spans="1:5" x14ac:dyDescent="0.4">
      <c r="A681">
        <v>2018</v>
      </c>
      <c r="B681">
        <v>12</v>
      </c>
      <c r="C681">
        <v>23</v>
      </c>
      <c r="D681" s="3">
        <v>2228</v>
      </c>
      <c r="E681" s="3">
        <v>1702</v>
      </c>
    </row>
    <row r="682" spans="1:5" x14ac:dyDescent="0.4">
      <c r="A682">
        <v>2018</v>
      </c>
      <c r="B682">
        <v>12</v>
      </c>
      <c r="C682">
        <v>24</v>
      </c>
      <c r="D682" s="3">
        <v>2056</v>
      </c>
      <c r="E682" s="3">
        <v>1758</v>
      </c>
    </row>
    <row r="683" spans="1:5" x14ac:dyDescent="0.4">
      <c r="A683">
        <v>2018</v>
      </c>
      <c r="B683">
        <v>12</v>
      </c>
      <c r="C683">
        <v>25</v>
      </c>
      <c r="D683" s="3">
        <v>2037</v>
      </c>
      <c r="E683" s="3">
        <v>1596</v>
      </c>
    </row>
    <row r="684" spans="1:5" x14ac:dyDescent="0.4">
      <c r="A684">
        <v>2018</v>
      </c>
      <c r="B684">
        <v>12</v>
      </c>
      <c r="C684">
        <v>26</v>
      </c>
      <c r="D684" s="3">
        <v>1899</v>
      </c>
      <c r="E684" s="3">
        <v>1573</v>
      </c>
    </row>
    <row r="685" spans="1:5" x14ac:dyDescent="0.4">
      <c r="A685">
        <v>2018</v>
      </c>
      <c r="B685">
        <v>12</v>
      </c>
      <c r="C685">
        <v>27</v>
      </c>
      <c r="D685" s="3">
        <v>1989</v>
      </c>
      <c r="E685" s="3">
        <v>1573</v>
      </c>
    </row>
    <row r="686" spans="1:5" x14ac:dyDescent="0.4">
      <c r="A686">
        <v>2018</v>
      </c>
      <c r="B686">
        <v>12</v>
      </c>
      <c r="C686">
        <v>28</v>
      </c>
      <c r="D686" s="3">
        <v>1935</v>
      </c>
      <c r="E686" s="3">
        <v>1610</v>
      </c>
    </row>
    <row r="687" spans="1:5" x14ac:dyDescent="0.4">
      <c r="A687">
        <v>2018</v>
      </c>
      <c r="B687">
        <v>12</v>
      </c>
      <c r="C687">
        <v>29</v>
      </c>
      <c r="D687" s="3">
        <v>1911</v>
      </c>
      <c r="E687" s="3">
        <v>1683</v>
      </c>
    </row>
    <row r="688" spans="1:5" x14ac:dyDescent="0.4">
      <c r="A688">
        <v>2018</v>
      </c>
      <c r="B688">
        <v>12</v>
      </c>
      <c r="C688">
        <v>30</v>
      </c>
      <c r="D688" s="3">
        <v>2036</v>
      </c>
      <c r="E688" s="3">
        <v>1727</v>
      </c>
    </row>
    <row r="689" spans="1:5" x14ac:dyDescent="0.4">
      <c r="A689">
        <v>2018</v>
      </c>
      <c r="B689">
        <v>12</v>
      </c>
      <c r="C689">
        <v>31</v>
      </c>
      <c r="D689" s="3">
        <v>2031</v>
      </c>
      <c r="E689" s="3">
        <v>1738</v>
      </c>
    </row>
    <row r="690" spans="1:5" x14ac:dyDescent="0.4">
      <c r="A690">
        <v>2018</v>
      </c>
      <c r="B690">
        <v>12</v>
      </c>
      <c r="C690">
        <v>32</v>
      </c>
      <c r="D690" s="3">
        <v>2022</v>
      </c>
      <c r="E690" s="3">
        <v>1748</v>
      </c>
    </row>
    <row r="691" spans="1:5" x14ac:dyDescent="0.4">
      <c r="A691">
        <v>2018</v>
      </c>
      <c r="B691">
        <v>12</v>
      </c>
      <c r="C691">
        <v>33</v>
      </c>
      <c r="D691" s="3">
        <v>2035</v>
      </c>
      <c r="E691" s="3">
        <v>1853</v>
      </c>
    </row>
    <row r="692" spans="1:5" x14ac:dyDescent="0.4">
      <c r="A692">
        <v>2018</v>
      </c>
      <c r="B692">
        <v>12</v>
      </c>
      <c r="C692">
        <v>34</v>
      </c>
      <c r="D692" s="3">
        <v>2141</v>
      </c>
      <c r="E692" s="3">
        <v>1906</v>
      </c>
    </row>
    <row r="693" spans="1:5" x14ac:dyDescent="0.4">
      <c r="A693">
        <v>2018</v>
      </c>
      <c r="B693">
        <v>12</v>
      </c>
      <c r="C693">
        <v>35</v>
      </c>
      <c r="D693" s="3">
        <v>2142</v>
      </c>
      <c r="E693" s="3">
        <v>1995</v>
      </c>
    </row>
    <row r="694" spans="1:5" x14ac:dyDescent="0.4">
      <c r="A694">
        <v>2018</v>
      </c>
      <c r="B694">
        <v>12</v>
      </c>
      <c r="C694">
        <v>36</v>
      </c>
      <c r="D694" s="3">
        <v>2139</v>
      </c>
      <c r="E694" s="3">
        <v>1969</v>
      </c>
    </row>
    <row r="695" spans="1:5" x14ac:dyDescent="0.4">
      <c r="A695">
        <v>2018</v>
      </c>
      <c r="B695">
        <v>12</v>
      </c>
      <c r="C695">
        <v>37</v>
      </c>
      <c r="D695" s="3">
        <v>2177</v>
      </c>
      <c r="E695" s="3">
        <v>2047</v>
      </c>
    </row>
    <row r="696" spans="1:5" x14ac:dyDescent="0.4">
      <c r="A696">
        <v>2018</v>
      </c>
      <c r="B696">
        <v>12</v>
      </c>
      <c r="C696">
        <v>38</v>
      </c>
      <c r="D696" s="3">
        <v>2205</v>
      </c>
      <c r="E696" s="3">
        <v>2157</v>
      </c>
    </row>
    <row r="697" spans="1:5" x14ac:dyDescent="0.4">
      <c r="A697">
        <v>2018</v>
      </c>
      <c r="B697">
        <v>12</v>
      </c>
      <c r="C697">
        <v>39</v>
      </c>
      <c r="D697" s="3">
        <v>2435</v>
      </c>
      <c r="E697" s="3">
        <v>2289</v>
      </c>
    </row>
    <row r="698" spans="1:5" x14ac:dyDescent="0.4">
      <c r="A698">
        <v>2018</v>
      </c>
      <c r="B698">
        <v>12</v>
      </c>
      <c r="C698">
        <v>40</v>
      </c>
      <c r="D698" s="3">
        <v>2558</v>
      </c>
      <c r="E698" s="3">
        <v>2349</v>
      </c>
    </row>
    <row r="699" spans="1:5" x14ac:dyDescent="0.4">
      <c r="A699">
        <v>2018</v>
      </c>
      <c r="B699">
        <v>12</v>
      </c>
      <c r="C699">
        <v>41</v>
      </c>
      <c r="D699" s="3">
        <v>2646</v>
      </c>
      <c r="E699" s="3">
        <v>2480</v>
      </c>
    </row>
    <row r="700" spans="1:5" x14ac:dyDescent="0.4">
      <c r="A700">
        <v>2018</v>
      </c>
      <c r="B700">
        <v>12</v>
      </c>
      <c r="C700">
        <v>42</v>
      </c>
      <c r="D700" s="3">
        <v>2847</v>
      </c>
      <c r="E700" s="3">
        <v>2644</v>
      </c>
    </row>
    <row r="701" spans="1:5" x14ac:dyDescent="0.4">
      <c r="A701">
        <v>2018</v>
      </c>
      <c r="B701">
        <v>12</v>
      </c>
      <c r="C701">
        <v>43</v>
      </c>
      <c r="D701" s="3">
        <v>2987</v>
      </c>
      <c r="E701" s="3">
        <v>2837</v>
      </c>
    </row>
    <row r="702" spans="1:5" x14ac:dyDescent="0.4">
      <c r="A702">
        <v>2018</v>
      </c>
      <c r="B702">
        <v>12</v>
      </c>
      <c r="C702">
        <v>44</v>
      </c>
      <c r="D702" s="3">
        <v>3158</v>
      </c>
      <c r="E702" s="3">
        <v>3012</v>
      </c>
    </row>
    <row r="703" spans="1:5" x14ac:dyDescent="0.4">
      <c r="A703">
        <v>2018</v>
      </c>
      <c r="B703">
        <v>12</v>
      </c>
      <c r="C703">
        <v>45</v>
      </c>
      <c r="D703" s="3">
        <v>3393</v>
      </c>
      <c r="E703" s="3">
        <v>3175</v>
      </c>
    </row>
    <row r="704" spans="1:5" x14ac:dyDescent="0.4">
      <c r="A704">
        <v>2018</v>
      </c>
      <c r="B704">
        <v>12</v>
      </c>
      <c r="C704">
        <v>46</v>
      </c>
      <c r="D704" s="3">
        <v>3467</v>
      </c>
      <c r="E704" s="3">
        <v>3183</v>
      </c>
    </row>
    <row r="705" spans="1:5" x14ac:dyDescent="0.4">
      <c r="A705">
        <v>2018</v>
      </c>
      <c r="B705">
        <v>12</v>
      </c>
      <c r="C705">
        <v>47</v>
      </c>
      <c r="D705" s="3">
        <v>3403</v>
      </c>
      <c r="E705" s="3">
        <v>3183</v>
      </c>
    </row>
    <row r="706" spans="1:5" x14ac:dyDescent="0.4">
      <c r="A706">
        <v>2018</v>
      </c>
      <c r="B706">
        <v>12</v>
      </c>
      <c r="C706">
        <v>48</v>
      </c>
      <c r="D706" s="3">
        <v>3292</v>
      </c>
      <c r="E706" s="3">
        <v>3088</v>
      </c>
    </row>
    <row r="707" spans="1:5" x14ac:dyDescent="0.4">
      <c r="A707">
        <v>2018</v>
      </c>
      <c r="B707">
        <v>12</v>
      </c>
      <c r="C707">
        <v>49</v>
      </c>
      <c r="D707" s="3">
        <v>3169</v>
      </c>
      <c r="E707" s="3">
        <v>2893</v>
      </c>
    </row>
    <row r="708" spans="1:5" x14ac:dyDescent="0.4">
      <c r="A708">
        <v>2018</v>
      </c>
      <c r="B708">
        <v>12</v>
      </c>
      <c r="C708">
        <v>50</v>
      </c>
      <c r="D708" s="3">
        <v>3086</v>
      </c>
      <c r="E708" s="3">
        <v>2877</v>
      </c>
    </row>
    <row r="709" spans="1:5" x14ac:dyDescent="0.4">
      <c r="A709">
        <v>2018</v>
      </c>
      <c r="B709">
        <v>12</v>
      </c>
      <c r="C709">
        <v>51</v>
      </c>
      <c r="D709" s="3">
        <v>3190</v>
      </c>
      <c r="E709" s="3">
        <v>3005</v>
      </c>
    </row>
    <row r="710" spans="1:5" x14ac:dyDescent="0.4">
      <c r="A710">
        <v>2018</v>
      </c>
      <c r="B710">
        <v>12</v>
      </c>
      <c r="C710">
        <v>52</v>
      </c>
      <c r="D710" s="3">
        <v>2321</v>
      </c>
      <c r="E710" s="3">
        <v>2149</v>
      </c>
    </row>
    <row r="711" spans="1:5" x14ac:dyDescent="0.4">
      <c r="A711">
        <v>2018</v>
      </c>
      <c r="B711">
        <v>12</v>
      </c>
      <c r="C711">
        <v>53</v>
      </c>
      <c r="D711" s="3">
        <v>2905</v>
      </c>
      <c r="E711" s="3">
        <v>2740</v>
      </c>
    </row>
    <row r="712" spans="1:5" x14ac:dyDescent="0.4">
      <c r="A712">
        <v>2018</v>
      </c>
      <c r="B712">
        <v>12</v>
      </c>
      <c r="C712">
        <v>54</v>
      </c>
      <c r="D712" s="3">
        <v>2601</v>
      </c>
      <c r="E712" s="3">
        <v>2559</v>
      </c>
    </row>
    <row r="713" spans="1:5" x14ac:dyDescent="0.4">
      <c r="A713">
        <v>2018</v>
      </c>
      <c r="B713">
        <v>12</v>
      </c>
      <c r="C713">
        <v>55</v>
      </c>
      <c r="D713" s="3">
        <v>2619</v>
      </c>
      <c r="E713" s="3">
        <v>2470</v>
      </c>
    </row>
    <row r="714" spans="1:5" x14ac:dyDescent="0.4">
      <c r="A714">
        <v>2018</v>
      </c>
      <c r="B714">
        <v>12</v>
      </c>
      <c r="C714">
        <v>56</v>
      </c>
      <c r="D714" s="3">
        <v>2500</v>
      </c>
      <c r="E714" s="3">
        <v>2344</v>
      </c>
    </row>
    <row r="715" spans="1:5" x14ac:dyDescent="0.4">
      <c r="A715">
        <v>2018</v>
      </c>
      <c r="B715">
        <v>12</v>
      </c>
      <c r="C715">
        <v>57</v>
      </c>
      <c r="D715" s="3">
        <v>2476</v>
      </c>
      <c r="E715" s="3">
        <v>2325</v>
      </c>
    </row>
    <row r="716" spans="1:5" x14ac:dyDescent="0.4">
      <c r="A716">
        <v>2018</v>
      </c>
      <c r="B716">
        <v>12</v>
      </c>
      <c r="C716">
        <v>58</v>
      </c>
      <c r="D716" s="3">
        <v>2329</v>
      </c>
      <c r="E716" s="3">
        <v>2336</v>
      </c>
    </row>
    <row r="717" spans="1:5" x14ac:dyDescent="0.4">
      <c r="A717">
        <v>2018</v>
      </c>
      <c r="B717">
        <v>12</v>
      </c>
      <c r="C717">
        <v>59</v>
      </c>
      <c r="D717" s="3">
        <v>2479</v>
      </c>
      <c r="E717" s="3">
        <v>2227</v>
      </c>
    </row>
    <row r="718" spans="1:5" x14ac:dyDescent="0.4">
      <c r="A718">
        <v>2018</v>
      </c>
      <c r="B718">
        <v>12</v>
      </c>
      <c r="C718">
        <v>60</v>
      </c>
      <c r="D718" s="3">
        <v>2384</v>
      </c>
      <c r="E718" s="3">
        <v>2269</v>
      </c>
    </row>
    <row r="719" spans="1:5" x14ac:dyDescent="0.4">
      <c r="A719">
        <v>2018</v>
      </c>
      <c r="B719">
        <v>12</v>
      </c>
      <c r="C719">
        <v>61</v>
      </c>
      <c r="D719" s="3">
        <v>2204</v>
      </c>
      <c r="E719" s="3">
        <v>2191</v>
      </c>
    </row>
    <row r="720" spans="1:5" x14ac:dyDescent="0.4">
      <c r="A720">
        <v>2018</v>
      </c>
      <c r="B720">
        <v>12</v>
      </c>
      <c r="C720">
        <v>62</v>
      </c>
      <c r="D720" s="3">
        <v>2388</v>
      </c>
      <c r="E720" s="3">
        <v>2343</v>
      </c>
    </row>
    <row r="721" spans="1:5" x14ac:dyDescent="0.4">
      <c r="A721">
        <v>2018</v>
      </c>
      <c r="B721">
        <v>12</v>
      </c>
      <c r="C721">
        <v>63</v>
      </c>
      <c r="D721" s="3">
        <v>2350</v>
      </c>
      <c r="E721" s="3">
        <v>2379</v>
      </c>
    </row>
    <row r="722" spans="1:5" x14ac:dyDescent="0.4">
      <c r="A722">
        <v>2018</v>
      </c>
      <c r="B722">
        <v>12</v>
      </c>
      <c r="C722">
        <v>64</v>
      </c>
      <c r="D722" s="3">
        <v>2426</v>
      </c>
      <c r="E722" s="3">
        <v>2501</v>
      </c>
    </row>
    <row r="723" spans="1:5" x14ac:dyDescent="0.4">
      <c r="A723">
        <v>2018</v>
      </c>
      <c r="B723">
        <v>12</v>
      </c>
      <c r="C723">
        <v>65</v>
      </c>
      <c r="D723" s="3">
        <v>2570</v>
      </c>
      <c r="E723" s="3">
        <v>2481</v>
      </c>
    </row>
    <row r="724" spans="1:5" x14ac:dyDescent="0.4">
      <c r="A724">
        <v>2018</v>
      </c>
      <c r="B724">
        <v>12</v>
      </c>
      <c r="C724">
        <v>66</v>
      </c>
      <c r="D724" s="3">
        <v>2740</v>
      </c>
      <c r="E724" s="3">
        <v>2853</v>
      </c>
    </row>
    <row r="725" spans="1:5" x14ac:dyDescent="0.4">
      <c r="A725">
        <v>2018</v>
      </c>
      <c r="B725">
        <v>12</v>
      </c>
      <c r="C725">
        <v>67</v>
      </c>
      <c r="D725" s="3">
        <v>2863</v>
      </c>
      <c r="E725" s="3">
        <v>3059</v>
      </c>
    </row>
    <row r="726" spans="1:5" x14ac:dyDescent="0.4">
      <c r="A726">
        <v>2018</v>
      </c>
      <c r="B726">
        <v>12</v>
      </c>
      <c r="C726">
        <v>68</v>
      </c>
      <c r="D726" s="3">
        <v>3117</v>
      </c>
      <c r="E726" s="3">
        <v>3245</v>
      </c>
    </row>
    <row r="727" spans="1:5" x14ac:dyDescent="0.4">
      <c r="A727">
        <v>2018</v>
      </c>
      <c r="B727">
        <v>12</v>
      </c>
      <c r="C727">
        <v>69</v>
      </c>
      <c r="D727" s="3">
        <v>3626</v>
      </c>
      <c r="E727" s="3">
        <v>3927</v>
      </c>
    </row>
    <row r="728" spans="1:5" x14ac:dyDescent="0.4">
      <c r="A728">
        <v>2018</v>
      </c>
      <c r="B728">
        <v>12</v>
      </c>
      <c r="C728">
        <v>70</v>
      </c>
      <c r="D728" s="3">
        <v>3458</v>
      </c>
      <c r="E728" s="3">
        <v>3873</v>
      </c>
    </row>
    <row r="729" spans="1:5" x14ac:dyDescent="0.4">
      <c r="A729">
        <v>2018</v>
      </c>
      <c r="B729">
        <v>12</v>
      </c>
      <c r="C729">
        <v>71</v>
      </c>
      <c r="D729" s="3">
        <v>3560</v>
      </c>
      <c r="E729" s="3">
        <v>3998</v>
      </c>
    </row>
    <row r="730" spans="1:5" x14ac:dyDescent="0.4">
      <c r="A730">
        <v>2018</v>
      </c>
      <c r="B730">
        <v>12</v>
      </c>
      <c r="C730">
        <v>72</v>
      </c>
      <c r="D730" s="3">
        <v>2368</v>
      </c>
      <c r="E730" s="3">
        <v>2803</v>
      </c>
    </row>
    <row r="731" spans="1:5" x14ac:dyDescent="0.4">
      <c r="A731">
        <v>2018</v>
      </c>
      <c r="B731">
        <v>12</v>
      </c>
      <c r="C731">
        <v>73</v>
      </c>
      <c r="D731" s="3">
        <v>2087</v>
      </c>
      <c r="E731" s="3">
        <v>2532</v>
      </c>
    </row>
    <row r="732" spans="1:5" x14ac:dyDescent="0.4">
      <c r="A732">
        <v>2018</v>
      </c>
      <c r="B732">
        <v>12</v>
      </c>
      <c r="C732">
        <v>74</v>
      </c>
      <c r="D732" s="3">
        <v>2736</v>
      </c>
      <c r="E732" s="3">
        <v>3227</v>
      </c>
    </row>
    <row r="733" spans="1:5" x14ac:dyDescent="0.4">
      <c r="A733">
        <v>2018</v>
      </c>
      <c r="B733">
        <v>12</v>
      </c>
      <c r="C733">
        <v>75</v>
      </c>
      <c r="D733" s="3">
        <v>2818</v>
      </c>
      <c r="E733" s="3">
        <v>3234</v>
      </c>
    </row>
    <row r="734" spans="1:5" x14ac:dyDescent="0.4">
      <c r="A734">
        <v>2018</v>
      </c>
      <c r="B734">
        <v>12</v>
      </c>
      <c r="C734">
        <v>76</v>
      </c>
      <c r="D734" s="3">
        <v>2777</v>
      </c>
      <c r="E734" s="3">
        <v>3110</v>
      </c>
    </row>
    <row r="735" spans="1:5" x14ac:dyDescent="0.4">
      <c r="A735">
        <v>2018</v>
      </c>
      <c r="B735">
        <v>12</v>
      </c>
      <c r="C735">
        <v>77</v>
      </c>
      <c r="D735" s="3">
        <v>2670</v>
      </c>
      <c r="E735" s="3">
        <v>3175</v>
      </c>
    </row>
    <row r="736" spans="1:5" x14ac:dyDescent="0.4">
      <c r="A736">
        <v>2018</v>
      </c>
      <c r="B736">
        <v>12</v>
      </c>
      <c r="C736">
        <v>78</v>
      </c>
      <c r="D736" s="3">
        <v>2265</v>
      </c>
      <c r="E736" s="3">
        <v>2755</v>
      </c>
    </row>
    <row r="737" spans="1:5" x14ac:dyDescent="0.4">
      <c r="A737">
        <v>2018</v>
      </c>
      <c r="B737">
        <v>12</v>
      </c>
      <c r="C737">
        <v>79</v>
      </c>
      <c r="D737" s="3">
        <v>1972</v>
      </c>
      <c r="E737" s="3">
        <v>2428</v>
      </c>
    </row>
    <row r="738" spans="1:5" x14ac:dyDescent="0.4">
      <c r="A738">
        <v>2018</v>
      </c>
      <c r="B738">
        <v>12</v>
      </c>
      <c r="C738">
        <v>80</v>
      </c>
      <c r="D738" s="3">
        <v>1815</v>
      </c>
      <c r="E738" s="3">
        <v>2265</v>
      </c>
    </row>
    <row r="739" spans="1:5" x14ac:dyDescent="0.4">
      <c r="A739">
        <v>2018</v>
      </c>
      <c r="B739">
        <v>12</v>
      </c>
      <c r="C739">
        <v>81</v>
      </c>
      <c r="D739" s="3">
        <v>1855</v>
      </c>
      <c r="E739" s="3">
        <v>2338</v>
      </c>
    </row>
    <row r="740" spans="1:5" x14ac:dyDescent="0.4">
      <c r="A740">
        <v>2018</v>
      </c>
      <c r="B740">
        <v>12</v>
      </c>
      <c r="C740">
        <v>82</v>
      </c>
      <c r="D740" s="3">
        <v>1688</v>
      </c>
      <c r="E740" s="3">
        <v>2161</v>
      </c>
    </row>
    <row r="741" spans="1:5" x14ac:dyDescent="0.4">
      <c r="A741">
        <v>2018</v>
      </c>
      <c r="B741">
        <v>12</v>
      </c>
      <c r="C741">
        <v>83</v>
      </c>
      <c r="D741" s="3">
        <v>1654</v>
      </c>
      <c r="E741" s="3">
        <v>2274</v>
      </c>
    </row>
    <row r="742" spans="1:5" x14ac:dyDescent="0.4">
      <c r="A742">
        <v>2018</v>
      </c>
      <c r="B742">
        <v>12</v>
      </c>
      <c r="C742">
        <v>84</v>
      </c>
      <c r="D742" s="3">
        <v>1328</v>
      </c>
      <c r="E742" s="3">
        <v>1917</v>
      </c>
    </row>
    <row r="743" spans="1:5" x14ac:dyDescent="0.4">
      <c r="A743">
        <v>2018</v>
      </c>
      <c r="B743">
        <v>12</v>
      </c>
      <c r="C743">
        <v>85</v>
      </c>
      <c r="D743" s="3">
        <v>1225</v>
      </c>
      <c r="E743" s="3">
        <v>1836</v>
      </c>
    </row>
    <row r="744" spans="1:5" x14ac:dyDescent="0.4">
      <c r="A744">
        <v>2018</v>
      </c>
      <c r="B744">
        <v>12</v>
      </c>
      <c r="C744">
        <v>86</v>
      </c>
      <c r="D744" s="3">
        <v>1015</v>
      </c>
      <c r="E744" s="3">
        <v>1649</v>
      </c>
    </row>
    <row r="745" spans="1:5" x14ac:dyDescent="0.4">
      <c r="A745">
        <v>2018</v>
      </c>
      <c r="B745">
        <v>12</v>
      </c>
      <c r="C745">
        <v>87</v>
      </c>
      <c r="D745" s="3">
        <v>834</v>
      </c>
      <c r="E745" s="3">
        <v>1484</v>
      </c>
    </row>
    <row r="746" spans="1:5" x14ac:dyDescent="0.4">
      <c r="A746">
        <v>2018</v>
      </c>
      <c r="B746">
        <v>12</v>
      </c>
      <c r="C746">
        <v>88</v>
      </c>
      <c r="D746" s="3">
        <v>697</v>
      </c>
      <c r="E746" s="3">
        <v>1282</v>
      </c>
    </row>
    <row r="747" spans="1:5" x14ac:dyDescent="0.4">
      <c r="A747">
        <v>2018</v>
      </c>
      <c r="B747">
        <v>12</v>
      </c>
      <c r="C747">
        <v>89</v>
      </c>
      <c r="D747" s="3">
        <v>557</v>
      </c>
      <c r="E747" s="3">
        <v>1136</v>
      </c>
    </row>
    <row r="748" spans="1:5" x14ac:dyDescent="0.4">
      <c r="A748">
        <v>2018</v>
      </c>
      <c r="B748">
        <v>12</v>
      </c>
      <c r="C748">
        <v>90</v>
      </c>
      <c r="D748" s="3">
        <v>457</v>
      </c>
      <c r="E748" s="3">
        <v>1002</v>
      </c>
    </row>
    <row r="749" spans="1:5" x14ac:dyDescent="0.4">
      <c r="A749">
        <v>2018</v>
      </c>
      <c r="B749">
        <v>12</v>
      </c>
      <c r="C749">
        <v>91</v>
      </c>
      <c r="D749" s="3">
        <v>372</v>
      </c>
      <c r="E749" s="3">
        <v>828</v>
      </c>
    </row>
    <row r="750" spans="1:5" x14ac:dyDescent="0.4">
      <c r="A750">
        <v>2018</v>
      </c>
      <c r="B750">
        <v>12</v>
      </c>
      <c r="C750">
        <v>92</v>
      </c>
      <c r="D750" s="3">
        <v>296</v>
      </c>
      <c r="E750" s="3">
        <v>657</v>
      </c>
    </row>
    <row r="751" spans="1:5" x14ac:dyDescent="0.4">
      <c r="A751">
        <v>2018</v>
      </c>
      <c r="B751">
        <v>12</v>
      </c>
      <c r="C751">
        <v>93</v>
      </c>
      <c r="D751" s="3">
        <v>188</v>
      </c>
      <c r="E751" s="3">
        <v>659</v>
      </c>
    </row>
    <row r="752" spans="1:5" x14ac:dyDescent="0.4">
      <c r="A752">
        <v>2018</v>
      </c>
      <c r="B752">
        <v>12</v>
      </c>
      <c r="C752">
        <v>94</v>
      </c>
      <c r="D752" s="3">
        <v>126</v>
      </c>
      <c r="E752" s="3">
        <v>478</v>
      </c>
    </row>
    <row r="753" spans="1:5" x14ac:dyDescent="0.4">
      <c r="A753">
        <v>2018</v>
      </c>
      <c r="B753">
        <v>12</v>
      </c>
      <c r="C753">
        <v>95</v>
      </c>
      <c r="D753" s="3">
        <v>103</v>
      </c>
      <c r="E753" s="3">
        <v>373</v>
      </c>
    </row>
    <row r="754" spans="1:5" x14ac:dyDescent="0.4">
      <c r="A754">
        <v>2018</v>
      </c>
      <c r="B754">
        <v>12</v>
      </c>
      <c r="C754">
        <v>96</v>
      </c>
      <c r="D754" s="3">
        <v>70</v>
      </c>
      <c r="E754" s="3">
        <v>275</v>
      </c>
    </row>
    <row r="755" spans="1:5" x14ac:dyDescent="0.4">
      <c r="A755">
        <v>2018</v>
      </c>
      <c r="B755">
        <v>12</v>
      </c>
      <c r="C755">
        <v>97</v>
      </c>
      <c r="D755" s="3">
        <v>37</v>
      </c>
      <c r="E755" s="3">
        <v>236</v>
      </c>
    </row>
    <row r="756" spans="1:5" x14ac:dyDescent="0.4">
      <c r="A756">
        <v>2018</v>
      </c>
      <c r="B756">
        <v>12</v>
      </c>
      <c r="C756">
        <v>98</v>
      </c>
      <c r="D756" s="3">
        <v>30</v>
      </c>
      <c r="E756" s="3">
        <v>146</v>
      </c>
    </row>
    <row r="757" spans="1:5" x14ac:dyDescent="0.4">
      <c r="A757">
        <v>2018</v>
      </c>
      <c r="B757">
        <v>12</v>
      </c>
      <c r="C757">
        <v>99</v>
      </c>
      <c r="D757" s="3">
        <v>24</v>
      </c>
      <c r="E757" s="3">
        <v>89</v>
      </c>
    </row>
    <row r="758" spans="1:5" x14ac:dyDescent="0.4">
      <c r="A758">
        <v>2018</v>
      </c>
      <c r="B758">
        <v>12</v>
      </c>
      <c r="C758">
        <v>100</v>
      </c>
      <c r="D758" s="3">
        <v>13</v>
      </c>
      <c r="E758" s="3">
        <v>75</v>
      </c>
    </row>
    <row r="759" spans="1:5" x14ac:dyDescent="0.4">
      <c r="A759">
        <v>2018</v>
      </c>
      <c r="B759">
        <v>12</v>
      </c>
      <c r="C759">
        <v>101</v>
      </c>
      <c r="D759" s="3">
        <v>8</v>
      </c>
      <c r="E759" s="3">
        <v>51</v>
      </c>
    </row>
    <row r="760" spans="1:5" x14ac:dyDescent="0.4">
      <c r="A760">
        <v>2018</v>
      </c>
      <c r="B760">
        <v>12</v>
      </c>
      <c r="C760">
        <v>102</v>
      </c>
      <c r="D760" s="3">
        <v>6</v>
      </c>
      <c r="E760" s="3">
        <v>33</v>
      </c>
    </row>
    <row r="761" spans="1:5" x14ac:dyDescent="0.4">
      <c r="A761">
        <v>2018</v>
      </c>
      <c r="B761">
        <v>12</v>
      </c>
      <c r="C761">
        <v>103</v>
      </c>
      <c r="D761" s="3">
        <v>4</v>
      </c>
      <c r="E761" s="3">
        <v>34</v>
      </c>
    </row>
    <row r="762" spans="1:5" x14ac:dyDescent="0.4">
      <c r="A762">
        <v>2018</v>
      </c>
      <c r="B762">
        <v>12</v>
      </c>
      <c r="C762">
        <v>104</v>
      </c>
      <c r="D762" s="3">
        <v>2</v>
      </c>
      <c r="E762" s="3">
        <v>12</v>
      </c>
    </row>
    <row r="763" spans="1:5" x14ac:dyDescent="0.4">
      <c r="A763">
        <v>2018</v>
      </c>
      <c r="B763">
        <v>12</v>
      </c>
      <c r="C763">
        <v>105</v>
      </c>
      <c r="D763" s="3">
        <v>1</v>
      </c>
      <c r="E763" s="3">
        <v>11</v>
      </c>
    </row>
    <row r="764" spans="1:5" x14ac:dyDescent="0.4">
      <c r="A764">
        <v>2018</v>
      </c>
      <c r="B764">
        <v>12</v>
      </c>
      <c r="C764">
        <v>106</v>
      </c>
      <c r="D764" s="3">
        <v>1</v>
      </c>
      <c r="E764" s="3">
        <v>7</v>
      </c>
    </row>
    <row r="765" spans="1:5" x14ac:dyDescent="0.4">
      <c r="A765">
        <v>2018</v>
      </c>
      <c r="B765">
        <v>12</v>
      </c>
      <c r="C765">
        <v>107</v>
      </c>
      <c r="D765" s="3"/>
      <c r="E765" s="3">
        <v>5</v>
      </c>
    </row>
    <row r="766" spans="1:5" x14ac:dyDescent="0.4">
      <c r="A766">
        <v>2018</v>
      </c>
      <c r="B766">
        <v>12</v>
      </c>
      <c r="C766">
        <v>108</v>
      </c>
      <c r="D766" s="3"/>
      <c r="E766" s="3">
        <v>1</v>
      </c>
    </row>
    <row r="767" spans="1:5" x14ac:dyDescent="0.4">
      <c r="A767">
        <v>2018</v>
      </c>
      <c r="B767">
        <v>12</v>
      </c>
      <c r="C767">
        <v>109</v>
      </c>
      <c r="D767" s="3"/>
      <c r="E767" s="3"/>
    </row>
    <row r="768" spans="1:5" x14ac:dyDescent="0.4">
      <c r="A768">
        <v>2018</v>
      </c>
      <c r="B768">
        <v>12</v>
      </c>
      <c r="C768">
        <v>110</v>
      </c>
      <c r="D768" s="3"/>
      <c r="E768" s="3"/>
    </row>
    <row r="769" spans="1:5" x14ac:dyDescent="0.4">
      <c r="A769">
        <v>2018</v>
      </c>
      <c r="B769">
        <v>12</v>
      </c>
      <c r="C769">
        <v>111</v>
      </c>
      <c r="D769" s="3"/>
      <c r="E769" s="3"/>
    </row>
    <row r="770" spans="1:5" x14ac:dyDescent="0.4">
      <c r="A770">
        <v>2018</v>
      </c>
      <c r="B770">
        <v>12</v>
      </c>
      <c r="C770">
        <v>112</v>
      </c>
      <c r="D770" s="3"/>
      <c r="E770" s="3">
        <v>1</v>
      </c>
    </row>
    <row r="771" spans="1:5" x14ac:dyDescent="0.4">
      <c r="A771">
        <v>2018</v>
      </c>
      <c r="B771">
        <v>12</v>
      </c>
      <c r="C771">
        <v>113</v>
      </c>
      <c r="D771" s="3"/>
      <c r="E771" s="3"/>
    </row>
    <row r="772" spans="1:5" x14ac:dyDescent="0.4">
      <c r="A772">
        <v>2018</v>
      </c>
      <c r="B772">
        <v>12</v>
      </c>
      <c r="C772">
        <v>114</v>
      </c>
      <c r="D772" s="3"/>
      <c r="E772" s="3"/>
    </row>
    <row r="773" spans="1:5" x14ac:dyDescent="0.4">
      <c r="A773">
        <v>2018</v>
      </c>
      <c r="B773">
        <v>12</v>
      </c>
      <c r="C773">
        <v>115</v>
      </c>
      <c r="D773" s="3"/>
      <c r="E773" s="3"/>
    </row>
    <row r="774" spans="1:5" x14ac:dyDescent="0.4">
      <c r="A774">
        <v>2018</v>
      </c>
      <c r="B774">
        <v>12</v>
      </c>
      <c r="C774">
        <v>116</v>
      </c>
      <c r="D774" s="3"/>
      <c r="E774" s="3"/>
    </row>
    <row r="775" spans="1:5" x14ac:dyDescent="0.4">
      <c r="A775">
        <v>2018</v>
      </c>
      <c r="B775">
        <v>12</v>
      </c>
      <c r="C775">
        <v>117</v>
      </c>
      <c r="D775" s="3"/>
      <c r="E775" s="3"/>
    </row>
    <row r="776" spans="1:5" x14ac:dyDescent="0.4">
      <c r="A776">
        <v>2018</v>
      </c>
      <c r="B776">
        <v>12</v>
      </c>
      <c r="C776">
        <v>118</v>
      </c>
      <c r="D776" s="3"/>
      <c r="E776" s="3"/>
    </row>
    <row r="777" spans="1:5" x14ac:dyDescent="0.4">
      <c r="A777">
        <v>2018</v>
      </c>
      <c r="B777">
        <v>12</v>
      </c>
      <c r="C777">
        <v>119</v>
      </c>
      <c r="D777" s="3"/>
      <c r="E777" s="3"/>
    </row>
    <row r="778" spans="1:5" x14ac:dyDescent="0.4">
      <c r="A778">
        <v>2018</v>
      </c>
      <c r="B778">
        <v>12</v>
      </c>
      <c r="C778">
        <v>120</v>
      </c>
      <c r="D778" s="3"/>
      <c r="E778" s="3"/>
    </row>
    <row r="779" spans="1:5" x14ac:dyDescent="0.4">
      <c r="A779">
        <v>2018</v>
      </c>
      <c r="B779">
        <v>12</v>
      </c>
      <c r="C779">
        <v>121</v>
      </c>
      <c r="D779" s="3"/>
      <c r="E779" s="3"/>
    </row>
    <row r="780" spans="1:5" x14ac:dyDescent="0.4">
      <c r="A780">
        <v>2018</v>
      </c>
      <c r="B780">
        <v>12</v>
      </c>
      <c r="C780">
        <v>122</v>
      </c>
      <c r="D780" s="3"/>
      <c r="E780" s="3"/>
    </row>
    <row r="781" spans="1:5" x14ac:dyDescent="0.4">
      <c r="A781">
        <v>2018</v>
      </c>
      <c r="B781">
        <v>12</v>
      </c>
      <c r="C781">
        <v>123</v>
      </c>
      <c r="D781" s="3"/>
      <c r="E781" s="3"/>
    </row>
    <row r="782" spans="1:5" x14ac:dyDescent="0.4">
      <c r="A782">
        <v>2018</v>
      </c>
      <c r="B782">
        <v>12</v>
      </c>
      <c r="C782">
        <v>124</v>
      </c>
      <c r="D782" s="3"/>
      <c r="E782" s="3"/>
    </row>
    <row r="783" spans="1:5" x14ac:dyDescent="0.4">
      <c r="A783">
        <v>2018</v>
      </c>
      <c r="B783">
        <v>12</v>
      </c>
      <c r="C783">
        <v>125</v>
      </c>
      <c r="D783" s="3"/>
      <c r="E783" s="3"/>
    </row>
    <row r="784" spans="1:5" x14ac:dyDescent="0.4">
      <c r="A784">
        <v>2018</v>
      </c>
      <c r="B784">
        <v>12</v>
      </c>
      <c r="C784">
        <v>126</v>
      </c>
      <c r="D784" s="3"/>
      <c r="E784" s="3"/>
    </row>
    <row r="785" spans="1:5" x14ac:dyDescent="0.4">
      <c r="A785">
        <v>2018</v>
      </c>
      <c r="B785">
        <v>12</v>
      </c>
      <c r="C785">
        <v>127</v>
      </c>
      <c r="D785" s="3"/>
      <c r="E785" s="3"/>
    </row>
    <row r="786" spans="1:5" x14ac:dyDescent="0.4">
      <c r="A786">
        <v>2018</v>
      </c>
      <c r="B786">
        <v>12</v>
      </c>
      <c r="C786">
        <v>128</v>
      </c>
      <c r="D786" s="3"/>
      <c r="E786" s="3"/>
    </row>
    <row r="787" spans="1:5" x14ac:dyDescent="0.4">
      <c r="A787">
        <v>2018</v>
      </c>
      <c r="B787">
        <v>12</v>
      </c>
      <c r="C787">
        <v>129</v>
      </c>
      <c r="D787" s="3"/>
      <c r="E787" s="3"/>
    </row>
    <row r="788" spans="1:5" x14ac:dyDescent="0.4">
      <c r="A788">
        <v>2018</v>
      </c>
      <c r="B788">
        <v>12</v>
      </c>
      <c r="C788">
        <v>130</v>
      </c>
      <c r="D788" s="3"/>
      <c r="E788" s="3"/>
    </row>
    <row r="789" spans="1:5" x14ac:dyDescent="0.4">
      <c r="A789">
        <v>2019</v>
      </c>
      <c r="B789">
        <v>1</v>
      </c>
      <c r="C789">
        <v>0</v>
      </c>
      <c r="D789" s="3">
        <v>1191</v>
      </c>
      <c r="E789" s="3">
        <v>1056</v>
      </c>
    </row>
    <row r="790" spans="1:5" x14ac:dyDescent="0.4">
      <c r="A790">
        <v>2019</v>
      </c>
      <c r="B790">
        <v>1</v>
      </c>
      <c r="C790">
        <v>1</v>
      </c>
      <c r="D790" s="3">
        <v>1292</v>
      </c>
      <c r="E790" s="3">
        <v>1226</v>
      </c>
    </row>
    <row r="791" spans="1:5" x14ac:dyDescent="0.4">
      <c r="A791">
        <v>2019</v>
      </c>
      <c r="B791">
        <v>1</v>
      </c>
      <c r="C791">
        <v>2</v>
      </c>
      <c r="D791" s="3">
        <v>1370</v>
      </c>
      <c r="E791" s="3">
        <v>1227</v>
      </c>
    </row>
    <row r="792" spans="1:5" x14ac:dyDescent="0.4">
      <c r="A792">
        <v>2019</v>
      </c>
      <c r="B792">
        <v>1</v>
      </c>
      <c r="C792">
        <v>3</v>
      </c>
      <c r="D792" s="3">
        <v>1426</v>
      </c>
      <c r="E792" s="3">
        <v>1364</v>
      </c>
    </row>
    <row r="793" spans="1:5" x14ac:dyDescent="0.4">
      <c r="A793">
        <v>2019</v>
      </c>
      <c r="B793">
        <v>1</v>
      </c>
      <c r="C793">
        <v>4</v>
      </c>
      <c r="D793" s="3">
        <v>1402</v>
      </c>
      <c r="E793" s="3">
        <v>1365</v>
      </c>
    </row>
    <row r="794" spans="1:5" x14ac:dyDescent="0.4">
      <c r="A794">
        <v>2019</v>
      </c>
      <c r="B794">
        <v>1</v>
      </c>
      <c r="C794">
        <v>5</v>
      </c>
      <c r="D794" s="3">
        <v>1425</v>
      </c>
      <c r="E794" s="3">
        <v>1438</v>
      </c>
    </row>
    <row r="795" spans="1:5" x14ac:dyDescent="0.4">
      <c r="A795">
        <v>2019</v>
      </c>
      <c r="B795">
        <v>1</v>
      </c>
      <c r="C795">
        <v>6</v>
      </c>
      <c r="D795" s="3">
        <v>1502</v>
      </c>
      <c r="E795" s="3">
        <v>1407</v>
      </c>
    </row>
    <row r="796" spans="1:5" x14ac:dyDescent="0.4">
      <c r="A796">
        <v>2019</v>
      </c>
      <c r="B796">
        <v>1</v>
      </c>
      <c r="C796">
        <v>7</v>
      </c>
      <c r="D796" s="3">
        <v>1528</v>
      </c>
      <c r="E796" s="3">
        <v>1524</v>
      </c>
    </row>
    <row r="797" spans="1:5" x14ac:dyDescent="0.4">
      <c r="A797">
        <v>2019</v>
      </c>
      <c r="B797">
        <v>1</v>
      </c>
      <c r="C797">
        <v>8</v>
      </c>
      <c r="D797" s="3">
        <v>1619</v>
      </c>
      <c r="E797" s="3">
        <v>1527</v>
      </c>
    </row>
    <row r="798" spans="1:5" x14ac:dyDescent="0.4">
      <c r="A798">
        <v>2019</v>
      </c>
      <c r="B798">
        <v>1</v>
      </c>
      <c r="C798">
        <v>9</v>
      </c>
      <c r="D798" s="3">
        <v>1533</v>
      </c>
      <c r="E798" s="3">
        <v>1494</v>
      </c>
    </row>
    <row r="799" spans="1:5" x14ac:dyDescent="0.4">
      <c r="A799">
        <v>2019</v>
      </c>
      <c r="B799">
        <v>1</v>
      </c>
      <c r="C799">
        <v>10</v>
      </c>
      <c r="D799" s="3">
        <v>1647</v>
      </c>
      <c r="E799" s="3">
        <v>1540</v>
      </c>
    </row>
    <row r="800" spans="1:5" x14ac:dyDescent="0.4">
      <c r="A800">
        <v>2019</v>
      </c>
      <c r="B800">
        <v>1</v>
      </c>
      <c r="C800">
        <v>11</v>
      </c>
      <c r="D800" s="3">
        <v>1629</v>
      </c>
      <c r="E800" s="3">
        <v>1619</v>
      </c>
    </row>
    <row r="801" spans="1:5" x14ac:dyDescent="0.4">
      <c r="A801">
        <v>2019</v>
      </c>
      <c r="B801">
        <v>1</v>
      </c>
      <c r="C801">
        <v>12</v>
      </c>
      <c r="D801" s="3">
        <v>1756</v>
      </c>
      <c r="E801" s="3">
        <v>1643</v>
      </c>
    </row>
    <row r="802" spans="1:5" x14ac:dyDescent="0.4">
      <c r="A802">
        <v>2019</v>
      </c>
      <c r="B802">
        <v>1</v>
      </c>
      <c r="C802">
        <v>13</v>
      </c>
      <c r="D802" s="3">
        <v>1683</v>
      </c>
      <c r="E802" s="3">
        <v>1568</v>
      </c>
    </row>
    <row r="803" spans="1:5" x14ac:dyDescent="0.4">
      <c r="A803">
        <v>2019</v>
      </c>
      <c r="B803">
        <v>1</v>
      </c>
      <c r="C803">
        <v>14</v>
      </c>
      <c r="D803" s="3">
        <v>1767</v>
      </c>
      <c r="E803" s="3">
        <v>1706</v>
      </c>
    </row>
    <row r="804" spans="1:5" x14ac:dyDescent="0.4">
      <c r="A804">
        <v>2019</v>
      </c>
      <c r="B804">
        <v>1</v>
      </c>
      <c r="C804">
        <v>15</v>
      </c>
      <c r="D804" s="3">
        <v>1945</v>
      </c>
      <c r="E804" s="3">
        <v>1748</v>
      </c>
    </row>
    <row r="805" spans="1:5" x14ac:dyDescent="0.4">
      <c r="A805">
        <v>2019</v>
      </c>
      <c r="B805">
        <v>1</v>
      </c>
      <c r="C805">
        <v>16</v>
      </c>
      <c r="D805" s="3">
        <v>2155</v>
      </c>
      <c r="E805" s="3">
        <v>1759</v>
      </c>
    </row>
    <row r="806" spans="1:5" x14ac:dyDescent="0.4">
      <c r="A806">
        <v>2019</v>
      </c>
      <c r="B806">
        <v>1</v>
      </c>
      <c r="C806">
        <v>17</v>
      </c>
      <c r="D806" s="3">
        <v>2183</v>
      </c>
      <c r="E806" s="3">
        <v>1780</v>
      </c>
    </row>
    <row r="807" spans="1:5" x14ac:dyDescent="0.4">
      <c r="A807">
        <v>2019</v>
      </c>
      <c r="B807">
        <v>1</v>
      </c>
      <c r="C807">
        <v>18</v>
      </c>
      <c r="D807" s="3">
        <v>2382</v>
      </c>
      <c r="E807" s="3">
        <v>1921</v>
      </c>
    </row>
    <row r="808" spans="1:5" x14ac:dyDescent="0.4">
      <c r="A808">
        <v>2019</v>
      </c>
      <c r="B808">
        <v>1</v>
      </c>
      <c r="C808">
        <v>19</v>
      </c>
      <c r="D808" s="3">
        <v>2460</v>
      </c>
      <c r="E808" s="3">
        <v>1900</v>
      </c>
    </row>
    <row r="809" spans="1:5" x14ac:dyDescent="0.4">
      <c r="A809">
        <v>2019</v>
      </c>
      <c r="B809">
        <v>1</v>
      </c>
      <c r="C809">
        <v>20</v>
      </c>
      <c r="D809" s="3">
        <v>2526</v>
      </c>
      <c r="E809" s="3">
        <v>1987</v>
      </c>
    </row>
    <row r="810" spans="1:5" x14ac:dyDescent="0.4">
      <c r="A810">
        <v>2019</v>
      </c>
      <c r="B810">
        <v>1</v>
      </c>
      <c r="C810">
        <v>21</v>
      </c>
      <c r="D810" s="3">
        <v>2543</v>
      </c>
      <c r="E810" s="3">
        <v>1862</v>
      </c>
    </row>
    <row r="811" spans="1:5" x14ac:dyDescent="0.4">
      <c r="A811">
        <v>2019</v>
      </c>
      <c r="B811">
        <v>1</v>
      </c>
      <c r="C811">
        <v>22</v>
      </c>
      <c r="D811" s="3">
        <v>2550</v>
      </c>
      <c r="E811" s="3">
        <v>1842</v>
      </c>
    </row>
    <row r="812" spans="1:5" x14ac:dyDescent="0.4">
      <c r="A812">
        <v>2019</v>
      </c>
      <c r="B812">
        <v>1</v>
      </c>
      <c r="C812">
        <v>23</v>
      </c>
      <c r="D812" s="3">
        <v>2193</v>
      </c>
      <c r="E812" s="3">
        <v>1677</v>
      </c>
    </row>
    <row r="813" spans="1:5" x14ac:dyDescent="0.4">
      <c r="A813">
        <v>2019</v>
      </c>
      <c r="B813">
        <v>1</v>
      </c>
      <c r="C813">
        <v>24</v>
      </c>
      <c r="D813" s="3">
        <v>2051</v>
      </c>
      <c r="E813" s="3">
        <v>1764</v>
      </c>
    </row>
    <row r="814" spans="1:5" x14ac:dyDescent="0.4">
      <c r="A814">
        <v>2019</v>
      </c>
      <c r="B814">
        <v>1</v>
      </c>
      <c r="C814">
        <v>25</v>
      </c>
      <c r="D814" s="3">
        <v>2025</v>
      </c>
      <c r="E814" s="3">
        <v>1610</v>
      </c>
    </row>
    <row r="815" spans="1:5" x14ac:dyDescent="0.4">
      <c r="A815">
        <v>2019</v>
      </c>
      <c r="B815">
        <v>1</v>
      </c>
      <c r="C815">
        <v>26</v>
      </c>
      <c r="D815" s="3">
        <v>1935</v>
      </c>
      <c r="E815" s="3">
        <v>1552</v>
      </c>
    </row>
    <row r="816" spans="1:5" x14ac:dyDescent="0.4">
      <c r="A816">
        <v>2019</v>
      </c>
      <c r="B816">
        <v>1</v>
      </c>
      <c r="C816">
        <v>27</v>
      </c>
      <c r="D816" s="3">
        <v>1956</v>
      </c>
      <c r="E816" s="3">
        <v>1576</v>
      </c>
    </row>
    <row r="817" spans="1:5" x14ac:dyDescent="0.4">
      <c r="A817">
        <v>2019</v>
      </c>
      <c r="B817">
        <v>1</v>
      </c>
      <c r="C817">
        <v>28</v>
      </c>
      <c r="D817" s="3">
        <v>1904</v>
      </c>
      <c r="E817" s="3">
        <v>1602</v>
      </c>
    </row>
    <row r="818" spans="1:5" x14ac:dyDescent="0.4">
      <c r="A818">
        <v>2019</v>
      </c>
      <c r="B818">
        <v>1</v>
      </c>
      <c r="C818">
        <v>29</v>
      </c>
      <c r="D818" s="3">
        <v>1910</v>
      </c>
      <c r="E818" s="3">
        <v>1665</v>
      </c>
    </row>
    <row r="819" spans="1:5" x14ac:dyDescent="0.4">
      <c r="A819">
        <v>2019</v>
      </c>
      <c r="B819">
        <v>1</v>
      </c>
      <c r="C819">
        <v>30</v>
      </c>
      <c r="D819" s="3">
        <v>2041</v>
      </c>
      <c r="E819" s="3">
        <v>1723</v>
      </c>
    </row>
    <row r="820" spans="1:5" x14ac:dyDescent="0.4">
      <c r="A820">
        <v>2019</v>
      </c>
      <c r="B820">
        <v>1</v>
      </c>
      <c r="C820">
        <v>31</v>
      </c>
      <c r="D820" s="3">
        <v>2022</v>
      </c>
      <c r="E820" s="3">
        <v>1752</v>
      </c>
    </row>
    <row r="821" spans="1:5" x14ac:dyDescent="0.4">
      <c r="A821">
        <v>2019</v>
      </c>
      <c r="B821">
        <v>1</v>
      </c>
      <c r="C821">
        <v>32</v>
      </c>
      <c r="D821" s="3">
        <v>2024</v>
      </c>
      <c r="E821" s="3">
        <v>1706</v>
      </c>
    </row>
    <row r="822" spans="1:5" x14ac:dyDescent="0.4">
      <c r="A822">
        <v>2019</v>
      </c>
      <c r="B822">
        <v>1</v>
      </c>
      <c r="C822">
        <v>33</v>
      </c>
      <c r="D822" s="3">
        <v>2007</v>
      </c>
      <c r="E822" s="3">
        <v>1831</v>
      </c>
    </row>
    <row r="823" spans="1:5" x14ac:dyDescent="0.4">
      <c r="A823">
        <v>2019</v>
      </c>
      <c r="B823">
        <v>1</v>
      </c>
      <c r="C823">
        <v>34</v>
      </c>
      <c r="D823" s="3">
        <v>2148</v>
      </c>
      <c r="E823" s="3">
        <v>1928</v>
      </c>
    </row>
    <row r="824" spans="1:5" x14ac:dyDescent="0.4">
      <c r="A824">
        <v>2019</v>
      </c>
      <c r="B824">
        <v>1</v>
      </c>
      <c r="C824">
        <v>35</v>
      </c>
      <c r="D824" s="3">
        <v>2157</v>
      </c>
      <c r="E824" s="3">
        <v>2006</v>
      </c>
    </row>
    <row r="825" spans="1:5" x14ac:dyDescent="0.4">
      <c r="A825">
        <v>2019</v>
      </c>
      <c r="B825">
        <v>1</v>
      </c>
      <c r="C825">
        <v>36</v>
      </c>
      <c r="D825" s="3">
        <v>2114</v>
      </c>
      <c r="E825" s="3">
        <v>1951</v>
      </c>
    </row>
    <row r="826" spans="1:5" x14ac:dyDescent="0.4">
      <c r="A826">
        <v>2019</v>
      </c>
      <c r="B826">
        <v>1</v>
      </c>
      <c r="C826">
        <v>37</v>
      </c>
      <c r="D826" s="3">
        <v>2179</v>
      </c>
      <c r="E826" s="3">
        <v>2020</v>
      </c>
    </row>
    <row r="827" spans="1:5" x14ac:dyDescent="0.4">
      <c r="A827">
        <v>2019</v>
      </c>
      <c r="B827">
        <v>1</v>
      </c>
      <c r="C827">
        <v>38</v>
      </c>
      <c r="D827" s="3">
        <v>2209</v>
      </c>
      <c r="E827" s="3">
        <v>2146</v>
      </c>
    </row>
    <row r="828" spans="1:5" x14ac:dyDescent="0.4">
      <c r="A828">
        <v>2019</v>
      </c>
      <c r="B828">
        <v>1</v>
      </c>
      <c r="C828">
        <v>39</v>
      </c>
      <c r="D828" s="3">
        <v>2398</v>
      </c>
      <c r="E828" s="3">
        <v>2302</v>
      </c>
    </row>
    <row r="829" spans="1:5" x14ac:dyDescent="0.4">
      <c r="A829">
        <v>2019</v>
      </c>
      <c r="B829">
        <v>1</v>
      </c>
      <c r="C829">
        <v>40</v>
      </c>
      <c r="D829" s="3">
        <v>2550</v>
      </c>
      <c r="E829" s="3">
        <v>2327</v>
      </c>
    </row>
    <row r="830" spans="1:5" x14ac:dyDescent="0.4">
      <c r="A830">
        <v>2019</v>
      </c>
      <c r="B830">
        <v>1</v>
      </c>
      <c r="C830">
        <v>41</v>
      </c>
      <c r="D830" s="3">
        <v>2659</v>
      </c>
      <c r="E830" s="3">
        <v>2498</v>
      </c>
    </row>
    <row r="831" spans="1:5" x14ac:dyDescent="0.4">
      <c r="A831">
        <v>2019</v>
      </c>
      <c r="B831">
        <v>1</v>
      </c>
      <c r="C831">
        <v>42</v>
      </c>
      <c r="D831" s="3">
        <v>2804</v>
      </c>
      <c r="E831" s="3">
        <v>2623</v>
      </c>
    </row>
    <row r="832" spans="1:5" x14ac:dyDescent="0.4">
      <c r="A832">
        <v>2019</v>
      </c>
      <c r="B832">
        <v>1</v>
      </c>
      <c r="C832">
        <v>43</v>
      </c>
      <c r="D832" s="3">
        <v>2975</v>
      </c>
      <c r="E832" s="3">
        <v>2828</v>
      </c>
    </row>
    <row r="833" spans="1:5" x14ac:dyDescent="0.4">
      <c r="A833">
        <v>2019</v>
      </c>
      <c r="B833">
        <v>1</v>
      </c>
      <c r="C833">
        <v>44</v>
      </c>
      <c r="D833" s="3">
        <v>3114</v>
      </c>
      <c r="E833" s="3">
        <v>3014</v>
      </c>
    </row>
    <row r="834" spans="1:5" x14ac:dyDescent="0.4">
      <c r="A834">
        <v>2019</v>
      </c>
      <c r="B834">
        <v>1</v>
      </c>
      <c r="C834">
        <v>45</v>
      </c>
      <c r="D834" s="3">
        <v>3402</v>
      </c>
      <c r="E834" s="3">
        <v>3141</v>
      </c>
    </row>
    <row r="835" spans="1:5" x14ac:dyDescent="0.4">
      <c r="A835">
        <v>2019</v>
      </c>
      <c r="B835">
        <v>1</v>
      </c>
      <c r="C835">
        <v>46</v>
      </c>
      <c r="D835" s="3">
        <v>3462</v>
      </c>
      <c r="E835" s="3">
        <v>3169</v>
      </c>
    </row>
    <row r="836" spans="1:5" x14ac:dyDescent="0.4">
      <c r="A836">
        <v>2019</v>
      </c>
      <c r="B836">
        <v>1</v>
      </c>
      <c r="C836">
        <v>47</v>
      </c>
      <c r="D836" s="3">
        <v>3410</v>
      </c>
      <c r="E836" s="3">
        <v>3190</v>
      </c>
    </row>
    <row r="837" spans="1:5" x14ac:dyDescent="0.4">
      <c r="A837">
        <v>2019</v>
      </c>
      <c r="B837">
        <v>1</v>
      </c>
      <c r="C837">
        <v>48</v>
      </c>
      <c r="D837" s="3">
        <v>3272</v>
      </c>
      <c r="E837" s="3">
        <v>3106</v>
      </c>
    </row>
    <row r="838" spans="1:5" x14ac:dyDescent="0.4">
      <c r="A838">
        <v>2019</v>
      </c>
      <c r="B838">
        <v>1</v>
      </c>
      <c r="C838">
        <v>49</v>
      </c>
      <c r="D838" s="3">
        <v>3169</v>
      </c>
      <c r="E838" s="3">
        <v>2907</v>
      </c>
    </row>
    <row r="839" spans="1:5" x14ac:dyDescent="0.4">
      <c r="A839">
        <v>2019</v>
      </c>
      <c r="B839">
        <v>1</v>
      </c>
      <c r="C839">
        <v>50</v>
      </c>
      <c r="D839" s="3">
        <v>3127</v>
      </c>
      <c r="E839" s="3">
        <v>2879</v>
      </c>
    </row>
    <row r="840" spans="1:5" x14ac:dyDescent="0.4">
      <c r="A840">
        <v>2019</v>
      </c>
      <c r="B840">
        <v>1</v>
      </c>
      <c r="C840">
        <v>51</v>
      </c>
      <c r="D840" s="3">
        <v>3151</v>
      </c>
      <c r="E840" s="3">
        <v>2953</v>
      </c>
    </row>
    <row r="841" spans="1:5" x14ac:dyDescent="0.4">
      <c r="A841">
        <v>2019</v>
      </c>
      <c r="B841">
        <v>1</v>
      </c>
      <c r="C841">
        <v>52</v>
      </c>
      <c r="D841" s="3">
        <v>2426</v>
      </c>
      <c r="E841" s="3">
        <v>2239</v>
      </c>
    </row>
    <row r="842" spans="1:5" x14ac:dyDescent="0.4">
      <c r="A842">
        <v>2019</v>
      </c>
      <c r="B842">
        <v>1</v>
      </c>
      <c r="C842">
        <v>53</v>
      </c>
      <c r="D842" s="3">
        <v>2840</v>
      </c>
      <c r="E842" s="3">
        <v>2702</v>
      </c>
    </row>
    <row r="843" spans="1:5" x14ac:dyDescent="0.4">
      <c r="A843">
        <v>2019</v>
      </c>
      <c r="B843">
        <v>1</v>
      </c>
      <c r="C843">
        <v>54</v>
      </c>
      <c r="D843" s="3">
        <v>2615</v>
      </c>
      <c r="E843" s="3">
        <v>2574</v>
      </c>
    </row>
    <row r="844" spans="1:5" x14ac:dyDescent="0.4">
      <c r="A844">
        <v>2019</v>
      </c>
      <c r="B844">
        <v>1</v>
      </c>
      <c r="C844">
        <v>55</v>
      </c>
      <c r="D844" s="3">
        <v>2616</v>
      </c>
      <c r="E844" s="3">
        <v>2464</v>
      </c>
    </row>
    <row r="845" spans="1:5" x14ac:dyDescent="0.4">
      <c r="A845">
        <v>2019</v>
      </c>
      <c r="B845">
        <v>1</v>
      </c>
      <c r="C845">
        <v>56</v>
      </c>
      <c r="D845" s="3">
        <v>2476</v>
      </c>
      <c r="E845" s="3">
        <v>2357</v>
      </c>
    </row>
    <row r="846" spans="1:5" x14ac:dyDescent="0.4">
      <c r="A846">
        <v>2019</v>
      </c>
      <c r="B846">
        <v>1</v>
      </c>
      <c r="C846">
        <v>57</v>
      </c>
      <c r="D846" s="3">
        <v>2503</v>
      </c>
      <c r="E846" s="3">
        <v>2321</v>
      </c>
    </row>
    <row r="847" spans="1:5" x14ac:dyDescent="0.4">
      <c r="A847">
        <v>2019</v>
      </c>
      <c r="B847">
        <v>1</v>
      </c>
      <c r="C847">
        <v>58</v>
      </c>
      <c r="D847" s="3">
        <v>2305</v>
      </c>
      <c r="E847" s="3">
        <v>2343</v>
      </c>
    </row>
    <row r="848" spans="1:5" x14ac:dyDescent="0.4">
      <c r="A848">
        <v>2019</v>
      </c>
      <c r="B848">
        <v>1</v>
      </c>
      <c r="C848">
        <v>59</v>
      </c>
      <c r="D848" s="3">
        <v>2488</v>
      </c>
      <c r="E848" s="3">
        <v>2200</v>
      </c>
    </row>
    <row r="849" spans="1:5" x14ac:dyDescent="0.4">
      <c r="A849">
        <v>2019</v>
      </c>
      <c r="B849">
        <v>1</v>
      </c>
      <c r="C849">
        <v>60</v>
      </c>
      <c r="D849" s="3">
        <v>2374</v>
      </c>
      <c r="E849" s="3">
        <v>2309</v>
      </c>
    </row>
    <row r="850" spans="1:5" x14ac:dyDescent="0.4">
      <c r="A850">
        <v>2019</v>
      </c>
      <c r="B850">
        <v>1</v>
      </c>
      <c r="C850">
        <v>61</v>
      </c>
      <c r="D850" s="3">
        <v>2226</v>
      </c>
      <c r="E850" s="3">
        <v>2170</v>
      </c>
    </row>
    <row r="851" spans="1:5" x14ac:dyDescent="0.4">
      <c r="A851">
        <v>2019</v>
      </c>
      <c r="B851">
        <v>1</v>
      </c>
      <c r="C851">
        <v>62</v>
      </c>
      <c r="D851" s="3">
        <v>2363</v>
      </c>
      <c r="E851" s="3">
        <v>2335</v>
      </c>
    </row>
    <row r="852" spans="1:5" x14ac:dyDescent="0.4">
      <c r="A852">
        <v>2019</v>
      </c>
      <c r="B852">
        <v>1</v>
      </c>
      <c r="C852">
        <v>63</v>
      </c>
      <c r="D852" s="3">
        <v>2344</v>
      </c>
      <c r="E852" s="3">
        <v>2337</v>
      </c>
    </row>
    <row r="853" spans="1:5" x14ac:dyDescent="0.4">
      <c r="A853">
        <v>2019</v>
      </c>
      <c r="B853">
        <v>1</v>
      </c>
      <c r="C853">
        <v>64</v>
      </c>
      <c r="D853" s="3">
        <v>2412</v>
      </c>
      <c r="E853" s="3">
        <v>2480</v>
      </c>
    </row>
    <row r="854" spans="1:5" x14ac:dyDescent="0.4">
      <c r="A854">
        <v>2019</v>
      </c>
      <c r="B854">
        <v>1</v>
      </c>
      <c r="C854">
        <v>65</v>
      </c>
      <c r="D854" s="3">
        <v>2554</v>
      </c>
      <c r="E854" s="3">
        <v>2505</v>
      </c>
    </row>
    <row r="855" spans="1:5" x14ac:dyDescent="0.4">
      <c r="A855">
        <v>2019</v>
      </c>
      <c r="B855">
        <v>1</v>
      </c>
      <c r="C855">
        <v>66</v>
      </c>
      <c r="D855" s="3">
        <v>2726</v>
      </c>
      <c r="E855" s="3">
        <v>2795</v>
      </c>
    </row>
    <row r="856" spans="1:5" x14ac:dyDescent="0.4">
      <c r="A856">
        <v>2019</v>
      </c>
      <c r="B856">
        <v>1</v>
      </c>
      <c r="C856">
        <v>67</v>
      </c>
      <c r="D856" s="3">
        <v>2837</v>
      </c>
      <c r="E856" s="3">
        <v>2999</v>
      </c>
    </row>
    <row r="857" spans="1:5" x14ac:dyDescent="0.4">
      <c r="A857">
        <v>2019</v>
      </c>
      <c r="B857">
        <v>1</v>
      </c>
      <c r="C857">
        <v>68</v>
      </c>
      <c r="D857" s="3">
        <v>3090</v>
      </c>
      <c r="E857" s="3">
        <v>3202</v>
      </c>
    </row>
    <row r="858" spans="1:5" x14ac:dyDescent="0.4">
      <c r="A858">
        <v>2019</v>
      </c>
      <c r="B858">
        <v>1</v>
      </c>
      <c r="C858">
        <v>69</v>
      </c>
      <c r="D858" s="3">
        <v>3534</v>
      </c>
      <c r="E858" s="3">
        <v>3903</v>
      </c>
    </row>
    <row r="859" spans="1:5" x14ac:dyDescent="0.4">
      <c r="A859">
        <v>2019</v>
      </c>
      <c r="B859">
        <v>1</v>
      </c>
      <c r="C859">
        <v>70</v>
      </c>
      <c r="D859" s="3">
        <v>3455</v>
      </c>
      <c r="E859" s="3">
        <v>3834</v>
      </c>
    </row>
    <row r="860" spans="1:5" x14ac:dyDescent="0.4">
      <c r="A860">
        <v>2019</v>
      </c>
      <c r="B860">
        <v>1</v>
      </c>
      <c r="C860">
        <v>71</v>
      </c>
      <c r="D860" s="3">
        <v>3632</v>
      </c>
      <c r="E860" s="3">
        <v>4065</v>
      </c>
    </row>
    <row r="861" spans="1:5" x14ac:dyDescent="0.4">
      <c r="A861">
        <v>2019</v>
      </c>
      <c r="B861">
        <v>1</v>
      </c>
      <c r="C861">
        <v>72</v>
      </c>
      <c r="D861" s="3">
        <v>2500</v>
      </c>
      <c r="E861" s="3">
        <v>2933</v>
      </c>
    </row>
    <row r="862" spans="1:5" x14ac:dyDescent="0.4">
      <c r="A862">
        <v>2019</v>
      </c>
      <c r="B862">
        <v>1</v>
      </c>
      <c r="C862">
        <v>73</v>
      </c>
      <c r="D862" s="3">
        <v>2021</v>
      </c>
      <c r="E862" s="3">
        <v>2487</v>
      </c>
    </row>
    <row r="863" spans="1:5" x14ac:dyDescent="0.4">
      <c r="A863">
        <v>2019</v>
      </c>
      <c r="B863">
        <v>1</v>
      </c>
      <c r="C863">
        <v>74</v>
      </c>
      <c r="D863" s="3">
        <v>2664</v>
      </c>
      <c r="E863" s="3">
        <v>3129</v>
      </c>
    </row>
    <row r="864" spans="1:5" x14ac:dyDescent="0.4">
      <c r="A864">
        <v>2019</v>
      </c>
      <c r="B864">
        <v>1</v>
      </c>
      <c r="C864">
        <v>75</v>
      </c>
      <c r="D864" s="3">
        <v>2821</v>
      </c>
      <c r="E864" s="3">
        <v>3264</v>
      </c>
    </row>
    <row r="865" spans="1:5" x14ac:dyDescent="0.4">
      <c r="A865">
        <v>2019</v>
      </c>
      <c r="B865">
        <v>1</v>
      </c>
      <c r="C865">
        <v>76</v>
      </c>
      <c r="D865" s="3">
        <v>2755</v>
      </c>
      <c r="E865" s="3">
        <v>3062</v>
      </c>
    </row>
    <row r="866" spans="1:5" x14ac:dyDescent="0.4">
      <c r="A866">
        <v>2019</v>
      </c>
      <c r="B866">
        <v>1</v>
      </c>
      <c r="C866">
        <v>77</v>
      </c>
      <c r="D866" s="3">
        <v>2683</v>
      </c>
      <c r="E866" s="3">
        <v>3243</v>
      </c>
    </row>
    <row r="867" spans="1:5" x14ac:dyDescent="0.4">
      <c r="A867">
        <v>2019</v>
      </c>
      <c r="B867">
        <v>1</v>
      </c>
      <c r="C867">
        <v>78</v>
      </c>
      <c r="D867" s="3">
        <v>2298</v>
      </c>
      <c r="E867" s="3">
        <v>2738</v>
      </c>
    </row>
    <row r="868" spans="1:5" x14ac:dyDescent="0.4">
      <c r="A868">
        <v>2019</v>
      </c>
      <c r="B868">
        <v>1</v>
      </c>
      <c r="C868">
        <v>79</v>
      </c>
      <c r="D868" s="3">
        <v>2006</v>
      </c>
      <c r="E868" s="3">
        <v>2454</v>
      </c>
    </row>
    <row r="869" spans="1:5" x14ac:dyDescent="0.4">
      <c r="A869">
        <v>2019</v>
      </c>
      <c r="B869">
        <v>1</v>
      </c>
      <c r="C869">
        <v>80</v>
      </c>
      <c r="D869" s="3">
        <v>1794</v>
      </c>
      <c r="E869" s="3">
        <v>2258</v>
      </c>
    </row>
    <row r="870" spans="1:5" x14ac:dyDescent="0.4">
      <c r="A870">
        <v>2019</v>
      </c>
      <c r="B870">
        <v>1</v>
      </c>
      <c r="C870">
        <v>81</v>
      </c>
      <c r="D870" s="3">
        <v>1866</v>
      </c>
      <c r="E870" s="3">
        <v>2372</v>
      </c>
    </row>
    <row r="871" spans="1:5" x14ac:dyDescent="0.4">
      <c r="A871">
        <v>2019</v>
      </c>
      <c r="B871">
        <v>1</v>
      </c>
      <c r="C871">
        <v>82</v>
      </c>
      <c r="D871" s="3">
        <v>1692</v>
      </c>
      <c r="E871" s="3">
        <v>2135</v>
      </c>
    </row>
    <row r="872" spans="1:5" x14ac:dyDescent="0.4">
      <c r="A872">
        <v>2019</v>
      </c>
      <c r="B872">
        <v>1</v>
      </c>
      <c r="C872">
        <v>83</v>
      </c>
      <c r="D872" s="3">
        <v>1649</v>
      </c>
      <c r="E872" s="3">
        <v>2246</v>
      </c>
    </row>
    <row r="873" spans="1:5" x14ac:dyDescent="0.4">
      <c r="A873">
        <v>2019</v>
      </c>
      <c r="B873">
        <v>1</v>
      </c>
      <c r="C873">
        <v>84</v>
      </c>
      <c r="D873" s="3">
        <v>1352</v>
      </c>
      <c r="E873" s="3">
        <v>1968</v>
      </c>
    </row>
    <row r="874" spans="1:5" x14ac:dyDescent="0.4">
      <c r="A874">
        <v>2019</v>
      </c>
      <c r="B874">
        <v>1</v>
      </c>
      <c r="C874">
        <v>85</v>
      </c>
      <c r="D874" s="3">
        <v>1197</v>
      </c>
      <c r="E874" s="3">
        <v>1823</v>
      </c>
    </row>
    <row r="875" spans="1:5" x14ac:dyDescent="0.4">
      <c r="A875">
        <v>2019</v>
      </c>
      <c r="B875">
        <v>1</v>
      </c>
      <c r="C875">
        <v>86</v>
      </c>
      <c r="D875" s="3">
        <v>1052</v>
      </c>
      <c r="E875" s="3">
        <v>1692</v>
      </c>
    </row>
    <row r="876" spans="1:5" x14ac:dyDescent="0.4">
      <c r="A876">
        <v>2019</v>
      </c>
      <c r="B876">
        <v>1</v>
      </c>
      <c r="C876">
        <v>87</v>
      </c>
      <c r="D876" s="3">
        <v>830</v>
      </c>
      <c r="E876" s="3">
        <v>1482</v>
      </c>
    </row>
    <row r="877" spans="1:5" x14ac:dyDescent="0.4">
      <c r="A877">
        <v>2019</v>
      </c>
      <c r="B877">
        <v>1</v>
      </c>
      <c r="C877">
        <v>88</v>
      </c>
      <c r="D877" s="3">
        <v>715</v>
      </c>
      <c r="E877" s="3">
        <v>1278</v>
      </c>
    </row>
    <row r="878" spans="1:5" x14ac:dyDescent="0.4">
      <c r="A878">
        <v>2019</v>
      </c>
      <c r="B878">
        <v>1</v>
      </c>
      <c r="C878">
        <v>89</v>
      </c>
      <c r="D878" s="3">
        <v>549</v>
      </c>
      <c r="E878" s="3">
        <v>1154</v>
      </c>
    </row>
    <row r="879" spans="1:5" x14ac:dyDescent="0.4">
      <c r="A879">
        <v>2019</v>
      </c>
      <c r="B879">
        <v>1</v>
      </c>
      <c r="C879">
        <v>90</v>
      </c>
      <c r="D879" s="3">
        <v>461</v>
      </c>
      <c r="E879" s="3">
        <v>1031</v>
      </c>
    </row>
    <row r="880" spans="1:5" x14ac:dyDescent="0.4">
      <c r="A880">
        <v>2019</v>
      </c>
      <c r="B880">
        <v>1</v>
      </c>
      <c r="C880">
        <v>91</v>
      </c>
      <c r="D880" s="3">
        <v>380</v>
      </c>
      <c r="E880" s="3">
        <v>819</v>
      </c>
    </row>
    <row r="881" spans="1:5" x14ac:dyDescent="0.4">
      <c r="A881">
        <v>2019</v>
      </c>
      <c r="B881">
        <v>1</v>
      </c>
      <c r="C881">
        <v>92</v>
      </c>
      <c r="D881" s="3">
        <v>285</v>
      </c>
      <c r="E881" s="3">
        <v>683</v>
      </c>
    </row>
    <row r="882" spans="1:5" x14ac:dyDescent="0.4">
      <c r="A882">
        <v>2019</v>
      </c>
      <c r="B882">
        <v>1</v>
      </c>
      <c r="C882">
        <v>93</v>
      </c>
      <c r="D882" s="3">
        <v>199</v>
      </c>
      <c r="E882" s="3">
        <v>654</v>
      </c>
    </row>
    <row r="883" spans="1:5" x14ac:dyDescent="0.4">
      <c r="A883">
        <v>2019</v>
      </c>
      <c r="B883">
        <v>1</v>
      </c>
      <c r="C883">
        <v>94</v>
      </c>
      <c r="D883" s="3">
        <v>131</v>
      </c>
      <c r="E883" s="3">
        <v>478</v>
      </c>
    </row>
    <row r="884" spans="1:5" x14ac:dyDescent="0.4">
      <c r="A884">
        <v>2019</v>
      </c>
      <c r="B884">
        <v>1</v>
      </c>
      <c r="C884">
        <v>95</v>
      </c>
      <c r="D884" s="3">
        <v>99</v>
      </c>
      <c r="E884" s="3">
        <v>373</v>
      </c>
    </row>
    <row r="885" spans="1:5" x14ac:dyDescent="0.4">
      <c r="A885">
        <v>2019</v>
      </c>
      <c r="B885">
        <v>1</v>
      </c>
      <c r="C885">
        <v>96</v>
      </c>
      <c r="D885" s="3">
        <v>65</v>
      </c>
      <c r="E885" s="3">
        <v>256</v>
      </c>
    </row>
    <row r="886" spans="1:5" x14ac:dyDescent="0.4">
      <c r="A886">
        <v>2019</v>
      </c>
      <c r="B886">
        <v>1</v>
      </c>
      <c r="C886">
        <v>97</v>
      </c>
      <c r="D886" s="3">
        <v>41</v>
      </c>
      <c r="E886" s="3">
        <v>250</v>
      </c>
    </row>
    <row r="887" spans="1:5" x14ac:dyDescent="0.4">
      <c r="A887">
        <v>2019</v>
      </c>
      <c r="B887">
        <v>1</v>
      </c>
      <c r="C887">
        <v>98</v>
      </c>
      <c r="D887" s="3">
        <v>30</v>
      </c>
      <c r="E887" s="3">
        <v>149</v>
      </c>
    </row>
    <row r="888" spans="1:5" x14ac:dyDescent="0.4">
      <c r="A888">
        <v>2019</v>
      </c>
      <c r="B888">
        <v>1</v>
      </c>
      <c r="C888">
        <v>99</v>
      </c>
      <c r="D888" s="3">
        <v>23</v>
      </c>
      <c r="E888" s="3">
        <v>91</v>
      </c>
    </row>
    <row r="889" spans="1:5" x14ac:dyDescent="0.4">
      <c r="A889">
        <v>2019</v>
      </c>
      <c r="B889">
        <v>1</v>
      </c>
      <c r="C889">
        <v>100</v>
      </c>
      <c r="D889" s="3">
        <v>14</v>
      </c>
      <c r="E889" s="3">
        <v>71</v>
      </c>
    </row>
    <row r="890" spans="1:5" x14ac:dyDescent="0.4">
      <c r="A890">
        <v>2019</v>
      </c>
      <c r="B890">
        <v>1</v>
      </c>
      <c r="C890">
        <v>101</v>
      </c>
      <c r="D890" s="3">
        <v>10</v>
      </c>
      <c r="E890" s="3">
        <v>50</v>
      </c>
    </row>
    <row r="891" spans="1:5" x14ac:dyDescent="0.4">
      <c r="A891">
        <v>2019</v>
      </c>
      <c r="B891">
        <v>1</v>
      </c>
      <c r="C891">
        <v>102</v>
      </c>
      <c r="D891" s="3">
        <v>5</v>
      </c>
      <c r="E891" s="3">
        <v>36</v>
      </c>
    </row>
    <row r="892" spans="1:5" x14ac:dyDescent="0.4">
      <c r="A892">
        <v>2019</v>
      </c>
      <c r="B892">
        <v>1</v>
      </c>
      <c r="C892">
        <v>103</v>
      </c>
      <c r="D892" s="3">
        <v>4</v>
      </c>
      <c r="E892" s="3">
        <v>31</v>
      </c>
    </row>
    <row r="893" spans="1:5" x14ac:dyDescent="0.4">
      <c r="A893">
        <v>2019</v>
      </c>
      <c r="B893">
        <v>1</v>
      </c>
      <c r="C893">
        <v>104</v>
      </c>
      <c r="D893" s="3">
        <v>2</v>
      </c>
      <c r="E893" s="3">
        <v>14</v>
      </c>
    </row>
    <row r="894" spans="1:5" x14ac:dyDescent="0.4">
      <c r="A894">
        <v>2019</v>
      </c>
      <c r="B894">
        <v>1</v>
      </c>
      <c r="C894">
        <v>105</v>
      </c>
      <c r="D894" s="3">
        <v>1</v>
      </c>
      <c r="E894" s="3">
        <v>12</v>
      </c>
    </row>
    <row r="895" spans="1:5" x14ac:dyDescent="0.4">
      <c r="A895">
        <v>2019</v>
      </c>
      <c r="B895">
        <v>1</v>
      </c>
      <c r="C895">
        <v>106</v>
      </c>
      <c r="D895" s="3">
        <v>1</v>
      </c>
      <c r="E895" s="3">
        <v>7</v>
      </c>
    </row>
    <row r="896" spans="1:5" x14ac:dyDescent="0.4">
      <c r="A896">
        <v>2019</v>
      </c>
      <c r="B896">
        <v>1</v>
      </c>
      <c r="C896">
        <v>107</v>
      </c>
      <c r="D896" s="3"/>
      <c r="E896" s="3">
        <v>3</v>
      </c>
    </row>
    <row r="897" spans="1:5" x14ac:dyDescent="0.4">
      <c r="A897">
        <v>2019</v>
      </c>
      <c r="B897">
        <v>1</v>
      </c>
      <c r="C897">
        <v>108</v>
      </c>
      <c r="D897" s="3"/>
      <c r="E897" s="3">
        <v>2</v>
      </c>
    </row>
    <row r="898" spans="1:5" x14ac:dyDescent="0.4">
      <c r="A898">
        <v>2019</v>
      </c>
      <c r="B898">
        <v>1</v>
      </c>
      <c r="C898">
        <v>109</v>
      </c>
      <c r="D898" s="3"/>
      <c r="E898" s="3"/>
    </row>
    <row r="899" spans="1:5" x14ac:dyDescent="0.4">
      <c r="A899">
        <v>2019</v>
      </c>
      <c r="B899">
        <v>1</v>
      </c>
      <c r="C899">
        <v>110</v>
      </c>
      <c r="D899" s="3"/>
      <c r="E899" s="3"/>
    </row>
    <row r="900" spans="1:5" x14ac:dyDescent="0.4">
      <c r="A900">
        <v>2019</v>
      </c>
      <c r="B900">
        <v>1</v>
      </c>
      <c r="C900">
        <v>111</v>
      </c>
      <c r="D900" s="3"/>
      <c r="E900" s="3"/>
    </row>
    <row r="901" spans="1:5" x14ac:dyDescent="0.4">
      <c r="A901">
        <v>2019</v>
      </c>
      <c r="B901">
        <v>1</v>
      </c>
      <c r="C901">
        <v>112</v>
      </c>
      <c r="D901" s="3"/>
      <c r="E901" s="3">
        <v>1</v>
      </c>
    </row>
    <row r="902" spans="1:5" x14ac:dyDescent="0.4">
      <c r="A902">
        <v>2019</v>
      </c>
      <c r="B902">
        <v>1</v>
      </c>
      <c r="C902">
        <v>113</v>
      </c>
      <c r="D902" s="3"/>
      <c r="E902" s="3"/>
    </row>
    <row r="903" spans="1:5" x14ac:dyDescent="0.4">
      <c r="A903">
        <v>2019</v>
      </c>
      <c r="B903">
        <v>1</v>
      </c>
      <c r="C903">
        <v>114</v>
      </c>
      <c r="D903" s="3"/>
      <c r="E903" s="3"/>
    </row>
    <row r="904" spans="1:5" x14ac:dyDescent="0.4">
      <c r="A904">
        <v>2019</v>
      </c>
      <c r="B904">
        <v>1</v>
      </c>
      <c r="C904">
        <v>115</v>
      </c>
      <c r="D904" s="3"/>
      <c r="E904" s="3"/>
    </row>
    <row r="905" spans="1:5" x14ac:dyDescent="0.4">
      <c r="A905">
        <v>2019</v>
      </c>
      <c r="B905">
        <v>1</v>
      </c>
      <c r="C905">
        <v>116</v>
      </c>
      <c r="D905" s="3"/>
      <c r="E905" s="3"/>
    </row>
    <row r="906" spans="1:5" x14ac:dyDescent="0.4">
      <c r="A906">
        <v>2019</v>
      </c>
      <c r="B906">
        <v>1</v>
      </c>
      <c r="C906">
        <v>117</v>
      </c>
      <c r="D906" s="3"/>
      <c r="E906" s="3"/>
    </row>
    <row r="907" spans="1:5" x14ac:dyDescent="0.4">
      <c r="A907">
        <v>2019</v>
      </c>
      <c r="B907">
        <v>1</v>
      </c>
      <c r="C907">
        <v>118</v>
      </c>
      <c r="D907" s="3"/>
      <c r="E907" s="3"/>
    </row>
    <row r="908" spans="1:5" x14ac:dyDescent="0.4">
      <c r="A908">
        <v>2019</v>
      </c>
      <c r="B908">
        <v>1</v>
      </c>
      <c r="C908">
        <v>119</v>
      </c>
      <c r="D908" s="3"/>
      <c r="E908" s="3"/>
    </row>
    <row r="909" spans="1:5" x14ac:dyDescent="0.4">
      <c r="A909">
        <v>2019</v>
      </c>
      <c r="B909">
        <v>1</v>
      </c>
      <c r="C909">
        <v>120</v>
      </c>
      <c r="D909" s="3"/>
      <c r="E909" s="3"/>
    </row>
    <row r="910" spans="1:5" x14ac:dyDescent="0.4">
      <c r="A910">
        <v>2019</v>
      </c>
      <c r="B910">
        <v>1</v>
      </c>
      <c r="C910">
        <v>121</v>
      </c>
      <c r="D910" s="3"/>
      <c r="E910" s="3"/>
    </row>
    <row r="911" spans="1:5" x14ac:dyDescent="0.4">
      <c r="A911">
        <v>2019</v>
      </c>
      <c r="B911">
        <v>1</v>
      </c>
      <c r="C911">
        <v>122</v>
      </c>
      <c r="D911" s="3"/>
      <c r="E911" s="3"/>
    </row>
    <row r="912" spans="1:5" x14ac:dyDescent="0.4">
      <c r="A912">
        <v>2019</v>
      </c>
      <c r="B912">
        <v>1</v>
      </c>
      <c r="C912">
        <v>123</v>
      </c>
      <c r="D912" s="3"/>
      <c r="E912" s="3"/>
    </row>
    <row r="913" spans="1:5" x14ac:dyDescent="0.4">
      <c r="A913">
        <v>2019</v>
      </c>
      <c r="B913">
        <v>1</v>
      </c>
      <c r="C913">
        <v>124</v>
      </c>
      <c r="D913" s="3"/>
      <c r="E913" s="3"/>
    </row>
    <row r="914" spans="1:5" x14ac:dyDescent="0.4">
      <c r="A914">
        <v>2019</v>
      </c>
      <c r="B914">
        <v>1</v>
      </c>
      <c r="C914">
        <v>125</v>
      </c>
      <c r="D914" s="3"/>
      <c r="E914" s="3"/>
    </row>
    <row r="915" spans="1:5" x14ac:dyDescent="0.4">
      <c r="A915">
        <v>2019</v>
      </c>
      <c r="B915">
        <v>1</v>
      </c>
      <c r="C915">
        <v>126</v>
      </c>
      <c r="D915" s="3"/>
      <c r="E915" s="3"/>
    </row>
    <row r="916" spans="1:5" x14ac:dyDescent="0.4">
      <c r="A916">
        <v>2019</v>
      </c>
      <c r="B916">
        <v>1</v>
      </c>
      <c r="C916">
        <v>127</v>
      </c>
      <c r="D916" s="3"/>
      <c r="E916" s="3"/>
    </row>
    <row r="917" spans="1:5" x14ac:dyDescent="0.4">
      <c r="A917">
        <v>2019</v>
      </c>
      <c r="B917">
        <v>1</v>
      </c>
      <c r="C917">
        <v>128</v>
      </c>
      <c r="D917" s="3"/>
      <c r="E917" s="3"/>
    </row>
    <row r="918" spans="1:5" x14ac:dyDescent="0.4">
      <c r="A918">
        <v>2019</v>
      </c>
      <c r="B918">
        <v>1</v>
      </c>
      <c r="C918">
        <v>129</v>
      </c>
      <c r="D918" s="3"/>
      <c r="E918" s="3"/>
    </row>
    <row r="919" spans="1:5" x14ac:dyDescent="0.4">
      <c r="A919">
        <v>2019</v>
      </c>
      <c r="B919">
        <v>1</v>
      </c>
      <c r="C919">
        <v>130</v>
      </c>
      <c r="D919" s="3"/>
      <c r="E919" s="3"/>
    </row>
    <row r="920" spans="1:5" x14ac:dyDescent="0.4">
      <c r="A920">
        <v>2019</v>
      </c>
      <c r="B920">
        <v>2</v>
      </c>
      <c r="C920">
        <v>0</v>
      </c>
      <c r="D920" s="3">
        <v>1176</v>
      </c>
      <c r="E920" s="3">
        <v>1050</v>
      </c>
    </row>
    <row r="921" spans="1:5" x14ac:dyDescent="0.4">
      <c r="A921">
        <v>2019</v>
      </c>
      <c r="B921">
        <v>2</v>
      </c>
      <c r="C921">
        <v>1</v>
      </c>
      <c r="D921" s="3">
        <v>1289</v>
      </c>
      <c r="E921" s="3">
        <v>1232</v>
      </c>
    </row>
    <row r="922" spans="1:5" x14ac:dyDescent="0.4">
      <c r="A922">
        <v>2019</v>
      </c>
      <c r="B922">
        <v>2</v>
      </c>
      <c r="C922">
        <v>2</v>
      </c>
      <c r="D922" s="3">
        <v>1363</v>
      </c>
      <c r="E922" s="3">
        <v>1222</v>
      </c>
    </row>
    <row r="923" spans="1:5" x14ac:dyDescent="0.4">
      <c r="A923">
        <v>2019</v>
      </c>
      <c r="B923">
        <v>2</v>
      </c>
      <c r="C923">
        <v>3</v>
      </c>
      <c r="D923" s="3">
        <v>1426</v>
      </c>
      <c r="E923" s="3">
        <v>1334</v>
      </c>
    </row>
    <row r="924" spans="1:5" x14ac:dyDescent="0.4">
      <c r="A924">
        <v>2019</v>
      </c>
      <c r="B924">
        <v>2</v>
      </c>
      <c r="C924">
        <v>4</v>
      </c>
      <c r="D924" s="3">
        <v>1414</v>
      </c>
      <c r="E924" s="3">
        <v>1383</v>
      </c>
    </row>
    <row r="925" spans="1:5" x14ac:dyDescent="0.4">
      <c r="A925">
        <v>2019</v>
      </c>
      <c r="B925">
        <v>2</v>
      </c>
      <c r="C925">
        <v>5</v>
      </c>
      <c r="D925" s="3">
        <v>1416</v>
      </c>
      <c r="E925" s="3">
        <v>1420</v>
      </c>
    </row>
    <row r="926" spans="1:5" x14ac:dyDescent="0.4">
      <c r="A926">
        <v>2019</v>
      </c>
      <c r="B926">
        <v>2</v>
      </c>
      <c r="C926">
        <v>6</v>
      </c>
      <c r="D926" s="3">
        <v>1499</v>
      </c>
      <c r="E926" s="3">
        <v>1413</v>
      </c>
    </row>
    <row r="927" spans="1:5" x14ac:dyDescent="0.4">
      <c r="A927">
        <v>2019</v>
      </c>
      <c r="B927">
        <v>2</v>
      </c>
      <c r="C927">
        <v>7</v>
      </c>
      <c r="D927" s="3">
        <v>1503</v>
      </c>
      <c r="E927" s="3">
        <v>1529</v>
      </c>
    </row>
    <row r="928" spans="1:5" x14ac:dyDescent="0.4">
      <c r="A928">
        <v>2019</v>
      </c>
      <c r="B928">
        <v>2</v>
      </c>
      <c r="C928">
        <v>8</v>
      </c>
      <c r="D928" s="3">
        <v>1628</v>
      </c>
      <c r="E928" s="3">
        <v>1528</v>
      </c>
    </row>
    <row r="929" spans="1:5" x14ac:dyDescent="0.4">
      <c r="A929">
        <v>2019</v>
      </c>
      <c r="B929">
        <v>2</v>
      </c>
      <c r="C929">
        <v>9</v>
      </c>
      <c r="D929" s="3">
        <v>1533</v>
      </c>
      <c r="E929" s="3">
        <v>1505</v>
      </c>
    </row>
    <row r="930" spans="1:5" x14ac:dyDescent="0.4">
      <c r="A930">
        <v>2019</v>
      </c>
      <c r="B930">
        <v>2</v>
      </c>
      <c r="C930">
        <v>10</v>
      </c>
      <c r="D930" s="3">
        <v>1655</v>
      </c>
      <c r="E930" s="3">
        <v>1519</v>
      </c>
    </row>
    <row r="931" spans="1:5" x14ac:dyDescent="0.4">
      <c r="A931">
        <v>2019</v>
      </c>
      <c r="B931">
        <v>2</v>
      </c>
      <c r="C931">
        <v>11</v>
      </c>
      <c r="D931" s="3">
        <v>1614</v>
      </c>
      <c r="E931" s="3">
        <v>1641</v>
      </c>
    </row>
    <row r="932" spans="1:5" x14ac:dyDescent="0.4">
      <c r="A932">
        <v>2019</v>
      </c>
      <c r="B932">
        <v>2</v>
      </c>
      <c r="C932">
        <v>12</v>
      </c>
      <c r="D932" s="3">
        <v>1769</v>
      </c>
      <c r="E932" s="3">
        <v>1628</v>
      </c>
    </row>
    <row r="933" spans="1:5" x14ac:dyDescent="0.4">
      <c r="A933">
        <v>2019</v>
      </c>
      <c r="B933">
        <v>2</v>
      </c>
      <c r="C933">
        <v>13</v>
      </c>
      <c r="D933" s="3">
        <v>1681</v>
      </c>
      <c r="E933" s="3">
        <v>1566</v>
      </c>
    </row>
    <row r="934" spans="1:5" x14ac:dyDescent="0.4">
      <c r="A934">
        <v>2019</v>
      </c>
      <c r="B934">
        <v>2</v>
      </c>
      <c r="C934">
        <v>14</v>
      </c>
      <c r="D934" s="3">
        <v>1745</v>
      </c>
      <c r="E934" s="3">
        <v>1695</v>
      </c>
    </row>
    <row r="935" spans="1:5" x14ac:dyDescent="0.4">
      <c r="A935">
        <v>2019</v>
      </c>
      <c r="B935">
        <v>2</v>
      </c>
      <c r="C935">
        <v>15</v>
      </c>
      <c r="D935" s="3">
        <v>1921</v>
      </c>
      <c r="E935" s="3">
        <v>1748</v>
      </c>
    </row>
    <row r="936" spans="1:5" x14ac:dyDescent="0.4">
      <c r="A936">
        <v>2019</v>
      </c>
      <c r="B936">
        <v>2</v>
      </c>
      <c r="C936">
        <v>16</v>
      </c>
      <c r="D936" s="3">
        <v>2150</v>
      </c>
      <c r="E936" s="3">
        <v>1774</v>
      </c>
    </row>
    <row r="937" spans="1:5" x14ac:dyDescent="0.4">
      <c r="A937">
        <v>2019</v>
      </c>
      <c r="B937">
        <v>2</v>
      </c>
      <c r="C937">
        <v>17</v>
      </c>
      <c r="D937" s="3">
        <v>2202</v>
      </c>
      <c r="E937" s="3">
        <v>1777</v>
      </c>
    </row>
    <row r="938" spans="1:5" x14ac:dyDescent="0.4">
      <c r="A938">
        <v>2019</v>
      </c>
      <c r="B938">
        <v>2</v>
      </c>
      <c r="C938">
        <v>18</v>
      </c>
      <c r="D938" s="3">
        <v>2315</v>
      </c>
      <c r="E938" s="3">
        <v>1882</v>
      </c>
    </row>
    <row r="939" spans="1:5" x14ac:dyDescent="0.4">
      <c r="A939">
        <v>2019</v>
      </c>
      <c r="B939">
        <v>2</v>
      </c>
      <c r="C939">
        <v>19</v>
      </c>
      <c r="D939" s="3">
        <v>2455</v>
      </c>
      <c r="E939" s="3">
        <v>1936</v>
      </c>
    </row>
    <row r="940" spans="1:5" x14ac:dyDescent="0.4">
      <c r="A940">
        <v>2019</v>
      </c>
      <c r="B940">
        <v>2</v>
      </c>
      <c r="C940">
        <v>20</v>
      </c>
      <c r="D940" s="3">
        <v>2524</v>
      </c>
      <c r="E940" s="3">
        <v>1955</v>
      </c>
    </row>
    <row r="941" spans="1:5" x14ac:dyDescent="0.4">
      <c r="A941">
        <v>2019</v>
      </c>
      <c r="B941">
        <v>2</v>
      </c>
      <c r="C941">
        <v>21</v>
      </c>
      <c r="D941" s="3">
        <v>2524</v>
      </c>
      <c r="E941" s="3">
        <v>1872</v>
      </c>
    </row>
    <row r="942" spans="1:5" x14ac:dyDescent="0.4">
      <c r="A942">
        <v>2019</v>
      </c>
      <c r="B942">
        <v>2</v>
      </c>
      <c r="C942">
        <v>22</v>
      </c>
      <c r="D942" s="3">
        <v>2562</v>
      </c>
      <c r="E942" s="3">
        <v>1845</v>
      </c>
    </row>
    <row r="943" spans="1:5" x14ac:dyDescent="0.4">
      <c r="A943">
        <v>2019</v>
      </c>
      <c r="B943">
        <v>2</v>
      </c>
      <c r="C943">
        <v>23</v>
      </c>
      <c r="D943" s="3">
        <v>2155</v>
      </c>
      <c r="E943" s="3">
        <v>1662</v>
      </c>
    </row>
    <row r="944" spans="1:5" x14ac:dyDescent="0.4">
      <c r="A944">
        <v>2019</v>
      </c>
      <c r="B944">
        <v>2</v>
      </c>
      <c r="C944">
        <v>24</v>
      </c>
      <c r="D944" s="3">
        <v>2061</v>
      </c>
      <c r="E944" s="3">
        <v>1754</v>
      </c>
    </row>
    <row r="945" spans="1:5" x14ac:dyDescent="0.4">
      <c r="A945">
        <v>2019</v>
      </c>
      <c r="B945">
        <v>2</v>
      </c>
      <c r="C945">
        <v>25</v>
      </c>
      <c r="D945" s="3">
        <v>1986</v>
      </c>
      <c r="E945" s="3">
        <v>1624</v>
      </c>
    </row>
    <row r="946" spans="1:5" x14ac:dyDescent="0.4">
      <c r="A946">
        <v>2019</v>
      </c>
      <c r="B946">
        <v>2</v>
      </c>
      <c r="C946">
        <v>26</v>
      </c>
      <c r="D946" s="3">
        <v>1933</v>
      </c>
      <c r="E946" s="3">
        <v>1535</v>
      </c>
    </row>
    <row r="947" spans="1:5" x14ac:dyDescent="0.4">
      <c r="A947">
        <v>2019</v>
      </c>
      <c r="B947">
        <v>2</v>
      </c>
      <c r="C947">
        <v>27</v>
      </c>
      <c r="D947" s="3">
        <v>1961</v>
      </c>
      <c r="E947" s="3">
        <v>1575</v>
      </c>
    </row>
    <row r="948" spans="1:5" x14ac:dyDescent="0.4">
      <c r="A948">
        <v>2019</v>
      </c>
      <c r="B948">
        <v>2</v>
      </c>
      <c r="C948">
        <v>28</v>
      </c>
      <c r="D948" s="3">
        <v>1889</v>
      </c>
      <c r="E948" s="3">
        <v>1610</v>
      </c>
    </row>
    <row r="949" spans="1:5" x14ac:dyDescent="0.4">
      <c r="A949">
        <v>2019</v>
      </c>
      <c r="B949">
        <v>2</v>
      </c>
      <c r="C949">
        <v>29</v>
      </c>
      <c r="D949" s="3">
        <v>1904</v>
      </c>
      <c r="E949" s="3">
        <v>1637</v>
      </c>
    </row>
    <row r="950" spans="1:5" x14ac:dyDescent="0.4">
      <c r="A950">
        <v>2019</v>
      </c>
      <c r="B950">
        <v>2</v>
      </c>
      <c r="C950">
        <v>30</v>
      </c>
      <c r="D950" s="3">
        <v>2002</v>
      </c>
      <c r="E950" s="3">
        <v>1716</v>
      </c>
    </row>
    <row r="951" spans="1:5" x14ac:dyDescent="0.4">
      <c r="A951">
        <v>2019</v>
      </c>
      <c r="B951">
        <v>2</v>
      </c>
      <c r="C951">
        <v>31</v>
      </c>
      <c r="D951" s="3">
        <v>2026</v>
      </c>
      <c r="E951" s="3">
        <v>1762</v>
      </c>
    </row>
    <row r="952" spans="1:5" x14ac:dyDescent="0.4">
      <c r="A952">
        <v>2019</v>
      </c>
      <c r="B952">
        <v>2</v>
      </c>
      <c r="C952">
        <v>32</v>
      </c>
      <c r="D952" s="3">
        <v>2034</v>
      </c>
      <c r="E952" s="3">
        <v>1711</v>
      </c>
    </row>
    <row r="953" spans="1:5" x14ac:dyDescent="0.4">
      <c r="A953">
        <v>2019</v>
      </c>
      <c r="B953">
        <v>2</v>
      </c>
      <c r="C953">
        <v>33</v>
      </c>
      <c r="D953" s="3">
        <v>2002</v>
      </c>
      <c r="E953" s="3">
        <v>1807</v>
      </c>
    </row>
    <row r="954" spans="1:5" x14ac:dyDescent="0.4">
      <c r="A954">
        <v>2019</v>
      </c>
      <c r="B954">
        <v>2</v>
      </c>
      <c r="C954">
        <v>34</v>
      </c>
      <c r="D954" s="3">
        <v>2148</v>
      </c>
      <c r="E954" s="3">
        <v>1918</v>
      </c>
    </row>
    <row r="955" spans="1:5" x14ac:dyDescent="0.4">
      <c r="A955">
        <v>2019</v>
      </c>
      <c r="B955">
        <v>2</v>
      </c>
      <c r="C955">
        <v>35</v>
      </c>
      <c r="D955" s="3">
        <v>2150</v>
      </c>
      <c r="E955" s="3">
        <v>2001</v>
      </c>
    </row>
    <row r="956" spans="1:5" x14ac:dyDescent="0.4">
      <c r="A956">
        <v>2019</v>
      </c>
      <c r="B956">
        <v>2</v>
      </c>
      <c r="C956">
        <v>36</v>
      </c>
      <c r="D956" s="3">
        <v>2112</v>
      </c>
      <c r="E956" s="3">
        <v>1957</v>
      </c>
    </row>
    <row r="957" spans="1:5" x14ac:dyDescent="0.4">
      <c r="A957">
        <v>2019</v>
      </c>
      <c r="B957">
        <v>2</v>
      </c>
      <c r="C957">
        <v>37</v>
      </c>
      <c r="D957" s="3">
        <v>2163</v>
      </c>
      <c r="E957" s="3">
        <v>2006</v>
      </c>
    </row>
    <row r="958" spans="1:5" x14ac:dyDescent="0.4">
      <c r="A958">
        <v>2019</v>
      </c>
      <c r="B958">
        <v>2</v>
      </c>
      <c r="C958">
        <v>38</v>
      </c>
      <c r="D958" s="3">
        <v>2205</v>
      </c>
      <c r="E958" s="3">
        <v>2110</v>
      </c>
    </row>
    <row r="959" spans="1:5" x14ac:dyDescent="0.4">
      <c r="A959">
        <v>2019</v>
      </c>
      <c r="B959">
        <v>2</v>
      </c>
      <c r="C959">
        <v>39</v>
      </c>
      <c r="D959" s="3">
        <v>2413</v>
      </c>
      <c r="E959" s="3">
        <v>2322</v>
      </c>
    </row>
    <row r="960" spans="1:5" x14ac:dyDescent="0.4">
      <c r="A960">
        <v>2019</v>
      </c>
      <c r="B960">
        <v>2</v>
      </c>
      <c r="C960">
        <v>40</v>
      </c>
      <c r="D960" s="3">
        <v>2554</v>
      </c>
      <c r="E960" s="3">
        <v>2323</v>
      </c>
    </row>
    <row r="961" spans="1:5" x14ac:dyDescent="0.4">
      <c r="A961">
        <v>2019</v>
      </c>
      <c r="B961">
        <v>2</v>
      </c>
      <c r="C961">
        <v>41</v>
      </c>
      <c r="D961" s="3">
        <v>2605</v>
      </c>
      <c r="E961" s="3">
        <v>2467</v>
      </c>
    </row>
    <row r="962" spans="1:5" x14ac:dyDescent="0.4">
      <c r="A962">
        <v>2019</v>
      </c>
      <c r="B962">
        <v>2</v>
      </c>
      <c r="C962">
        <v>42</v>
      </c>
      <c r="D962" s="3">
        <v>2788</v>
      </c>
      <c r="E962" s="3">
        <v>2611</v>
      </c>
    </row>
    <row r="963" spans="1:5" x14ac:dyDescent="0.4">
      <c r="A963">
        <v>2019</v>
      </c>
      <c r="B963">
        <v>2</v>
      </c>
      <c r="C963">
        <v>43</v>
      </c>
      <c r="D963" s="3">
        <v>2945</v>
      </c>
      <c r="E963" s="3">
        <v>2817</v>
      </c>
    </row>
    <row r="964" spans="1:5" x14ac:dyDescent="0.4">
      <c r="A964">
        <v>2019</v>
      </c>
      <c r="B964">
        <v>2</v>
      </c>
      <c r="C964">
        <v>44</v>
      </c>
      <c r="D964" s="3">
        <v>3112</v>
      </c>
      <c r="E964" s="3">
        <v>3019</v>
      </c>
    </row>
    <row r="965" spans="1:5" x14ac:dyDescent="0.4">
      <c r="A965">
        <v>2019</v>
      </c>
      <c r="B965">
        <v>2</v>
      </c>
      <c r="C965">
        <v>45</v>
      </c>
      <c r="D965" s="3">
        <v>3401</v>
      </c>
      <c r="E965" s="3">
        <v>3138</v>
      </c>
    </row>
    <row r="966" spans="1:5" x14ac:dyDescent="0.4">
      <c r="A966">
        <v>2019</v>
      </c>
      <c r="B966">
        <v>2</v>
      </c>
      <c r="C966">
        <v>46</v>
      </c>
      <c r="D966" s="3">
        <v>3412</v>
      </c>
      <c r="E966" s="3">
        <v>3141</v>
      </c>
    </row>
    <row r="967" spans="1:5" x14ac:dyDescent="0.4">
      <c r="A967">
        <v>2019</v>
      </c>
      <c r="B967">
        <v>2</v>
      </c>
      <c r="C967">
        <v>47</v>
      </c>
      <c r="D967" s="3">
        <v>3437</v>
      </c>
      <c r="E967" s="3">
        <v>3224</v>
      </c>
    </row>
    <row r="968" spans="1:5" x14ac:dyDescent="0.4">
      <c r="A968">
        <v>2019</v>
      </c>
      <c r="B968">
        <v>2</v>
      </c>
      <c r="C968">
        <v>48</v>
      </c>
      <c r="D968" s="3">
        <v>3284</v>
      </c>
      <c r="E968" s="3">
        <v>3073</v>
      </c>
    </row>
    <row r="969" spans="1:5" x14ac:dyDescent="0.4">
      <c r="A969">
        <v>2019</v>
      </c>
      <c r="B969">
        <v>2</v>
      </c>
      <c r="C969">
        <v>49</v>
      </c>
      <c r="D969" s="3">
        <v>3202</v>
      </c>
      <c r="E969" s="3">
        <v>2909</v>
      </c>
    </row>
    <row r="970" spans="1:5" x14ac:dyDescent="0.4">
      <c r="A970">
        <v>2019</v>
      </c>
      <c r="B970">
        <v>2</v>
      </c>
      <c r="C970">
        <v>50</v>
      </c>
      <c r="D970" s="3">
        <v>3100</v>
      </c>
      <c r="E970" s="3">
        <v>2889</v>
      </c>
    </row>
    <row r="971" spans="1:5" x14ac:dyDescent="0.4">
      <c r="A971">
        <v>2019</v>
      </c>
      <c r="B971">
        <v>2</v>
      </c>
      <c r="C971">
        <v>51</v>
      </c>
      <c r="D971" s="3">
        <v>3165</v>
      </c>
      <c r="E971" s="3">
        <v>2915</v>
      </c>
    </row>
    <row r="972" spans="1:5" x14ac:dyDescent="0.4">
      <c r="A972">
        <v>2019</v>
      </c>
      <c r="B972">
        <v>2</v>
      </c>
      <c r="C972">
        <v>52</v>
      </c>
      <c r="D972" s="3">
        <v>2497</v>
      </c>
      <c r="E972" s="3">
        <v>2355</v>
      </c>
    </row>
    <row r="973" spans="1:5" x14ac:dyDescent="0.4">
      <c r="A973">
        <v>2019</v>
      </c>
      <c r="B973">
        <v>2</v>
      </c>
      <c r="C973">
        <v>53</v>
      </c>
      <c r="D973" s="3">
        <v>2780</v>
      </c>
      <c r="E973" s="3">
        <v>2621</v>
      </c>
    </row>
    <row r="974" spans="1:5" x14ac:dyDescent="0.4">
      <c r="A974">
        <v>2019</v>
      </c>
      <c r="B974">
        <v>2</v>
      </c>
      <c r="C974">
        <v>54</v>
      </c>
      <c r="D974" s="3">
        <v>2619</v>
      </c>
      <c r="E974" s="3">
        <v>2620</v>
      </c>
    </row>
    <row r="975" spans="1:5" x14ac:dyDescent="0.4">
      <c r="A975">
        <v>2019</v>
      </c>
      <c r="B975">
        <v>2</v>
      </c>
      <c r="C975">
        <v>55</v>
      </c>
      <c r="D975" s="3">
        <v>2592</v>
      </c>
      <c r="E975" s="3">
        <v>2435</v>
      </c>
    </row>
    <row r="976" spans="1:5" x14ac:dyDescent="0.4">
      <c r="A976">
        <v>2019</v>
      </c>
      <c r="B976">
        <v>2</v>
      </c>
      <c r="C976">
        <v>56</v>
      </c>
      <c r="D976" s="3">
        <v>2507</v>
      </c>
      <c r="E976" s="3">
        <v>2342</v>
      </c>
    </row>
    <row r="977" spans="1:5" x14ac:dyDescent="0.4">
      <c r="A977">
        <v>2019</v>
      </c>
      <c r="B977">
        <v>2</v>
      </c>
      <c r="C977">
        <v>57</v>
      </c>
      <c r="D977" s="3">
        <v>2485</v>
      </c>
      <c r="E977" s="3">
        <v>2384</v>
      </c>
    </row>
    <row r="978" spans="1:5" x14ac:dyDescent="0.4">
      <c r="A978">
        <v>2019</v>
      </c>
      <c r="B978">
        <v>2</v>
      </c>
      <c r="C978">
        <v>58</v>
      </c>
      <c r="D978" s="3">
        <v>2326</v>
      </c>
      <c r="E978" s="3">
        <v>2321</v>
      </c>
    </row>
    <row r="979" spans="1:5" x14ac:dyDescent="0.4">
      <c r="A979">
        <v>2019</v>
      </c>
      <c r="B979">
        <v>2</v>
      </c>
      <c r="C979">
        <v>59</v>
      </c>
      <c r="D979" s="3">
        <v>2476</v>
      </c>
      <c r="E979" s="3">
        <v>2213</v>
      </c>
    </row>
    <row r="980" spans="1:5" x14ac:dyDescent="0.4">
      <c r="A980">
        <v>2019</v>
      </c>
      <c r="B980">
        <v>2</v>
      </c>
      <c r="C980">
        <v>60</v>
      </c>
      <c r="D980" s="3">
        <v>2403</v>
      </c>
      <c r="E980" s="3">
        <v>2307</v>
      </c>
    </row>
    <row r="981" spans="1:5" x14ac:dyDescent="0.4">
      <c r="A981">
        <v>2019</v>
      </c>
      <c r="B981">
        <v>2</v>
      </c>
      <c r="C981">
        <v>61</v>
      </c>
      <c r="D981" s="3">
        <v>2207</v>
      </c>
      <c r="E981" s="3">
        <v>2187</v>
      </c>
    </row>
    <row r="982" spans="1:5" x14ac:dyDescent="0.4">
      <c r="A982">
        <v>2019</v>
      </c>
      <c r="B982">
        <v>2</v>
      </c>
      <c r="C982">
        <v>62</v>
      </c>
      <c r="D982" s="3">
        <v>2370</v>
      </c>
      <c r="E982" s="3">
        <v>2296</v>
      </c>
    </row>
    <row r="983" spans="1:5" x14ac:dyDescent="0.4">
      <c r="A983">
        <v>2019</v>
      </c>
      <c r="B983">
        <v>2</v>
      </c>
      <c r="C983">
        <v>63</v>
      </c>
      <c r="D983" s="3">
        <v>2313</v>
      </c>
      <c r="E983" s="3">
        <v>2296</v>
      </c>
    </row>
    <row r="984" spans="1:5" x14ac:dyDescent="0.4">
      <c r="A984">
        <v>2019</v>
      </c>
      <c r="B984">
        <v>2</v>
      </c>
      <c r="C984">
        <v>64</v>
      </c>
      <c r="D984" s="3">
        <v>2413</v>
      </c>
      <c r="E984" s="3">
        <v>2479</v>
      </c>
    </row>
    <row r="985" spans="1:5" x14ac:dyDescent="0.4">
      <c r="A985">
        <v>2019</v>
      </c>
      <c r="B985">
        <v>2</v>
      </c>
      <c r="C985">
        <v>65</v>
      </c>
      <c r="D985" s="3">
        <v>2526</v>
      </c>
      <c r="E985" s="3">
        <v>2500</v>
      </c>
    </row>
    <row r="986" spans="1:5" x14ac:dyDescent="0.4">
      <c r="A986">
        <v>2019</v>
      </c>
      <c r="B986">
        <v>2</v>
      </c>
      <c r="C986">
        <v>66</v>
      </c>
      <c r="D986" s="3">
        <v>2701</v>
      </c>
      <c r="E986" s="3">
        <v>2779</v>
      </c>
    </row>
    <row r="987" spans="1:5" x14ac:dyDescent="0.4">
      <c r="A987">
        <v>2019</v>
      </c>
      <c r="B987">
        <v>2</v>
      </c>
      <c r="C987">
        <v>67</v>
      </c>
      <c r="D987" s="3">
        <v>2848</v>
      </c>
      <c r="E987" s="3">
        <v>2976</v>
      </c>
    </row>
    <row r="988" spans="1:5" x14ac:dyDescent="0.4">
      <c r="A988">
        <v>2019</v>
      </c>
      <c r="B988">
        <v>2</v>
      </c>
      <c r="C988">
        <v>68</v>
      </c>
      <c r="D988" s="3">
        <v>3048</v>
      </c>
      <c r="E988" s="3">
        <v>3170</v>
      </c>
    </row>
    <row r="989" spans="1:5" x14ac:dyDescent="0.4">
      <c r="A989">
        <v>2019</v>
      </c>
      <c r="B989">
        <v>2</v>
      </c>
      <c r="C989">
        <v>69</v>
      </c>
      <c r="D989" s="3">
        <v>3509</v>
      </c>
      <c r="E989" s="3">
        <v>3878</v>
      </c>
    </row>
    <row r="990" spans="1:5" x14ac:dyDescent="0.4">
      <c r="A990">
        <v>2019</v>
      </c>
      <c r="B990">
        <v>2</v>
      </c>
      <c r="C990">
        <v>70</v>
      </c>
      <c r="D990" s="3">
        <v>3407</v>
      </c>
      <c r="E990" s="3">
        <v>3779</v>
      </c>
    </row>
    <row r="991" spans="1:5" x14ac:dyDescent="0.4">
      <c r="A991">
        <v>2019</v>
      </c>
      <c r="B991">
        <v>2</v>
      </c>
      <c r="C991">
        <v>71</v>
      </c>
      <c r="D991" s="3">
        <v>3691</v>
      </c>
      <c r="E991" s="3">
        <v>4121</v>
      </c>
    </row>
    <row r="992" spans="1:5" x14ac:dyDescent="0.4">
      <c r="A992">
        <v>2019</v>
      </c>
      <c r="B992">
        <v>2</v>
      </c>
      <c r="C992">
        <v>72</v>
      </c>
      <c r="D992" s="3">
        <v>2630</v>
      </c>
      <c r="E992" s="3">
        <v>3074</v>
      </c>
    </row>
    <row r="993" spans="1:5" x14ac:dyDescent="0.4">
      <c r="A993">
        <v>2019</v>
      </c>
      <c r="B993">
        <v>2</v>
      </c>
      <c r="C993">
        <v>73</v>
      </c>
      <c r="D993" s="3">
        <v>1980</v>
      </c>
      <c r="E993" s="3">
        <v>2424</v>
      </c>
    </row>
    <row r="994" spans="1:5" x14ac:dyDescent="0.4">
      <c r="A994">
        <v>2019</v>
      </c>
      <c r="B994">
        <v>2</v>
      </c>
      <c r="C994">
        <v>74</v>
      </c>
      <c r="D994" s="3">
        <v>2553</v>
      </c>
      <c r="E994" s="3">
        <v>3050</v>
      </c>
    </row>
    <row r="995" spans="1:5" x14ac:dyDescent="0.4">
      <c r="A995">
        <v>2019</v>
      </c>
      <c r="B995">
        <v>2</v>
      </c>
      <c r="C995">
        <v>75</v>
      </c>
      <c r="D995" s="3">
        <v>2846</v>
      </c>
      <c r="E995" s="3">
        <v>3303</v>
      </c>
    </row>
    <row r="996" spans="1:5" x14ac:dyDescent="0.4">
      <c r="A996">
        <v>2019</v>
      </c>
      <c r="B996">
        <v>2</v>
      </c>
      <c r="C996">
        <v>76</v>
      </c>
      <c r="D996" s="3">
        <v>2764</v>
      </c>
      <c r="E996" s="3">
        <v>3077</v>
      </c>
    </row>
    <row r="997" spans="1:5" x14ac:dyDescent="0.4">
      <c r="A997">
        <v>2019</v>
      </c>
      <c r="B997">
        <v>2</v>
      </c>
      <c r="C997">
        <v>77</v>
      </c>
      <c r="D997" s="3">
        <v>2660</v>
      </c>
      <c r="E997" s="3">
        <v>3188</v>
      </c>
    </row>
    <row r="998" spans="1:5" x14ac:dyDescent="0.4">
      <c r="A998">
        <v>2019</v>
      </c>
      <c r="B998">
        <v>2</v>
      </c>
      <c r="C998">
        <v>78</v>
      </c>
      <c r="D998" s="3">
        <v>2319</v>
      </c>
      <c r="E998" s="3">
        <v>2806</v>
      </c>
    </row>
    <row r="999" spans="1:5" x14ac:dyDescent="0.4">
      <c r="A999">
        <v>2019</v>
      </c>
      <c r="B999">
        <v>2</v>
      </c>
      <c r="C999">
        <v>79</v>
      </c>
      <c r="D999" s="3">
        <v>2038</v>
      </c>
      <c r="E999" s="3">
        <v>2476</v>
      </c>
    </row>
    <row r="1000" spans="1:5" x14ac:dyDescent="0.4">
      <c r="A1000">
        <v>2019</v>
      </c>
      <c r="B1000">
        <v>2</v>
      </c>
      <c r="C1000">
        <v>80</v>
      </c>
      <c r="D1000" s="3">
        <v>1809</v>
      </c>
      <c r="E1000" s="3">
        <v>2223</v>
      </c>
    </row>
    <row r="1001" spans="1:5" x14ac:dyDescent="0.4">
      <c r="A1001">
        <v>2019</v>
      </c>
      <c r="B1001">
        <v>2</v>
      </c>
      <c r="C1001">
        <v>81</v>
      </c>
      <c r="D1001" s="3">
        <v>1860</v>
      </c>
      <c r="E1001" s="3">
        <v>2401</v>
      </c>
    </row>
    <row r="1002" spans="1:5" x14ac:dyDescent="0.4">
      <c r="A1002">
        <v>2019</v>
      </c>
      <c r="B1002">
        <v>2</v>
      </c>
      <c r="C1002">
        <v>82</v>
      </c>
      <c r="D1002" s="3">
        <v>1683</v>
      </c>
      <c r="E1002" s="3">
        <v>2129</v>
      </c>
    </row>
    <row r="1003" spans="1:5" x14ac:dyDescent="0.4">
      <c r="A1003">
        <v>2019</v>
      </c>
      <c r="B1003">
        <v>2</v>
      </c>
      <c r="C1003">
        <v>83</v>
      </c>
      <c r="D1003" s="3">
        <v>1624</v>
      </c>
      <c r="E1003" s="3">
        <v>2217</v>
      </c>
    </row>
    <row r="1004" spans="1:5" x14ac:dyDescent="0.4">
      <c r="A1004">
        <v>2019</v>
      </c>
      <c r="B1004">
        <v>2</v>
      </c>
      <c r="C1004">
        <v>84</v>
      </c>
      <c r="D1004" s="3">
        <v>1391</v>
      </c>
      <c r="E1004" s="3">
        <v>1996</v>
      </c>
    </row>
    <row r="1005" spans="1:5" x14ac:dyDescent="0.4">
      <c r="A1005">
        <v>2019</v>
      </c>
      <c r="B1005">
        <v>2</v>
      </c>
      <c r="C1005">
        <v>85</v>
      </c>
      <c r="D1005" s="3">
        <v>1215</v>
      </c>
      <c r="E1005" s="3">
        <v>1821</v>
      </c>
    </row>
    <row r="1006" spans="1:5" x14ac:dyDescent="0.4">
      <c r="A1006">
        <v>2019</v>
      </c>
      <c r="B1006">
        <v>2</v>
      </c>
      <c r="C1006">
        <v>86</v>
      </c>
      <c r="D1006" s="3">
        <v>1035</v>
      </c>
      <c r="E1006" s="3">
        <v>1721</v>
      </c>
    </row>
    <row r="1007" spans="1:5" x14ac:dyDescent="0.4">
      <c r="A1007">
        <v>2019</v>
      </c>
      <c r="B1007">
        <v>2</v>
      </c>
      <c r="C1007">
        <v>87</v>
      </c>
      <c r="D1007" s="3">
        <v>848</v>
      </c>
      <c r="E1007" s="3">
        <v>1475</v>
      </c>
    </row>
    <row r="1008" spans="1:5" x14ac:dyDescent="0.4">
      <c r="A1008">
        <v>2019</v>
      </c>
      <c r="B1008">
        <v>2</v>
      </c>
      <c r="C1008">
        <v>88</v>
      </c>
      <c r="D1008" s="3">
        <v>718</v>
      </c>
      <c r="E1008" s="3">
        <v>1292</v>
      </c>
    </row>
    <row r="1009" spans="1:5" x14ac:dyDescent="0.4">
      <c r="A1009">
        <v>2019</v>
      </c>
      <c r="B1009">
        <v>2</v>
      </c>
      <c r="C1009">
        <v>89</v>
      </c>
      <c r="D1009" s="3">
        <v>558</v>
      </c>
      <c r="E1009" s="3">
        <v>1178</v>
      </c>
    </row>
    <row r="1010" spans="1:5" x14ac:dyDescent="0.4">
      <c r="A1010">
        <v>2019</v>
      </c>
      <c r="B1010">
        <v>2</v>
      </c>
      <c r="C1010">
        <v>90</v>
      </c>
      <c r="D1010" s="3">
        <v>452</v>
      </c>
      <c r="E1010" s="3">
        <v>1018</v>
      </c>
    </row>
    <row r="1011" spans="1:5" x14ac:dyDescent="0.4">
      <c r="A1011">
        <v>2019</v>
      </c>
      <c r="B1011">
        <v>2</v>
      </c>
      <c r="C1011">
        <v>91</v>
      </c>
      <c r="D1011" s="3">
        <v>389</v>
      </c>
      <c r="E1011" s="3">
        <v>824</v>
      </c>
    </row>
    <row r="1012" spans="1:5" x14ac:dyDescent="0.4">
      <c r="A1012">
        <v>2019</v>
      </c>
      <c r="B1012">
        <v>2</v>
      </c>
      <c r="C1012">
        <v>92</v>
      </c>
      <c r="D1012" s="3">
        <v>288</v>
      </c>
      <c r="E1012" s="3">
        <v>705</v>
      </c>
    </row>
    <row r="1013" spans="1:5" x14ac:dyDescent="0.4">
      <c r="A1013">
        <v>2019</v>
      </c>
      <c r="B1013">
        <v>2</v>
      </c>
      <c r="C1013">
        <v>93</v>
      </c>
      <c r="D1013" s="3">
        <v>198</v>
      </c>
      <c r="E1013" s="3">
        <v>636</v>
      </c>
    </row>
    <row r="1014" spans="1:5" x14ac:dyDescent="0.4">
      <c r="A1014">
        <v>2019</v>
      </c>
      <c r="B1014">
        <v>2</v>
      </c>
      <c r="C1014">
        <v>94</v>
      </c>
      <c r="D1014" s="3">
        <v>132</v>
      </c>
      <c r="E1014" s="3">
        <v>485</v>
      </c>
    </row>
    <row r="1015" spans="1:5" x14ac:dyDescent="0.4">
      <c r="A1015">
        <v>2019</v>
      </c>
      <c r="B1015">
        <v>2</v>
      </c>
      <c r="C1015">
        <v>95</v>
      </c>
      <c r="D1015" s="3">
        <v>95</v>
      </c>
      <c r="E1015" s="3">
        <v>378</v>
      </c>
    </row>
    <row r="1016" spans="1:5" x14ac:dyDescent="0.4">
      <c r="A1016">
        <v>2019</v>
      </c>
      <c r="B1016">
        <v>2</v>
      </c>
      <c r="C1016">
        <v>96</v>
      </c>
      <c r="D1016" s="3">
        <v>67</v>
      </c>
      <c r="E1016" s="3">
        <v>262</v>
      </c>
    </row>
    <row r="1017" spans="1:5" x14ac:dyDescent="0.4">
      <c r="A1017">
        <v>2019</v>
      </c>
      <c r="B1017">
        <v>2</v>
      </c>
      <c r="C1017">
        <v>97</v>
      </c>
      <c r="D1017" s="3">
        <v>41</v>
      </c>
      <c r="E1017" s="3">
        <v>245</v>
      </c>
    </row>
    <row r="1018" spans="1:5" x14ac:dyDescent="0.4">
      <c r="A1018">
        <v>2019</v>
      </c>
      <c r="B1018">
        <v>2</v>
      </c>
      <c r="C1018">
        <v>98</v>
      </c>
      <c r="D1018" s="3">
        <v>28</v>
      </c>
      <c r="E1018" s="3">
        <v>154</v>
      </c>
    </row>
    <row r="1019" spans="1:5" x14ac:dyDescent="0.4">
      <c r="A1019">
        <v>2019</v>
      </c>
      <c r="B1019">
        <v>2</v>
      </c>
      <c r="C1019">
        <v>99</v>
      </c>
      <c r="D1019" s="3">
        <v>25</v>
      </c>
      <c r="E1019" s="3">
        <v>95</v>
      </c>
    </row>
    <row r="1020" spans="1:5" x14ac:dyDescent="0.4">
      <c r="A1020">
        <v>2019</v>
      </c>
      <c r="B1020">
        <v>2</v>
      </c>
      <c r="C1020">
        <v>100</v>
      </c>
      <c r="D1020" s="3">
        <v>12</v>
      </c>
      <c r="E1020" s="3">
        <v>68</v>
      </c>
    </row>
    <row r="1021" spans="1:5" x14ac:dyDescent="0.4">
      <c r="A1021">
        <v>2019</v>
      </c>
      <c r="B1021">
        <v>2</v>
      </c>
      <c r="C1021">
        <v>101</v>
      </c>
      <c r="D1021" s="3">
        <v>11</v>
      </c>
      <c r="E1021" s="3">
        <v>53</v>
      </c>
    </row>
    <row r="1022" spans="1:5" x14ac:dyDescent="0.4">
      <c r="A1022">
        <v>2019</v>
      </c>
      <c r="B1022">
        <v>2</v>
      </c>
      <c r="C1022">
        <v>102</v>
      </c>
      <c r="D1022" s="3">
        <v>3</v>
      </c>
      <c r="E1022" s="3">
        <v>37</v>
      </c>
    </row>
    <row r="1023" spans="1:5" x14ac:dyDescent="0.4">
      <c r="A1023">
        <v>2019</v>
      </c>
      <c r="B1023">
        <v>2</v>
      </c>
      <c r="C1023">
        <v>103</v>
      </c>
      <c r="D1023" s="3">
        <v>3</v>
      </c>
      <c r="E1023" s="3">
        <v>27</v>
      </c>
    </row>
    <row r="1024" spans="1:5" x14ac:dyDescent="0.4">
      <c r="A1024">
        <v>2019</v>
      </c>
      <c r="B1024">
        <v>2</v>
      </c>
      <c r="C1024">
        <v>104</v>
      </c>
      <c r="D1024" s="3">
        <v>3</v>
      </c>
      <c r="E1024" s="3">
        <v>17</v>
      </c>
    </row>
    <row r="1025" spans="1:5" x14ac:dyDescent="0.4">
      <c r="A1025">
        <v>2019</v>
      </c>
      <c r="B1025">
        <v>2</v>
      </c>
      <c r="C1025">
        <v>105</v>
      </c>
      <c r="D1025" s="3">
        <v>1</v>
      </c>
      <c r="E1025" s="3">
        <v>8</v>
      </c>
    </row>
    <row r="1026" spans="1:5" x14ac:dyDescent="0.4">
      <c r="A1026">
        <v>2019</v>
      </c>
      <c r="B1026">
        <v>2</v>
      </c>
      <c r="C1026">
        <v>106</v>
      </c>
      <c r="D1026" s="3">
        <v>1</v>
      </c>
      <c r="E1026" s="3">
        <v>6</v>
      </c>
    </row>
    <row r="1027" spans="1:5" x14ac:dyDescent="0.4">
      <c r="A1027">
        <v>2019</v>
      </c>
      <c r="B1027">
        <v>2</v>
      </c>
      <c r="C1027">
        <v>107</v>
      </c>
      <c r="D1027" s="3"/>
      <c r="E1027" s="3">
        <v>3</v>
      </c>
    </row>
    <row r="1028" spans="1:5" x14ac:dyDescent="0.4">
      <c r="A1028">
        <v>2019</v>
      </c>
      <c r="B1028">
        <v>2</v>
      </c>
      <c r="C1028">
        <v>108</v>
      </c>
      <c r="D1028" s="3"/>
      <c r="E1028" s="3">
        <v>4</v>
      </c>
    </row>
    <row r="1029" spans="1:5" x14ac:dyDescent="0.4">
      <c r="A1029">
        <v>2019</v>
      </c>
      <c r="B1029">
        <v>2</v>
      </c>
      <c r="C1029">
        <v>109</v>
      </c>
      <c r="D1029" s="3"/>
      <c r="E1029" s="3"/>
    </row>
    <row r="1030" spans="1:5" x14ac:dyDescent="0.4">
      <c r="A1030">
        <v>2019</v>
      </c>
      <c r="B1030">
        <v>2</v>
      </c>
      <c r="C1030">
        <v>110</v>
      </c>
      <c r="D1030" s="3"/>
      <c r="E1030" s="3"/>
    </row>
    <row r="1031" spans="1:5" x14ac:dyDescent="0.4">
      <c r="A1031">
        <v>2019</v>
      </c>
      <c r="B1031">
        <v>2</v>
      </c>
      <c r="C1031">
        <v>111</v>
      </c>
      <c r="D1031" s="3"/>
      <c r="E1031" s="3"/>
    </row>
    <row r="1032" spans="1:5" x14ac:dyDescent="0.4">
      <c r="A1032">
        <v>2019</v>
      </c>
      <c r="B1032">
        <v>2</v>
      </c>
      <c r="C1032">
        <v>112</v>
      </c>
      <c r="D1032" s="3"/>
      <c r="E1032" s="3">
        <v>1</v>
      </c>
    </row>
    <row r="1033" spans="1:5" x14ac:dyDescent="0.4">
      <c r="A1033">
        <v>2019</v>
      </c>
      <c r="B1033">
        <v>2</v>
      </c>
      <c r="C1033">
        <v>113</v>
      </c>
      <c r="D1033" s="3"/>
      <c r="E1033" s="3"/>
    </row>
    <row r="1034" spans="1:5" x14ac:dyDescent="0.4">
      <c r="A1034">
        <v>2019</v>
      </c>
      <c r="B1034">
        <v>2</v>
      </c>
      <c r="C1034">
        <v>114</v>
      </c>
      <c r="D1034" s="3"/>
      <c r="E1034" s="3"/>
    </row>
    <row r="1035" spans="1:5" x14ac:dyDescent="0.4">
      <c r="A1035">
        <v>2019</v>
      </c>
      <c r="B1035">
        <v>2</v>
      </c>
      <c r="C1035">
        <v>115</v>
      </c>
      <c r="D1035" s="3"/>
      <c r="E1035" s="3"/>
    </row>
    <row r="1036" spans="1:5" x14ac:dyDescent="0.4">
      <c r="A1036">
        <v>2019</v>
      </c>
      <c r="B1036">
        <v>2</v>
      </c>
      <c r="C1036">
        <v>116</v>
      </c>
      <c r="D1036" s="3"/>
      <c r="E1036" s="3"/>
    </row>
    <row r="1037" spans="1:5" x14ac:dyDescent="0.4">
      <c r="A1037">
        <v>2019</v>
      </c>
      <c r="B1037">
        <v>2</v>
      </c>
      <c r="C1037">
        <v>117</v>
      </c>
      <c r="D1037" s="3"/>
      <c r="E1037" s="3"/>
    </row>
    <row r="1038" spans="1:5" x14ac:dyDescent="0.4">
      <c r="A1038">
        <v>2019</v>
      </c>
      <c r="B1038">
        <v>2</v>
      </c>
      <c r="C1038">
        <v>118</v>
      </c>
      <c r="D1038" s="3"/>
      <c r="E1038" s="3"/>
    </row>
    <row r="1039" spans="1:5" x14ac:dyDescent="0.4">
      <c r="A1039">
        <v>2019</v>
      </c>
      <c r="B1039">
        <v>2</v>
      </c>
      <c r="C1039">
        <v>119</v>
      </c>
      <c r="D1039" s="3"/>
      <c r="E1039" s="3"/>
    </row>
    <row r="1040" spans="1:5" x14ac:dyDescent="0.4">
      <c r="A1040">
        <v>2019</v>
      </c>
      <c r="B1040">
        <v>2</v>
      </c>
      <c r="C1040">
        <v>120</v>
      </c>
      <c r="D1040" s="3"/>
      <c r="E1040" s="3"/>
    </row>
    <row r="1041" spans="1:5" x14ac:dyDescent="0.4">
      <c r="A1041">
        <v>2019</v>
      </c>
      <c r="B1041">
        <v>2</v>
      </c>
      <c r="C1041">
        <v>121</v>
      </c>
      <c r="D1041" s="3"/>
      <c r="E1041" s="3"/>
    </row>
    <row r="1042" spans="1:5" x14ac:dyDescent="0.4">
      <c r="A1042">
        <v>2019</v>
      </c>
      <c r="B1042">
        <v>2</v>
      </c>
      <c r="C1042">
        <v>122</v>
      </c>
      <c r="D1042" s="3"/>
      <c r="E1042" s="3"/>
    </row>
    <row r="1043" spans="1:5" x14ac:dyDescent="0.4">
      <c r="A1043">
        <v>2019</v>
      </c>
      <c r="B1043">
        <v>2</v>
      </c>
      <c r="C1043">
        <v>123</v>
      </c>
      <c r="D1043" s="3"/>
      <c r="E1043" s="3"/>
    </row>
    <row r="1044" spans="1:5" x14ac:dyDescent="0.4">
      <c r="A1044">
        <v>2019</v>
      </c>
      <c r="B1044">
        <v>2</v>
      </c>
      <c r="C1044">
        <v>124</v>
      </c>
      <c r="D1044" s="3"/>
      <c r="E1044" s="3"/>
    </row>
    <row r="1045" spans="1:5" x14ac:dyDescent="0.4">
      <c r="A1045">
        <v>2019</v>
      </c>
      <c r="B1045">
        <v>2</v>
      </c>
      <c r="C1045">
        <v>125</v>
      </c>
      <c r="D1045" s="3"/>
      <c r="E1045" s="3"/>
    </row>
    <row r="1046" spans="1:5" x14ac:dyDescent="0.4">
      <c r="A1046">
        <v>2019</v>
      </c>
      <c r="B1046">
        <v>2</v>
      </c>
      <c r="C1046">
        <v>126</v>
      </c>
      <c r="D1046" s="3"/>
      <c r="E1046" s="3"/>
    </row>
    <row r="1047" spans="1:5" x14ac:dyDescent="0.4">
      <c r="A1047">
        <v>2019</v>
      </c>
      <c r="B1047">
        <v>2</v>
      </c>
      <c r="C1047">
        <v>127</v>
      </c>
      <c r="D1047" s="3"/>
      <c r="E1047" s="3"/>
    </row>
    <row r="1048" spans="1:5" x14ac:dyDescent="0.4">
      <c r="A1048">
        <v>2019</v>
      </c>
      <c r="B1048">
        <v>2</v>
      </c>
      <c r="C1048">
        <v>128</v>
      </c>
      <c r="D1048" s="3"/>
      <c r="E1048" s="3"/>
    </row>
    <row r="1049" spans="1:5" x14ac:dyDescent="0.4">
      <c r="A1049">
        <v>2019</v>
      </c>
      <c r="B1049">
        <v>2</v>
      </c>
      <c r="C1049">
        <v>129</v>
      </c>
      <c r="D1049" s="3"/>
      <c r="E1049" s="3"/>
    </row>
    <row r="1050" spans="1:5" x14ac:dyDescent="0.4">
      <c r="A1050">
        <v>2019</v>
      </c>
      <c r="B1050">
        <v>2</v>
      </c>
      <c r="C1050">
        <v>130</v>
      </c>
      <c r="D1050" s="3"/>
      <c r="E1050" s="3"/>
    </row>
    <row r="1051" spans="1:5" x14ac:dyDescent="0.4">
      <c r="A1051">
        <v>2019</v>
      </c>
      <c r="B1051">
        <v>3</v>
      </c>
      <c r="C1051">
        <v>0</v>
      </c>
      <c r="D1051" s="3">
        <v>1160</v>
      </c>
      <c r="E1051" s="3">
        <v>1014</v>
      </c>
    </row>
    <row r="1052" spans="1:5" x14ac:dyDescent="0.4">
      <c r="A1052">
        <v>2019</v>
      </c>
      <c r="B1052">
        <v>3</v>
      </c>
      <c r="C1052">
        <v>1</v>
      </c>
      <c r="D1052" s="3">
        <v>1288</v>
      </c>
      <c r="E1052" s="3">
        <v>1239</v>
      </c>
    </row>
    <row r="1053" spans="1:5" x14ac:dyDescent="0.4">
      <c r="A1053">
        <v>2019</v>
      </c>
      <c r="B1053">
        <v>3</v>
      </c>
      <c r="C1053">
        <v>2</v>
      </c>
      <c r="D1053" s="3">
        <v>1327</v>
      </c>
      <c r="E1053" s="3">
        <v>1218</v>
      </c>
    </row>
    <row r="1054" spans="1:5" x14ac:dyDescent="0.4">
      <c r="A1054">
        <v>2019</v>
      </c>
      <c r="B1054">
        <v>3</v>
      </c>
      <c r="C1054">
        <v>3</v>
      </c>
      <c r="D1054" s="3">
        <v>1432</v>
      </c>
      <c r="E1054" s="3">
        <v>1310</v>
      </c>
    </row>
    <row r="1055" spans="1:5" x14ac:dyDescent="0.4">
      <c r="A1055">
        <v>2019</v>
      </c>
      <c r="B1055">
        <v>3</v>
      </c>
      <c r="C1055">
        <v>4</v>
      </c>
      <c r="D1055" s="3">
        <v>1419</v>
      </c>
      <c r="E1055" s="3">
        <v>1421</v>
      </c>
    </row>
    <row r="1056" spans="1:5" x14ac:dyDescent="0.4">
      <c r="A1056">
        <v>2019</v>
      </c>
      <c r="B1056">
        <v>3</v>
      </c>
      <c r="C1056">
        <v>5</v>
      </c>
      <c r="D1056" s="3">
        <v>1404</v>
      </c>
      <c r="E1056" s="3">
        <v>1400</v>
      </c>
    </row>
    <row r="1057" spans="1:5" x14ac:dyDescent="0.4">
      <c r="A1057">
        <v>2019</v>
      </c>
      <c r="B1057">
        <v>3</v>
      </c>
      <c r="C1057">
        <v>6</v>
      </c>
      <c r="D1057" s="3">
        <v>1497</v>
      </c>
      <c r="E1057" s="3">
        <v>1380</v>
      </c>
    </row>
    <row r="1058" spans="1:5" x14ac:dyDescent="0.4">
      <c r="A1058">
        <v>2019</v>
      </c>
      <c r="B1058">
        <v>3</v>
      </c>
      <c r="C1058">
        <v>7</v>
      </c>
      <c r="D1058" s="3">
        <v>1489</v>
      </c>
      <c r="E1058" s="3">
        <v>1528</v>
      </c>
    </row>
    <row r="1059" spans="1:5" x14ac:dyDescent="0.4">
      <c r="A1059">
        <v>2019</v>
      </c>
      <c r="B1059">
        <v>3</v>
      </c>
      <c r="C1059">
        <v>8</v>
      </c>
      <c r="D1059" s="3">
        <v>1608</v>
      </c>
      <c r="E1059" s="3">
        <v>1532</v>
      </c>
    </row>
    <row r="1060" spans="1:5" x14ac:dyDescent="0.4">
      <c r="A1060">
        <v>2019</v>
      </c>
      <c r="B1060">
        <v>3</v>
      </c>
      <c r="C1060">
        <v>9</v>
      </c>
      <c r="D1060" s="3">
        <v>1556</v>
      </c>
      <c r="E1060" s="3">
        <v>1490</v>
      </c>
    </row>
    <row r="1061" spans="1:5" x14ac:dyDescent="0.4">
      <c r="A1061">
        <v>2019</v>
      </c>
      <c r="B1061">
        <v>3</v>
      </c>
      <c r="C1061">
        <v>10</v>
      </c>
      <c r="D1061" s="3">
        <v>1636</v>
      </c>
      <c r="E1061" s="3">
        <v>1535</v>
      </c>
    </row>
    <row r="1062" spans="1:5" x14ac:dyDescent="0.4">
      <c r="A1062">
        <v>2019</v>
      </c>
      <c r="B1062">
        <v>3</v>
      </c>
      <c r="C1062">
        <v>11</v>
      </c>
      <c r="D1062" s="3">
        <v>1648</v>
      </c>
      <c r="E1062" s="3">
        <v>1633</v>
      </c>
    </row>
    <row r="1063" spans="1:5" x14ac:dyDescent="0.4">
      <c r="A1063">
        <v>2019</v>
      </c>
      <c r="B1063">
        <v>3</v>
      </c>
      <c r="C1063">
        <v>12</v>
      </c>
      <c r="D1063" s="3">
        <v>1734</v>
      </c>
      <c r="E1063" s="3">
        <v>1607</v>
      </c>
    </row>
    <row r="1064" spans="1:5" x14ac:dyDescent="0.4">
      <c r="A1064">
        <v>2019</v>
      </c>
      <c r="B1064">
        <v>3</v>
      </c>
      <c r="C1064">
        <v>13</v>
      </c>
      <c r="D1064" s="3">
        <v>1680</v>
      </c>
      <c r="E1064" s="3">
        <v>1560</v>
      </c>
    </row>
    <row r="1065" spans="1:5" x14ac:dyDescent="0.4">
      <c r="A1065">
        <v>2019</v>
      </c>
      <c r="B1065">
        <v>3</v>
      </c>
      <c r="C1065">
        <v>14</v>
      </c>
      <c r="D1065" s="3">
        <v>1759</v>
      </c>
      <c r="E1065" s="3">
        <v>1674</v>
      </c>
    </row>
    <row r="1066" spans="1:5" x14ac:dyDescent="0.4">
      <c r="A1066">
        <v>2019</v>
      </c>
      <c r="B1066">
        <v>3</v>
      </c>
      <c r="C1066">
        <v>15</v>
      </c>
      <c r="D1066" s="3">
        <v>1881</v>
      </c>
      <c r="E1066" s="3">
        <v>1734</v>
      </c>
    </row>
    <row r="1067" spans="1:5" x14ac:dyDescent="0.4">
      <c r="A1067">
        <v>2019</v>
      </c>
      <c r="B1067">
        <v>3</v>
      </c>
      <c r="C1067">
        <v>16</v>
      </c>
      <c r="D1067" s="3">
        <v>2136</v>
      </c>
      <c r="E1067" s="3">
        <v>1761</v>
      </c>
    </row>
    <row r="1068" spans="1:5" x14ac:dyDescent="0.4">
      <c r="A1068">
        <v>2019</v>
      </c>
      <c r="B1068">
        <v>3</v>
      </c>
      <c r="C1068">
        <v>17</v>
      </c>
      <c r="D1068" s="3">
        <v>2210</v>
      </c>
      <c r="E1068" s="3">
        <v>1801</v>
      </c>
    </row>
    <row r="1069" spans="1:5" x14ac:dyDescent="0.4">
      <c r="A1069">
        <v>2019</v>
      </c>
      <c r="B1069">
        <v>3</v>
      </c>
      <c r="C1069">
        <v>18</v>
      </c>
      <c r="D1069" s="3">
        <v>1990</v>
      </c>
      <c r="E1069" s="3">
        <v>1839</v>
      </c>
    </row>
    <row r="1070" spans="1:5" x14ac:dyDescent="0.4">
      <c r="A1070">
        <v>2019</v>
      </c>
      <c r="B1070">
        <v>3</v>
      </c>
      <c r="C1070">
        <v>19</v>
      </c>
      <c r="D1070" s="3">
        <v>2448</v>
      </c>
      <c r="E1070" s="3">
        <v>1968</v>
      </c>
    </row>
    <row r="1071" spans="1:5" x14ac:dyDescent="0.4">
      <c r="A1071">
        <v>2019</v>
      </c>
      <c r="B1071">
        <v>3</v>
      </c>
      <c r="C1071">
        <v>20</v>
      </c>
      <c r="D1071" s="3">
        <v>2483</v>
      </c>
      <c r="E1071" s="3">
        <v>1919</v>
      </c>
    </row>
    <row r="1072" spans="1:5" x14ac:dyDescent="0.4">
      <c r="A1072">
        <v>2019</v>
      </c>
      <c r="B1072">
        <v>3</v>
      </c>
      <c r="C1072">
        <v>21</v>
      </c>
      <c r="D1072" s="3">
        <v>2532</v>
      </c>
      <c r="E1072" s="3">
        <v>1898</v>
      </c>
    </row>
    <row r="1073" spans="1:5" x14ac:dyDescent="0.4">
      <c r="A1073">
        <v>2019</v>
      </c>
      <c r="B1073">
        <v>3</v>
      </c>
      <c r="C1073">
        <v>22</v>
      </c>
      <c r="D1073" s="3">
        <v>2242</v>
      </c>
      <c r="E1073" s="3">
        <v>1748</v>
      </c>
    </row>
    <row r="1074" spans="1:5" x14ac:dyDescent="0.4">
      <c r="A1074">
        <v>2019</v>
      </c>
      <c r="B1074">
        <v>3</v>
      </c>
      <c r="C1074">
        <v>23</v>
      </c>
      <c r="D1074" s="3">
        <v>2001</v>
      </c>
      <c r="E1074" s="3">
        <v>1663</v>
      </c>
    </row>
    <row r="1075" spans="1:5" x14ac:dyDescent="0.4">
      <c r="A1075">
        <v>2019</v>
      </c>
      <c r="B1075">
        <v>3</v>
      </c>
      <c r="C1075">
        <v>24</v>
      </c>
      <c r="D1075" s="3">
        <v>1991</v>
      </c>
      <c r="E1075" s="3">
        <v>1762</v>
      </c>
    </row>
    <row r="1076" spans="1:5" x14ac:dyDescent="0.4">
      <c r="A1076">
        <v>2019</v>
      </c>
      <c r="B1076">
        <v>3</v>
      </c>
      <c r="C1076">
        <v>25</v>
      </c>
      <c r="D1076" s="3">
        <v>1958</v>
      </c>
      <c r="E1076" s="3">
        <v>1600</v>
      </c>
    </row>
    <row r="1077" spans="1:5" x14ac:dyDescent="0.4">
      <c r="A1077">
        <v>2019</v>
      </c>
      <c r="B1077">
        <v>3</v>
      </c>
      <c r="C1077">
        <v>26</v>
      </c>
      <c r="D1077" s="3">
        <v>1927</v>
      </c>
      <c r="E1077" s="3">
        <v>1536</v>
      </c>
    </row>
    <row r="1078" spans="1:5" x14ac:dyDescent="0.4">
      <c r="A1078">
        <v>2019</v>
      </c>
      <c r="B1078">
        <v>3</v>
      </c>
      <c r="C1078">
        <v>27</v>
      </c>
      <c r="D1078" s="3">
        <v>1940</v>
      </c>
      <c r="E1078" s="3">
        <v>1549</v>
      </c>
    </row>
    <row r="1079" spans="1:5" x14ac:dyDescent="0.4">
      <c r="A1079">
        <v>2019</v>
      </c>
      <c r="B1079">
        <v>3</v>
      </c>
      <c r="C1079">
        <v>28</v>
      </c>
      <c r="D1079" s="3">
        <v>1884</v>
      </c>
      <c r="E1079" s="3">
        <v>1586</v>
      </c>
    </row>
    <row r="1080" spans="1:5" x14ac:dyDescent="0.4">
      <c r="A1080">
        <v>2019</v>
      </c>
      <c r="B1080">
        <v>3</v>
      </c>
      <c r="C1080">
        <v>29</v>
      </c>
      <c r="D1080" s="3">
        <v>1864</v>
      </c>
      <c r="E1080" s="3">
        <v>1631</v>
      </c>
    </row>
    <row r="1081" spans="1:5" x14ac:dyDescent="0.4">
      <c r="A1081">
        <v>2019</v>
      </c>
      <c r="B1081">
        <v>3</v>
      </c>
      <c r="C1081">
        <v>30</v>
      </c>
      <c r="D1081" s="3">
        <v>2002</v>
      </c>
      <c r="E1081" s="3">
        <v>1699</v>
      </c>
    </row>
    <row r="1082" spans="1:5" x14ac:dyDescent="0.4">
      <c r="A1082">
        <v>2019</v>
      </c>
      <c r="B1082">
        <v>3</v>
      </c>
      <c r="C1082">
        <v>31</v>
      </c>
      <c r="D1082" s="3">
        <v>2002</v>
      </c>
      <c r="E1082" s="3">
        <v>1745</v>
      </c>
    </row>
    <row r="1083" spans="1:5" x14ac:dyDescent="0.4">
      <c r="A1083">
        <v>2019</v>
      </c>
      <c r="B1083">
        <v>3</v>
      </c>
      <c r="C1083">
        <v>32</v>
      </c>
      <c r="D1083" s="3">
        <v>2040</v>
      </c>
      <c r="E1083" s="3">
        <v>1715</v>
      </c>
    </row>
    <row r="1084" spans="1:5" x14ac:dyDescent="0.4">
      <c r="A1084">
        <v>2019</v>
      </c>
      <c r="B1084">
        <v>3</v>
      </c>
      <c r="C1084">
        <v>33</v>
      </c>
      <c r="D1084" s="3">
        <v>2010</v>
      </c>
      <c r="E1084" s="3">
        <v>1780</v>
      </c>
    </row>
    <row r="1085" spans="1:5" x14ac:dyDescent="0.4">
      <c r="A1085">
        <v>2019</v>
      </c>
      <c r="B1085">
        <v>3</v>
      </c>
      <c r="C1085">
        <v>34</v>
      </c>
      <c r="D1085" s="3">
        <v>2153</v>
      </c>
      <c r="E1085" s="3">
        <v>1920</v>
      </c>
    </row>
    <row r="1086" spans="1:5" x14ac:dyDescent="0.4">
      <c r="A1086">
        <v>2019</v>
      </c>
      <c r="B1086">
        <v>3</v>
      </c>
      <c r="C1086">
        <v>35</v>
      </c>
      <c r="D1086" s="3">
        <v>2101</v>
      </c>
      <c r="E1086" s="3">
        <v>1988</v>
      </c>
    </row>
    <row r="1087" spans="1:5" x14ac:dyDescent="0.4">
      <c r="A1087">
        <v>2019</v>
      </c>
      <c r="B1087">
        <v>3</v>
      </c>
      <c r="C1087">
        <v>36</v>
      </c>
      <c r="D1087" s="3">
        <v>2152</v>
      </c>
      <c r="E1087" s="3">
        <v>1951</v>
      </c>
    </row>
    <row r="1088" spans="1:5" x14ac:dyDescent="0.4">
      <c r="A1088">
        <v>2019</v>
      </c>
      <c r="B1088">
        <v>3</v>
      </c>
      <c r="C1088">
        <v>37</v>
      </c>
      <c r="D1088" s="3">
        <v>2125</v>
      </c>
      <c r="E1088" s="3">
        <v>2002</v>
      </c>
    </row>
    <row r="1089" spans="1:5" x14ac:dyDescent="0.4">
      <c r="A1089">
        <v>2019</v>
      </c>
      <c r="B1089">
        <v>3</v>
      </c>
      <c r="C1089">
        <v>38</v>
      </c>
      <c r="D1089" s="3">
        <v>2221</v>
      </c>
      <c r="E1089" s="3">
        <v>2104</v>
      </c>
    </row>
    <row r="1090" spans="1:5" x14ac:dyDescent="0.4">
      <c r="A1090">
        <v>2019</v>
      </c>
      <c r="B1090">
        <v>3</v>
      </c>
      <c r="C1090">
        <v>39</v>
      </c>
      <c r="D1090" s="3">
        <v>2386</v>
      </c>
      <c r="E1090" s="3">
        <v>2322</v>
      </c>
    </row>
    <row r="1091" spans="1:5" x14ac:dyDescent="0.4">
      <c r="A1091">
        <v>2019</v>
      </c>
      <c r="B1091">
        <v>3</v>
      </c>
      <c r="C1091">
        <v>40</v>
      </c>
      <c r="D1091" s="3">
        <v>2528</v>
      </c>
      <c r="E1091" s="3">
        <v>2285</v>
      </c>
    </row>
    <row r="1092" spans="1:5" x14ac:dyDescent="0.4">
      <c r="A1092">
        <v>2019</v>
      </c>
      <c r="B1092">
        <v>3</v>
      </c>
      <c r="C1092">
        <v>41</v>
      </c>
      <c r="D1092" s="3">
        <v>2536</v>
      </c>
      <c r="E1092" s="3">
        <v>2491</v>
      </c>
    </row>
    <row r="1093" spans="1:5" x14ac:dyDescent="0.4">
      <c r="A1093">
        <v>2019</v>
      </c>
      <c r="B1093">
        <v>3</v>
      </c>
      <c r="C1093">
        <v>42</v>
      </c>
      <c r="D1093" s="3">
        <v>2744</v>
      </c>
      <c r="E1093" s="3">
        <v>2546</v>
      </c>
    </row>
    <row r="1094" spans="1:5" x14ac:dyDescent="0.4">
      <c r="A1094">
        <v>2019</v>
      </c>
      <c r="B1094">
        <v>3</v>
      </c>
      <c r="C1094">
        <v>43</v>
      </c>
      <c r="D1094" s="3">
        <v>2943</v>
      </c>
      <c r="E1094" s="3">
        <v>2783</v>
      </c>
    </row>
    <row r="1095" spans="1:5" x14ac:dyDescent="0.4">
      <c r="A1095">
        <v>2019</v>
      </c>
      <c r="B1095">
        <v>3</v>
      </c>
      <c r="C1095">
        <v>44</v>
      </c>
      <c r="D1095" s="3">
        <v>3082</v>
      </c>
      <c r="E1095" s="3">
        <v>3023</v>
      </c>
    </row>
    <row r="1096" spans="1:5" x14ac:dyDescent="0.4">
      <c r="A1096">
        <v>2019</v>
      </c>
      <c r="B1096">
        <v>3</v>
      </c>
      <c r="C1096">
        <v>45</v>
      </c>
      <c r="D1096" s="3">
        <v>3383</v>
      </c>
      <c r="E1096" s="3">
        <v>3116</v>
      </c>
    </row>
    <row r="1097" spans="1:5" x14ac:dyDescent="0.4">
      <c r="A1097">
        <v>2019</v>
      </c>
      <c r="B1097">
        <v>3</v>
      </c>
      <c r="C1097">
        <v>46</v>
      </c>
      <c r="D1097" s="3">
        <v>3394</v>
      </c>
      <c r="E1097" s="3">
        <v>3126</v>
      </c>
    </row>
    <row r="1098" spans="1:5" x14ac:dyDescent="0.4">
      <c r="A1098">
        <v>2019</v>
      </c>
      <c r="B1098">
        <v>3</v>
      </c>
      <c r="C1098">
        <v>47</v>
      </c>
      <c r="D1098" s="3">
        <v>3442</v>
      </c>
      <c r="E1098" s="3">
        <v>3226</v>
      </c>
    </row>
    <row r="1099" spans="1:5" x14ac:dyDescent="0.4">
      <c r="A1099">
        <v>2019</v>
      </c>
      <c r="B1099">
        <v>3</v>
      </c>
      <c r="C1099">
        <v>48</v>
      </c>
      <c r="D1099" s="3">
        <v>3292</v>
      </c>
      <c r="E1099" s="3">
        <v>3114</v>
      </c>
    </row>
    <row r="1100" spans="1:5" x14ac:dyDescent="0.4">
      <c r="A1100">
        <v>2019</v>
      </c>
      <c r="B1100">
        <v>3</v>
      </c>
      <c r="C1100">
        <v>49</v>
      </c>
      <c r="D1100" s="3">
        <v>3172</v>
      </c>
      <c r="E1100" s="3">
        <v>2879</v>
      </c>
    </row>
    <row r="1101" spans="1:5" x14ac:dyDescent="0.4">
      <c r="A1101">
        <v>2019</v>
      </c>
      <c r="B1101">
        <v>3</v>
      </c>
      <c r="C1101">
        <v>50</v>
      </c>
      <c r="D1101" s="3">
        <v>3136</v>
      </c>
      <c r="E1101" s="3">
        <v>2891</v>
      </c>
    </row>
    <row r="1102" spans="1:5" x14ac:dyDescent="0.4">
      <c r="A1102">
        <v>2019</v>
      </c>
      <c r="B1102">
        <v>3</v>
      </c>
      <c r="C1102">
        <v>51</v>
      </c>
      <c r="D1102" s="3">
        <v>3120</v>
      </c>
      <c r="E1102" s="3">
        <v>2897</v>
      </c>
    </row>
    <row r="1103" spans="1:5" x14ac:dyDescent="0.4">
      <c r="A1103">
        <v>2019</v>
      </c>
      <c r="B1103">
        <v>3</v>
      </c>
      <c r="C1103">
        <v>52</v>
      </c>
      <c r="D1103" s="3">
        <v>2575</v>
      </c>
      <c r="E1103" s="3">
        <v>2446</v>
      </c>
    </row>
    <row r="1104" spans="1:5" x14ac:dyDescent="0.4">
      <c r="A1104">
        <v>2019</v>
      </c>
      <c r="B1104">
        <v>3</v>
      </c>
      <c r="C1104">
        <v>53</v>
      </c>
      <c r="D1104" s="3">
        <v>2698</v>
      </c>
      <c r="E1104" s="3">
        <v>2521</v>
      </c>
    </row>
    <row r="1105" spans="1:5" x14ac:dyDescent="0.4">
      <c r="A1105">
        <v>2019</v>
      </c>
      <c r="B1105">
        <v>3</v>
      </c>
      <c r="C1105">
        <v>54</v>
      </c>
      <c r="D1105" s="3">
        <v>2650</v>
      </c>
      <c r="E1105" s="3">
        <v>2678</v>
      </c>
    </row>
    <row r="1106" spans="1:5" x14ac:dyDescent="0.4">
      <c r="A1106">
        <v>2019</v>
      </c>
      <c r="B1106">
        <v>3</v>
      </c>
      <c r="C1106">
        <v>55</v>
      </c>
      <c r="D1106" s="3">
        <v>2598</v>
      </c>
      <c r="E1106" s="3">
        <v>2421</v>
      </c>
    </row>
    <row r="1107" spans="1:5" x14ac:dyDescent="0.4">
      <c r="A1107">
        <v>2019</v>
      </c>
      <c r="B1107">
        <v>3</v>
      </c>
      <c r="C1107">
        <v>56</v>
      </c>
      <c r="D1107" s="3">
        <v>2526</v>
      </c>
      <c r="E1107" s="3">
        <v>2340</v>
      </c>
    </row>
    <row r="1108" spans="1:5" x14ac:dyDescent="0.4">
      <c r="A1108">
        <v>2019</v>
      </c>
      <c r="B1108">
        <v>3</v>
      </c>
      <c r="C1108">
        <v>57</v>
      </c>
      <c r="D1108" s="3">
        <v>2462</v>
      </c>
      <c r="E1108" s="3">
        <v>2399</v>
      </c>
    </row>
    <row r="1109" spans="1:5" x14ac:dyDescent="0.4">
      <c r="A1109">
        <v>2019</v>
      </c>
      <c r="B1109">
        <v>3</v>
      </c>
      <c r="C1109">
        <v>58</v>
      </c>
      <c r="D1109" s="3">
        <v>2318</v>
      </c>
      <c r="E1109" s="3">
        <v>2300</v>
      </c>
    </row>
    <row r="1110" spans="1:5" x14ac:dyDescent="0.4">
      <c r="A1110">
        <v>2019</v>
      </c>
      <c r="B1110">
        <v>3</v>
      </c>
      <c r="C1110">
        <v>59</v>
      </c>
      <c r="D1110" s="3">
        <v>2482</v>
      </c>
      <c r="E1110" s="3">
        <v>2229</v>
      </c>
    </row>
    <row r="1111" spans="1:5" x14ac:dyDescent="0.4">
      <c r="A1111">
        <v>2019</v>
      </c>
      <c r="B1111">
        <v>3</v>
      </c>
      <c r="C1111">
        <v>60</v>
      </c>
      <c r="D1111" s="3">
        <v>2383</v>
      </c>
      <c r="E1111" s="3">
        <v>2304</v>
      </c>
    </row>
    <row r="1112" spans="1:5" x14ac:dyDescent="0.4">
      <c r="A1112">
        <v>2019</v>
      </c>
      <c r="B1112">
        <v>3</v>
      </c>
      <c r="C1112">
        <v>61</v>
      </c>
      <c r="D1112" s="3">
        <v>2241</v>
      </c>
      <c r="E1112" s="3">
        <v>2174</v>
      </c>
    </row>
    <row r="1113" spans="1:5" x14ac:dyDescent="0.4">
      <c r="A1113">
        <v>2019</v>
      </c>
      <c r="B1113">
        <v>3</v>
      </c>
      <c r="C1113">
        <v>62</v>
      </c>
      <c r="D1113" s="3">
        <v>2360</v>
      </c>
      <c r="E1113" s="3">
        <v>2288</v>
      </c>
    </row>
    <row r="1114" spans="1:5" x14ac:dyDescent="0.4">
      <c r="A1114">
        <v>2019</v>
      </c>
      <c r="B1114">
        <v>3</v>
      </c>
      <c r="C1114">
        <v>63</v>
      </c>
      <c r="D1114" s="3">
        <v>2320</v>
      </c>
      <c r="E1114" s="3">
        <v>2303</v>
      </c>
    </row>
    <row r="1115" spans="1:5" x14ac:dyDescent="0.4">
      <c r="A1115">
        <v>2019</v>
      </c>
      <c r="B1115">
        <v>3</v>
      </c>
      <c r="C1115">
        <v>64</v>
      </c>
      <c r="D1115" s="3">
        <v>2394</v>
      </c>
      <c r="E1115" s="3">
        <v>2430</v>
      </c>
    </row>
    <row r="1116" spans="1:5" x14ac:dyDescent="0.4">
      <c r="A1116">
        <v>2019</v>
      </c>
      <c r="B1116">
        <v>3</v>
      </c>
      <c r="C1116">
        <v>65</v>
      </c>
      <c r="D1116" s="3">
        <v>2506</v>
      </c>
      <c r="E1116" s="3">
        <v>2527</v>
      </c>
    </row>
    <row r="1117" spans="1:5" x14ac:dyDescent="0.4">
      <c r="A1117">
        <v>2019</v>
      </c>
      <c r="B1117">
        <v>3</v>
      </c>
      <c r="C1117">
        <v>66</v>
      </c>
      <c r="D1117" s="3">
        <v>2669</v>
      </c>
      <c r="E1117" s="3">
        <v>2758</v>
      </c>
    </row>
    <row r="1118" spans="1:5" x14ac:dyDescent="0.4">
      <c r="A1118">
        <v>2019</v>
      </c>
      <c r="B1118">
        <v>3</v>
      </c>
      <c r="C1118">
        <v>67</v>
      </c>
      <c r="D1118" s="3">
        <v>2825</v>
      </c>
      <c r="E1118" s="3">
        <v>2942</v>
      </c>
    </row>
    <row r="1119" spans="1:5" x14ac:dyDescent="0.4">
      <c r="A1119">
        <v>2019</v>
      </c>
      <c r="B1119">
        <v>3</v>
      </c>
      <c r="C1119">
        <v>68</v>
      </c>
      <c r="D1119" s="3">
        <v>3033</v>
      </c>
      <c r="E1119" s="3">
        <v>3169</v>
      </c>
    </row>
    <row r="1120" spans="1:5" x14ac:dyDescent="0.4">
      <c r="A1120">
        <v>2019</v>
      </c>
      <c r="B1120">
        <v>3</v>
      </c>
      <c r="C1120">
        <v>69</v>
      </c>
      <c r="D1120" s="3">
        <v>3483</v>
      </c>
      <c r="E1120" s="3">
        <v>3797</v>
      </c>
    </row>
    <row r="1121" spans="1:5" x14ac:dyDescent="0.4">
      <c r="A1121">
        <v>2019</v>
      </c>
      <c r="B1121">
        <v>3</v>
      </c>
      <c r="C1121">
        <v>70</v>
      </c>
      <c r="D1121" s="3">
        <v>3407</v>
      </c>
      <c r="E1121" s="3">
        <v>3771</v>
      </c>
    </row>
    <row r="1122" spans="1:5" x14ac:dyDescent="0.4">
      <c r="A1122">
        <v>2019</v>
      </c>
      <c r="B1122">
        <v>3</v>
      </c>
      <c r="C1122">
        <v>71</v>
      </c>
      <c r="D1122" s="3">
        <v>3671</v>
      </c>
      <c r="E1122" s="3">
        <v>4133</v>
      </c>
    </row>
    <row r="1123" spans="1:5" x14ac:dyDescent="0.4">
      <c r="A1123">
        <v>2019</v>
      </c>
      <c r="B1123">
        <v>3</v>
      </c>
      <c r="C1123">
        <v>72</v>
      </c>
      <c r="D1123" s="3">
        <v>2803</v>
      </c>
      <c r="E1123" s="3">
        <v>3226</v>
      </c>
    </row>
    <row r="1124" spans="1:5" x14ac:dyDescent="0.4">
      <c r="A1124">
        <v>2019</v>
      </c>
      <c r="B1124">
        <v>3</v>
      </c>
      <c r="C1124">
        <v>73</v>
      </c>
      <c r="D1124" s="3">
        <v>1933</v>
      </c>
      <c r="E1124" s="3">
        <v>2337</v>
      </c>
    </row>
    <row r="1125" spans="1:5" x14ac:dyDescent="0.4">
      <c r="A1125">
        <v>2019</v>
      </c>
      <c r="B1125">
        <v>3</v>
      </c>
      <c r="C1125">
        <v>74</v>
      </c>
      <c r="D1125" s="3">
        <v>2477</v>
      </c>
      <c r="E1125" s="3">
        <v>2991</v>
      </c>
    </row>
    <row r="1126" spans="1:5" x14ac:dyDescent="0.4">
      <c r="A1126">
        <v>2019</v>
      </c>
      <c r="B1126">
        <v>3</v>
      </c>
      <c r="C1126">
        <v>75</v>
      </c>
      <c r="D1126" s="3">
        <v>2875</v>
      </c>
      <c r="E1126" s="3">
        <v>3331</v>
      </c>
    </row>
    <row r="1127" spans="1:5" x14ac:dyDescent="0.4">
      <c r="A1127">
        <v>2019</v>
      </c>
      <c r="B1127">
        <v>3</v>
      </c>
      <c r="C1127">
        <v>76</v>
      </c>
      <c r="D1127" s="3">
        <v>2735</v>
      </c>
      <c r="E1127" s="3">
        <v>3100</v>
      </c>
    </row>
    <row r="1128" spans="1:5" x14ac:dyDescent="0.4">
      <c r="A1128">
        <v>2019</v>
      </c>
      <c r="B1128">
        <v>3</v>
      </c>
      <c r="C1128">
        <v>77</v>
      </c>
      <c r="D1128" s="3">
        <v>2663</v>
      </c>
      <c r="E1128" s="3">
        <v>3127</v>
      </c>
    </row>
    <row r="1129" spans="1:5" x14ac:dyDescent="0.4">
      <c r="A1129">
        <v>2019</v>
      </c>
      <c r="B1129">
        <v>3</v>
      </c>
      <c r="C1129">
        <v>78</v>
      </c>
      <c r="D1129" s="3">
        <v>2341</v>
      </c>
      <c r="E1129" s="3">
        <v>2853</v>
      </c>
    </row>
    <row r="1130" spans="1:5" x14ac:dyDescent="0.4">
      <c r="A1130">
        <v>2019</v>
      </c>
      <c r="B1130">
        <v>3</v>
      </c>
      <c r="C1130">
        <v>79</v>
      </c>
      <c r="D1130" s="3">
        <v>2064</v>
      </c>
      <c r="E1130" s="3">
        <v>2528</v>
      </c>
    </row>
    <row r="1131" spans="1:5" x14ac:dyDescent="0.4">
      <c r="A1131">
        <v>2019</v>
      </c>
      <c r="B1131">
        <v>3</v>
      </c>
      <c r="C1131">
        <v>80</v>
      </c>
      <c r="D1131" s="3">
        <v>1801</v>
      </c>
      <c r="E1131" s="3">
        <v>2222</v>
      </c>
    </row>
    <row r="1132" spans="1:5" x14ac:dyDescent="0.4">
      <c r="A1132">
        <v>2019</v>
      </c>
      <c r="B1132">
        <v>3</v>
      </c>
      <c r="C1132">
        <v>81</v>
      </c>
      <c r="D1132" s="3">
        <v>1864</v>
      </c>
      <c r="E1132" s="3">
        <v>2396</v>
      </c>
    </row>
    <row r="1133" spans="1:5" x14ac:dyDescent="0.4">
      <c r="A1133">
        <v>2019</v>
      </c>
      <c r="B1133">
        <v>3</v>
      </c>
      <c r="C1133">
        <v>82</v>
      </c>
      <c r="D1133" s="3">
        <v>1668</v>
      </c>
      <c r="E1133" s="3">
        <v>2142</v>
      </c>
    </row>
    <row r="1134" spans="1:5" x14ac:dyDescent="0.4">
      <c r="A1134">
        <v>2019</v>
      </c>
      <c r="B1134">
        <v>3</v>
      </c>
      <c r="C1134">
        <v>83</v>
      </c>
      <c r="D1134" s="3">
        <v>1628</v>
      </c>
      <c r="E1134" s="3">
        <v>2195</v>
      </c>
    </row>
    <row r="1135" spans="1:5" x14ac:dyDescent="0.4">
      <c r="A1135">
        <v>2019</v>
      </c>
      <c r="B1135">
        <v>3</v>
      </c>
      <c r="C1135">
        <v>84</v>
      </c>
      <c r="D1135" s="3">
        <v>1432</v>
      </c>
      <c r="E1135" s="3">
        <v>2026</v>
      </c>
    </row>
    <row r="1136" spans="1:5" x14ac:dyDescent="0.4">
      <c r="A1136">
        <v>2019</v>
      </c>
      <c r="B1136">
        <v>3</v>
      </c>
      <c r="C1136">
        <v>85</v>
      </c>
      <c r="D1136" s="3">
        <v>1193</v>
      </c>
      <c r="E1136" s="3">
        <v>1783</v>
      </c>
    </row>
    <row r="1137" spans="1:5" x14ac:dyDescent="0.4">
      <c r="A1137">
        <v>2019</v>
      </c>
      <c r="B1137">
        <v>3</v>
      </c>
      <c r="C1137">
        <v>86</v>
      </c>
      <c r="D1137" s="3">
        <v>1032</v>
      </c>
      <c r="E1137" s="3">
        <v>1756</v>
      </c>
    </row>
    <row r="1138" spans="1:5" x14ac:dyDescent="0.4">
      <c r="A1138">
        <v>2019</v>
      </c>
      <c r="B1138">
        <v>3</v>
      </c>
      <c r="C1138">
        <v>87</v>
      </c>
      <c r="D1138" s="3">
        <v>863</v>
      </c>
      <c r="E1138" s="3">
        <v>1485</v>
      </c>
    </row>
    <row r="1139" spans="1:5" x14ac:dyDescent="0.4">
      <c r="A1139">
        <v>2019</v>
      </c>
      <c r="B1139">
        <v>3</v>
      </c>
      <c r="C1139">
        <v>88</v>
      </c>
      <c r="D1139" s="3">
        <v>736</v>
      </c>
      <c r="E1139" s="3">
        <v>1293</v>
      </c>
    </row>
    <row r="1140" spans="1:5" x14ac:dyDescent="0.4">
      <c r="A1140">
        <v>2019</v>
      </c>
      <c r="B1140">
        <v>3</v>
      </c>
      <c r="C1140">
        <v>89</v>
      </c>
      <c r="D1140" s="3">
        <v>551</v>
      </c>
      <c r="E1140" s="3">
        <v>1175</v>
      </c>
    </row>
    <row r="1141" spans="1:5" x14ac:dyDescent="0.4">
      <c r="A1141">
        <v>2019</v>
      </c>
      <c r="B1141">
        <v>3</v>
      </c>
      <c r="C1141">
        <v>90</v>
      </c>
      <c r="D1141" s="3">
        <v>475</v>
      </c>
      <c r="E1141" s="3">
        <v>1051</v>
      </c>
    </row>
    <row r="1142" spans="1:5" x14ac:dyDescent="0.4">
      <c r="A1142">
        <v>2019</v>
      </c>
      <c r="B1142">
        <v>3</v>
      </c>
      <c r="C1142">
        <v>91</v>
      </c>
      <c r="D1142" s="3">
        <v>378</v>
      </c>
      <c r="E1142" s="3">
        <v>822</v>
      </c>
    </row>
    <row r="1143" spans="1:5" x14ac:dyDescent="0.4">
      <c r="A1143">
        <v>2019</v>
      </c>
      <c r="B1143">
        <v>3</v>
      </c>
      <c r="C1143">
        <v>92</v>
      </c>
      <c r="D1143" s="3">
        <v>299</v>
      </c>
      <c r="E1143" s="3">
        <v>700</v>
      </c>
    </row>
    <row r="1144" spans="1:5" x14ac:dyDescent="0.4">
      <c r="A1144">
        <v>2019</v>
      </c>
      <c r="B1144">
        <v>3</v>
      </c>
      <c r="C1144">
        <v>93</v>
      </c>
      <c r="D1144" s="3">
        <v>209</v>
      </c>
      <c r="E1144" s="3">
        <v>637</v>
      </c>
    </row>
    <row r="1145" spans="1:5" x14ac:dyDescent="0.4">
      <c r="A1145">
        <v>2019</v>
      </c>
      <c r="B1145">
        <v>3</v>
      </c>
      <c r="C1145">
        <v>94</v>
      </c>
      <c r="D1145" s="3">
        <v>132</v>
      </c>
      <c r="E1145" s="3">
        <v>505</v>
      </c>
    </row>
    <row r="1146" spans="1:5" x14ac:dyDescent="0.4">
      <c r="A1146">
        <v>2019</v>
      </c>
      <c r="B1146">
        <v>3</v>
      </c>
      <c r="C1146">
        <v>95</v>
      </c>
      <c r="D1146" s="3">
        <v>101</v>
      </c>
      <c r="E1146" s="3">
        <v>382</v>
      </c>
    </row>
    <row r="1147" spans="1:5" x14ac:dyDescent="0.4">
      <c r="A1147">
        <v>2019</v>
      </c>
      <c r="B1147">
        <v>3</v>
      </c>
      <c r="C1147">
        <v>96</v>
      </c>
      <c r="D1147" s="3">
        <v>65</v>
      </c>
      <c r="E1147" s="3">
        <v>275</v>
      </c>
    </row>
    <row r="1148" spans="1:5" x14ac:dyDescent="0.4">
      <c r="A1148">
        <v>2019</v>
      </c>
      <c r="B1148">
        <v>3</v>
      </c>
      <c r="C1148">
        <v>97</v>
      </c>
      <c r="D1148" s="3">
        <v>42</v>
      </c>
      <c r="E1148" s="3">
        <v>237</v>
      </c>
    </row>
    <row r="1149" spans="1:5" x14ac:dyDescent="0.4">
      <c r="A1149">
        <v>2019</v>
      </c>
      <c r="B1149">
        <v>3</v>
      </c>
      <c r="C1149">
        <v>98</v>
      </c>
      <c r="D1149" s="3">
        <v>27</v>
      </c>
      <c r="E1149" s="3">
        <v>154</v>
      </c>
    </row>
    <row r="1150" spans="1:5" x14ac:dyDescent="0.4">
      <c r="A1150">
        <v>2019</v>
      </c>
      <c r="B1150">
        <v>3</v>
      </c>
      <c r="C1150">
        <v>99</v>
      </c>
      <c r="D1150" s="3">
        <v>27</v>
      </c>
      <c r="E1150" s="3">
        <v>103</v>
      </c>
    </row>
    <row r="1151" spans="1:5" x14ac:dyDescent="0.4">
      <c r="A1151">
        <v>2019</v>
      </c>
      <c r="B1151">
        <v>3</v>
      </c>
      <c r="C1151">
        <v>100</v>
      </c>
      <c r="D1151" s="3">
        <v>15</v>
      </c>
      <c r="E1151" s="3">
        <v>62</v>
      </c>
    </row>
    <row r="1152" spans="1:5" x14ac:dyDescent="0.4">
      <c r="A1152">
        <v>2019</v>
      </c>
      <c r="B1152">
        <v>3</v>
      </c>
      <c r="C1152">
        <v>101</v>
      </c>
      <c r="D1152" s="3">
        <v>11</v>
      </c>
      <c r="E1152" s="3">
        <v>58</v>
      </c>
    </row>
    <row r="1153" spans="1:5" x14ac:dyDescent="0.4">
      <c r="A1153">
        <v>2019</v>
      </c>
      <c r="B1153">
        <v>3</v>
      </c>
      <c r="C1153">
        <v>102</v>
      </c>
      <c r="D1153" s="3">
        <v>4</v>
      </c>
      <c r="E1153" s="3">
        <v>34</v>
      </c>
    </row>
    <row r="1154" spans="1:5" x14ac:dyDescent="0.4">
      <c r="A1154">
        <v>2019</v>
      </c>
      <c r="B1154">
        <v>3</v>
      </c>
      <c r="C1154">
        <v>103</v>
      </c>
      <c r="D1154" s="3">
        <v>2</v>
      </c>
      <c r="E1154" s="3">
        <v>23</v>
      </c>
    </row>
    <row r="1155" spans="1:5" x14ac:dyDescent="0.4">
      <c r="A1155">
        <v>2019</v>
      </c>
      <c r="B1155">
        <v>3</v>
      </c>
      <c r="C1155">
        <v>104</v>
      </c>
      <c r="D1155" s="3">
        <v>4</v>
      </c>
      <c r="E1155" s="3">
        <v>18</v>
      </c>
    </row>
    <row r="1156" spans="1:5" x14ac:dyDescent="0.4">
      <c r="A1156">
        <v>2019</v>
      </c>
      <c r="B1156">
        <v>3</v>
      </c>
      <c r="C1156">
        <v>105</v>
      </c>
      <c r="D1156" s="3">
        <v>1</v>
      </c>
      <c r="E1156" s="3">
        <v>9</v>
      </c>
    </row>
    <row r="1157" spans="1:5" x14ac:dyDescent="0.4">
      <c r="A1157">
        <v>2019</v>
      </c>
      <c r="B1157">
        <v>3</v>
      </c>
      <c r="C1157">
        <v>106</v>
      </c>
      <c r="D1157" s="3">
        <v>1</v>
      </c>
      <c r="E1157" s="3">
        <v>4</v>
      </c>
    </row>
    <row r="1158" spans="1:5" x14ac:dyDescent="0.4">
      <c r="A1158">
        <v>2019</v>
      </c>
      <c r="B1158">
        <v>3</v>
      </c>
      <c r="C1158">
        <v>107</v>
      </c>
      <c r="D1158" s="3"/>
      <c r="E1158" s="3">
        <v>5</v>
      </c>
    </row>
    <row r="1159" spans="1:5" x14ac:dyDescent="0.4">
      <c r="A1159">
        <v>2019</v>
      </c>
      <c r="B1159">
        <v>3</v>
      </c>
      <c r="C1159">
        <v>108</v>
      </c>
      <c r="D1159" s="3"/>
      <c r="E1159" s="3">
        <v>4</v>
      </c>
    </row>
    <row r="1160" spans="1:5" x14ac:dyDescent="0.4">
      <c r="A1160">
        <v>2019</v>
      </c>
      <c r="B1160">
        <v>3</v>
      </c>
      <c r="C1160">
        <v>109</v>
      </c>
      <c r="D1160" s="3"/>
      <c r="E1160" s="3"/>
    </row>
    <row r="1161" spans="1:5" x14ac:dyDescent="0.4">
      <c r="A1161">
        <v>2019</v>
      </c>
      <c r="B1161">
        <v>3</v>
      </c>
      <c r="C1161">
        <v>110</v>
      </c>
      <c r="D1161" s="3"/>
      <c r="E1161" s="3"/>
    </row>
    <row r="1162" spans="1:5" x14ac:dyDescent="0.4">
      <c r="A1162">
        <v>2019</v>
      </c>
      <c r="B1162">
        <v>3</v>
      </c>
      <c r="C1162">
        <v>111</v>
      </c>
      <c r="D1162" s="3"/>
      <c r="E1162" s="3"/>
    </row>
    <row r="1163" spans="1:5" x14ac:dyDescent="0.4">
      <c r="A1163">
        <v>2019</v>
      </c>
      <c r="B1163">
        <v>3</v>
      </c>
      <c r="C1163">
        <v>112</v>
      </c>
      <c r="D1163" s="3"/>
      <c r="E1163" s="3">
        <v>1</v>
      </c>
    </row>
    <row r="1164" spans="1:5" x14ac:dyDescent="0.4">
      <c r="A1164">
        <v>2019</v>
      </c>
      <c r="B1164">
        <v>3</v>
      </c>
      <c r="C1164">
        <v>113</v>
      </c>
      <c r="D1164" s="3"/>
      <c r="E1164" s="3"/>
    </row>
    <row r="1165" spans="1:5" x14ac:dyDescent="0.4">
      <c r="A1165">
        <v>2019</v>
      </c>
      <c r="B1165">
        <v>3</v>
      </c>
      <c r="C1165">
        <v>114</v>
      </c>
      <c r="D1165" s="3"/>
      <c r="E1165" s="3"/>
    </row>
    <row r="1166" spans="1:5" x14ac:dyDescent="0.4">
      <c r="A1166">
        <v>2019</v>
      </c>
      <c r="B1166">
        <v>3</v>
      </c>
      <c r="C1166">
        <v>115</v>
      </c>
      <c r="D1166" s="3"/>
      <c r="E1166" s="3"/>
    </row>
    <row r="1167" spans="1:5" x14ac:dyDescent="0.4">
      <c r="A1167">
        <v>2019</v>
      </c>
      <c r="B1167">
        <v>3</v>
      </c>
      <c r="C1167">
        <v>116</v>
      </c>
      <c r="D1167" s="3"/>
      <c r="E1167" s="3"/>
    </row>
    <row r="1168" spans="1:5" x14ac:dyDescent="0.4">
      <c r="A1168">
        <v>2019</v>
      </c>
      <c r="B1168">
        <v>3</v>
      </c>
      <c r="C1168">
        <v>117</v>
      </c>
      <c r="D1168" s="3"/>
      <c r="E1168" s="3"/>
    </row>
    <row r="1169" spans="1:5" x14ac:dyDescent="0.4">
      <c r="A1169">
        <v>2019</v>
      </c>
      <c r="B1169">
        <v>3</v>
      </c>
      <c r="C1169">
        <v>118</v>
      </c>
      <c r="D1169" s="3"/>
      <c r="E1169" s="3"/>
    </row>
    <row r="1170" spans="1:5" x14ac:dyDescent="0.4">
      <c r="A1170">
        <v>2019</v>
      </c>
      <c r="B1170">
        <v>3</v>
      </c>
      <c r="C1170">
        <v>119</v>
      </c>
      <c r="D1170" s="3"/>
      <c r="E1170" s="3"/>
    </row>
    <row r="1171" spans="1:5" x14ac:dyDescent="0.4">
      <c r="A1171">
        <v>2019</v>
      </c>
      <c r="B1171">
        <v>3</v>
      </c>
      <c r="C1171">
        <v>120</v>
      </c>
      <c r="D1171" s="3"/>
      <c r="E1171" s="3"/>
    </row>
    <row r="1172" spans="1:5" x14ac:dyDescent="0.4">
      <c r="A1172">
        <v>2019</v>
      </c>
      <c r="B1172">
        <v>3</v>
      </c>
      <c r="C1172">
        <v>121</v>
      </c>
      <c r="D1172" s="3"/>
      <c r="E1172" s="3"/>
    </row>
    <row r="1173" spans="1:5" x14ac:dyDescent="0.4">
      <c r="A1173">
        <v>2019</v>
      </c>
      <c r="B1173">
        <v>3</v>
      </c>
      <c r="C1173">
        <v>122</v>
      </c>
      <c r="D1173" s="3"/>
      <c r="E1173" s="3"/>
    </row>
    <row r="1174" spans="1:5" x14ac:dyDescent="0.4">
      <c r="A1174">
        <v>2019</v>
      </c>
      <c r="B1174">
        <v>3</v>
      </c>
      <c r="C1174">
        <v>123</v>
      </c>
      <c r="D1174" s="3"/>
      <c r="E1174" s="3"/>
    </row>
    <row r="1175" spans="1:5" x14ac:dyDescent="0.4">
      <c r="A1175">
        <v>2019</v>
      </c>
      <c r="B1175">
        <v>3</v>
      </c>
      <c r="C1175">
        <v>124</v>
      </c>
      <c r="D1175" s="3"/>
      <c r="E1175" s="3"/>
    </row>
    <row r="1176" spans="1:5" x14ac:dyDescent="0.4">
      <c r="A1176">
        <v>2019</v>
      </c>
      <c r="B1176">
        <v>3</v>
      </c>
      <c r="C1176">
        <v>125</v>
      </c>
      <c r="D1176" s="3"/>
      <c r="E1176" s="3"/>
    </row>
    <row r="1177" spans="1:5" x14ac:dyDescent="0.4">
      <c r="A1177">
        <v>2019</v>
      </c>
      <c r="B1177">
        <v>3</v>
      </c>
      <c r="C1177">
        <v>126</v>
      </c>
      <c r="D1177" s="3"/>
      <c r="E1177" s="3"/>
    </row>
    <row r="1178" spans="1:5" x14ac:dyDescent="0.4">
      <c r="A1178">
        <v>2019</v>
      </c>
      <c r="B1178">
        <v>3</v>
      </c>
      <c r="C1178">
        <v>127</v>
      </c>
      <c r="D1178" s="3"/>
      <c r="E1178" s="3"/>
    </row>
    <row r="1179" spans="1:5" x14ac:dyDescent="0.4">
      <c r="A1179">
        <v>2019</v>
      </c>
      <c r="B1179">
        <v>3</v>
      </c>
      <c r="C1179">
        <v>128</v>
      </c>
      <c r="D1179" s="3"/>
      <c r="E1179" s="3"/>
    </row>
    <row r="1180" spans="1:5" x14ac:dyDescent="0.4">
      <c r="A1180">
        <v>2019</v>
      </c>
      <c r="B1180">
        <v>3</v>
      </c>
      <c r="C1180">
        <v>129</v>
      </c>
      <c r="D1180" s="3"/>
      <c r="E1180" s="3"/>
    </row>
    <row r="1181" spans="1:5" x14ac:dyDescent="0.4">
      <c r="A1181">
        <v>2019</v>
      </c>
      <c r="B1181">
        <v>3</v>
      </c>
      <c r="C1181">
        <v>130</v>
      </c>
      <c r="D1181" s="3"/>
      <c r="E1181" s="3"/>
    </row>
    <row r="1182" spans="1:5" x14ac:dyDescent="0.4">
      <c r="A1182">
        <v>2019</v>
      </c>
      <c r="B1182">
        <v>4</v>
      </c>
      <c r="C1182">
        <v>0</v>
      </c>
      <c r="D1182" s="3">
        <v>1164</v>
      </c>
      <c r="E1182" s="3">
        <v>1003</v>
      </c>
    </row>
    <row r="1183" spans="1:5" x14ac:dyDescent="0.4">
      <c r="A1183">
        <v>2019</v>
      </c>
      <c r="B1183">
        <v>4</v>
      </c>
      <c r="C1183">
        <v>1</v>
      </c>
      <c r="D1183" s="3">
        <v>1274</v>
      </c>
      <c r="E1183" s="3">
        <v>1234</v>
      </c>
    </row>
    <row r="1184" spans="1:5" x14ac:dyDescent="0.4">
      <c r="A1184">
        <v>2019</v>
      </c>
      <c r="B1184">
        <v>4</v>
      </c>
      <c r="C1184">
        <v>2</v>
      </c>
      <c r="D1184" s="3">
        <v>1334</v>
      </c>
      <c r="E1184" s="3">
        <v>1219</v>
      </c>
    </row>
    <row r="1185" spans="1:5" x14ac:dyDescent="0.4">
      <c r="A1185">
        <v>2019</v>
      </c>
      <c r="B1185">
        <v>4</v>
      </c>
      <c r="C1185">
        <v>3</v>
      </c>
      <c r="D1185" s="3">
        <v>1402</v>
      </c>
      <c r="E1185" s="3">
        <v>1322</v>
      </c>
    </row>
    <row r="1186" spans="1:5" x14ac:dyDescent="0.4">
      <c r="A1186">
        <v>2019</v>
      </c>
      <c r="B1186">
        <v>4</v>
      </c>
      <c r="C1186">
        <v>4</v>
      </c>
      <c r="D1186" s="3">
        <v>1448</v>
      </c>
      <c r="E1186" s="3">
        <v>1414</v>
      </c>
    </row>
    <row r="1187" spans="1:5" x14ac:dyDescent="0.4">
      <c r="A1187">
        <v>2019</v>
      </c>
      <c r="B1187">
        <v>4</v>
      </c>
      <c r="C1187">
        <v>5</v>
      </c>
      <c r="D1187" s="3">
        <v>1392</v>
      </c>
      <c r="E1187" s="3">
        <v>1375</v>
      </c>
    </row>
    <row r="1188" spans="1:5" x14ac:dyDescent="0.4">
      <c r="A1188">
        <v>2019</v>
      </c>
      <c r="B1188">
        <v>4</v>
      </c>
      <c r="C1188">
        <v>6</v>
      </c>
      <c r="D1188" s="3">
        <v>1485</v>
      </c>
      <c r="E1188" s="3">
        <v>1401</v>
      </c>
    </row>
    <row r="1189" spans="1:5" x14ac:dyDescent="0.4">
      <c r="A1189">
        <v>2019</v>
      </c>
      <c r="B1189">
        <v>4</v>
      </c>
      <c r="C1189">
        <v>7</v>
      </c>
      <c r="D1189" s="3">
        <v>1475</v>
      </c>
      <c r="E1189" s="3">
        <v>1519</v>
      </c>
    </row>
    <row r="1190" spans="1:5" x14ac:dyDescent="0.4">
      <c r="A1190">
        <v>2019</v>
      </c>
      <c r="B1190">
        <v>4</v>
      </c>
      <c r="C1190">
        <v>8</v>
      </c>
      <c r="D1190" s="3">
        <v>1614</v>
      </c>
      <c r="E1190" s="3">
        <v>1522</v>
      </c>
    </row>
    <row r="1191" spans="1:5" x14ac:dyDescent="0.4">
      <c r="A1191">
        <v>2019</v>
      </c>
      <c r="B1191">
        <v>4</v>
      </c>
      <c r="C1191">
        <v>9</v>
      </c>
      <c r="D1191" s="3">
        <v>1563</v>
      </c>
      <c r="E1191" s="3">
        <v>1511</v>
      </c>
    </row>
    <row r="1192" spans="1:5" x14ac:dyDescent="0.4">
      <c r="A1192">
        <v>2019</v>
      </c>
      <c r="B1192">
        <v>4</v>
      </c>
      <c r="C1192">
        <v>10</v>
      </c>
      <c r="D1192" s="3">
        <v>1582</v>
      </c>
      <c r="E1192" s="3">
        <v>1521</v>
      </c>
    </row>
    <row r="1193" spans="1:5" x14ac:dyDescent="0.4">
      <c r="A1193">
        <v>2019</v>
      </c>
      <c r="B1193">
        <v>4</v>
      </c>
      <c r="C1193">
        <v>11</v>
      </c>
      <c r="D1193" s="3">
        <v>1696</v>
      </c>
      <c r="E1193" s="3">
        <v>1610</v>
      </c>
    </row>
    <row r="1194" spans="1:5" x14ac:dyDescent="0.4">
      <c r="A1194">
        <v>2019</v>
      </c>
      <c r="B1194">
        <v>4</v>
      </c>
      <c r="C1194">
        <v>12</v>
      </c>
      <c r="D1194" s="3">
        <v>1716</v>
      </c>
      <c r="E1194" s="3">
        <v>1629</v>
      </c>
    </row>
    <row r="1195" spans="1:5" x14ac:dyDescent="0.4">
      <c r="A1195">
        <v>2019</v>
      </c>
      <c r="B1195">
        <v>4</v>
      </c>
      <c r="C1195">
        <v>13</v>
      </c>
      <c r="D1195" s="3">
        <v>1708</v>
      </c>
      <c r="E1195" s="3">
        <v>1565</v>
      </c>
    </row>
    <row r="1196" spans="1:5" x14ac:dyDescent="0.4">
      <c r="A1196">
        <v>2019</v>
      </c>
      <c r="B1196">
        <v>4</v>
      </c>
      <c r="C1196">
        <v>14</v>
      </c>
      <c r="D1196" s="3">
        <v>1745</v>
      </c>
      <c r="E1196" s="3">
        <v>1671</v>
      </c>
    </row>
    <row r="1197" spans="1:5" x14ac:dyDescent="0.4">
      <c r="A1197">
        <v>2019</v>
      </c>
      <c r="B1197">
        <v>4</v>
      </c>
      <c r="C1197">
        <v>15</v>
      </c>
      <c r="D1197" s="3">
        <v>2147</v>
      </c>
      <c r="E1197" s="3">
        <v>1730</v>
      </c>
    </row>
    <row r="1198" spans="1:5" x14ac:dyDescent="0.4">
      <c r="A1198">
        <v>2019</v>
      </c>
      <c r="B1198">
        <v>4</v>
      </c>
      <c r="C1198">
        <v>16</v>
      </c>
      <c r="D1198" s="3">
        <v>2157</v>
      </c>
      <c r="E1198" s="3">
        <v>1771</v>
      </c>
    </row>
    <row r="1199" spans="1:5" x14ac:dyDescent="0.4">
      <c r="A1199">
        <v>2019</v>
      </c>
      <c r="B1199">
        <v>4</v>
      </c>
      <c r="C1199">
        <v>17</v>
      </c>
      <c r="D1199" s="3">
        <v>2226</v>
      </c>
      <c r="E1199" s="3">
        <v>1790</v>
      </c>
    </row>
    <row r="1200" spans="1:5" x14ac:dyDescent="0.4">
      <c r="A1200">
        <v>2019</v>
      </c>
      <c r="B1200">
        <v>4</v>
      </c>
      <c r="C1200">
        <v>18</v>
      </c>
      <c r="D1200" s="3">
        <v>3049</v>
      </c>
      <c r="E1200" s="3">
        <v>2008</v>
      </c>
    </row>
    <row r="1201" spans="1:5" x14ac:dyDescent="0.4">
      <c r="A1201">
        <v>2019</v>
      </c>
      <c r="B1201">
        <v>4</v>
      </c>
      <c r="C1201">
        <v>19</v>
      </c>
      <c r="D1201" s="3">
        <v>2704</v>
      </c>
      <c r="E1201" s="3">
        <v>2009</v>
      </c>
    </row>
    <row r="1202" spans="1:5" x14ac:dyDescent="0.4">
      <c r="A1202">
        <v>2019</v>
      </c>
      <c r="B1202">
        <v>4</v>
      </c>
      <c r="C1202">
        <v>20</v>
      </c>
      <c r="D1202" s="3">
        <v>2661</v>
      </c>
      <c r="E1202" s="3">
        <v>1992</v>
      </c>
    </row>
    <row r="1203" spans="1:5" x14ac:dyDescent="0.4">
      <c r="A1203">
        <v>2019</v>
      </c>
      <c r="B1203">
        <v>4</v>
      </c>
      <c r="C1203">
        <v>21</v>
      </c>
      <c r="D1203" s="3">
        <v>2612</v>
      </c>
      <c r="E1203" s="3">
        <v>1863</v>
      </c>
    </row>
    <row r="1204" spans="1:5" x14ac:dyDescent="0.4">
      <c r="A1204">
        <v>2019</v>
      </c>
      <c r="B1204">
        <v>4</v>
      </c>
      <c r="C1204">
        <v>22</v>
      </c>
      <c r="D1204" s="3">
        <v>2469</v>
      </c>
      <c r="E1204" s="3">
        <v>1813</v>
      </c>
    </row>
    <row r="1205" spans="1:5" x14ac:dyDescent="0.4">
      <c r="A1205">
        <v>2019</v>
      </c>
      <c r="B1205">
        <v>4</v>
      </c>
      <c r="C1205">
        <v>23</v>
      </c>
      <c r="D1205" s="3">
        <v>2076</v>
      </c>
      <c r="E1205" s="3">
        <v>1678</v>
      </c>
    </row>
    <row r="1206" spans="1:5" x14ac:dyDescent="0.4">
      <c r="A1206">
        <v>2019</v>
      </c>
      <c r="B1206">
        <v>4</v>
      </c>
      <c r="C1206">
        <v>24</v>
      </c>
      <c r="D1206" s="3">
        <v>2064</v>
      </c>
      <c r="E1206" s="3">
        <v>1771</v>
      </c>
    </row>
    <row r="1207" spans="1:5" x14ac:dyDescent="0.4">
      <c r="A1207">
        <v>2019</v>
      </c>
      <c r="B1207">
        <v>4</v>
      </c>
      <c r="C1207">
        <v>25</v>
      </c>
      <c r="D1207" s="3">
        <v>1999</v>
      </c>
      <c r="E1207" s="3">
        <v>1632</v>
      </c>
    </row>
    <row r="1208" spans="1:5" x14ac:dyDescent="0.4">
      <c r="A1208">
        <v>2019</v>
      </c>
      <c r="B1208">
        <v>4</v>
      </c>
      <c r="C1208">
        <v>26</v>
      </c>
      <c r="D1208" s="3">
        <v>1937</v>
      </c>
      <c r="E1208" s="3">
        <v>1510</v>
      </c>
    </row>
    <row r="1209" spans="1:5" x14ac:dyDescent="0.4">
      <c r="A1209">
        <v>2019</v>
      </c>
      <c r="B1209">
        <v>4</v>
      </c>
      <c r="C1209">
        <v>27</v>
      </c>
      <c r="D1209" s="3">
        <v>1920</v>
      </c>
      <c r="E1209" s="3">
        <v>1564</v>
      </c>
    </row>
    <row r="1210" spans="1:5" x14ac:dyDescent="0.4">
      <c r="A1210">
        <v>2019</v>
      </c>
      <c r="B1210">
        <v>4</v>
      </c>
      <c r="C1210">
        <v>28</v>
      </c>
      <c r="D1210" s="3">
        <v>1902</v>
      </c>
      <c r="E1210" s="3">
        <v>1569</v>
      </c>
    </row>
    <row r="1211" spans="1:5" x14ac:dyDescent="0.4">
      <c r="A1211">
        <v>2019</v>
      </c>
      <c r="B1211">
        <v>4</v>
      </c>
      <c r="C1211">
        <v>29</v>
      </c>
      <c r="D1211" s="3">
        <v>1862</v>
      </c>
      <c r="E1211" s="3">
        <v>1618</v>
      </c>
    </row>
    <row r="1212" spans="1:5" x14ac:dyDescent="0.4">
      <c r="A1212">
        <v>2019</v>
      </c>
      <c r="B1212">
        <v>4</v>
      </c>
      <c r="C1212">
        <v>30</v>
      </c>
      <c r="D1212" s="3">
        <v>1973</v>
      </c>
      <c r="E1212" s="3">
        <v>1728</v>
      </c>
    </row>
    <row r="1213" spans="1:5" x14ac:dyDescent="0.4">
      <c r="A1213">
        <v>2019</v>
      </c>
      <c r="B1213">
        <v>4</v>
      </c>
      <c r="C1213">
        <v>31</v>
      </c>
      <c r="D1213" s="3">
        <v>2008</v>
      </c>
      <c r="E1213" s="3">
        <v>1735</v>
      </c>
    </row>
    <row r="1214" spans="1:5" x14ac:dyDescent="0.4">
      <c r="A1214">
        <v>2019</v>
      </c>
      <c r="B1214">
        <v>4</v>
      </c>
      <c r="C1214">
        <v>32</v>
      </c>
      <c r="D1214" s="3">
        <v>2090</v>
      </c>
      <c r="E1214" s="3">
        <v>1730</v>
      </c>
    </row>
    <row r="1215" spans="1:5" x14ac:dyDescent="0.4">
      <c r="A1215">
        <v>2019</v>
      </c>
      <c r="B1215">
        <v>4</v>
      </c>
      <c r="C1215">
        <v>33</v>
      </c>
      <c r="D1215" s="3">
        <v>1980</v>
      </c>
      <c r="E1215" s="3">
        <v>1756</v>
      </c>
    </row>
    <row r="1216" spans="1:5" x14ac:dyDescent="0.4">
      <c r="A1216">
        <v>2019</v>
      </c>
      <c r="B1216">
        <v>4</v>
      </c>
      <c r="C1216">
        <v>34</v>
      </c>
      <c r="D1216" s="3">
        <v>2136</v>
      </c>
      <c r="E1216" s="3">
        <v>1915</v>
      </c>
    </row>
    <row r="1217" spans="1:5" x14ac:dyDescent="0.4">
      <c r="A1217">
        <v>2019</v>
      </c>
      <c r="B1217">
        <v>4</v>
      </c>
      <c r="C1217">
        <v>35</v>
      </c>
      <c r="D1217" s="3">
        <v>2111</v>
      </c>
      <c r="E1217" s="3">
        <v>1940</v>
      </c>
    </row>
    <row r="1218" spans="1:5" x14ac:dyDescent="0.4">
      <c r="A1218">
        <v>2019</v>
      </c>
      <c r="B1218">
        <v>4</v>
      </c>
      <c r="C1218">
        <v>36</v>
      </c>
      <c r="D1218" s="3">
        <v>2134</v>
      </c>
      <c r="E1218" s="3">
        <v>1991</v>
      </c>
    </row>
    <row r="1219" spans="1:5" x14ac:dyDescent="0.4">
      <c r="A1219">
        <v>2019</v>
      </c>
      <c r="B1219">
        <v>4</v>
      </c>
      <c r="C1219">
        <v>37</v>
      </c>
      <c r="D1219" s="3">
        <v>2142</v>
      </c>
      <c r="E1219" s="3">
        <v>1991</v>
      </c>
    </row>
    <row r="1220" spans="1:5" x14ac:dyDescent="0.4">
      <c r="A1220">
        <v>2019</v>
      </c>
      <c r="B1220">
        <v>4</v>
      </c>
      <c r="C1220">
        <v>38</v>
      </c>
      <c r="D1220" s="3">
        <v>2227</v>
      </c>
      <c r="E1220" s="3">
        <v>2131</v>
      </c>
    </row>
    <row r="1221" spans="1:5" x14ac:dyDescent="0.4">
      <c r="A1221">
        <v>2019</v>
      </c>
      <c r="B1221">
        <v>4</v>
      </c>
      <c r="C1221">
        <v>39</v>
      </c>
      <c r="D1221" s="3">
        <v>2363</v>
      </c>
      <c r="E1221" s="3">
        <v>2288</v>
      </c>
    </row>
    <row r="1222" spans="1:5" x14ac:dyDescent="0.4">
      <c r="A1222">
        <v>2019</v>
      </c>
      <c r="B1222">
        <v>4</v>
      </c>
      <c r="C1222">
        <v>40</v>
      </c>
      <c r="D1222" s="3">
        <v>2517</v>
      </c>
      <c r="E1222" s="3">
        <v>2292</v>
      </c>
    </row>
    <row r="1223" spans="1:5" x14ac:dyDescent="0.4">
      <c r="A1223">
        <v>2019</v>
      </c>
      <c r="B1223">
        <v>4</v>
      </c>
      <c r="C1223">
        <v>41</v>
      </c>
      <c r="D1223" s="3">
        <v>2530</v>
      </c>
      <c r="E1223" s="3">
        <v>2440</v>
      </c>
    </row>
    <row r="1224" spans="1:5" x14ac:dyDescent="0.4">
      <c r="A1224">
        <v>2019</v>
      </c>
      <c r="B1224">
        <v>4</v>
      </c>
      <c r="C1224">
        <v>42</v>
      </c>
      <c r="D1224" s="3">
        <v>2731</v>
      </c>
      <c r="E1224" s="3">
        <v>2566</v>
      </c>
    </row>
    <row r="1225" spans="1:5" x14ac:dyDescent="0.4">
      <c r="A1225">
        <v>2019</v>
      </c>
      <c r="B1225">
        <v>4</v>
      </c>
      <c r="C1225">
        <v>43</v>
      </c>
      <c r="D1225" s="3">
        <v>2952</v>
      </c>
      <c r="E1225" s="3">
        <v>2718</v>
      </c>
    </row>
    <row r="1226" spans="1:5" x14ac:dyDescent="0.4">
      <c r="A1226">
        <v>2019</v>
      </c>
      <c r="B1226">
        <v>4</v>
      </c>
      <c r="C1226">
        <v>44</v>
      </c>
      <c r="D1226" s="3">
        <v>3063</v>
      </c>
      <c r="E1226" s="3">
        <v>3023</v>
      </c>
    </row>
    <row r="1227" spans="1:5" x14ac:dyDescent="0.4">
      <c r="A1227">
        <v>2019</v>
      </c>
      <c r="B1227">
        <v>4</v>
      </c>
      <c r="C1227">
        <v>45</v>
      </c>
      <c r="D1227" s="3">
        <v>3360</v>
      </c>
      <c r="E1227" s="3">
        <v>3112</v>
      </c>
    </row>
    <row r="1228" spans="1:5" x14ac:dyDescent="0.4">
      <c r="A1228">
        <v>2019</v>
      </c>
      <c r="B1228">
        <v>4</v>
      </c>
      <c r="C1228">
        <v>46</v>
      </c>
      <c r="D1228" s="3">
        <v>3402</v>
      </c>
      <c r="E1228" s="3">
        <v>3131</v>
      </c>
    </row>
    <row r="1229" spans="1:5" x14ac:dyDescent="0.4">
      <c r="A1229">
        <v>2019</v>
      </c>
      <c r="B1229">
        <v>4</v>
      </c>
      <c r="C1229">
        <v>47</v>
      </c>
      <c r="D1229" s="3">
        <v>3462</v>
      </c>
      <c r="E1229" s="3">
        <v>3206</v>
      </c>
    </row>
    <row r="1230" spans="1:5" x14ac:dyDescent="0.4">
      <c r="A1230">
        <v>2019</v>
      </c>
      <c r="B1230">
        <v>4</v>
      </c>
      <c r="C1230">
        <v>48</v>
      </c>
      <c r="D1230" s="3">
        <v>3258</v>
      </c>
      <c r="E1230" s="3">
        <v>3149</v>
      </c>
    </row>
    <row r="1231" spans="1:5" x14ac:dyDescent="0.4">
      <c r="A1231">
        <v>2019</v>
      </c>
      <c r="B1231">
        <v>4</v>
      </c>
      <c r="C1231">
        <v>49</v>
      </c>
      <c r="D1231" s="3">
        <v>3189</v>
      </c>
      <c r="E1231" s="3">
        <v>2862</v>
      </c>
    </row>
    <row r="1232" spans="1:5" x14ac:dyDescent="0.4">
      <c r="A1232">
        <v>2019</v>
      </c>
      <c r="B1232">
        <v>4</v>
      </c>
      <c r="C1232">
        <v>50</v>
      </c>
      <c r="D1232" s="3">
        <v>3188</v>
      </c>
      <c r="E1232" s="3">
        <v>2893</v>
      </c>
    </row>
    <row r="1233" spans="1:5" x14ac:dyDescent="0.4">
      <c r="A1233">
        <v>2019</v>
      </c>
      <c r="B1233">
        <v>4</v>
      </c>
      <c r="C1233">
        <v>51</v>
      </c>
      <c r="D1233" s="3">
        <v>3076</v>
      </c>
      <c r="E1233" s="3">
        <v>2896</v>
      </c>
    </row>
    <row r="1234" spans="1:5" x14ac:dyDescent="0.4">
      <c r="A1234">
        <v>2019</v>
      </c>
      <c r="B1234">
        <v>4</v>
      </c>
      <c r="C1234">
        <v>52</v>
      </c>
      <c r="D1234" s="3">
        <v>2681</v>
      </c>
      <c r="E1234" s="3">
        <v>2533</v>
      </c>
    </row>
    <row r="1235" spans="1:5" x14ac:dyDescent="0.4">
      <c r="A1235">
        <v>2019</v>
      </c>
      <c r="B1235">
        <v>4</v>
      </c>
      <c r="C1235">
        <v>53</v>
      </c>
      <c r="D1235" s="3">
        <v>2642</v>
      </c>
      <c r="E1235" s="3">
        <v>2490</v>
      </c>
    </row>
    <row r="1236" spans="1:5" x14ac:dyDescent="0.4">
      <c r="A1236">
        <v>2019</v>
      </c>
      <c r="B1236">
        <v>4</v>
      </c>
      <c r="C1236">
        <v>54</v>
      </c>
      <c r="D1236" s="3">
        <v>2651</v>
      </c>
      <c r="E1236" s="3">
        <v>2657</v>
      </c>
    </row>
    <row r="1237" spans="1:5" x14ac:dyDescent="0.4">
      <c r="A1237">
        <v>2019</v>
      </c>
      <c r="B1237">
        <v>4</v>
      </c>
      <c r="C1237">
        <v>55</v>
      </c>
      <c r="D1237" s="3">
        <v>2601</v>
      </c>
      <c r="E1237" s="3">
        <v>2422</v>
      </c>
    </row>
    <row r="1238" spans="1:5" x14ac:dyDescent="0.4">
      <c r="A1238">
        <v>2019</v>
      </c>
      <c r="B1238">
        <v>4</v>
      </c>
      <c r="C1238">
        <v>56</v>
      </c>
      <c r="D1238" s="3">
        <v>2552</v>
      </c>
      <c r="E1238" s="3">
        <v>2365</v>
      </c>
    </row>
    <row r="1239" spans="1:5" x14ac:dyDescent="0.4">
      <c r="A1239">
        <v>2019</v>
      </c>
      <c r="B1239">
        <v>4</v>
      </c>
      <c r="C1239">
        <v>57</v>
      </c>
      <c r="D1239" s="3">
        <v>2488</v>
      </c>
      <c r="E1239" s="3">
        <v>2401</v>
      </c>
    </row>
    <row r="1240" spans="1:5" x14ac:dyDescent="0.4">
      <c r="A1240">
        <v>2019</v>
      </c>
      <c r="B1240">
        <v>4</v>
      </c>
      <c r="C1240">
        <v>58</v>
      </c>
      <c r="D1240" s="3">
        <v>2296</v>
      </c>
      <c r="E1240" s="3">
        <v>2276</v>
      </c>
    </row>
    <row r="1241" spans="1:5" x14ac:dyDescent="0.4">
      <c r="A1241">
        <v>2019</v>
      </c>
      <c r="B1241">
        <v>4</v>
      </c>
      <c r="C1241">
        <v>59</v>
      </c>
      <c r="D1241" s="3">
        <v>2464</v>
      </c>
      <c r="E1241" s="3">
        <v>2259</v>
      </c>
    </row>
    <row r="1242" spans="1:5" x14ac:dyDescent="0.4">
      <c r="A1242">
        <v>2019</v>
      </c>
      <c r="B1242">
        <v>4</v>
      </c>
      <c r="C1242">
        <v>60</v>
      </c>
      <c r="D1242" s="3">
        <v>2430</v>
      </c>
      <c r="E1242" s="3">
        <v>2313</v>
      </c>
    </row>
    <row r="1243" spans="1:5" x14ac:dyDescent="0.4">
      <c r="A1243">
        <v>2019</v>
      </c>
      <c r="B1243">
        <v>4</v>
      </c>
      <c r="C1243">
        <v>61</v>
      </c>
      <c r="D1243" s="3">
        <v>2231</v>
      </c>
      <c r="E1243" s="3">
        <v>2197</v>
      </c>
    </row>
    <row r="1244" spans="1:5" x14ac:dyDescent="0.4">
      <c r="A1244">
        <v>2019</v>
      </c>
      <c r="B1244">
        <v>4</v>
      </c>
      <c r="C1244">
        <v>62</v>
      </c>
      <c r="D1244" s="3">
        <v>2354</v>
      </c>
      <c r="E1244" s="3">
        <v>2238</v>
      </c>
    </row>
    <row r="1245" spans="1:5" x14ac:dyDescent="0.4">
      <c r="A1245">
        <v>2019</v>
      </c>
      <c r="B1245">
        <v>4</v>
      </c>
      <c r="C1245">
        <v>63</v>
      </c>
      <c r="D1245" s="3">
        <v>2311</v>
      </c>
      <c r="E1245" s="3">
        <v>2309</v>
      </c>
    </row>
    <row r="1246" spans="1:5" x14ac:dyDescent="0.4">
      <c r="A1246">
        <v>2019</v>
      </c>
      <c r="B1246">
        <v>4</v>
      </c>
      <c r="C1246">
        <v>64</v>
      </c>
      <c r="D1246" s="3">
        <v>2405</v>
      </c>
      <c r="E1246" s="3">
        <v>2445</v>
      </c>
    </row>
    <row r="1247" spans="1:5" x14ac:dyDescent="0.4">
      <c r="A1247">
        <v>2019</v>
      </c>
      <c r="B1247">
        <v>4</v>
      </c>
      <c r="C1247">
        <v>65</v>
      </c>
      <c r="D1247" s="3">
        <v>2502</v>
      </c>
      <c r="E1247" s="3">
        <v>2516</v>
      </c>
    </row>
    <row r="1248" spans="1:5" x14ac:dyDescent="0.4">
      <c r="A1248">
        <v>2019</v>
      </c>
      <c r="B1248">
        <v>4</v>
      </c>
      <c r="C1248">
        <v>66</v>
      </c>
      <c r="D1248" s="3">
        <v>2655</v>
      </c>
      <c r="E1248" s="3">
        <v>2720</v>
      </c>
    </row>
    <row r="1249" spans="1:5" x14ac:dyDescent="0.4">
      <c r="A1249">
        <v>2019</v>
      </c>
      <c r="B1249">
        <v>4</v>
      </c>
      <c r="C1249">
        <v>67</v>
      </c>
      <c r="D1249" s="3">
        <v>2765</v>
      </c>
      <c r="E1249" s="3">
        <v>2935</v>
      </c>
    </row>
    <row r="1250" spans="1:5" x14ac:dyDescent="0.4">
      <c r="A1250">
        <v>2019</v>
      </c>
      <c r="B1250">
        <v>4</v>
      </c>
      <c r="C1250">
        <v>68</v>
      </c>
      <c r="D1250" s="3">
        <v>3048</v>
      </c>
      <c r="E1250" s="3">
        <v>3142</v>
      </c>
    </row>
    <row r="1251" spans="1:5" x14ac:dyDescent="0.4">
      <c r="A1251">
        <v>2019</v>
      </c>
      <c r="B1251">
        <v>4</v>
      </c>
      <c r="C1251">
        <v>69</v>
      </c>
      <c r="D1251" s="3">
        <v>3428</v>
      </c>
      <c r="E1251" s="3">
        <v>3755</v>
      </c>
    </row>
    <row r="1252" spans="1:5" x14ac:dyDescent="0.4">
      <c r="A1252">
        <v>2019</v>
      </c>
      <c r="B1252">
        <v>4</v>
      </c>
      <c r="C1252">
        <v>70</v>
      </c>
      <c r="D1252" s="3">
        <v>3417</v>
      </c>
      <c r="E1252" s="3">
        <v>3749</v>
      </c>
    </row>
    <row r="1253" spans="1:5" x14ac:dyDescent="0.4">
      <c r="A1253">
        <v>2019</v>
      </c>
      <c r="B1253">
        <v>4</v>
      </c>
      <c r="C1253">
        <v>71</v>
      </c>
      <c r="D1253" s="3">
        <v>3698</v>
      </c>
      <c r="E1253" s="3">
        <v>4145</v>
      </c>
    </row>
    <row r="1254" spans="1:5" x14ac:dyDescent="0.4">
      <c r="A1254">
        <v>2019</v>
      </c>
      <c r="B1254">
        <v>4</v>
      </c>
      <c r="C1254">
        <v>72</v>
      </c>
      <c r="D1254" s="3">
        <v>2933</v>
      </c>
      <c r="E1254" s="3">
        <v>3390</v>
      </c>
    </row>
    <row r="1255" spans="1:5" x14ac:dyDescent="0.4">
      <c r="A1255">
        <v>2019</v>
      </c>
      <c r="B1255">
        <v>4</v>
      </c>
      <c r="C1255">
        <v>73</v>
      </c>
      <c r="D1255" s="3">
        <v>1877</v>
      </c>
      <c r="E1255" s="3">
        <v>2265</v>
      </c>
    </row>
    <row r="1256" spans="1:5" x14ac:dyDescent="0.4">
      <c r="A1256">
        <v>2019</v>
      </c>
      <c r="B1256">
        <v>4</v>
      </c>
      <c r="C1256">
        <v>74</v>
      </c>
      <c r="D1256" s="3">
        <v>2408</v>
      </c>
      <c r="E1256" s="3">
        <v>2938</v>
      </c>
    </row>
    <row r="1257" spans="1:5" x14ac:dyDescent="0.4">
      <c r="A1257">
        <v>2019</v>
      </c>
      <c r="B1257">
        <v>4</v>
      </c>
      <c r="C1257">
        <v>75</v>
      </c>
      <c r="D1257" s="3">
        <v>2887</v>
      </c>
      <c r="E1257" s="3">
        <v>3354</v>
      </c>
    </row>
    <row r="1258" spans="1:5" x14ac:dyDescent="0.4">
      <c r="A1258">
        <v>2019</v>
      </c>
      <c r="B1258">
        <v>4</v>
      </c>
      <c r="C1258">
        <v>76</v>
      </c>
      <c r="D1258" s="3">
        <v>2715</v>
      </c>
      <c r="E1258" s="3">
        <v>3094</v>
      </c>
    </row>
    <row r="1259" spans="1:5" x14ac:dyDescent="0.4">
      <c r="A1259">
        <v>2019</v>
      </c>
      <c r="B1259">
        <v>4</v>
      </c>
      <c r="C1259">
        <v>77</v>
      </c>
      <c r="D1259" s="3">
        <v>2691</v>
      </c>
      <c r="E1259" s="3">
        <v>3108</v>
      </c>
    </row>
    <row r="1260" spans="1:5" x14ac:dyDescent="0.4">
      <c r="A1260">
        <v>2019</v>
      </c>
      <c r="B1260">
        <v>4</v>
      </c>
      <c r="C1260">
        <v>78</v>
      </c>
      <c r="D1260" s="3">
        <v>2359</v>
      </c>
      <c r="E1260" s="3">
        <v>2872</v>
      </c>
    </row>
    <row r="1261" spans="1:5" x14ac:dyDescent="0.4">
      <c r="A1261">
        <v>2019</v>
      </c>
      <c r="B1261">
        <v>4</v>
      </c>
      <c r="C1261">
        <v>79</v>
      </c>
      <c r="D1261" s="3">
        <v>2080</v>
      </c>
      <c r="E1261" s="3">
        <v>2577</v>
      </c>
    </row>
    <row r="1262" spans="1:5" x14ac:dyDescent="0.4">
      <c r="A1262">
        <v>2019</v>
      </c>
      <c r="B1262">
        <v>4</v>
      </c>
      <c r="C1262">
        <v>80</v>
      </c>
      <c r="D1262" s="3">
        <v>1793</v>
      </c>
      <c r="E1262" s="3">
        <v>2228</v>
      </c>
    </row>
    <row r="1263" spans="1:5" x14ac:dyDescent="0.4">
      <c r="A1263">
        <v>2019</v>
      </c>
      <c r="B1263">
        <v>4</v>
      </c>
      <c r="C1263">
        <v>81</v>
      </c>
      <c r="D1263" s="3">
        <v>1856</v>
      </c>
      <c r="E1263" s="3">
        <v>2391</v>
      </c>
    </row>
    <row r="1264" spans="1:5" x14ac:dyDescent="0.4">
      <c r="A1264">
        <v>2019</v>
      </c>
      <c r="B1264">
        <v>4</v>
      </c>
      <c r="C1264">
        <v>82</v>
      </c>
      <c r="D1264" s="3">
        <v>1663</v>
      </c>
      <c r="E1264" s="3">
        <v>2126</v>
      </c>
    </row>
    <row r="1265" spans="1:5" x14ac:dyDescent="0.4">
      <c r="A1265">
        <v>2019</v>
      </c>
      <c r="B1265">
        <v>4</v>
      </c>
      <c r="C1265">
        <v>83</v>
      </c>
      <c r="D1265" s="3">
        <v>1646</v>
      </c>
      <c r="E1265" s="3">
        <v>2218</v>
      </c>
    </row>
    <row r="1266" spans="1:5" x14ac:dyDescent="0.4">
      <c r="A1266">
        <v>2019</v>
      </c>
      <c r="B1266">
        <v>4</v>
      </c>
      <c r="C1266">
        <v>84</v>
      </c>
      <c r="D1266" s="3">
        <v>1436</v>
      </c>
      <c r="E1266" s="3">
        <v>2025</v>
      </c>
    </row>
    <row r="1267" spans="1:5" x14ac:dyDescent="0.4">
      <c r="A1267">
        <v>2019</v>
      </c>
      <c r="B1267">
        <v>4</v>
      </c>
      <c r="C1267">
        <v>85</v>
      </c>
      <c r="D1267" s="3">
        <v>1179</v>
      </c>
      <c r="E1267" s="3">
        <v>1780</v>
      </c>
    </row>
    <row r="1268" spans="1:5" x14ac:dyDescent="0.4">
      <c r="A1268">
        <v>2019</v>
      </c>
      <c r="B1268">
        <v>4</v>
      </c>
      <c r="C1268">
        <v>86</v>
      </c>
      <c r="D1268" s="3">
        <v>1053</v>
      </c>
      <c r="E1268" s="3">
        <v>1773</v>
      </c>
    </row>
    <row r="1269" spans="1:5" x14ac:dyDescent="0.4">
      <c r="A1269">
        <v>2019</v>
      </c>
      <c r="B1269">
        <v>4</v>
      </c>
      <c r="C1269">
        <v>87</v>
      </c>
      <c r="D1269" s="3">
        <v>887</v>
      </c>
      <c r="E1269" s="3">
        <v>1490</v>
      </c>
    </row>
    <row r="1270" spans="1:5" x14ac:dyDescent="0.4">
      <c r="A1270">
        <v>2019</v>
      </c>
      <c r="B1270">
        <v>4</v>
      </c>
      <c r="C1270">
        <v>88</v>
      </c>
      <c r="D1270" s="3">
        <v>727</v>
      </c>
      <c r="E1270" s="3">
        <v>1313</v>
      </c>
    </row>
    <row r="1271" spans="1:5" x14ac:dyDescent="0.4">
      <c r="A1271">
        <v>2019</v>
      </c>
      <c r="B1271">
        <v>4</v>
      </c>
      <c r="C1271">
        <v>89</v>
      </c>
      <c r="D1271" s="3">
        <v>554</v>
      </c>
      <c r="E1271" s="3">
        <v>1166</v>
      </c>
    </row>
    <row r="1272" spans="1:5" x14ac:dyDescent="0.4">
      <c r="A1272">
        <v>2019</v>
      </c>
      <c r="B1272">
        <v>4</v>
      </c>
      <c r="C1272">
        <v>90</v>
      </c>
      <c r="D1272" s="3">
        <v>477</v>
      </c>
      <c r="E1272" s="3">
        <v>1062</v>
      </c>
    </row>
    <row r="1273" spans="1:5" x14ac:dyDescent="0.4">
      <c r="A1273">
        <v>2019</v>
      </c>
      <c r="B1273">
        <v>4</v>
      </c>
      <c r="C1273">
        <v>91</v>
      </c>
      <c r="D1273" s="3">
        <v>369</v>
      </c>
      <c r="E1273" s="3">
        <v>830</v>
      </c>
    </row>
    <row r="1274" spans="1:5" x14ac:dyDescent="0.4">
      <c r="A1274">
        <v>2019</v>
      </c>
      <c r="B1274">
        <v>4</v>
      </c>
      <c r="C1274">
        <v>92</v>
      </c>
      <c r="D1274" s="3">
        <v>300</v>
      </c>
      <c r="E1274" s="3">
        <v>686</v>
      </c>
    </row>
    <row r="1275" spans="1:5" x14ac:dyDescent="0.4">
      <c r="A1275">
        <v>2019</v>
      </c>
      <c r="B1275">
        <v>4</v>
      </c>
      <c r="C1275">
        <v>93</v>
      </c>
      <c r="D1275" s="3">
        <v>217</v>
      </c>
      <c r="E1275" s="3">
        <v>630</v>
      </c>
    </row>
    <row r="1276" spans="1:5" x14ac:dyDescent="0.4">
      <c r="A1276">
        <v>2019</v>
      </c>
      <c r="B1276">
        <v>4</v>
      </c>
      <c r="C1276">
        <v>94</v>
      </c>
      <c r="D1276" s="3">
        <v>137</v>
      </c>
      <c r="E1276" s="3">
        <v>523</v>
      </c>
    </row>
    <row r="1277" spans="1:5" x14ac:dyDescent="0.4">
      <c r="A1277">
        <v>2019</v>
      </c>
      <c r="B1277">
        <v>4</v>
      </c>
      <c r="C1277">
        <v>95</v>
      </c>
      <c r="D1277" s="3">
        <v>99</v>
      </c>
      <c r="E1277" s="3">
        <v>395</v>
      </c>
    </row>
    <row r="1278" spans="1:5" x14ac:dyDescent="0.4">
      <c r="A1278">
        <v>2019</v>
      </c>
      <c r="B1278">
        <v>4</v>
      </c>
      <c r="C1278">
        <v>96</v>
      </c>
      <c r="D1278" s="3">
        <v>62</v>
      </c>
      <c r="E1278" s="3">
        <v>268</v>
      </c>
    </row>
    <row r="1279" spans="1:5" x14ac:dyDescent="0.4">
      <c r="A1279">
        <v>2019</v>
      </c>
      <c r="B1279">
        <v>4</v>
      </c>
      <c r="C1279">
        <v>97</v>
      </c>
      <c r="D1279" s="3">
        <v>44</v>
      </c>
      <c r="E1279" s="3">
        <v>235</v>
      </c>
    </row>
    <row r="1280" spans="1:5" x14ac:dyDescent="0.4">
      <c r="A1280">
        <v>2019</v>
      </c>
      <c r="B1280">
        <v>4</v>
      </c>
      <c r="C1280">
        <v>98</v>
      </c>
      <c r="D1280" s="3">
        <v>25</v>
      </c>
      <c r="E1280" s="3">
        <v>152</v>
      </c>
    </row>
    <row r="1281" spans="1:5" x14ac:dyDescent="0.4">
      <c r="A1281">
        <v>2019</v>
      </c>
      <c r="B1281">
        <v>4</v>
      </c>
      <c r="C1281">
        <v>99</v>
      </c>
      <c r="D1281" s="3">
        <v>27</v>
      </c>
      <c r="E1281" s="3">
        <v>106</v>
      </c>
    </row>
    <row r="1282" spans="1:5" x14ac:dyDescent="0.4">
      <c r="A1282">
        <v>2019</v>
      </c>
      <c r="B1282">
        <v>4</v>
      </c>
      <c r="C1282">
        <v>100</v>
      </c>
      <c r="D1282" s="3">
        <v>15</v>
      </c>
      <c r="E1282" s="3">
        <v>68</v>
      </c>
    </row>
    <row r="1283" spans="1:5" x14ac:dyDescent="0.4">
      <c r="A1283">
        <v>2019</v>
      </c>
      <c r="B1283">
        <v>4</v>
      </c>
      <c r="C1283">
        <v>101</v>
      </c>
      <c r="D1283" s="3">
        <v>11</v>
      </c>
      <c r="E1283" s="3">
        <v>56</v>
      </c>
    </row>
    <row r="1284" spans="1:5" x14ac:dyDescent="0.4">
      <c r="A1284">
        <v>2019</v>
      </c>
      <c r="B1284">
        <v>4</v>
      </c>
      <c r="C1284">
        <v>102</v>
      </c>
      <c r="D1284" s="3">
        <v>3</v>
      </c>
      <c r="E1284" s="3">
        <v>34</v>
      </c>
    </row>
    <row r="1285" spans="1:5" x14ac:dyDescent="0.4">
      <c r="A1285">
        <v>2019</v>
      </c>
      <c r="B1285">
        <v>4</v>
      </c>
      <c r="C1285">
        <v>103</v>
      </c>
      <c r="D1285" s="3">
        <v>3</v>
      </c>
      <c r="E1285" s="3">
        <v>20</v>
      </c>
    </row>
    <row r="1286" spans="1:5" x14ac:dyDescent="0.4">
      <c r="A1286">
        <v>2019</v>
      </c>
      <c r="B1286">
        <v>4</v>
      </c>
      <c r="C1286">
        <v>104</v>
      </c>
      <c r="D1286" s="3">
        <v>3</v>
      </c>
      <c r="E1286" s="3">
        <v>20</v>
      </c>
    </row>
    <row r="1287" spans="1:5" x14ac:dyDescent="0.4">
      <c r="A1287">
        <v>2019</v>
      </c>
      <c r="B1287">
        <v>4</v>
      </c>
      <c r="C1287">
        <v>105</v>
      </c>
      <c r="D1287" s="3">
        <v>1</v>
      </c>
      <c r="E1287" s="3">
        <v>9</v>
      </c>
    </row>
    <row r="1288" spans="1:5" x14ac:dyDescent="0.4">
      <c r="A1288">
        <v>2019</v>
      </c>
      <c r="B1288">
        <v>4</v>
      </c>
      <c r="C1288">
        <v>106</v>
      </c>
      <c r="D1288" s="3">
        <v>1</v>
      </c>
      <c r="E1288" s="3">
        <v>5</v>
      </c>
    </row>
    <row r="1289" spans="1:5" x14ac:dyDescent="0.4">
      <c r="A1289">
        <v>2019</v>
      </c>
      <c r="B1289">
        <v>4</v>
      </c>
      <c r="C1289">
        <v>107</v>
      </c>
      <c r="D1289" s="3"/>
      <c r="E1289" s="3">
        <v>5</v>
      </c>
    </row>
    <row r="1290" spans="1:5" x14ac:dyDescent="0.4">
      <c r="A1290">
        <v>2019</v>
      </c>
      <c r="B1290">
        <v>4</v>
      </c>
      <c r="C1290">
        <v>108</v>
      </c>
      <c r="D1290" s="3"/>
      <c r="E1290" s="3">
        <v>4</v>
      </c>
    </row>
    <row r="1291" spans="1:5" x14ac:dyDescent="0.4">
      <c r="A1291">
        <v>2019</v>
      </c>
      <c r="B1291">
        <v>4</v>
      </c>
      <c r="C1291">
        <v>109</v>
      </c>
      <c r="D1291" s="3"/>
      <c r="E1291" s="3"/>
    </row>
    <row r="1292" spans="1:5" x14ac:dyDescent="0.4">
      <c r="A1292">
        <v>2019</v>
      </c>
      <c r="B1292">
        <v>4</v>
      </c>
      <c r="C1292">
        <v>110</v>
      </c>
      <c r="D1292" s="3"/>
      <c r="E1292" s="3"/>
    </row>
    <row r="1293" spans="1:5" x14ac:dyDescent="0.4">
      <c r="A1293">
        <v>2019</v>
      </c>
      <c r="B1293">
        <v>4</v>
      </c>
      <c r="C1293">
        <v>111</v>
      </c>
      <c r="D1293" s="3"/>
      <c r="E1293" s="3"/>
    </row>
    <row r="1294" spans="1:5" x14ac:dyDescent="0.4">
      <c r="A1294">
        <v>2019</v>
      </c>
      <c r="B1294">
        <v>4</v>
      </c>
      <c r="C1294">
        <v>112</v>
      </c>
      <c r="D1294" s="3"/>
      <c r="E1294" s="3">
        <v>1</v>
      </c>
    </row>
    <row r="1295" spans="1:5" x14ac:dyDescent="0.4">
      <c r="A1295">
        <v>2019</v>
      </c>
      <c r="B1295">
        <v>4</v>
      </c>
      <c r="C1295">
        <v>113</v>
      </c>
      <c r="D1295" s="3"/>
      <c r="E1295" s="3"/>
    </row>
    <row r="1296" spans="1:5" x14ac:dyDescent="0.4">
      <c r="A1296">
        <v>2019</v>
      </c>
      <c r="B1296">
        <v>4</v>
      </c>
      <c r="C1296">
        <v>114</v>
      </c>
      <c r="D1296" s="3"/>
      <c r="E1296" s="3"/>
    </row>
    <row r="1297" spans="1:5" x14ac:dyDescent="0.4">
      <c r="A1297">
        <v>2019</v>
      </c>
      <c r="B1297">
        <v>4</v>
      </c>
      <c r="C1297">
        <v>115</v>
      </c>
      <c r="D1297" s="3"/>
      <c r="E1297" s="3"/>
    </row>
    <row r="1298" spans="1:5" x14ac:dyDescent="0.4">
      <c r="A1298">
        <v>2019</v>
      </c>
      <c r="B1298">
        <v>4</v>
      </c>
      <c r="C1298">
        <v>116</v>
      </c>
      <c r="D1298" s="3"/>
      <c r="E1298" s="3"/>
    </row>
    <row r="1299" spans="1:5" x14ac:dyDescent="0.4">
      <c r="A1299">
        <v>2019</v>
      </c>
      <c r="B1299">
        <v>4</v>
      </c>
      <c r="C1299">
        <v>117</v>
      </c>
      <c r="D1299" s="3"/>
      <c r="E1299" s="3"/>
    </row>
    <row r="1300" spans="1:5" x14ac:dyDescent="0.4">
      <c r="A1300">
        <v>2019</v>
      </c>
      <c r="B1300">
        <v>4</v>
      </c>
      <c r="C1300">
        <v>118</v>
      </c>
      <c r="D1300" s="3"/>
      <c r="E1300" s="3"/>
    </row>
    <row r="1301" spans="1:5" x14ac:dyDescent="0.4">
      <c r="A1301">
        <v>2019</v>
      </c>
      <c r="B1301">
        <v>4</v>
      </c>
      <c r="C1301">
        <v>119</v>
      </c>
      <c r="D1301" s="3"/>
      <c r="E1301" s="3"/>
    </row>
    <row r="1302" spans="1:5" x14ac:dyDescent="0.4">
      <c r="A1302">
        <v>2019</v>
      </c>
      <c r="B1302">
        <v>4</v>
      </c>
      <c r="C1302">
        <v>120</v>
      </c>
      <c r="D1302" s="3"/>
      <c r="E1302" s="3"/>
    </row>
    <row r="1303" spans="1:5" x14ac:dyDescent="0.4">
      <c r="A1303">
        <v>2019</v>
      </c>
      <c r="B1303">
        <v>4</v>
      </c>
      <c r="C1303">
        <v>121</v>
      </c>
      <c r="D1303" s="3"/>
      <c r="E1303" s="3"/>
    </row>
    <row r="1304" spans="1:5" x14ac:dyDescent="0.4">
      <c r="A1304">
        <v>2019</v>
      </c>
      <c r="B1304">
        <v>4</v>
      </c>
      <c r="C1304">
        <v>122</v>
      </c>
      <c r="D1304" s="3"/>
      <c r="E1304" s="3"/>
    </row>
    <row r="1305" spans="1:5" x14ac:dyDescent="0.4">
      <c r="A1305">
        <v>2019</v>
      </c>
      <c r="B1305">
        <v>4</v>
      </c>
      <c r="C1305">
        <v>123</v>
      </c>
      <c r="D1305" s="3"/>
      <c r="E1305" s="3"/>
    </row>
    <row r="1306" spans="1:5" x14ac:dyDescent="0.4">
      <c r="A1306">
        <v>2019</v>
      </c>
      <c r="B1306">
        <v>4</v>
      </c>
      <c r="C1306">
        <v>124</v>
      </c>
      <c r="D1306" s="3"/>
      <c r="E1306" s="3"/>
    </row>
    <row r="1307" spans="1:5" x14ac:dyDescent="0.4">
      <c r="A1307">
        <v>2019</v>
      </c>
      <c r="B1307">
        <v>4</v>
      </c>
      <c r="C1307">
        <v>125</v>
      </c>
      <c r="D1307" s="3"/>
      <c r="E1307" s="3"/>
    </row>
    <row r="1308" spans="1:5" x14ac:dyDescent="0.4">
      <c r="A1308">
        <v>2019</v>
      </c>
      <c r="B1308">
        <v>4</v>
      </c>
      <c r="C1308">
        <v>126</v>
      </c>
      <c r="D1308" s="3"/>
      <c r="E1308" s="3"/>
    </row>
    <row r="1309" spans="1:5" x14ac:dyDescent="0.4">
      <c r="A1309">
        <v>2019</v>
      </c>
      <c r="B1309">
        <v>4</v>
      </c>
      <c r="C1309">
        <v>127</v>
      </c>
      <c r="D1309" s="3"/>
      <c r="E1309" s="3"/>
    </row>
    <row r="1310" spans="1:5" x14ac:dyDescent="0.4">
      <c r="A1310">
        <v>2019</v>
      </c>
      <c r="B1310">
        <v>4</v>
      </c>
      <c r="C1310">
        <v>128</v>
      </c>
      <c r="D1310" s="3"/>
      <c r="E1310" s="3"/>
    </row>
    <row r="1311" spans="1:5" x14ac:dyDescent="0.4">
      <c r="A1311">
        <v>2019</v>
      </c>
      <c r="B1311">
        <v>4</v>
      </c>
      <c r="C1311">
        <v>129</v>
      </c>
      <c r="D1311" s="3"/>
      <c r="E1311" s="3"/>
    </row>
    <row r="1312" spans="1:5" x14ac:dyDescent="0.4">
      <c r="A1312">
        <v>2019</v>
      </c>
      <c r="B1312">
        <v>4</v>
      </c>
      <c r="C1312">
        <v>130</v>
      </c>
      <c r="D1312" s="3"/>
      <c r="E1312" s="3"/>
    </row>
    <row r="1313" spans="1:5" x14ac:dyDescent="0.4">
      <c r="A1313">
        <v>2019</v>
      </c>
      <c r="B1313">
        <v>5</v>
      </c>
      <c r="C1313">
        <v>0</v>
      </c>
      <c r="D1313" s="3">
        <v>1183</v>
      </c>
      <c r="E1313" s="3">
        <v>1010</v>
      </c>
    </row>
    <row r="1314" spans="1:5" x14ac:dyDescent="0.4">
      <c r="A1314">
        <v>2019</v>
      </c>
      <c r="B1314">
        <v>5</v>
      </c>
      <c r="C1314">
        <v>1</v>
      </c>
      <c r="D1314" s="3">
        <v>1260</v>
      </c>
      <c r="E1314" s="3">
        <v>1236</v>
      </c>
    </row>
    <row r="1315" spans="1:5" x14ac:dyDescent="0.4">
      <c r="A1315">
        <v>2019</v>
      </c>
      <c r="B1315">
        <v>5</v>
      </c>
      <c r="C1315">
        <v>2</v>
      </c>
      <c r="D1315" s="3">
        <v>1351</v>
      </c>
      <c r="E1315" s="3">
        <v>1208</v>
      </c>
    </row>
    <row r="1316" spans="1:5" x14ac:dyDescent="0.4">
      <c r="A1316">
        <v>2019</v>
      </c>
      <c r="B1316">
        <v>5</v>
      </c>
      <c r="C1316">
        <v>3</v>
      </c>
      <c r="D1316" s="3">
        <v>1408</v>
      </c>
      <c r="E1316" s="3">
        <v>1308</v>
      </c>
    </row>
    <row r="1317" spans="1:5" x14ac:dyDescent="0.4">
      <c r="A1317">
        <v>2019</v>
      </c>
      <c r="B1317">
        <v>5</v>
      </c>
      <c r="C1317">
        <v>4</v>
      </c>
      <c r="D1317" s="3">
        <v>1443</v>
      </c>
      <c r="E1317" s="3">
        <v>1418</v>
      </c>
    </row>
    <row r="1318" spans="1:5" x14ac:dyDescent="0.4">
      <c r="A1318">
        <v>2019</v>
      </c>
      <c r="B1318">
        <v>5</v>
      </c>
      <c r="C1318">
        <v>5</v>
      </c>
      <c r="D1318" s="3">
        <v>1387</v>
      </c>
      <c r="E1318" s="3">
        <v>1385</v>
      </c>
    </row>
    <row r="1319" spans="1:5" x14ac:dyDescent="0.4">
      <c r="A1319">
        <v>2019</v>
      </c>
      <c r="B1319">
        <v>5</v>
      </c>
      <c r="C1319">
        <v>6</v>
      </c>
      <c r="D1319" s="3">
        <v>1488</v>
      </c>
      <c r="E1319" s="3">
        <v>1389</v>
      </c>
    </row>
    <row r="1320" spans="1:5" x14ac:dyDescent="0.4">
      <c r="A1320">
        <v>2019</v>
      </c>
      <c r="B1320">
        <v>5</v>
      </c>
      <c r="C1320">
        <v>7</v>
      </c>
      <c r="D1320" s="3">
        <v>1456</v>
      </c>
      <c r="E1320" s="3">
        <v>1534</v>
      </c>
    </row>
    <row r="1321" spans="1:5" x14ac:dyDescent="0.4">
      <c r="A1321">
        <v>2019</v>
      </c>
      <c r="B1321">
        <v>5</v>
      </c>
      <c r="C1321">
        <v>8</v>
      </c>
      <c r="D1321" s="3">
        <v>1607</v>
      </c>
      <c r="E1321" s="3">
        <v>1511</v>
      </c>
    </row>
    <row r="1322" spans="1:5" x14ac:dyDescent="0.4">
      <c r="A1322">
        <v>2019</v>
      </c>
      <c r="B1322">
        <v>5</v>
      </c>
      <c r="C1322">
        <v>9</v>
      </c>
      <c r="D1322" s="3">
        <v>1572</v>
      </c>
      <c r="E1322" s="3">
        <v>1503</v>
      </c>
    </row>
    <row r="1323" spans="1:5" x14ac:dyDescent="0.4">
      <c r="A1323">
        <v>2019</v>
      </c>
      <c r="B1323">
        <v>5</v>
      </c>
      <c r="C1323">
        <v>10</v>
      </c>
      <c r="D1323" s="3">
        <v>1596</v>
      </c>
      <c r="E1323" s="3">
        <v>1529</v>
      </c>
    </row>
    <row r="1324" spans="1:5" x14ac:dyDescent="0.4">
      <c r="A1324">
        <v>2019</v>
      </c>
      <c r="B1324">
        <v>5</v>
      </c>
      <c r="C1324">
        <v>11</v>
      </c>
      <c r="D1324" s="3">
        <v>1683</v>
      </c>
      <c r="E1324" s="3">
        <v>1594</v>
      </c>
    </row>
    <row r="1325" spans="1:5" x14ac:dyDescent="0.4">
      <c r="A1325">
        <v>2019</v>
      </c>
      <c r="B1325">
        <v>5</v>
      </c>
      <c r="C1325">
        <v>12</v>
      </c>
      <c r="D1325" s="3">
        <v>1701</v>
      </c>
      <c r="E1325" s="3">
        <v>1651</v>
      </c>
    </row>
    <row r="1326" spans="1:5" x14ac:dyDescent="0.4">
      <c r="A1326">
        <v>2019</v>
      </c>
      <c r="B1326">
        <v>5</v>
      </c>
      <c r="C1326">
        <v>13</v>
      </c>
      <c r="D1326" s="3">
        <v>1703</v>
      </c>
      <c r="E1326" s="3">
        <v>1532</v>
      </c>
    </row>
    <row r="1327" spans="1:5" x14ac:dyDescent="0.4">
      <c r="A1327">
        <v>2019</v>
      </c>
      <c r="B1327">
        <v>5</v>
      </c>
      <c r="C1327">
        <v>14</v>
      </c>
      <c r="D1327" s="3">
        <v>1745</v>
      </c>
      <c r="E1327" s="3">
        <v>1674</v>
      </c>
    </row>
    <row r="1328" spans="1:5" x14ac:dyDescent="0.4">
      <c r="A1328">
        <v>2019</v>
      </c>
      <c r="B1328">
        <v>5</v>
      </c>
      <c r="C1328">
        <v>15</v>
      </c>
      <c r="D1328" s="3">
        <v>2119</v>
      </c>
      <c r="E1328" s="3">
        <v>1710</v>
      </c>
    </row>
    <row r="1329" spans="1:5" x14ac:dyDescent="0.4">
      <c r="A1329">
        <v>2019</v>
      </c>
      <c r="B1329">
        <v>5</v>
      </c>
      <c r="C1329">
        <v>16</v>
      </c>
      <c r="D1329" s="3">
        <v>2134</v>
      </c>
      <c r="E1329" s="3">
        <v>1791</v>
      </c>
    </row>
    <row r="1330" spans="1:5" x14ac:dyDescent="0.4">
      <c r="A1330">
        <v>2019</v>
      </c>
      <c r="B1330">
        <v>5</v>
      </c>
      <c r="C1330">
        <v>17</v>
      </c>
      <c r="D1330" s="3">
        <v>2224</v>
      </c>
      <c r="E1330" s="3">
        <v>1775</v>
      </c>
    </row>
    <row r="1331" spans="1:5" x14ac:dyDescent="0.4">
      <c r="A1331">
        <v>2019</v>
      </c>
      <c r="B1331">
        <v>5</v>
      </c>
      <c r="C1331">
        <v>18</v>
      </c>
      <c r="D1331" s="3">
        <v>2964</v>
      </c>
      <c r="E1331" s="3">
        <v>1965</v>
      </c>
    </row>
    <row r="1332" spans="1:5" x14ac:dyDescent="0.4">
      <c r="A1332">
        <v>2019</v>
      </c>
      <c r="B1332">
        <v>5</v>
      </c>
      <c r="C1332">
        <v>19</v>
      </c>
      <c r="D1332" s="3">
        <v>2721</v>
      </c>
      <c r="E1332" s="3">
        <v>2003</v>
      </c>
    </row>
    <row r="1333" spans="1:5" x14ac:dyDescent="0.4">
      <c r="A1333">
        <v>2019</v>
      </c>
      <c r="B1333">
        <v>5</v>
      </c>
      <c r="C1333">
        <v>20</v>
      </c>
      <c r="D1333" s="3">
        <v>2692</v>
      </c>
      <c r="E1333" s="3">
        <v>2008</v>
      </c>
    </row>
    <row r="1334" spans="1:5" x14ac:dyDescent="0.4">
      <c r="A1334">
        <v>2019</v>
      </c>
      <c r="B1334">
        <v>5</v>
      </c>
      <c r="C1334">
        <v>21</v>
      </c>
      <c r="D1334" s="3">
        <v>2609</v>
      </c>
      <c r="E1334" s="3">
        <v>1848</v>
      </c>
    </row>
    <row r="1335" spans="1:5" x14ac:dyDescent="0.4">
      <c r="A1335">
        <v>2019</v>
      </c>
      <c r="B1335">
        <v>5</v>
      </c>
      <c r="C1335">
        <v>22</v>
      </c>
      <c r="D1335" s="3">
        <v>2458</v>
      </c>
      <c r="E1335" s="3">
        <v>1822</v>
      </c>
    </row>
    <row r="1336" spans="1:5" x14ac:dyDescent="0.4">
      <c r="A1336">
        <v>2019</v>
      </c>
      <c r="B1336">
        <v>5</v>
      </c>
      <c r="C1336">
        <v>23</v>
      </c>
      <c r="D1336" s="3">
        <v>2095</v>
      </c>
      <c r="E1336" s="3">
        <v>1689</v>
      </c>
    </row>
    <row r="1337" spans="1:5" x14ac:dyDescent="0.4">
      <c r="A1337">
        <v>2019</v>
      </c>
      <c r="B1337">
        <v>5</v>
      </c>
      <c r="C1337">
        <v>24</v>
      </c>
      <c r="D1337" s="3">
        <v>2054</v>
      </c>
      <c r="E1337" s="3">
        <v>1769</v>
      </c>
    </row>
    <row r="1338" spans="1:5" x14ac:dyDescent="0.4">
      <c r="A1338">
        <v>2019</v>
      </c>
      <c r="B1338">
        <v>5</v>
      </c>
      <c r="C1338">
        <v>25</v>
      </c>
      <c r="D1338" s="3">
        <v>2000</v>
      </c>
      <c r="E1338" s="3">
        <v>1639</v>
      </c>
    </row>
    <row r="1339" spans="1:5" x14ac:dyDescent="0.4">
      <c r="A1339">
        <v>2019</v>
      </c>
      <c r="B1339">
        <v>5</v>
      </c>
      <c r="C1339">
        <v>26</v>
      </c>
      <c r="D1339" s="3">
        <v>1953</v>
      </c>
      <c r="E1339" s="3">
        <v>1516</v>
      </c>
    </row>
    <row r="1340" spans="1:5" x14ac:dyDescent="0.4">
      <c r="A1340">
        <v>2019</v>
      </c>
      <c r="B1340">
        <v>5</v>
      </c>
      <c r="C1340">
        <v>27</v>
      </c>
      <c r="D1340" s="3">
        <v>1906</v>
      </c>
      <c r="E1340" s="3">
        <v>1536</v>
      </c>
    </row>
    <row r="1341" spans="1:5" x14ac:dyDescent="0.4">
      <c r="A1341">
        <v>2019</v>
      </c>
      <c r="B1341">
        <v>5</v>
      </c>
      <c r="C1341">
        <v>28</v>
      </c>
      <c r="D1341" s="3">
        <v>1929</v>
      </c>
      <c r="E1341" s="3">
        <v>1580</v>
      </c>
    </row>
    <row r="1342" spans="1:5" x14ac:dyDescent="0.4">
      <c r="A1342">
        <v>2019</v>
      </c>
      <c r="B1342">
        <v>5</v>
      </c>
      <c r="C1342">
        <v>29</v>
      </c>
      <c r="D1342" s="3">
        <v>1852</v>
      </c>
      <c r="E1342" s="3">
        <v>1634</v>
      </c>
    </row>
    <row r="1343" spans="1:5" x14ac:dyDescent="0.4">
      <c r="A1343">
        <v>2019</v>
      </c>
      <c r="B1343">
        <v>5</v>
      </c>
      <c r="C1343">
        <v>30</v>
      </c>
      <c r="D1343" s="3">
        <v>1954</v>
      </c>
      <c r="E1343" s="3">
        <v>1693</v>
      </c>
    </row>
    <row r="1344" spans="1:5" x14ac:dyDescent="0.4">
      <c r="A1344">
        <v>2019</v>
      </c>
      <c r="B1344">
        <v>5</v>
      </c>
      <c r="C1344">
        <v>31</v>
      </c>
      <c r="D1344" s="3">
        <v>2032</v>
      </c>
      <c r="E1344" s="3">
        <v>1719</v>
      </c>
    </row>
    <row r="1345" spans="1:5" x14ac:dyDescent="0.4">
      <c r="A1345">
        <v>2019</v>
      </c>
      <c r="B1345">
        <v>5</v>
      </c>
      <c r="C1345">
        <v>32</v>
      </c>
      <c r="D1345" s="3">
        <v>2070</v>
      </c>
      <c r="E1345" s="3">
        <v>1764</v>
      </c>
    </row>
    <row r="1346" spans="1:5" x14ac:dyDescent="0.4">
      <c r="A1346">
        <v>2019</v>
      </c>
      <c r="B1346">
        <v>5</v>
      </c>
      <c r="C1346">
        <v>33</v>
      </c>
      <c r="D1346" s="3">
        <v>2000</v>
      </c>
      <c r="E1346" s="3">
        <v>1724</v>
      </c>
    </row>
    <row r="1347" spans="1:5" x14ac:dyDescent="0.4">
      <c r="A1347">
        <v>2019</v>
      </c>
      <c r="B1347">
        <v>5</v>
      </c>
      <c r="C1347">
        <v>34</v>
      </c>
      <c r="D1347" s="3">
        <v>2115</v>
      </c>
      <c r="E1347" s="3">
        <v>1920</v>
      </c>
    </row>
    <row r="1348" spans="1:5" x14ac:dyDescent="0.4">
      <c r="A1348">
        <v>2019</v>
      </c>
      <c r="B1348">
        <v>5</v>
      </c>
      <c r="C1348">
        <v>35</v>
      </c>
      <c r="D1348" s="3">
        <v>2105</v>
      </c>
      <c r="E1348" s="3">
        <v>1932</v>
      </c>
    </row>
    <row r="1349" spans="1:5" x14ac:dyDescent="0.4">
      <c r="A1349">
        <v>2019</v>
      </c>
      <c r="B1349">
        <v>5</v>
      </c>
      <c r="C1349">
        <v>36</v>
      </c>
      <c r="D1349" s="3">
        <v>2176</v>
      </c>
      <c r="E1349" s="3">
        <v>2014</v>
      </c>
    </row>
    <row r="1350" spans="1:5" x14ac:dyDescent="0.4">
      <c r="A1350">
        <v>2019</v>
      </c>
      <c r="B1350">
        <v>5</v>
      </c>
      <c r="C1350">
        <v>37</v>
      </c>
      <c r="D1350" s="3">
        <v>2112</v>
      </c>
      <c r="E1350" s="3">
        <v>1982</v>
      </c>
    </row>
    <row r="1351" spans="1:5" x14ac:dyDescent="0.4">
      <c r="A1351">
        <v>2019</v>
      </c>
      <c r="B1351">
        <v>5</v>
      </c>
      <c r="C1351">
        <v>38</v>
      </c>
      <c r="D1351" s="3">
        <v>2230</v>
      </c>
      <c r="E1351" s="3">
        <v>2105</v>
      </c>
    </row>
    <row r="1352" spans="1:5" x14ac:dyDescent="0.4">
      <c r="A1352">
        <v>2019</v>
      </c>
      <c r="B1352">
        <v>5</v>
      </c>
      <c r="C1352">
        <v>39</v>
      </c>
      <c r="D1352" s="3">
        <v>2339</v>
      </c>
      <c r="E1352" s="3">
        <v>2255</v>
      </c>
    </row>
    <row r="1353" spans="1:5" x14ac:dyDescent="0.4">
      <c r="A1353">
        <v>2019</v>
      </c>
      <c r="B1353">
        <v>5</v>
      </c>
      <c r="C1353">
        <v>40</v>
      </c>
      <c r="D1353" s="3">
        <v>2484</v>
      </c>
      <c r="E1353" s="3">
        <v>2301</v>
      </c>
    </row>
    <row r="1354" spans="1:5" x14ac:dyDescent="0.4">
      <c r="A1354">
        <v>2019</v>
      </c>
      <c r="B1354">
        <v>5</v>
      </c>
      <c r="C1354">
        <v>41</v>
      </c>
      <c r="D1354" s="3">
        <v>2524</v>
      </c>
      <c r="E1354" s="3">
        <v>2383</v>
      </c>
    </row>
    <row r="1355" spans="1:5" x14ac:dyDescent="0.4">
      <c r="A1355">
        <v>2019</v>
      </c>
      <c r="B1355">
        <v>5</v>
      </c>
      <c r="C1355">
        <v>42</v>
      </c>
      <c r="D1355" s="3">
        <v>2736</v>
      </c>
      <c r="E1355" s="3">
        <v>2619</v>
      </c>
    </row>
    <row r="1356" spans="1:5" x14ac:dyDescent="0.4">
      <c r="A1356">
        <v>2019</v>
      </c>
      <c r="B1356">
        <v>5</v>
      </c>
      <c r="C1356">
        <v>43</v>
      </c>
      <c r="D1356" s="3">
        <v>2933</v>
      </c>
      <c r="E1356" s="3">
        <v>2651</v>
      </c>
    </row>
    <row r="1357" spans="1:5" x14ac:dyDescent="0.4">
      <c r="A1357">
        <v>2019</v>
      </c>
      <c r="B1357">
        <v>5</v>
      </c>
      <c r="C1357">
        <v>44</v>
      </c>
      <c r="D1357" s="3">
        <v>3063</v>
      </c>
      <c r="E1357" s="3">
        <v>3038</v>
      </c>
    </row>
    <row r="1358" spans="1:5" x14ac:dyDescent="0.4">
      <c r="A1358">
        <v>2019</v>
      </c>
      <c r="B1358">
        <v>5</v>
      </c>
      <c r="C1358">
        <v>45</v>
      </c>
      <c r="D1358" s="3">
        <v>3358</v>
      </c>
      <c r="E1358" s="3">
        <v>3089</v>
      </c>
    </row>
    <row r="1359" spans="1:5" x14ac:dyDescent="0.4">
      <c r="A1359">
        <v>2019</v>
      </c>
      <c r="B1359">
        <v>5</v>
      </c>
      <c r="C1359">
        <v>46</v>
      </c>
      <c r="D1359" s="3">
        <v>3364</v>
      </c>
      <c r="E1359" s="3">
        <v>3158</v>
      </c>
    </row>
    <row r="1360" spans="1:5" x14ac:dyDescent="0.4">
      <c r="A1360">
        <v>2019</v>
      </c>
      <c r="B1360">
        <v>5</v>
      </c>
      <c r="C1360">
        <v>47</v>
      </c>
      <c r="D1360" s="3">
        <v>3490</v>
      </c>
      <c r="E1360" s="3">
        <v>3213</v>
      </c>
    </row>
    <row r="1361" spans="1:5" x14ac:dyDescent="0.4">
      <c r="A1361">
        <v>2019</v>
      </c>
      <c r="B1361">
        <v>5</v>
      </c>
      <c r="C1361">
        <v>48</v>
      </c>
      <c r="D1361" s="3">
        <v>3270</v>
      </c>
      <c r="E1361" s="3">
        <v>3125</v>
      </c>
    </row>
    <row r="1362" spans="1:5" x14ac:dyDescent="0.4">
      <c r="A1362">
        <v>2019</v>
      </c>
      <c r="B1362">
        <v>5</v>
      </c>
      <c r="C1362">
        <v>49</v>
      </c>
      <c r="D1362" s="3">
        <v>3173</v>
      </c>
      <c r="E1362" s="3">
        <v>2889</v>
      </c>
    </row>
    <row r="1363" spans="1:5" x14ac:dyDescent="0.4">
      <c r="A1363">
        <v>2019</v>
      </c>
      <c r="B1363">
        <v>5</v>
      </c>
      <c r="C1363">
        <v>50</v>
      </c>
      <c r="D1363" s="3">
        <v>3239</v>
      </c>
      <c r="E1363" s="3">
        <v>2882</v>
      </c>
    </row>
    <row r="1364" spans="1:5" x14ac:dyDescent="0.4">
      <c r="A1364">
        <v>2019</v>
      </c>
      <c r="B1364">
        <v>5</v>
      </c>
      <c r="C1364">
        <v>51</v>
      </c>
      <c r="D1364" s="3">
        <v>3052</v>
      </c>
      <c r="E1364" s="3">
        <v>2895</v>
      </c>
    </row>
    <row r="1365" spans="1:5" x14ac:dyDescent="0.4">
      <c r="A1365">
        <v>2019</v>
      </c>
      <c r="B1365">
        <v>5</v>
      </c>
      <c r="C1365">
        <v>52</v>
      </c>
      <c r="D1365" s="3">
        <v>2797</v>
      </c>
      <c r="E1365" s="3">
        <v>2606</v>
      </c>
    </row>
    <row r="1366" spans="1:5" x14ac:dyDescent="0.4">
      <c r="A1366">
        <v>2019</v>
      </c>
      <c r="B1366">
        <v>5</v>
      </c>
      <c r="C1366">
        <v>53</v>
      </c>
      <c r="D1366" s="3">
        <v>2563</v>
      </c>
      <c r="E1366" s="3">
        <v>2407</v>
      </c>
    </row>
    <row r="1367" spans="1:5" x14ac:dyDescent="0.4">
      <c r="A1367">
        <v>2019</v>
      </c>
      <c r="B1367">
        <v>5</v>
      </c>
      <c r="C1367">
        <v>54</v>
      </c>
      <c r="D1367" s="3">
        <v>2678</v>
      </c>
      <c r="E1367" s="3">
        <v>2697</v>
      </c>
    </row>
    <row r="1368" spans="1:5" x14ac:dyDescent="0.4">
      <c r="A1368">
        <v>2019</v>
      </c>
      <c r="B1368">
        <v>5</v>
      </c>
      <c r="C1368">
        <v>55</v>
      </c>
      <c r="D1368" s="3">
        <v>2603</v>
      </c>
      <c r="E1368" s="3">
        <v>2453</v>
      </c>
    </row>
    <row r="1369" spans="1:5" x14ac:dyDescent="0.4">
      <c r="A1369">
        <v>2019</v>
      </c>
      <c r="B1369">
        <v>5</v>
      </c>
      <c r="C1369">
        <v>56</v>
      </c>
      <c r="D1369" s="3">
        <v>2563</v>
      </c>
      <c r="E1369" s="3">
        <v>2354</v>
      </c>
    </row>
    <row r="1370" spans="1:5" x14ac:dyDescent="0.4">
      <c r="A1370">
        <v>2019</v>
      </c>
      <c r="B1370">
        <v>5</v>
      </c>
      <c r="C1370">
        <v>57</v>
      </c>
      <c r="D1370" s="3">
        <v>2464</v>
      </c>
      <c r="E1370" s="3">
        <v>2401</v>
      </c>
    </row>
    <row r="1371" spans="1:5" x14ac:dyDescent="0.4">
      <c r="A1371">
        <v>2019</v>
      </c>
      <c r="B1371">
        <v>5</v>
      </c>
      <c r="C1371">
        <v>58</v>
      </c>
      <c r="D1371" s="3">
        <v>2319</v>
      </c>
      <c r="E1371" s="3">
        <v>2304</v>
      </c>
    </row>
    <row r="1372" spans="1:5" x14ac:dyDescent="0.4">
      <c r="A1372">
        <v>2019</v>
      </c>
      <c r="B1372">
        <v>5</v>
      </c>
      <c r="C1372">
        <v>59</v>
      </c>
      <c r="D1372" s="3">
        <v>2468</v>
      </c>
      <c r="E1372" s="3">
        <v>2245</v>
      </c>
    </row>
    <row r="1373" spans="1:5" x14ac:dyDescent="0.4">
      <c r="A1373">
        <v>2019</v>
      </c>
      <c r="B1373">
        <v>5</v>
      </c>
      <c r="C1373">
        <v>60</v>
      </c>
      <c r="D1373" s="3">
        <v>2437</v>
      </c>
      <c r="E1373" s="3">
        <v>2324</v>
      </c>
    </row>
    <row r="1374" spans="1:5" x14ac:dyDescent="0.4">
      <c r="A1374">
        <v>2019</v>
      </c>
      <c r="B1374">
        <v>5</v>
      </c>
      <c r="C1374">
        <v>61</v>
      </c>
      <c r="D1374" s="3">
        <v>2257</v>
      </c>
      <c r="E1374" s="3">
        <v>2185</v>
      </c>
    </row>
    <row r="1375" spans="1:5" x14ac:dyDescent="0.4">
      <c r="A1375">
        <v>2019</v>
      </c>
      <c r="B1375">
        <v>5</v>
      </c>
      <c r="C1375">
        <v>62</v>
      </c>
      <c r="D1375" s="3">
        <v>2291</v>
      </c>
      <c r="E1375" s="3">
        <v>2226</v>
      </c>
    </row>
    <row r="1376" spans="1:5" x14ac:dyDescent="0.4">
      <c r="A1376">
        <v>2019</v>
      </c>
      <c r="B1376">
        <v>5</v>
      </c>
      <c r="C1376">
        <v>63</v>
      </c>
      <c r="D1376" s="3">
        <v>2345</v>
      </c>
      <c r="E1376" s="3">
        <v>2320</v>
      </c>
    </row>
    <row r="1377" spans="1:5" x14ac:dyDescent="0.4">
      <c r="A1377">
        <v>2019</v>
      </c>
      <c r="B1377">
        <v>5</v>
      </c>
      <c r="C1377">
        <v>64</v>
      </c>
      <c r="D1377" s="3">
        <v>2403</v>
      </c>
      <c r="E1377" s="3">
        <v>2449</v>
      </c>
    </row>
    <row r="1378" spans="1:5" x14ac:dyDescent="0.4">
      <c r="A1378">
        <v>2019</v>
      </c>
      <c r="B1378">
        <v>5</v>
      </c>
      <c r="C1378">
        <v>65</v>
      </c>
      <c r="D1378" s="3">
        <v>2462</v>
      </c>
      <c r="E1378" s="3">
        <v>2499</v>
      </c>
    </row>
    <row r="1379" spans="1:5" x14ac:dyDescent="0.4">
      <c r="A1379">
        <v>2019</v>
      </c>
      <c r="B1379">
        <v>5</v>
      </c>
      <c r="C1379">
        <v>66</v>
      </c>
      <c r="D1379" s="3">
        <v>2643</v>
      </c>
      <c r="E1379" s="3">
        <v>2677</v>
      </c>
    </row>
    <row r="1380" spans="1:5" x14ac:dyDescent="0.4">
      <c r="A1380">
        <v>2019</v>
      </c>
      <c r="B1380">
        <v>5</v>
      </c>
      <c r="C1380">
        <v>67</v>
      </c>
      <c r="D1380" s="3">
        <v>2772</v>
      </c>
      <c r="E1380" s="3">
        <v>2930</v>
      </c>
    </row>
    <row r="1381" spans="1:5" x14ac:dyDescent="0.4">
      <c r="A1381">
        <v>2019</v>
      </c>
      <c r="B1381">
        <v>5</v>
      </c>
      <c r="C1381">
        <v>68</v>
      </c>
      <c r="D1381" s="3">
        <v>3040</v>
      </c>
      <c r="E1381" s="3">
        <v>3134</v>
      </c>
    </row>
    <row r="1382" spans="1:5" x14ac:dyDescent="0.4">
      <c r="A1382">
        <v>2019</v>
      </c>
      <c r="B1382">
        <v>5</v>
      </c>
      <c r="C1382">
        <v>69</v>
      </c>
      <c r="D1382" s="3">
        <v>3351</v>
      </c>
      <c r="E1382" s="3">
        <v>3690</v>
      </c>
    </row>
    <row r="1383" spans="1:5" x14ac:dyDescent="0.4">
      <c r="A1383">
        <v>2019</v>
      </c>
      <c r="B1383">
        <v>5</v>
      </c>
      <c r="C1383">
        <v>70</v>
      </c>
      <c r="D1383" s="3">
        <v>3471</v>
      </c>
      <c r="E1383" s="3">
        <v>3781</v>
      </c>
    </row>
    <row r="1384" spans="1:5" x14ac:dyDescent="0.4">
      <c r="A1384">
        <v>2019</v>
      </c>
      <c r="B1384">
        <v>5</v>
      </c>
      <c r="C1384">
        <v>71</v>
      </c>
      <c r="D1384" s="3">
        <v>3643</v>
      </c>
      <c r="E1384" s="3">
        <v>4098</v>
      </c>
    </row>
    <row r="1385" spans="1:5" x14ac:dyDescent="0.4">
      <c r="A1385">
        <v>2019</v>
      </c>
      <c r="B1385">
        <v>5</v>
      </c>
      <c r="C1385">
        <v>72</v>
      </c>
      <c r="D1385" s="3">
        <v>3056</v>
      </c>
      <c r="E1385" s="3">
        <v>3529</v>
      </c>
    </row>
    <row r="1386" spans="1:5" x14ac:dyDescent="0.4">
      <c r="A1386">
        <v>2019</v>
      </c>
      <c r="B1386">
        <v>5</v>
      </c>
      <c r="C1386">
        <v>73</v>
      </c>
      <c r="D1386" s="3">
        <v>1876</v>
      </c>
      <c r="E1386" s="3">
        <v>2258</v>
      </c>
    </row>
    <row r="1387" spans="1:5" x14ac:dyDescent="0.4">
      <c r="A1387">
        <v>2019</v>
      </c>
      <c r="B1387">
        <v>5</v>
      </c>
      <c r="C1387">
        <v>74</v>
      </c>
      <c r="D1387" s="3">
        <v>2351</v>
      </c>
      <c r="E1387" s="3">
        <v>2872</v>
      </c>
    </row>
    <row r="1388" spans="1:5" x14ac:dyDescent="0.4">
      <c r="A1388">
        <v>2019</v>
      </c>
      <c r="B1388">
        <v>5</v>
      </c>
      <c r="C1388">
        <v>75</v>
      </c>
      <c r="D1388" s="3">
        <v>2890</v>
      </c>
      <c r="E1388" s="3">
        <v>3404</v>
      </c>
    </row>
    <row r="1389" spans="1:5" x14ac:dyDescent="0.4">
      <c r="A1389">
        <v>2019</v>
      </c>
      <c r="B1389">
        <v>5</v>
      </c>
      <c r="C1389">
        <v>76</v>
      </c>
      <c r="D1389" s="3">
        <v>2700</v>
      </c>
      <c r="E1389" s="3">
        <v>3069</v>
      </c>
    </row>
    <row r="1390" spans="1:5" x14ac:dyDescent="0.4">
      <c r="A1390">
        <v>2019</v>
      </c>
      <c r="B1390">
        <v>5</v>
      </c>
      <c r="C1390">
        <v>77</v>
      </c>
      <c r="D1390" s="3">
        <v>2686</v>
      </c>
      <c r="E1390" s="3">
        <v>3098</v>
      </c>
    </row>
    <row r="1391" spans="1:5" x14ac:dyDescent="0.4">
      <c r="A1391">
        <v>2019</v>
      </c>
      <c r="B1391">
        <v>5</v>
      </c>
      <c r="C1391">
        <v>78</v>
      </c>
      <c r="D1391" s="3">
        <v>2387</v>
      </c>
      <c r="E1391" s="3">
        <v>2895</v>
      </c>
    </row>
    <row r="1392" spans="1:5" x14ac:dyDescent="0.4">
      <c r="A1392">
        <v>2019</v>
      </c>
      <c r="B1392">
        <v>5</v>
      </c>
      <c r="C1392">
        <v>79</v>
      </c>
      <c r="D1392" s="3">
        <v>2087</v>
      </c>
      <c r="E1392" s="3">
        <v>2585</v>
      </c>
    </row>
    <row r="1393" spans="1:5" x14ac:dyDescent="0.4">
      <c r="A1393">
        <v>2019</v>
      </c>
      <c r="B1393">
        <v>5</v>
      </c>
      <c r="C1393">
        <v>80</v>
      </c>
      <c r="D1393" s="3">
        <v>1804</v>
      </c>
      <c r="E1393" s="3">
        <v>2229</v>
      </c>
    </row>
    <row r="1394" spans="1:5" x14ac:dyDescent="0.4">
      <c r="A1394">
        <v>2019</v>
      </c>
      <c r="B1394">
        <v>5</v>
      </c>
      <c r="C1394">
        <v>81</v>
      </c>
      <c r="D1394" s="3">
        <v>1830</v>
      </c>
      <c r="E1394" s="3">
        <v>2412</v>
      </c>
    </row>
    <row r="1395" spans="1:5" x14ac:dyDescent="0.4">
      <c r="A1395">
        <v>2019</v>
      </c>
      <c r="B1395">
        <v>5</v>
      </c>
      <c r="C1395">
        <v>82</v>
      </c>
      <c r="D1395" s="3">
        <v>1648</v>
      </c>
      <c r="E1395" s="3">
        <v>2119</v>
      </c>
    </row>
    <row r="1396" spans="1:5" x14ac:dyDescent="0.4">
      <c r="A1396">
        <v>2019</v>
      </c>
      <c r="B1396">
        <v>5</v>
      </c>
      <c r="C1396">
        <v>83</v>
      </c>
      <c r="D1396" s="3">
        <v>1657</v>
      </c>
      <c r="E1396" s="3">
        <v>2233</v>
      </c>
    </row>
    <row r="1397" spans="1:5" x14ac:dyDescent="0.4">
      <c r="A1397">
        <v>2019</v>
      </c>
      <c r="B1397">
        <v>5</v>
      </c>
      <c r="C1397">
        <v>84</v>
      </c>
      <c r="D1397" s="3">
        <v>1450</v>
      </c>
      <c r="E1397" s="3">
        <v>2018</v>
      </c>
    </row>
    <row r="1398" spans="1:5" x14ac:dyDescent="0.4">
      <c r="A1398">
        <v>2019</v>
      </c>
      <c r="B1398">
        <v>5</v>
      </c>
      <c r="C1398">
        <v>85</v>
      </c>
      <c r="D1398" s="3">
        <v>1175</v>
      </c>
      <c r="E1398" s="3">
        <v>1782</v>
      </c>
    </row>
    <row r="1399" spans="1:5" x14ac:dyDescent="0.4">
      <c r="A1399">
        <v>2019</v>
      </c>
      <c r="B1399">
        <v>5</v>
      </c>
      <c r="C1399">
        <v>86</v>
      </c>
      <c r="D1399" s="3">
        <v>1059</v>
      </c>
      <c r="E1399" s="3">
        <v>1749</v>
      </c>
    </row>
    <row r="1400" spans="1:5" x14ac:dyDescent="0.4">
      <c r="A1400">
        <v>2019</v>
      </c>
      <c r="B1400">
        <v>5</v>
      </c>
      <c r="C1400">
        <v>87</v>
      </c>
      <c r="D1400" s="3">
        <v>899</v>
      </c>
      <c r="E1400" s="3">
        <v>1500</v>
      </c>
    </row>
    <row r="1401" spans="1:5" x14ac:dyDescent="0.4">
      <c r="A1401">
        <v>2019</v>
      </c>
      <c r="B1401">
        <v>5</v>
      </c>
      <c r="C1401">
        <v>88</v>
      </c>
      <c r="D1401" s="3">
        <v>726</v>
      </c>
      <c r="E1401" s="3">
        <v>1322</v>
      </c>
    </row>
    <row r="1402" spans="1:5" x14ac:dyDescent="0.4">
      <c r="A1402">
        <v>2019</v>
      </c>
      <c r="B1402">
        <v>5</v>
      </c>
      <c r="C1402">
        <v>89</v>
      </c>
      <c r="D1402" s="3">
        <v>554</v>
      </c>
      <c r="E1402" s="3">
        <v>1184</v>
      </c>
    </row>
    <row r="1403" spans="1:5" x14ac:dyDescent="0.4">
      <c r="A1403">
        <v>2019</v>
      </c>
      <c r="B1403">
        <v>5</v>
      </c>
      <c r="C1403">
        <v>90</v>
      </c>
      <c r="D1403" s="3">
        <v>466</v>
      </c>
      <c r="E1403" s="3">
        <v>1036</v>
      </c>
    </row>
    <row r="1404" spans="1:5" x14ac:dyDescent="0.4">
      <c r="A1404">
        <v>2019</v>
      </c>
      <c r="B1404">
        <v>5</v>
      </c>
      <c r="C1404">
        <v>91</v>
      </c>
      <c r="D1404" s="3">
        <v>382</v>
      </c>
      <c r="E1404" s="3">
        <v>832</v>
      </c>
    </row>
    <row r="1405" spans="1:5" x14ac:dyDescent="0.4">
      <c r="A1405">
        <v>2019</v>
      </c>
      <c r="B1405">
        <v>5</v>
      </c>
      <c r="C1405">
        <v>92</v>
      </c>
      <c r="D1405" s="3">
        <v>294</v>
      </c>
      <c r="E1405" s="3">
        <v>683</v>
      </c>
    </row>
    <row r="1406" spans="1:5" x14ac:dyDescent="0.4">
      <c r="A1406">
        <v>2019</v>
      </c>
      <c r="B1406">
        <v>5</v>
      </c>
      <c r="C1406">
        <v>93</v>
      </c>
      <c r="D1406" s="3">
        <v>219</v>
      </c>
      <c r="E1406" s="3">
        <v>630</v>
      </c>
    </row>
    <row r="1407" spans="1:5" x14ac:dyDescent="0.4">
      <c r="A1407">
        <v>2019</v>
      </c>
      <c r="B1407">
        <v>5</v>
      </c>
      <c r="C1407">
        <v>94</v>
      </c>
      <c r="D1407" s="3">
        <v>141</v>
      </c>
      <c r="E1407" s="3">
        <v>534</v>
      </c>
    </row>
    <row r="1408" spans="1:5" x14ac:dyDescent="0.4">
      <c r="A1408">
        <v>2019</v>
      </c>
      <c r="B1408">
        <v>5</v>
      </c>
      <c r="C1408">
        <v>95</v>
      </c>
      <c r="D1408" s="3">
        <v>100</v>
      </c>
      <c r="E1408" s="3">
        <v>386</v>
      </c>
    </row>
    <row r="1409" spans="1:5" x14ac:dyDescent="0.4">
      <c r="A1409">
        <v>2019</v>
      </c>
      <c r="B1409">
        <v>5</v>
      </c>
      <c r="C1409">
        <v>96</v>
      </c>
      <c r="D1409" s="3">
        <v>64</v>
      </c>
      <c r="E1409" s="3">
        <v>278</v>
      </c>
    </row>
    <row r="1410" spans="1:5" x14ac:dyDescent="0.4">
      <c r="A1410">
        <v>2019</v>
      </c>
      <c r="B1410">
        <v>5</v>
      </c>
      <c r="C1410">
        <v>97</v>
      </c>
      <c r="D1410" s="3">
        <v>40</v>
      </c>
      <c r="E1410" s="3">
        <v>228</v>
      </c>
    </row>
    <row r="1411" spans="1:5" x14ac:dyDescent="0.4">
      <c r="A1411">
        <v>2019</v>
      </c>
      <c r="B1411">
        <v>5</v>
      </c>
      <c r="C1411">
        <v>98</v>
      </c>
      <c r="D1411" s="3">
        <v>23</v>
      </c>
      <c r="E1411" s="3">
        <v>155</v>
      </c>
    </row>
    <row r="1412" spans="1:5" x14ac:dyDescent="0.4">
      <c r="A1412">
        <v>2019</v>
      </c>
      <c r="B1412">
        <v>5</v>
      </c>
      <c r="C1412">
        <v>99</v>
      </c>
      <c r="D1412" s="3">
        <v>25</v>
      </c>
      <c r="E1412" s="3">
        <v>106</v>
      </c>
    </row>
    <row r="1413" spans="1:5" x14ac:dyDescent="0.4">
      <c r="A1413">
        <v>2019</v>
      </c>
      <c r="B1413">
        <v>5</v>
      </c>
      <c r="C1413">
        <v>100</v>
      </c>
      <c r="D1413" s="3">
        <v>18</v>
      </c>
      <c r="E1413" s="3">
        <v>65</v>
      </c>
    </row>
    <row r="1414" spans="1:5" x14ac:dyDescent="0.4">
      <c r="A1414">
        <v>2019</v>
      </c>
      <c r="B1414">
        <v>5</v>
      </c>
      <c r="C1414">
        <v>101</v>
      </c>
      <c r="D1414" s="3">
        <v>12</v>
      </c>
      <c r="E1414" s="3">
        <v>56</v>
      </c>
    </row>
    <row r="1415" spans="1:5" x14ac:dyDescent="0.4">
      <c r="A1415">
        <v>2019</v>
      </c>
      <c r="B1415">
        <v>5</v>
      </c>
      <c r="C1415">
        <v>102</v>
      </c>
      <c r="D1415" s="3">
        <v>3</v>
      </c>
      <c r="E1415" s="3">
        <v>34</v>
      </c>
    </row>
    <row r="1416" spans="1:5" x14ac:dyDescent="0.4">
      <c r="A1416">
        <v>2019</v>
      </c>
      <c r="B1416">
        <v>5</v>
      </c>
      <c r="C1416">
        <v>103</v>
      </c>
      <c r="D1416" s="3">
        <v>3</v>
      </c>
      <c r="E1416" s="3">
        <v>20</v>
      </c>
    </row>
    <row r="1417" spans="1:5" x14ac:dyDescent="0.4">
      <c r="A1417">
        <v>2019</v>
      </c>
      <c r="B1417">
        <v>5</v>
      </c>
      <c r="C1417">
        <v>104</v>
      </c>
      <c r="D1417" s="3">
        <v>3</v>
      </c>
      <c r="E1417" s="3">
        <v>18</v>
      </c>
    </row>
    <row r="1418" spans="1:5" x14ac:dyDescent="0.4">
      <c r="A1418">
        <v>2019</v>
      </c>
      <c r="B1418">
        <v>5</v>
      </c>
      <c r="C1418">
        <v>105</v>
      </c>
      <c r="D1418" s="3">
        <v>1</v>
      </c>
      <c r="E1418" s="3">
        <v>8</v>
      </c>
    </row>
    <row r="1419" spans="1:5" x14ac:dyDescent="0.4">
      <c r="A1419">
        <v>2019</v>
      </c>
      <c r="B1419">
        <v>5</v>
      </c>
      <c r="C1419">
        <v>106</v>
      </c>
      <c r="D1419" s="3">
        <v>1</v>
      </c>
      <c r="E1419" s="3">
        <v>7</v>
      </c>
    </row>
    <row r="1420" spans="1:5" x14ac:dyDescent="0.4">
      <c r="A1420">
        <v>2019</v>
      </c>
      <c r="B1420">
        <v>5</v>
      </c>
      <c r="C1420">
        <v>107</v>
      </c>
      <c r="D1420" s="3"/>
      <c r="E1420" s="3">
        <v>5</v>
      </c>
    </row>
    <row r="1421" spans="1:5" x14ac:dyDescent="0.4">
      <c r="A1421">
        <v>2019</v>
      </c>
      <c r="B1421">
        <v>5</v>
      </c>
      <c r="C1421">
        <v>108</v>
      </c>
      <c r="D1421" s="3"/>
      <c r="E1421" s="3">
        <v>4</v>
      </c>
    </row>
    <row r="1422" spans="1:5" x14ac:dyDescent="0.4">
      <c r="A1422">
        <v>2019</v>
      </c>
      <c r="B1422">
        <v>5</v>
      </c>
      <c r="C1422">
        <v>109</v>
      </c>
      <c r="D1422" s="3"/>
      <c r="E1422" s="3"/>
    </row>
    <row r="1423" spans="1:5" x14ac:dyDescent="0.4">
      <c r="A1423">
        <v>2019</v>
      </c>
      <c r="B1423">
        <v>5</v>
      </c>
      <c r="C1423">
        <v>110</v>
      </c>
      <c r="D1423" s="3"/>
      <c r="E1423" s="3"/>
    </row>
    <row r="1424" spans="1:5" x14ac:dyDescent="0.4">
      <c r="A1424">
        <v>2019</v>
      </c>
      <c r="B1424">
        <v>5</v>
      </c>
      <c r="C1424">
        <v>111</v>
      </c>
      <c r="D1424" s="3"/>
      <c r="E1424" s="3"/>
    </row>
    <row r="1425" spans="1:5" x14ac:dyDescent="0.4">
      <c r="A1425">
        <v>2019</v>
      </c>
      <c r="B1425">
        <v>5</v>
      </c>
      <c r="C1425">
        <v>112</v>
      </c>
      <c r="D1425" s="3"/>
      <c r="E1425" s="3">
        <v>1</v>
      </c>
    </row>
    <row r="1426" spans="1:5" x14ac:dyDescent="0.4">
      <c r="A1426">
        <v>2019</v>
      </c>
      <c r="B1426">
        <v>5</v>
      </c>
      <c r="C1426">
        <v>113</v>
      </c>
      <c r="D1426" s="3"/>
      <c r="E1426" s="3"/>
    </row>
    <row r="1427" spans="1:5" x14ac:dyDescent="0.4">
      <c r="A1427">
        <v>2019</v>
      </c>
      <c r="B1427">
        <v>5</v>
      </c>
      <c r="C1427">
        <v>114</v>
      </c>
      <c r="D1427" s="3"/>
      <c r="E1427" s="3"/>
    </row>
    <row r="1428" spans="1:5" x14ac:dyDescent="0.4">
      <c r="A1428">
        <v>2019</v>
      </c>
      <c r="B1428">
        <v>5</v>
      </c>
      <c r="C1428">
        <v>115</v>
      </c>
      <c r="D1428" s="3"/>
      <c r="E1428" s="3"/>
    </row>
    <row r="1429" spans="1:5" x14ac:dyDescent="0.4">
      <c r="A1429">
        <v>2019</v>
      </c>
      <c r="B1429">
        <v>5</v>
      </c>
      <c r="C1429">
        <v>116</v>
      </c>
      <c r="D1429" s="3"/>
      <c r="E1429" s="3"/>
    </row>
    <row r="1430" spans="1:5" x14ac:dyDescent="0.4">
      <c r="A1430">
        <v>2019</v>
      </c>
      <c r="B1430">
        <v>5</v>
      </c>
      <c r="C1430">
        <v>117</v>
      </c>
      <c r="D1430" s="3"/>
      <c r="E1430" s="3"/>
    </row>
    <row r="1431" spans="1:5" x14ac:dyDescent="0.4">
      <c r="A1431">
        <v>2019</v>
      </c>
      <c r="B1431">
        <v>5</v>
      </c>
      <c r="C1431">
        <v>118</v>
      </c>
      <c r="D1431" s="3"/>
      <c r="E1431" s="3"/>
    </row>
    <row r="1432" spans="1:5" x14ac:dyDescent="0.4">
      <c r="A1432">
        <v>2019</v>
      </c>
      <c r="B1432">
        <v>5</v>
      </c>
      <c r="C1432">
        <v>119</v>
      </c>
      <c r="D1432" s="3"/>
      <c r="E1432" s="3"/>
    </row>
    <row r="1433" spans="1:5" x14ac:dyDescent="0.4">
      <c r="A1433">
        <v>2019</v>
      </c>
      <c r="B1433">
        <v>5</v>
      </c>
      <c r="C1433">
        <v>120</v>
      </c>
      <c r="D1433" s="3"/>
      <c r="E1433" s="3"/>
    </row>
    <row r="1434" spans="1:5" x14ac:dyDescent="0.4">
      <c r="A1434">
        <v>2019</v>
      </c>
      <c r="B1434">
        <v>5</v>
      </c>
      <c r="C1434">
        <v>121</v>
      </c>
      <c r="D1434" s="3"/>
      <c r="E1434" s="3"/>
    </row>
    <row r="1435" spans="1:5" x14ac:dyDescent="0.4">
      <c r="A1435">
        <v>2019</v>
      </c>
      <c r="B1435">
        <v>5</v>
      </c>
      <c r="C1435">
        <v>122</v>
      </c>
      <c r="D1435" s="3"/>
      <c r="E1435" s="3"/>
    </row>
    <row r="1436" spans="1:5" x14ac:dyDescent="0.4">
      <c r="A1436">
        <v>2019</v>
      </c>
      <c r="B1436">
        <v>5</v>
      </c>
      <c r="C1436">
        <v>123</v>
      </c>
      <c r="D1436" s="3"/>
      <c r="E1436" s="3"/>
    </row>
    <row r="1437" spans="1:5" x14ac:dyDescent="0.4">
      <c r="A1437">
        <v>2019</v>
      </c>
      <c r="B1437">
        <v>5</v>
      </c>
      <c r="C1437">
        <v>124</v>
      </c>
      <c r="D1437" s="3"/>
      <c r="E1437" s="3"/>
    </row>
    <row r="1438" spans="1:5" x14ac:dyDescent="0.4">
      <c r="A1438">
        <v>2019</v>
      </c>
      <c r="B1438">
        <v>5</v>
      </c>
      <c r="C1438">
        <v>125</v>
      </c>
      <c r="D1438" s="3"/>
      <c r="E1438" s="3"/>
    </row>
    <row r="1439" spans="1:5" x14ac:dyDescent="0.4">
      <c r="A1439">
        <v>2019</v>
      </c>
      <c r="B1439">
        <v>5</v>
      </c>
      <c r="C1439">
        <v>126</v>
      </c>
      <c r="D1439" s="3"/>
      <c r="E1439" s="3"/>
    </row>
    <row r="1440" spans="1:5" x14ac:dyDescent="0.4">
      <c r="A1440">
        <v>2019</v>
      </c>
      <c r="B1440">
        <v>5</v>
      </c>
      <c r="C1440">
        <v>127</v>
      </c>
      <c r="D1440" s="3"/>
      <c r="E1440" s="3"/>
    </row>
    <row r="1441" spans="1:5" x14ac:dyDescent="0.4">
      <c r="A1441">
        <v>2019</v>
      </c>
      <c r="B1441">
        <v>5</v>
      </c>
      <c r="C1441">
        <v>128</v>
      </c>
      <c r="D1441" s="3"/>
      <c r="E1441" s="3"/>
    </row>
    <row r="1442" spans="1:5" x14ac:dyDescent="0.4">
      <c r="A1442">
        <v>2019</v>
      </c>
      <c r="B1442">
        <v>5</v>
      </c>
      <c r="C1442">
        <v>129</v>
      </c>
      <c r="D1442" s="3"/>
      <c r="E1442" s="3"/>
    </row>
    <row r="1443" spans="1:5" x14ac:dyDescent="0.4">
      <c r="A1443">
        <v>2019</v>
      </c>
      <c r="B1443">
        <v>5</v>
      </c>
      <c r="C1443">
        <v>130</v>
      </c>
      <c r="D1443" s="3"/>
      <c r="E1443" s="3"/>
    </row>
    <row r="1444" spans="1:5" x14ac:dyDescent="0.4">
      <c r="A1444">
        <v>2019</v>
      </c>
      <c r="B1444">
        <v>6</v>
      </c>
      <c r="C1444">
        <v>0</v>
      </c>
      <c r="D1444" s="3">
        <v>1169</v>
      </c>
      <c r="E1444" s="3">
        <v>1002</v>
      </c>
    </row>
    <row r="1445" spans="1:5" x14ac:dyDescent="0.4">
      <c r="A1445">
        <v>2019</v>
      </c>
      <c r="B1445">
        <v>6</v>
      </c>
      <c r="C1445">
        <v>1</v>
      </c>
      <c r="D1445" s="3">
        <v>1272</v>
      </c>
      <c r="E1445" s="3">
        <v>1235</v>
      </c>
    </row>
    <row r="1446" spans="1:5" x14ac:dyDescent="0.4">
      <c r="A1446">
        <v>2019</v>
      </c>
      <c r="B1446">
        <v>6</v>
      </c>
      <c r="C1446">
        <v>2</v>
      </c>
      <c r="D1446" s="3">
        <v>1326</v>
      </c>
      <c r="E1446" s="3">
        <v>1202</v>
      </c>
    </row>
    <row r="1447" spans="1:5" x14ac:dyDescent="0.4">
      <c r="A1447">
        <v>2019</v>
      </c>
      <c r="B1447">
        <v>6</v>
      </c>
      <c r="C1447">
        <v>3</v>
      </c>
      <c r="D1447" s="3">
        <v>1417</v>
      </c>
      <c r="E1447" s="3">
        <v>1302</v>
      </c>
    </row>
    <row r="1448" spans="1:5" x14ac:dyDescent="0.4">
      <c r="A1448">
        <v>2019</v>
      </c>
      <c r="B1448">
        <v>6</v>
      </c>
      <c r="C1448">
        <v>4</v>
      </c>
      <c r="D1448" s="3">
        <v>1414</v>
      </c>
      <c r="E1448" s="3">
        <v>1420</v>
      </c>
    </row>
    <row r="1449" spans="1:5" x14ac:dyDescent="0.4">
      <c r="A1449">
        <v>2019</v>
      </c>
      <c r="B1449">
        <v>6</v>
      </c>
      <c r="C1449">
        <v>5</v>
      </c>
      <c r="D1449" s="3">
        <v>1402</v>
      </c>
      <c r="E1449" s="3">
        <v>1357</v>
      </c>
    </row>
    <row r="1450" spans="1:5" x14ac:dyDescent="0.4">
      <c r="A1450">
        <v>2019</v>
      </c>
      <c r="B1450">
        <v>6</v>
      </c>
      <c r="C1450">
        <v>6</v>
      </c>
      <c r="D1450" s="3">
        <v>1475</v>
      </c>
      <c r="E1450" s="3">
        <v>1418</v>
      </c>
    </row>
    <row r="1451" spans="1:5" x14ac:dyDescent="0.4">
      <c r="A1451">
        <v>2019</v>
      </c>
      <c r="B1451">
        <v>6</v>
      </c>
      <c r="C1451">
        <v>7</v>
      </c>
      <c r="D1451" s="3">
        <v>1466</v>
      </c>
      <c r="E1451" s="3">
        <v>1475</v>
      </c>
    </row>
    <row r="1452" spans="1:5" x14ac:dyDescent="0.4">
      <c r="A1452">
        <v>2019</v>
      </c>
      <c r="B1452">
        <v>6</v>
      </c>
      <c r="C1452">
        <v>8</v>
      </c>
      <c r="D1452" s="3">
        <v>1591</v>
      </c>
      <c r="E1452" s="3">
        <v>1543</v>
      </c>
    </row>
    <row r="1453" spans="1:5" x14ac:dyDescent="0.4">
      <c r="A1453">
        <v>2019</v>
      </c>
      <c r="B1453">
        <v>6</v>
      </c>
      <c r="C1453">
        <v>9</v>
      </c>
      <c r="D1453" s="3">
        <v>1589</v>
      </c>
      <c r="E1453" s="3">
        <v>1524</v>
      </c>
    </row>
    <row r="1454" spans="1:5" x14ac:dyDescent="0.4">
      <c r="A1454">
        <v>2019</v>
      </c>
      <c r="B1454">
        <v>6</v>
      </c>
      <c r="C1454">
        <v>10</v>
      </c>
      <c r="D1454" s="3">
        <v>1611</v>
      </c>
      <c r="E1454" s="3">
        <v>1525</v>
      </c>
    </row>
    <row r="1455" spans="1:5" x14ac:dyDescent="0.4">
      <c r="A1455">
        <v>2019</v>
      </c>
      <c r="B1455">
        <v>6</v>
      </c>
      <c r="C1455">
        <v>11</v>
      </c>
      <c r="D1455" s="3">
        <v>1647</v>
      </c>
      <c r="E1455" s="3">
        <v>1583</v>
      </c>
    </row>
    <row r="1456" spans="1:5" x14ac:dyDescent="0.4">
      <c r="A1456">
        <v>2019</v>
      </c>
      <c r="B1456">
        <v>6</v>
      </c>
      <c r="C1456">
        <v>12</v>
      </c>
      <c r="D1456" s="3">
        <v>1699</v>
      </c>
      <c r="E1456" s="3">
        <v>1623</v>
      </c>
    </row>
    <row r="1457" spans="1:5" x14ac:dyDescent="0.4">
      <c r="A1457">
        <v>2019</v>
      </c>
      <c r="B1457">
        <v>6</v>
      </c>
      <c r="C1457">
        <v>13</v>
      </c>
      <c r="D1457" s="3">
        <v>1694</v>
      </c>
      <c r="E1457" s="3">
        <v>1567</v>
      </c>
    </row>
    <row r="1458" spans="1:5" x14ac:dyDescent="0.4">
      <c r="A1458">
        <v>2019</v>
      </c>
      <c r="B1458">
        <v>6</v>
      </c>
      <c r="C1458">
        <v>14</v>
      </c>
      <c r="D1458" s="3">
        <v>1743</v>
      </c>
      <c r="E1458" s="3">
        <v>1666</v>
      </c>
    </row>
    <row r="1459" spans="1:5" x14ac:dyDescent="0.4">
      <c r="A1459">
        <v>2019</v>
      </c>
      <c r="B1459">
        <v>6</v>
      </c>
      <c r="C1459">
        <v>15</v>
      </c>
      <c r="D1459" s="3">
        <v>2054</v>
      </c>
      <c r="E1459" s="3">
        <v>1700</v>
      </c>
    </row>
    <row r="1460" spans="1:5" x14ac:dyDescent="0.4">
      <c r="A1460">
        <v>2019</v>
      </c>
      <c r="B1460">
        <v>6</v>
      </c>
      <c r="C1460">
        <v>16</v>
      </c>
      <c r="D1460" s="3">
        <v>2151</v>
      </c>
      <c r="E1460" s="3">
        <v>1787</v>
      </c>
    </row>
    <row r="1461" spans="1:5" x14ac:dyDescent="0.4">
      <c r="A1461">
        <v>2019</v>
      </c>
      <c r="B1461">
        <v>6</v>
      </c>
      <c r="C1461">
        <v>17</v>
      </c>
      <c r="D1461" s="3">
        <v>2236</v>
      </c>
      <c r="E1461" s="3">
        <v>1767</v>
      </c>
    </row>
    <row r="1462" spans="1:5" x14ac:dyDescent="0.4">
      <c r="A1462">
        <v>2019</v>
      </c>
      <c r="B1462">
        <v>6</v>
      </c>
      <c r="C1462">
        <v>18</v>
      </c>
      <c r="D1462" s="3">
        <v>2758</v>
      </c>
      <c r="E1462" s="3">
        <v>1940</v>
      </c>
    </row>
    <row r="1463" spans="1:5" x14ac:dyDescent="0.4">
      <c r="A1463">
        <v>2019</v>
      </c>
      <c r="B1463">
        <v>6</v>
      </c>
      <c r="C1463">
        <v>19</v>
      </c>
      <c r="D1463" s="3">
        <v>2687</v>
      </c>
      <c r="E1463" s="3">
        <v>2006</v>
      </c>
    </row>
    <row r="1464" spans="1:5" x14ac:dyDescent="0.4">
      <c r="A1464">
        <v>2019</v>
      </c>
      <c r="B1464">
        <v>6</v>
      </c>
      <c r="C1464">
        <v>20</v>
      </c>
      <c r="D1464" s="3">
        <v>2634</v>
      </c>
      <c r="E1464" s="3">
        <v>2004</v>
      </c>
    </row>
    <row r="1465" spans="1:5" x14ac:dyDescent="0.4">
      <c r="A1465">
        <v>2019</v>
      </c>
      <c r="B1465">
        <v>6</v>
      </c>
      <c r="C1465">
        <v>21</v>
      </c>
      <c r="D1465" s="3">
        <v>2607</v>
      </c>
      <c r="E1465" s="3">
        <v>1840</v>
      </c>
    </row>
    <row r="1466" spans="1:5" x14ac:dyDescent="0.4">
      <c r="A1466">
        <v>2019</v>
      </c>
      <c r="B1466">
        <v>6</v>
      </c>
      <c r="C1466">
        <v>22</v>
      </c>
      <c r="D1466" s="3">
        <v>2455</v>
      </c>
      <c r="E1466" s="3">
        <v>1829</v>
      </c>
    </row>
    <row r="1467" spans="1:5" x14ac:dyDescent="0.4">
      <c r="A1467">
        <v>2019</v>
      </c>
      <c r="B1467">
        <v>6</v>
      </c>
      <c r="C1467">
        <v>23</v>
      </c>
      <c r="D1467" s="3">
        <v>2076</v>
      </c>
      <c r="E1467" s="3">
        <v>1686</v>
      </c>
    </row>
    <row r="1468" spans="1:5" x14ac:dyDescent="0.4">
      <c r="A1468">
        <v>2019</v>
      </c>
      <c r="B1468">
        <v>6</v>
      </c>
      <c r="C1468">
        <v>24</v>
      </c>
      <c r="D1468" s="3">
        <v>2047</v>
      </c>
      <c r="E1468" s="3">
        <v>1752</v>
      </c>
    </row>
    <row r="1469" spans="1:5" x14ac:dyDescent="0.4">
      <c r="A1469">
        <v>2019</v>
      </c>
      <c r="B1469">
        <v>6</v>
      </c>
      <c r="C1469">
        <v>25</v>
      </c>
      <c r="D1469" s="3">
        <v>1972</v>
      </c>
      <c r="E1469" s="3">
        <v>1645</v>
      </c>
    </row>
    <row r="1470" spans="1:5" x14ac:dyDescent="0.4">
      <c r="A1470">
        <v>2019</v>
      </c>
      <c r="B1470">
        <v>6</v>
      </c>
      <c r="C1470">
        <v>26</v>
      </c>
      <c r="D1470" s="3">
        <v>1943</v>
      </c>
      <c r="E1470" s="3">
        <v>1506</v>
      </c>
    </row>
    <row r="1471" spans="1:5" x14ac:dyDescent="0.4">
      <c r="A1471">
        <v>2019</v>
      </c>
      <c r="B1471">
        <v>6</v>
      </c>
      <c r="C1471">
        <v>27</v>
      </c>
      <c r="D1471" s="3">
        <v>1909</v>
      </c>
      <c r="E1471" s="3">
        <v>1551</v>
      </c>
    </row>
    <row r="1472" spans="1:5" x14ac:dyDescent="0.4">
      <c r="A1472">
        <v>2019</v>
      </c>
      <c r="B1472">
        <v>6</v>
      </c>
      <c r="C1472">
        <v>28</v>
      </c>
      <c r="D1472" s="3">
        <v>1937</v>
      </c>
      <c r="E1472" s="3">
        <v>1565</v>
      </c>
    </row>
    <row r="1473" spans="1:5" x14ac:dyDescent="0.4">
      <c r="A1473">
        <v>2019</v>
      </c>
      <c r="B1473">
        <v>6</v>
      </c>
      <c r="C1473">
        <v>29</v>
      </c>
      <c r="D1473" s="3">
        <v>1844</v>
      </c>
      <c r="E1473" s="3">
        <v>1629</v>
      </c>
    </row>
    <row r="1474" spans="1:5" x14ac:dyDescent="0.4">
      <c r="A1474">
        <v>2019</v>
      </c>
      <c r="B1474">
        <v>6</v>
      </c>
      <c r="C1474">
        <v>30</v>
      </c>
      <c r="D1474" s="3">
        <v>1942</v>
      </c>
      <c r="E1474" s="3">
        <v>1670</v>
      </c>
    </row>
    <row r="1475" spans="1:5" x14ac:dyDescent="0.4">
      <c r="A1475">
        <v>2019</v>
      </c>
      <c r="B1475">
        <v>6</v>
      </c>
      <c r="C1475">
        <v>31</v>
      </c>
      <c r="D1475" s="3">
        <v>1997</v>
      </c>
      <c r="E1475" s="3">
        <v>1716</v>
      </c>
    </row>
    <row r="1476" spans="1:5" x14ac:dyDescent="0.4">
      <c r="A1476">
        <v>2019</v>
      </c>
      <c r="B1476">
        <v>6</v>
      </c>
      <c r="C1476">
        <v>32</v>
      </c>
      <c r="D1476" s="3">
        <v>2080</v>
      </c>
      <c r="E1476" s="3">
        <v>1788</v>
      </c>
    </row>
    <row r="1477" spans="1:5" x14ac:dyDescent="0.4">
      <c r="A1477">
        <v>2019</v>
      </c>
      <c r="B1477">
        <v>6</v>
      </c>
      <c r="C1477">
        <v>33</v>
      </c>
      <c r="D1477" s="3">
        <v>2011</v>
      </c>
      <c r="E1477" s="3">
        <v>1707</v>
      </c>
    </row>
    <row r="1478" spans="1:5" x14ac:dyDescent="0.4">
      <c r="A1478">
        <v>2019</v>
      </c>
      <c r="B1478">
        <v>6</v>
      </c>
      <c r="C1478">
        <v>34</v>
      </c>
      <c r="D1478" s="3">
        <v>2116</v>
      </c>
      <c r="E1478" s="3">
        <v>1925</v>
      </c>
    </row>
    <row r="1479" spans="1:5" x14ac:dyDescent="0.4">
      <c r="A1479">
        <v>2019</v>
      </c>
      <c r="B1479">
        <v>6</v>
      </c>
      <c r="C1479">
        <v>35</v>
      </c>
      <c r="D1479" s="3">
        <v>2091</v>
      </c>
      <c r="E1479" s="3">
        <v>1909</v>
      </c>
    </row>
    <row r="1480" spans="1:5" x14ac:dyDescent="0.4">
      <c r="A1480">
        <v>2019</v>
      </c>
      <c r="B1480">
        <v>6</v>
      </c>
      <c r="C1480">
        <v>36</v>
      </c>
      <c r="D1480" s="3">
        <v>2165</v>
      </c>
      <c r="E1480" s="3">
        <v>2008</v>
      </c>
    </row>
    <row r="1481" spans="1:5" x14ac:dyDescent="0.4">
      <c r="A1481">
        <v>2019</v>
      </c>
      <c r="B1481">
        <v>6</v>
      </c>
      <c r="C1481">
        <v>37</v>
      </c>
      <c r="D1481" s="3">
        <v>2123</v>
      </c>
      <c r="E1481" s="3">
        <v>2010</v>
      </c>
    </row>
    <row r="1482" spans="1:5" x14ac:dyDescent="0.4">
      <c r="A1482">
        <v>2019</v>
      </c>
      <c r="B1482">
        <v>6</v>
      </c>
      <c r="C1482">
        <v>38</v>
      </c>
      <c r="D1482" s="3">
        <v>2201</v>
      </c>
      <c r="E1482" s="3">
        <v>2097</v>
      </c>
    </row>
    <row r="1483" spans="1:5" x14ac:dyDescent="0.4">
      <c r="A1483">
        <v>2019</v>
      </c>
      <c r="B1483">
        <v>6</v>
      </c>
      <c r="C1483">
        <v>39</v>
      </c>
      <c r="D1483" s="3">
        <v>2291</v>
      </c>
      <c r="E1483" s="3">
        <v>2244</v>
      </c>
    </row>
    <row r="1484" spans="1:5" x14ac:dyDescent="0.4">
      <c r="A1484">
        <v>2019</v>
      </c>
      <c r="B1484">
        <v>6</v>
      </c>
      <c r="C1484">
        <v>40</v>
      </c>
      <c r="D1484" s="3">
        <v>2506</v>
      </c>
      <c r="E1484" s="3">
        <v>2262</v>
      </c>
    </row>
    <row r="1485" spans="1:5" x14ac:dyDescent="0.4">
      <c r="A1485">
        <v>2019</v>
      </c>
      <c r="B1485">
        <v>6</v>
      </c>
      <c r="C1485">
        <v>41</v>
      </c>
      <c r="D1485" s="3">
        <v>2491</v>
      </c>
      <c r="E1485" s="3">
        <v>2390</v>
      </c>
    </row>
    <row r="1486" spans="1:5" x14ac:dyDescent="0.4">
      <c r="A1486">
        <v>2019</v>
      </c>
      <c r="B1486">
        <v>6</v>
      </c>
      <c r="C1486">
        <v>42</v>
      </c>
      <c r="D1486" s="3">
        <v>2731</v>
      </c>
      <c r="E1486" s="3">
        <v>2600</v>
      </c>
    </row>
    <row r="1487" spans="1:5" x14ac:dyDescent="0.4">
      <c r="A1487">
        <v>2019</v>
      </c>
      <c r="B1487">
        <v>6</v>
      </c>
      <c r="C1487">
        <v>43</v>
      </c>
      <c r="D1487" s="3">
        <v>2951</v>
      </c>
      <c r="E1487" s="3">
        <v>2680</v>
      </c>
    </row>
    <row r="1488" spans="1:5" x14ac:dyDescent="0.4">
      <c r="A1488">
        <v>2019</v>
      </c>
      <c r="B1488">
        <v>6</v>
      </c>
      <c r="C1488">
        <v>44</v>
      </c>
      <c r="D1488" s="3">
        <v>3029</v>
      </c>
      <c r="E1488" s="3">
        <v>2987</v>
      </c>
    </row>
    <row r="1489" spans="1:5" x14ac:dyDescent="0.4">
      <c r="A1489">
        <v>2019</v>
      </c>
      <c r="B1489">
        <v>6</v>
      </c>
      <c r="C1489">
        <v>45</v>
      </c>
      <c r="D1489" s="3">
        <v>3307</v>
      </c>
      <c r="E1489" s="3">
        <v>3033</v>
      </c>
    </row>
    <row r="1490" spans="1:5" x14ac:dyDescent="0.4">
      <c r="A1490">
        <v>2019</v>
      </c>
      <c r="B1490">
        <v>6</v>
      </c>
      <c r="C1490">
        <v>46</v>
      </c>
      <c r="D1490" s="3">
        <v>3368</v>
      </c>
      <c r="E1490" s="3">
        <v>3173</v>
      </c>
    </row>
    <row r="1491" spans="1:5" x14ac:dyDescent="0.4">
      <c r="A1491">
        <v>2019</v>
      </c>
      <c r="B1491">
        <v>6</v>
      </c>
      <c r="C1491">
        <v>47</v>
      </c>
      <c r="D1491" s="3">
        <v>3499</v>
      </c>
      <c r="E1491" s="3">
        <v>3212</v>
      </c>
    </row>
    <row r="1492" spans="1:5" x14ac:dyDescent="0.4">
      <c r="A1492">
        <v>2019</v>
      </c>
      <c r="B1492">
        <v>6</v>
      </c>
      <c r="C1492">
        <v>48</v>
      </c>
      <c r="D1492" s="3">
        <v>3292</v>
      </c>
      <c r="E1492" s="3">
        <v>3168</v>
      </c>
    </row>
    <row r="1493" spans="1:5" x14ac:dyDescent="0.4">
      <c r="A1493">
        <v>2019</v>
      </c>
      <c r="B1493">
        <v>6</v>
      </c>
      <c r="C1493">
        <v>49</v>
      </c>
      <c r="D1493" s="3">
        <v>3171</v>
      </c>
      <c r="E1493" s="3">
        <v>2886</v>
      </c>
    </row>
    <row r="1494" spans="1:5" x14ac:dyDescent="0.4">
      <c r="A1494">
        <v>2019</v>
      </c>
      <c r="B1494">
        <v>6</v>
      </c>
      <c r="C1494">
        <v>50</v>
      </c>
      <c r="D1494" s="3">
        <v>3260</v>
      </c>
      <c r="E1494" s="3">
        <v>2917</v>
      </c>
    </row>
    <row r="1495" spans="1:5" x14ac:dyDescent="0.4">
      <c r="A1495">
        <v>2019</v>
      </c>
      <c r="B1495">
        <v>6</v>
      </c>
      <c r="C1495">
        <v>51</v>
      </c>
      <c r="D1495" s="3">
        <v>3070</v>
      </c>
      <c r="E1495" s="3">
        <v>2886</v>
      </c>
    </row>
    <row r="1496" spans="1:5" x14ac:dyDescent="0.4">
      <c r="A1496">
        <v>2019</v>
      </c>
      <c r="B1496">
        <v>6</v>
      </c>
      <c r="C1496">
        <v>52</v>
      </c>
      <c r="D1496" s="3">
        <v>2827</v>
      </c>
      <c r="E1496" s="3">
        <v>2654</v>
      </c>
    </row>
    <row r="1497" spans="1:5" x14ac:dyDescent="0.4">
      <c r="A1497">
        <v>2019</v>
      </c>
      <c r="B1497">
        <v>6</v>
      </c>
      <c r="C1497">
        <v>53</v>
      </c>
      <c r="D1497" s="3">
        <v>2519</v>
      </c>
      <c r="E1497" s="3">
        <v>2374</v>
      </c>
    </row>
    <row r="1498" spans="1:5" x14ac:dyDescent="0.4">
      <c r="A1498">
        <v>2019</v>
      </c>
      <c r="B1498">
        <v>6</v>
      </c>
      <c r="C1498">
        <v>54</v>
      </c>
      <c r="D1498" s="3">
        <v>2717</v>
      </c>
      <c r="E1498" s="3">
        <v>2680</v>
      </c>
    </row>
    <row r="1499" spans="1:5" x14ac:dyDescent="0.4">
      <c r="A1499">
        <v>2019</v>
      </c>
      <c r="B1499">
        <v>6</v>
      </c>
      <c r="C1499">
        <v>55</v>
      </c>
      <c r="D1499" s="3">
        <v>2586</v>
      </c>
      <c r="E1499" s="3">
        <v>2498</v>
      </c>
    </row>
    <row r="1500" spans="1:5" x14ac:dyDescent="0.4">
      <c r="A1500">
        <v>2019</v>
      </c>
      <c r="B1500">
        <v>6</v>
      </c>
      <c r="C1500">
        <v>56</v>
      </c>
      <c r="D1500" s="3">
        <v>2578</v>
      </c>
      <c r="E1500" s="3">
        <v>2344</v>
      </c>
    </row>
    <row r="1501" spans="1:5" x14ac:dyDescent="0.4">
      <c r="A1501">
        <v>2019</v>
      </c>
      <c r="B1501">
        <v>6</v>
      </c>
      <c r="C1501">
        <v>57</v>
      </c>
      <c r="D1501" s="3">
        <v>2478</v>
      </c>
      <c r="E1501" s="3">
        <v>2420</v>
      </c>
    </row>
    <row r="1502" spans="1:5" x14ac:dyDescent="0.4">
      <c r="A1502">
        <v>2019</v>
      </c>
      <c r="B1502">
        <v>6</v>
      </c>
      <c r="C1502">
        <v>58</v>
      </c>
      <c r="D1502" s="3">
        <v>2322</v>
      </c>
      <c r="E1502" s="3">
        <v>2297</v>
      </c>
    </row>
    <row r="1503" spans="1:5" x14ac:dyDescent="0.4">
      <c r="A1503">
        <v>2019</v>
      </c>
      <c r="B1503">
        <v>6</v>
      </c>
      <c r="C1503">
        <v>59</v>
      </c>
      <c r="D1503" s="3">
        <v>2444</v>
      </c>
      <c r="E1503" s="3">
        <v>2242</v>
      </c>
    </row>
    <row r="1504" spans="1:5" x14ac:dyDescent="0.4">
      <c r="A1504">
        <v>2019</v>
      </c>
      <c r="B1504">
        <v>6</v>
      </c>
      <c r="C1504">
        <v>60</v>
      </c>
      <c r="D1504" s="3">
        <v>2445</v>
      </c>
      <c r="E1504" s="3">
        <v>2322</v>
      </c>
    </row>
    <row r="1505" spans="1:5" x14ac:dyDescent="0.4">
      <c r="A1505">
        <v>2019</v>
      </c>
      <c r="B1505">
        <v>6</v>
      </c>
      <c r="C1505">
        <v>61</v>
      </c>
      <c r="D1505" s="3">
        <v>2291</v>
      </c>
      <c r="E1505" s="3">
        <v>2187</v>
      </c>
    </row>
    <row r="1506" spans="1:5" x14ac:dyDescent="0.4">
      <c r="A1506">
        <v>2019</v>
      </c>
      <c r="B1506">
        <v>6</v>
      </c>
      <c r="C1506">
        <v>62</v>
      </c>
      <c r="D1506" s="3">
        <v>2260</v>
      </c>
      <c r="E1506" s="3">
        <v>2207</v>
      </c>
    </row>
    <row r="1507" spans="1:5" x14ac:dyDescent="0.4">
      <c r="A1507">
        <v>2019</v>
      </c>
      <c r="B1507">
        <v>6</v>
      </c>
      <c r="C1507">
        <v>63</v>
      </c>
      <c r="D1507" s="3">
        <v>2350</v>
      </c>
      <c r="E1507" s="3">
        <v>2333</v>
      </c>
    </row>
    <row r="1508" spans="1:5" x14ac:dyDescent="0.4">
      <c r="A1508">
        <v>2019</v>
      </c>
      <c r="B1508">
        <v>6</v>
      </c>
      <c r="C1508">
        <v>64</v>
      </c>
      <c r="D1508" s="3">
        <v>2395</v>
      </c>
      <c r="E1508" s="3">
        <v>2438</v>
      </c>
    </row>
    <row r="1509" spans="1:5" x14ac:dyDescent="0.4">
      <c r="A1509">
        <v>2019</v>
      </c>
      <c r="B1509">
        <v>6</v>
      </c>
      <c r="C1509">
        <v>65</v>
      </c>
      <c r="D1509" s="3">
        <v>2460</v>
      </c>
      <c r="E1509" s="3">
        <v>2493</v>
      </c>
    </row>
    <row r="1510" spans="1:5" x14ac:dyDescent="0.4">
      <c r="A1510">
        <v>2019</v>
      </c>
      <c r="B1510">
        <v>6</v>
      </c>
      <c r="C1510">
        <v>66</v>
      </c>
      <c r="D1510" s="3">
        <v>2607</v>
      </c>
      <c r="E1510" s="3">
        <v>2651</v>
      </c>
    </row>
    <row r="1511" spans="1:5" x14ac:dyDescent="0.4">
      <c r="A1511">
        <v>2019</v>
      </c>
      <c r="B1511">
        <v>6</v>
      </c>
      <c r="C1511">
        <v>67</v>
      </c>
      <c r="D1511" s="3">
        <v>2773</v>
      </c>
      <c r="E1511" s="3">
        <v>2924</v>
      </c>
    </row>
    <row r="1512" spans="1:5" x14ac:dyDescent="0.4">
      <c r="A1512">
        <v>2019</v>
      </c>
      <c r="B1512">
        <v>6</v>
      </c>
      <c r="C1512">
        <v>68</v>
      </c>
      <c r="D1512" s="3">
        <v>2999</v>
      </c>
      <c r="E1512" s="3">
        <v>3127</v>
      </c>
    </row>
    <row r="1513" spans="1:5" x14ac:dyDescent="0.4">
      <c r="A1513">
        <v>2019</v>
      </c>
      <c r="B1513">
        <v>6</v>
      </c>
      <c r="C1513">
        <v>69</v>
      </c>
      <c r="D1513" s="3">
        <v>3327</v>
      </c>
      <c r="E1513" s="3">
        <v>3614</v>
      </c>
    </row>
    <row r="1514" spans="1:5" x14ac:dyDescent="0.4">
      <c r="A1514">
        <v>2019</v>
      </c>
      <c r="B1514">
        <v>6</v>
      </c>
      <c r="C1514">
        <v>70</v>
      </c>
      <c r="D1514" s="3">
        <v>3486</v>
      </c>
      <c r="E1514" s="3">
        <v>3787</v>
      </c>
    </row>
    <row r="1515" spans="1:5" x14ac:dyDescent="0.4">
      <c r="A1515">
        <v>2019</v>
      </c>
      <c r="B1515">
        <v>6</v>
      </c>
      <c r="C1515">
        <v>71</v>
      </c>
      <c r="D1515" s="3">
        <v>3571</v>
      </c>
      <c r="E1515" s="3">
        <v>4100</v>
      </c>
    </row>
    <row r="1516" spans="1:5" x14ac:dyDescent="0.4">
      <c r="A1516">
        <v>2019</v>
      </c>
      <c r="B1516">
        <v>6</v>
      </c>
      <c r="C1516">
        <v>72</v>
      </c>
      <c r="D1516" s="3">
        <v>3170</v>
      </c>
      <c r="E1516" s="3">
        <v>3620</v>
      </c>
    </row>
    <row r="1517" spans="1:5" x14ac:dyDescent="0.4">
      <c r="A1517">
        <v>2019</v>
      </c>
      <c r="B1517">
        <v>6</v>
      </c>
      <c r="C1517">
        <v>73</v>
      </c>
      <c r="D1517" s="3">
        <v>1916</v>
      </c>
      <c r="E1517" s="3">
        <v>2278</v>
      </c>
    </row>
    <row r="1518" spans="1:5" x14ac:dyDescent="0.4">
      <c r="A1518">
        <v>2019</v>
      </c>
      <c r="B1518">
        <v>6</v>
      </c>
      <c r="C1518">
        <v>74</v>
      </c>
      <c r="D1518" s="3">
        <v>2292</v>
      </c>
      <c r="E1518" s="3">
        <v>2798</v>
      </c>
    </row>
    <row r="1519" spans="1:5" x14ac:dyDescent="0.4">
      <c r="A1519">
        <v>2019</v>
      </c>
      <c r="B1519">
        <v>6</v>
      </c>
      <c r="C1519">
        <v>75</v>
      </c>
      <c r="D1519" s="3">
        <v>2895</v>
      </c>
      <c r="E1519" s="3">
        <v>3408</v>
      </c>
    </row>
    <row r="1520" spans="1:5" x14ac:dyDescent="0.4">
      <c r="A1520">
        <v>2019</v>
      </c>
      <c r="B1520">
        <v>6</v>
      </c>
      <c r="C1520">
        <v>76</v>
      </c>
      <c r="D1520" s="3">
        <v>2693</v>
      </c>
      <c r="E1520" s="3">
        <v>3066</v>
      </c>
    </row>
    <row r="1521" spans="1:5" x14ac:dyDescent="0.4">
      <c r="A1521">
        <v>2019</v>
      </c>
      <c r="B1521">
        <v>6</v>
      </c>
      <c r="C1521">
        <v>77</v>
      </c>
      <c r="D1521" s="3">
        <v>2681</v>
      </c>
      <c r="E1521" s="3">
        <v>3125</v>
      </c>
    </row>
    <row r="1522" spans="1:5" x14ac:dyDescent="0.4">
      <c r="A1522">
        <v>2019</v>
      </c>
      <c r="B1522">
        <v>6</v>
      </c>
      <c r="C1522">
        <v>78</v>
      </c>
      <c r="D1522" s="3">
        <v>2421</v>
      </c>
      <c r="E1522" s="3">
        <v>2917</v>
      </c>
    </row>
    <row r="1523" spans="1:5" x14ac:dyDescent="0.4">
      <c r="A1523">
        <v>2019</v>
      </c>
      <c r="B1523">
        <v>6</v>
      </c>
      <c r="C1523">
        <v>79</v>
      </c>
      <c r="D1523" s="3">
        <v>2093</v>
      </c>
      <c r="E1523" s="3">
        <v>2609</v>
      </c>
    </row>
    <row r="1524" spans="1:5" x14ac:dyDescent="0.4">
      <c r="A1524">
        <v>2019</v>
      </c>
      <c r="B1524">
        <v>6</v>
      </c>
      <c r="C1524">
        <v>80</v>
      </c>
      <c r="D1524" s="3">
        <v>1814</v>
      </c>
      <c r="E1524" s="3">
        <v>2238</v>
      </c>
    </row>
    <row r="1525" spans="1:5" x14ac:dyDescent="0.4">
      <c r="A1525">
        <v>2019</v>
      </c>
      <c r="B1525">
        <v>6</v>
      </c>
      <c r="C1525">
        <v>81</v>
      </c>
      <c r="D1525" s="3">
        <v>1803</v>
      </c>
      <c r="E1525" s="3">
        <v>2406</v>
      </c>
    </row>
    <row r="1526" spans="1:5" x14ac:dyDescent="0.4">
      <c r="A1526">
        <v>2019</v>
      </c>
      <c r="B1526">
        <v>6</v>
      </c>
      <c r="C1526">
        <v>82</v>
      </c>
      <c r="D1526" s="3">
        <v>1678</v>
      </c>
      <c r="E1526" s="3">
        <v>2131</v>
      </c>
    </row>
    <row r="1527" spans="1:5" x14ac:dyDescent="0.4">
      <c r="A1527">
        <v>2019</v>
      </c>
      <c r="B1527">
        <v>6</v>
      </c>
      <c r="C1527">
        <v>83</v>
      </c>
      <c r="D1527" s="3">
        <v>1654</v>
      </c>
      <c r="E1527" s="3">
        <v>2203</v>
      </c>
    </row>
    <row r="1528" spans="1:5" x14ac:dyDescent="0.4">
      <c r="A1528">
        <v>2019</v>
      </c>
      <c r="B1528">
        <v>6</v>
      </c>
      <c r="C1528">
        <v>84</v>
      </c>
      <c r="D1528" s="3">
        <v>1461</v>
      </c>
      <c r="E1528" s="3">
        <v>2042</v>
      </c>
    </row>
    <row r="1529" spans="1:5" x14ac:dyDescent="0.4">
      <c r="A1529">
        <v>2019</v>
      </c>
      <c r="B1529">
        <v>6</v>
      </c>
      <c r="C1529">
        <v>85</v>
      </c>
      <c r="D1529" s="3">
        <v>1171</v>
      </c>
      <c r="E1529" s="3">
        <v>1793</v>
      </c>
    </row>
    <row r="1530" spans="1:5" x14ac:dyDescent="0.4">
      <c r="A1530">
        <v>2019</v>
      </c>
      <c r="B1530">
        <v>6</v>
      </c>
      <c r="C1530">
        <v>86</v>
      </c>
      <c r="D1530" s="3">
        <v>1055</v>
      </c>
      <c r="E1530" s="3">
        <v>1741</v>
      </c>
    </row>
    <row r="1531" spans="1:5" x14ac:dyDescent="0.4">
      <c r="A1531">
        <v>2019</v>
      </c>
      <c r="B1531">
        <v>6</v>
      </c>
      <c r="C1531">
        <v>87</v>
      </c>
      <c r="D1531" s="3">
        <v>914</v>
      </c>
      <c r="E1531" s="3">
        <v>1498</v>
      </c>
    </row>
    <row r="1532" spans="1:5" x14ac:dyDescent="0.4">
      <c r="A1532">
        <v>2019</v>
      </c>
      <c r="B1532">
        <v>6</v>
      </c>
      <c r="C1532">
        <v>88</v>
      </c>
      <c r="D1532" s="3">
        <v>733</v>
      </c>
      <c r="E1532" s="3">
        <v>1343</v>
      </c>
    </row>
    <row r="1533" spans="1:5" x14ac:dyDescent="0.4">
      <c r="A1533">
        <v>2019</v>
      </c>
      <c r="B1533">
        <v>6</v>
      </c>
      <c r="C1533">
        <v>89</v>
      </c>
      <c r="D1533" s="3">
        <v>547</v>
      </c>
      <c r="E1533" s="3">
        <v>1153</v>
      </c>
    </row>
    <row r="1534" spans="1:5" x14ac:dyDescent="0.4">
      <c r="A1534">
        <v>2019</v>
      </c>
      <c r="B1534">
        <v>6</v>
      </c>
      <c r="C1534">
        <v>90</v>
      </c>
      <c r="D1534" s="3">
        <v>474</v>
      </c>
      <c r="E1534" s="3">
        <v>1046</v>
      </c>
    </row>
    <row r="1535" spans="1:5" x14ac:dyDescent="0.4">
      <c r="A1535">
        <v>2019</v>
      </c>
      <c r="B1535">
        <v>6</v>
      </c>
      <c r="C1535">
        <v>91</v>
      </c>
      <c r="D1535" s="3">
        <v>376</v>
      </c>
      <c r="E1535" s="3">
        <v>830</v>
      </c>
    </row>
    <row r="1536" spans="1:5" x14ac:dyDescent="0.4">
      <c r="A1536">
        <v>2019</v>
      </c>
      <c r="B1536">
        <v>6</v>
      </c>
      <c r="C1536">
        <v>92</v>
      </c>
      <c r="D1536" s="3">
        <v>293</v>
      </c>
      <c r="E1536" s="3">
        <v>694</v>
      </c>
    </row>
    <row r="1537" spans="1:5" x14ac:dyDescent="0.4">
      <c r="A1537">
        <v>2019</v>
      </c>
      <c r="B1537">
        <v>6</v>
      </c>
      <c r="C1537">
        <v>93</v>
      </c>
      <c r="D1537" s="3">
        <v>218</v>
      </c>
      <c r="E1537" s="3">
        <v>626</v>
      </c>
    </row>
    <row r="1538" spans="1:5" x14ac:dyDescent="0.4">
      <c r="A1538">
        <v>2019</v>
      </c>
      <c r="B1538">
        <v>6</v>
      </c>
      <c r="C1538">
        <v>94</v>
      </c>
      <c r="D1538" s="3">
        <v>145</v>
      </c>
      <c r="E1538" s="3">
        <v>539</v>
      </c>
    </row>
    <row r="1539" spans="1:5" x14ac:dyDescent="0.4">
      <c r="A1539">
        <v>2019</v>
      </c>
      <c r="B1539">
        <v>6</v>
      </c>
      <c r="C1539">
        <v>95</v>
      </c>
      <c r="D1539" s="3">
        <v>102</v>
      </c>
      <c r="E1539" s="3">
        <v>379</v>
      </c>
    </row>
    <row r="1540" spans="1:5" x14ac:dyDescent="0.4">
      <c r="A1540">
        <v>2019</v>
      </c>
      <c r="B1540">
        <v>6</v>
      </c>
      <c r="C1540">
        <v>96</v>
      </c>
      <c r="D1540" s="3">
        <v>66</v>
      </c>
      <c r="E1540" s="3">
        <v>285</v>
      </c>
    </row>
    <row r="1541" spans="1:5" x14ac:dyDescent="0.4">
      <c r="A1541">
        <v>2019</v>
      </c>
      <c r="B1541">
        <v>6</v>
      </c>
      <c r="C1541">
        <v>97</v>
      </c>
      <c r="D1541" s="3">
        <v>40</v>
      </c>
      <c r="E1541" s="3">
        <v>227</v>
      </c>
    </row>
    <row r="1542" spans="1:5" x14ac:dyDescent="0.4">
      <c r="A1542">
        <v>2019</v>
      </c>
      <c r="B1542">
        <v>6</v>
      </c>
      <c r="C1542">
        <v>98</v>
      </c>
      <c r="D1542" s="3">
        <v>24</v>
      </c>
      <c r="E1542" s="3">
        <v>157</v>
      </c>
    </row>
    <row r="1543" spans="1:5" x14ac:dyDescent="0.4">
      <c r="A1543">
        <v>2019</v>
      </c>
      <c r="B1543">
        <v>6</v>
      </c>
      <c r="C1543">
        <v>99</v>
      </c>
      <c r="D1543" s="3">
        <v>26</v>
      </c>
      <c r="E1543" s="3">
        <v>105</v>
      </c>
    </row>
    <row r="1544" spans="1:5" x14ac:dyDescent="0.4">
      <c r="A1544">
        <v>2019</v>
      </c>
      <c r="B1544">
        <v>6</v>
      </c>
      <c r="C1544">
        <v>100</v>
      </c>
      <c r="D1544" s="3">
        <v>15</v>
      </c>
      <c r="E1544" s="3">
        <v>68</v>
      </c>
    </row>
    <row r="1545" spans="1:5" x14ac:dyDescent="0.4">
      <c r="A1545">
        <v>2019</v>
      </c>
      <c r="B1545">
        <v>6</v>
      </c>
      <c r="C1545">
        <v>101</v>
      </c>
      <c r="D1545" s="3">
        <v>13</v>
      </c>
      <c r="E1545" s="3">
        <v>55</v>
      </c>
    </row>
    <row r="1546" spans="1:5" x14ac:dyDescent="0.4">
      <c r="A1546">
        <v>2019</v>
      </c>
      <c r="B1546">
        <v>6</v>
      </c>
      <c r="C1546">
        <v>102</v>
      </c>
      <c r="D1546" s="3">
        <v>2</v>
      </c>
      <c r="E1546" s="3">
        <v>35</v>
      </c>
    </row>
    <row r="1547" spans="1:5" x14ac:dyDescent="0.4">
      <c r="A1547">
        <v>2019</v>
      </c>
      <c r="B1547">
        <v>6</v>
      </c>
      <c r="C1547">
        <v>103</v>
      </c>
      <c r="D1547" s="3">
        <v>3</v>
      </c>
      <c r="E1547" s="3">
        <v>18</v>
      </c>
    </row>
    <row r="1548" spans="1:5" x14ac:dyDescent="0.4">
      <c r="A1548">
        <v>2019</v>
      </c>
      <c r="B1548">
        <v>6</v>
      </c>
      <c r="C1548">
        <v>104</v>
      </c>
      <c r="D1548" s="3">
        <v>3</v>
      </c>
      <c r="E1548" s="3">
        <v>18</v>
      </c>
    </row>
    <row r="1549" spans="1:5" x14ac:dyDescent="0.4">
      <c r="A1549">
        <v>2019</v>
      </c>
      <c r="B1549">
        <v>6</v>
      </c>
      <c r="C1549">
        <v>105</v>
      </c>
      <c r="D1549" s="3"/>
      <c r="E1549" s="3">
        <v>8</v>
      </c>
    </row>
    <row r="1550" spans="1:5" x14ac:dyDescent="0.4">
      <c r="A1550">
        <v>2019</v>
      </c>
      <c r="B1550">
        <v>6</v>
      </c>
      <c r="C1550">
        <v>106</v>
      </c>
      <c r="D1550" s="3">
        <v>2</v>
      </c>
      <c r="E1550" s="3">
        <v>7</v>
      </c>
    </row>
    <row r="1551" spans="1:5" x14ac:dyDescent="0.4">
      <c r="A1551">
        <v>2019</v>
      </c>
      <c r="B1551">
        <v>6</v>
      </c>
      <c r="C1551">
        <v>107</v>
      </c>
      <c r="D1551" s="3"/>
      <c r="E1551" s="3">
        <v>5</v>
      </c>
    </row>
    <row r="1552" spans="1:5" x14ac:dyDescent="0.4">
      <c r="A1552">
        <v>2019</v>
      </c>
      <c r="B1552">
        <v>6</v>
      </c>
      <c r="C1552">
        <v>108</v>
      </c>
      <c r="D1552" s="3"/>
      <c r="E1552" s="3">
        <v>4</v>
      </c>
    </row>
    <row r="1553" spans="1:5" x14ac:dyDescent="0.4">
      <c r="A1553">
        <v>2019</v>
      </c>
      <c r="B1553">
        <v>6</v>
      </c>
      <c r="C1553">
        <v>109</v>
      </c>
      <c r="D1553" s="3"/>
      <c r="E1553" s="3"/>
    </row>
    <row r="1554" spans="1:5" x14ac:dyDescent="0.4">
      <c r="A1554">
        <v>2019</v>
      </c>
      <c r="B1554">
        <v>6</v>
      </c>
      <c r="C1554">
        <v>110</v>
      </c>
      <c r="D1554" s="3"/>
      <c r="E1554" s="3"/>
    </row>
    <row r="1555" spans="1:5" x14ac:dyDescent="0.4">
      <c r="A1555">
        <v>2019</v>
      </c>
      <c r="B1555">
        <v>6</v>
      </c>
      <c r="C1555">
        <v>111</v>
      </c>
      <c r="D1555" s="3"/>
      <c r="E1555" s="3"/>
    </row>
    <row r="1556" spans="1:5" x14ac:dyDescent="0.4">
      <c r="A1556">
        <v>2019</v>
      </c>
      <c r="B1556">
        <v>6</v>
      </c>
      <c r="C1556">
        <v>112</v>
      </c>
      <c r="D1556" s="3"/>
      <c r="E1556" s="3">
        <v>1</v>
      </c>
    </row>
    <row r="1557" spans="1:5" x14ac:dyDescent="0.4">
      <c r="A1557">
        <v>2019</v>
      </c>
      <c r="B1557">
        <v>6</v>
      </c>
      <c r="C1557">
        <v>113</v>
      </c>
      <c r="D1557" s="3"/>
      <c r="E1557" s="3"/>
    </row>
    <row r="1558" spans="1:5" x14ac:dyDescent="0.4">
      <c r="A1558">
        <v>2019</v>
      </c>
      <c r="B1558">
        <v>6</v>
      </c>
      <c r="C1558">
        <v>114</v>
      </c>
      <c r="D1558" s="3"/>
      <c r="E1558" s="3"/>
    </row>
    <row r="1559" spans="1:5" x14ac:dyDescent="0.4">
      <c r="A1559">
        <v>2019</v>
      </c>
      <c r="B1559">
        <v>6</v>
      </c>
      <c r="C1559">
        <v>115</v>
      </c>
      <c r="D1559" s="3"/>
      <c r="E1559" s="3"/>
    </row>
    <row r="1560" spans="1:5" x14ac:dyDescent="0.4">
      <c r="A1560">
        <v>2019</v>
      </c>
      <c r="B1560">
        <v>6</v>
      </c>
      <c r="C1560">
        <v>116</v>
      </c>
      <c r="D1560" s="3"/>
      <c r="E1560" s="3"/>
    </row>
    <row r="1561" spans="1:5" x14ac:dyDescent="0.4">
      <c r="A1561">
        <v>2019</v>
      </c>
      <c r="B1561">
        <v>6</v>
      </c>
      <c r="C1561">
        <v>117</v>
      </c>
      <c r="D1561" s="3"/>
      <c r="E1561" s="3"/>
    </row>
    <row r="1562" spans="1:5" x14ac:dyDescent="0.4">
      <c r="A1562">
        <v>2019</v>
      </c>
      <c r="B1562">
        <v>6</v>
      </c>
      <c r="C1562">
        <v>118</v>
      </c>
      <c r="D1562" s="3"/>
      <c r="E1562" s="3"/>
    </row>
    <row r="1563" spans="1:5" x14ac:dyDescent="0.4">
      <c r="A1563">
        <v>2019</v>
      </c>
      <c r="B1563">
        <v>6</v>
      </c>
      <c r="C1563">
        <v>119</v>
      </c>
      <c r="D1563" s="3"/>
      <c r="E1563" s="3"/>
    </row>
    <row r="1564" spans="1:5" x14ac:dyDescent="0.4">
      <c r="A1564">
        <v>2019</v>
      </c>
      <c r="B1564">
        <v>6</v>
      </c>
      <c r="C1564">
        <v>120</v>
      </c>
      <c r="D1564" s="3"/>
      <c r="E1564" s="3"/>
    </row>
    <row r="1565" spans="1:5" x14ac:dyDescent="0.4">
      <c r="A1565">
        <v>2019</v>
      </c>
      <c r="B1565">
        <v>6</v>
      </c>
      <c r="C1565">
        <v>121</v>
      </c>
      <c r="D1565" s="3"/>
      <c r="E1565" s="3"/>
    </row>
    <row r="1566" spans="1:5" x14ac:dyDescent="0.4">
      <c r="A1566">
        <v>2019</v>
      </c>
      <c r="B1566">
        <v>6</v>
      </c>
      <c r="C1566">
        <v>122</v>
      </c>
      <c r="D1566" s="3"/>
      <c r="E1566" s="3"/>
    </row>
    <row r="1567" spans="1:5" x14ac:dyDescent="0.4">
      <c r="A1567">
        <v>2019</v>
      </c>
      <c r="B1567">
        <v>6</v>
      </c>
      <c r="C1567">
        <v>123</v>
      </c>
      <c r="D1567" s="3"/>
      <c r="E1567" s="3"/>
    </row>
    <row r="1568" spans="1:5" x14ac:dyDescent="0.4">
      <c r="A1568">
        <v>2019</v>
      </c>
      <c r="B1568">
        <v>6</v>
      </c>
      <c r="C1568">
        <v>124</v>
      </c>
      <c r="D1568" s="3"/>
      <c r="E1568" s="3"/>
    </row>
    <row r="1569" spans="1:5" x14ac:dyDescent="0.4">
      <c r="A1569">
        <v>2019</v>
      </c>
      <c r="B1569">
        <v>6</v>
      </c>
      <c r="C1569">
        <v>125</v>
      </c>
      <c r="D1569" s="3"/>
      <c r="E1569" s="3"/>
    </row>
    <row r="1570" spans="1:5" x14ac:dyDescent="0.4">
      <c r="A1570">
        <v>2019</v>
      </c>
      <c r="B1570">
        <v>6</v>
      </c>
      <c r="C1570">
        <v>126</v>
      </c>
      <c r="D1570" s="3"/>
      <c r="E1570" s="3"/>
    </row>
    <row r="1571" spans="1:5" x14ac:dyDescent="0.4">
      <c r="A1571">
        <v>2019</v>
      </c>
      <c r="B1571">
        <v>6</v>
      </c>
      <c r="C1571">
        <v>127</v>
      </c>
      <c r="D1571" s="3"/>
      <c r="E1571" s="3"/>
    </row>
    <row r="1572" spans="1:5" x14ac:dyDescent="0.4">
      <c r="A1572">
        <v>2019</v>
      </c>
      <c r="B1572">
        <v>6</v>
      </c>
      <c r="C1572">
        <v>128</v>
      </c>
      <c r="D1572" s="3"/>
      <c r="E1572" s="3"/>
    </row>
    <row r="1573" spans="1:5" x14ac:dyDescent="0.4">
      <c r="A1573">
        <v>2019</v>
      </c>
      <c r="B1573">
        <v>6</v>
      </c>
      <c r="C1573">
        <v>129</v>
      </c>
      <c r="D1573" s="3"/>
      <c r="E1573" s="3"/>
    </row>
    <row r="1574" spans="1:5" x14ac:dyDescent="0.4">
      <c r="A1574">
        <v>2019</v>
      </c>
      <c r="B1574">
        <v>6</v>
      </c>
      <c r="C1574">
        <v>130</v>
      </c>
      <c r="D1574" s="3"/>
      <c r="E1574" s="3"/>
    </row>
    <row r="1575" spans="1:5" x14ac:dyDescent="0.4">
      <c r="A1575">
        <v>2019</v>
      </c>
      <c r="B1575">
        <v>7</v>
      </c>
      <c r="C1575">
        <v>0</v>
      </c>
      <c r="D1575" s="3">
        <v>1189</v>
      </c>
      <c r="E1575" s="3">
        <v>1014</v>
      </c>
    </row>
    <row r="1576" spans="1:5" x14ac:dyDescent="0.4">
      <c r="A1576">
        <v>2019</v>
      </c>
      <c r="B1576">
        <v>7</v>
      </c>
      <c r="C1576">
        <v>1</v>
      </c>
      <c r="D1576" s="3">
        <v>1258</v>
      </c>
      <c r="E1576" s="3">
        <v>1212</v>
      </c>
    </row>
    <row r="1577" spans="1:5" x14ac:dyDescent="0.4">
      <c r="A1577">
        <v>2019</v>
      </c>
      <c r="B1577">
        <v>7</v>
      </c>
      <c r="C1577">
        <v>2</v>
      </c>
      <c r="D1577" s="3">
        <v>1298</v>
      </c>
      <c r="E1577" s="3">
        <v>1215</v>
      </c>
    </row>
    <row r="1578" spans="1:5" x14ac:dyDescent="0.4">
      <c r="A1578">
        <v>2019</v>
      </c>
      <c r="B1578">
        <v>7</v>
      </c>
      <c r="C1578">
        <v>3</v>
      </c>
      <c r="D1578" s="3">
        <v>1440</v>
      </c>
      <c r="E1578" s="3">
        <v>1297</v>
      </c>
    </row>
    <row r="1579" spans="1:5" x14ac:dyDescent="0.4">
      <c r="A1579">
        <v>2019</v>
      </c>
      <c r="B1579">
        <v>7</v>
      </c>
      <c r="C1579">
        <v>4</v>
      </c>
      <c r="D1579" s="3">
        <v>1393</v>
      </c>
      <c r="E1579" s="3">
        <v>1415</v>
      </c>
    </row>
    <row r="1580" spans="1:5" x14ac:dyDescent="0.4">
      <c r="A1580">
        <v>2019</v>
      </c>
      <c r="B1580">
        <v>7</v>
      </c>
      <c r="C1580">
        <v>5</v>
      </c>
      <c r="D1580" s="3">
        <v>1409</v>
      </c>
      <c r="E1580" s="3">
        <v>1369</v>
      </c>
    </row>
    <row r="1581" spans="1:5" x14ac:dyDescent="0.4">
      <c r="A1581">
        <v>2019</v>
      </c>
      <c r="B1581">
        <v>7</v>
      </c>
      <c r="C1581">
        <v>6</v>
      </c>
      <c r="D1581" s="3">
        <v>1474</v>
      </c>
      <c r="E1581" s="3">
        <v>1403</v>
      </c>
    </row>
    <row r="1582" spans="1:5" x14ac:dyDescent="0.4">
      <c r="A1582">
        <v>2019</v>
      </c>
      <c r="B1582">
        <v>7</v>
      </c>
      <c r="C1582">
        <v>7</v>
      </c>
      <c r="D1582" s="3">
        <v>1471</v>
      </c>
      <c r="E1582" s="3">
        <v>1464</v>
      </c>
    </row>
    <row r="1583" spans="1:5" x14ac:dyDescent="0.4">
      <c r="A1583">
        <v>2019</v>
      </c>
      <c r="B1583">
        <v>7</v>
      </c>
      <c r="C1583">
        <v>8</v>
      </c>
      <c r="D1583" s="3">
        <v>1603</v>
      </c>
      <c r="E1583" s="3">
        <v>1543</v>
      </c>
    </row>
    <row r="1584" spans="1:5" x14ac:dyDescent="0.4">
      <c r="A1584">
        <v>2019</v>
      </c>
      <c r="B1584">
        <v>7</v>
      </c>
      <c r="C1584">
        <v>9</v>
      </c>
      <c r="D1584" s="3">
        <v>1576</v>
      </c>
      <c r="E1584" s="3">
        <v>1509</v>
      </c>
    </row>
    <row r="1585" spans="1:5" x14ac:dyDescent="0.4">
      <c r="A1585">
        <v>2019</v>
      </c>
      <c r="B1585">
        <v>7</v>
      </c>
      <c r="C1585">
        <v>10</v>
      </c>
      <c r="D1585" s="3">
        <v>1596</v>
      </c>
      <c r="E1585" s="3">
        <v>1511</v>
      </c>
    </row>
    <row r="1586" spans="1:5" x14ac:dyDescent="0.4">
      <c r="A1586">
        <v>2019</v>
      </c>
      <c r="B1586">
        <v>7</v>
      </c>
      <c r="C1586">
        <v>11</v>
      </c>
      <c r="D1586" s="3">
        <v>1644</v>
      </c>
      <c r="E1586" s="3">
        <v>1589</v>
      </c>
    </row>
    <row r="1587" spans="1:5" x14ac:dyDescent="0.4">
      <c r="A1587">
        <v>2019</v>
      </c>
      <c r="B1587">
        <v>7</v>
      </c>
      <c r="C1587">
        <v>12</v>
      </c>
      <c r="D1587" s="3">
        <v>1680</v>
      </c>
      <c r="E1587" s="3">
        <v>1615</v>
      </c>
    </row>
    <row r="1588" spans="1:5" x14ac:dyDescent="0.4">
      <c r="A1588">
        <v>2019</v>
      </c>
      <c r="B1588">
        <v>7</v>
      </c>
      <c r="C1588">
        <v>13</v>
      </c>
      <c r="D1588" s="3">
        <v>1718</v>
      </c>
      <c r="E1588" s="3">
        <v>1605</v>
      </c>
    </row>
    <row r="1589" spans="1:5" x14ac:dyDescent="0.4">
      <c r="A1589">
        <v>2019</v>
      </c>
      <c r="B1589">
        <v>7</v>
      </c>
      <c r="C1589">
        <v>14</v>
      </c>
      <c r="D1589" s="3">
        <v>1730</v>
      </c>
      <c r="E1589" s="3">
        <v>1650</v>
      </c>
    </row>
    <row r="1590" spans="1:5" x14ac:dyDescent="0.4">
      <c r="A1590">
        <v>2019</v>
      </c>
      <c r="B1590">
        <v>7</v>
      </c>
      <c r="C1590">
        <v>15</v>
      </c>
      <c r="D1590" s="3">
        <v>2012</v>
      </c>
      <c r="E1590" s="3">
        <v>1680</v>
      </c>
    </row>
    <row r="1591" spans="1:5" x14ac:dyDescent="0.4">
      <c r="A1591">
        <v>2019</v>
      </c>
      <c r="B1591">
        <v>7</v>
      </c>
      <c r="C1591">
        <v>16</v>
      </c>
      <c r="D1591" s="3">
        <v>2151</v>
      </c>
      <c r="E1591" s="3">
        <v>1796</v>
      </c>
    </row>
    <row r="1592" spans="1:5" x14ac:dyDescent="0.4">
      <c r="A1592">
        <v>2019</v>
      </c>
      <c r="B1592">
        <v>7</v>
      </c>
      <c r="C1592">
        <v>17</v>
      </c>
      <c r="D1592" s="3">
        <v>2229</v>
      </c>
      <c r="E1592" s="3">
        <v>1745</v>
      </c>
    </row>
    <row r="1593" spans="1:5" x14ac:dyDescent="0.4">
      <c r="A1593">
        <v>2019</v>
      </c>
      <c r="B1593">
        <v>7</v>
      </c>
      <c r="C1593">
        <v>18</v>
      </c>
      <c r="D1593" s="3">
        <v>2474</v>
      </c>
      <c r="E1593" s="3">
        <v>1928</v>
      </c>
    </row>
    <row r="1594" spans="1:5" x14ac:dyDescent="0.4">
      <c r="A1594">
        <v>2019</v>
      </c>
      <c r="B1594">
        <v>7</v>
      </c>
      <c r="C1594">
        <v>19</v>
      </c>
      <c r="D1594" s="3">
        <v>2575</v>
      </c>
      <c r="E1594" s="3">
        <v>2032</v>
      </c>
    </row>
    <row r="1595" spans="1:5" x14ac:dyDescent="0.4">
      <c r="A1595">
        <v>2019</v>
      </c>
      <c r="B1595">
        <v>7</v>
      </c>
      <c r="C1595">
        <v>20</v>
      </c>
      <c r="D1595" s="3">
        <v>2580</v>
      </c>
      <c r="E1595" s="3">
        <v>1999</v>
      </c>
    </row>
    <row r="1596" spans="1:5" x14ac:dyDescent="0.4">
      <c r="A1596">
        <v>2019</v>
      </c>
      <c r="B1596">
        <v>7</v>
      </c>
      <c r="C1596">
        <v>21</v>
      </c>
      <c r="D1596" s="3">
        <v>2551</v>
      </c>
      <c r="E1596" s="3">
        <v>1887</v>
      </c>
    </row>
    <row r="1597" spans="1:5" x14ac:dyDescent="0.4">
      <c r="A1597">
        <v>2019</v>
      </c>
      <c r="B1597">
        <v>7</v>
      </c>
      <c r="C1597">
        <v>22</v>
      </c>
      <c r="D1597" s="3">
        <v>2405</v>
      </c>
      <c r="E1597" s="3">
        <v>1809</v>
      </c>
    </row>
    <row r="1598" spans="1:5" x14ac:dyDescent="0.4">
      <c r="A1598">
        <v>2019</v>
      </c>
      <c r="B1598">
        <v>7</v>
      </c>
      <c r="C1598">
        <v>23</v>
      </c>
      <c r="D1598" s="3">
        <v>2045</v>
      </c>
      <c r="E1598" s="3">
        <v>1677</v>
      </c>
    </row>
    <row r="1599" spans="1:5" x14ac:dyDescent="0.4">
      <c r="A1599">
        <v>2019</v>
      </c>
      <c r="B1599">
        <v>7</v>
      </c>
      <c r="C1599">
        <v>24</v>
      </c>
      <c r="D1599" s="3">
        <v>2039</v>
      </c>
      <c r="E1599" s="3">
        <v>1742</v>
      </c>
    </row>
    <row r="1600" spans="1:5" x14ac:dyDescent="0.4">
      <c r="A1600">
        <v>2019</v>
      </c>
      <c r="B1600">
        <v>7</v>
      </c>
      <c r="C1600">
        <v>25</v>
      </c>
      <c r="D1600" s="3">
        <v>1948</v>
      </c>
      <c r="E1600" s="3">
        <v>1659</v>
      </c>
    </row>
    <row r="1601" spans="1:5" x14ac:dyDescent="0.4">
      <c r="A1601">
        <v>2019</v>
      </c>
      <c r="B1601">
        <v>7</v>
      </c>
      <c r="C1601">
        <v>26</v>
      </c>
      <c r="D1601" s="3">
        <v>1925</v>
      </c>
      <c r="E1601" s="3">
        <v>1521</v>
      </c>
    </row>
    <row r="1602" spans="1:5" x14ac:dyDescent="0.4">
      <c r="A1602">
        <v>2019</v>
      </c>
      <c r="B1602">
        <v>7</v>
      </c>
      <c r="C1602">
        <v>27</v>
      </c>
      <c r="D1602" s="3">
        <v>1898</v>
      </c>
      <c r="E1602" s="3">
        <v>1551</v>
      </c>
    </row>
    <row r="1603" spans="1:5" x14ac:dyDescent="0.4">
      <c r="A1603">
        <v>2019</v>
      </c>
      <c r="B1603">
        <v>7</v>
      </c>
      <c r="C1603">
        <v>28</v>
      </c>
      <c r="D1603" s="3">
        <v>1941</v>
      </c>
      <c r="E1603" s="3">
        <v>1534</v>
      </c>
    </row>
    <row r="1604" spans="1:5" x14ac:dyDescent="0.4">
      <c r="A1604">
        <v>2019</v>
      </c>
      <c r="B1604">
        <v>7</v>
      </c>
      <c r="C1604">
        <v>29</v>
      </c>
      <c r="D1604" s="3">
        <v>1848</v>
      </c>
      <c r="E1604" s="3">
        <v>1632</v>
      </c>
    </row>
    <row r="1605" spans="1:5" x14ac:dyDescent="0.4">
      <c r="A1605">
        <v>2019</v>
      </c>
      <c r="B1605">
        <v>7</v>
      </c>
      <c r="C1605">
        <v>30</v>
      </c>
      <c r="D1605" s="3">
        <v>1925</v>
      </c>
      <c r="E1605" s="3">
        <v>1660</v>
      </c>
    </row>
    <row r="1606" spans="1:5" x14ac:dyDescent="0.4">
      <c r="A1606">
        <v>2019</v>
      </c>
      <c r="B1606">
        <v>7</v>
      </c>
      <c r="C1606">
        <v>31</v>
      </c>
      <c r="D1606" s="3">
        <v>1968</v>
      </c>
      <c r="E1606" s="3">
        <v>1709</v>
      </c>
    </row>
    <row r="1607" spans="1:5" x14ac:dyDescent="0.4">
      <c r="A1607">
        <v>2019</v>
      </c>
      <c r="B1607">
        <v>7</v>
      </c>
      <c r="C1607">
        <v>32</v>
      </c>
      <c r="D1607" s="3">
        <v>2115</v>
      </c>
      <c r="E1607" s="3">
        <v>1800</v>
      </c>
    </row>
    <row r="1608" spans="1:5" x14ac:dyDescent="0.4">
      <c r="A1608">
        <v>2019</v>
      </c>
      <c r="B1608">
        <v>7</v>
      </c>
      <c r="C1608">
        <v>33</v>
      </c>
      <c r="D1608" s="3">
        <v>1979</v>
      </c>
      <c r="E1608" s="3">
        <v>1699</v>
      </c>
    </row>
    <row r="1609" spans="1:5" x14ac:dyDescent="0.4">
      <c r="A1609">
        <v>2019</v>
      </c>
      <c r="B1609">
        <v>7</v>
      </c>
      <c r="C1609">
        <v>34</v>
      </c>
      <c r="D1609" s="3">
        <v>2065</v>
      </c>
      <c r="E1609" s="3">
        <v>1902</v>
      </c>
    </row>
    <row r="1610" spans="1:5" x14ac:dyDescent="0.4">
      <c r="A1610">
        <v>2019</v>
      </c>
      <c r="B1610">
        <v>7</v>
      </c>
      <c r="C1610">
        <v>35</v>
      </c>
      <c r="D1610" s="3">
        <v>2121</v>
      </c>
      <c r="E1610" s="3">
        <v>1878</v>
      </c>
    </row>
    <row r="1611" spans="1:5" x14ac:dyDescent="0.4">
      <c r="A1611">
        <v>2019</v>
      </c>
      <c r="B1611">
        <v>7</v>
      </c>
      <c r="C1611">
        <v>36</v>
      </c>
      <c r="D1611" s="3">
        <v>2161</v>
      </c>
      <c r="E1611" s="3">
        <v>2028</v>
      </c>
    </row>
    <row r="1612" spans="1:5" x14ac:dyDescent="0.4">
      <c r="A1612">
        <v>2019</v>
      </c>
      <c r="B1612">
        <v>7</v>
      </c>
      <c r="C1612">
        <v>37</v>
      </c>
      <c r="D1612" s="3">
        <v>2144</v>
      </c>
      <c r="E1612" s="3">
        <v>2002</v>
      </c>
    </row>
    <row r="1613" spans="1:5" x14ac:dyDescent="0.4">
      <c r="A1613">
        <v>2019</v>
      </c>
      <c r="B1613">
        <v>7</v>
      </c>
      <c r="C1613">
        <v>38</v>
      </c>
      <c r="D1613" s="3">
        <v>2162</v>
      </c>
      <c r="E1613" s="3">
        <v>2078</v>
      </c>
    </row>
    <row r="1614" spans="1:5" x14ac:dyDescent="0.4">
      <c r="A1614">
        <v>2019</v>
      </c>
      <c r="B1614">
        <v>7</v>
      </c>
      <c r="C1614">
        <v>39</v>
      </c>
      <c r="D1614" s="3">
        <v>2265</v>
      </c>
      <c r="E1614" s="3">
        <v>2246</v>
      </c>
    </row>
    <row r="1615" spans="1:5" x14ac:dyDescent="0.4">
      <c r="A1615">
        <v>2019</v>
      </c>
      <c r="B1615">
        <v>7</v>
      </c>
      <c r="C1615">
        <v>40</v>
      </c>
      <c r="D1615" s="3">
        <v>2489</v>
      </c>
      <c r="E1615" s="3">
        <v>2244</v>
      </c>
    </row>
    <row r="1616" spans="1:5" x14ac:dyDescent="0.4">
      <c r="A1616">
        <v>2019</v>
      </c>
      <c r="B1616">
        <v>7</v>
      </c>
      <c r="C1616">
        <v>41</v>
      </c>
      <c r="D1616" s="3">
        <v>2520</v>
      </c>
      <c r="E1616" s="3">
        <v>2374</v>
      </c>
    </row>
    <row r="1617" spans="1:5" x14ac:dyDescent="0.4">
      <c r="A1617">
        <v>2019</v>
      </c>
      <c r="B1617">
        <v>7</v>
      </c>
      <c r="C1617">
        <v>42</v>
      </c>
      <c r="D1617" s="3">
        <v>2669</v>
      </c>
      <c r="E1617" s="3">
        <v>2597</v>
      </c>
    </row>
    <row r="1618" spans="1:5" x14ac:dyDescent="0.4">
      <c r="A1618">
        <v>2019</v>
      </c>
      <c r="B1618">
        <v>7</v>
      </c>
      <c r="C1618">
        <v>43</v>
      </c>
      <c r="D1618" s="3">
        <v>2917</v>
      </c>
      <c r="E1618" s="3">
        <v>2668</v>
      </c>
    </row>
    <row r="1619" spans="1:5" x14ac:dyDescent="0.4">
      <c r="A1619">
        <v>2019</v>
      </c>
      <c r="B1619">
        <v>7</v>
      </c>
      <c r="C1619">
        <v>44</v>
      </c>
      <c r="D1619" s="3">
        <v>3046</v>
      </c>
      <c r="E1619" s="3">
        <v>2958</v>
      </c>
    </row>
    <row r="1620" spans="1:5" x14ac:dyDescent="0.4">
      <c r="A1620">
        <v>2019</v>
      </c>
      <c r="B1620">
        <v>7</v>
      </c>
      <c r="C1620">
        <v>45</v>
      </c>
      <c r="D1620" s="3">
        <v>3248</v>
      </c>
      <c r="E1620" s="3">
        <v>3026</v>
      </c>
    </row>
    <row r="1621" spans="1:5" x14ac:dyDescent="0.4">
      <c r="A1621">
        <v>2019</v>
      </c>
      <c r="B1621">
        <v>7</v>
      </c>
      <c r="C1621">
        <v>46</v>
      </c>
      <c r="D1621" s="3">
        <v>3388</v>
      </c>
      <c r="E1621" s="3">
        <v>3162</v>
      </c>
    </row>
    <row r="1622" spans="1:5" x14ac:dyDescent="0.4">
      <c r="A1622">
        <v>2019</v>
      </c>
      <c r="B1622">
        <v>7</v>
      </c>
      <c r="C1622">
        <v>47</v>
      </c>
      <c r="D1622" s="3">
        <v>3479</v>
      </c>
      <c r="E1622" s="3">
        <v>3217</v>
      </c>
    </row>
    <row r="1623" spans="1:5" x14ac:dyDescent="0.4">
      <c r="A1623">
        <v>2019</v>
      </c>
      <c r="B1623">
        <v>7</v>
      </c>
      <c r="C1623">
        <v>48</v>
      </c>
      <c r="D1623" s="3">
        <v>3301</v>
      </c>
      <c r="E1623" s="3">
        <v>3163</v>
      </c>
    </row>
    <row r="1624" spans="1:5" x14ac:dyDescent="0.4">
      <c r="A1624">
        <v>2019</v>
      </c>
      <c r="B1624">
        <v>7</v>
      </c>
      <c r="C1624">
        <v>49</v>
      </c>
      <c r="D1624" s="3">
        <v>3194</v>
      </c>
      <c r="E1624" s="3">
        <v>2940</v>
      </c>
    </row>
    <row r="1625" spans="1:5" x14ac:dyDescent="0.4">
      <c r="A1625">
        <v>2019</v>
      </c>
      <c r="B1625">
        <v>7</v>
      </c>
      <c r="C1625">
        <v>50</v>
      </c>
      <c r="D1625" s="3">
        <v>3225</v>
      </c>
      <c r="E1625" s="3">
        <v>2882</v>
      </c>
    </row>
    <row r="1626" spans="1:5" x14ac:dyDescent="0.4">
      <c r="A1626">
        <v>2019</v>
      </c>
      <c r="B1626">
        <v>7</v>
      </c>
      <c r="C1626">
        <v>51</v>
      </c>
      <c r="D1626" s="3">
        <v>3081</v>
      </c>
      <c r="E1626" s="3">
        <v>2882</v>
      </c>
    </row>
    <row r="1627" spans="1:5" x14ac:dyDescent="0.4">
      <c r="A1627">
        <v>2019</v>
      </c>
      <c r="B1627">
        <v>7</v>
      </c>
      <c r="C1627">
        <v>52</v>
      </c>
      <c r="D1627" s="3">
        <v>2906</v>
      </c>
      <c r="E1627" s="3">
        <v>2761</v>
      </c>
    </row>
    <row r="1628" spans="1:5" x14ac:dyDescent="0.4">
      <c r="A1628">
        <v>2019</v>
      </c>
      <c r="B1628">
        <v>7</v>
      </c>
      <c r="C1628">
        <v>53</v>
      </c>
      <c r="D1628" s="3">
        <v>2490</v>
      </c>
      <c r="E1628" s="3">
        <v>2305</v>
      </c>
    </row>
    <row r="1629" spans="1:5" x14ac:dyDescent="0.4">
      <c r="A1629">
        <v>2019</v>
      </c>
      <c r="B1629">
        <v>7</v>
      </c>
      <c r="C1629">
        <v>54</v>
      </c>
      <c r="D1629" s="3">
        <v>2734</v>
      </c>
      <c r="E1629" s="3">
        <v>2700</v>
      </c>
    </row>
    <row r="1630" spans="1:5" x14ac:dyDescent="0.4">
      <c r="A1630">
        <v>2019</v>
      </c>
      <c r="B1630">
        <v>7</v>
      </c>
      <c r="C1630">
        <v>55</v>
      </c>
      <c r="D1630" s="3">
        <v>2551</v>
      </c>
      <c r="E1630" s="3">
        <v>2506</v>
      </c>
    </row>
    <row r="1631" spans="1:5" x14ac:dyDescent="0.4">
      <c r="A1631">
        <v>2019</v>
      </c>
      <c r="B1631">
        <v>7</v>
      </c>
      <c r="C1631">
        <v>56</v>
      </c>
      <c r="D1631" s="3">
        <v>2611</v>
      </c>
      <c r="E1631" s="3">
        <v>2366</v>
      </c>
    </row>
    <row r="1632" spans="1:5" x14ac:dyDescent="0.4">
      <c r="A1632">
        <v>2019</v>
      </c>
      <c r="B1632">
        <v>7</v>
      </c>
      <c r="C1632">
        <v>57</v>
      </c>
      <c r="D1632" s="3">
        <v>2458</v>
      </c>
      <c r="E1632" s="3">
        <v>2403</v>
      </c>
    </row>
    <row r="1633" spans="1:5" x14ac:dyDescent="0.4">
      <c r="A1633">
        <v>2019</v>
      </c>
      <c r="B1633">
        <v>7</v>
      </c>
      <c r="C1633">
        <v>58</v>
      </c>
      <c r="D1633" s="3">
        <v>2365</v>
      </c>
      <c r="E1633" s="3">
        <v>2321</v>
      </c>
    </row>
    <row r="1634" spans="1:5" x14ac:dyDescent="0.4">
      <c r="A1634">
        <v>2019</v>
      </c>
      <c r="B1634">
        <v>7</v>
      </c>
      <c r="C1634">
        <v>59</v>
      </c>
      <c r="D1634" s="3">
        <v>2415</v>
      </c>
      <c r="E1634" s="3">
        <v>2242</v>
      </c>
    </row>
    <row r="1635" spans="1:5" x14ac:dyDescent="0.4">
      <c r="A1635">
        <v>2019</v>
      </c>
      <c r="B1635">
        <v>7</v>
      </c>
      <c r="C1635">
        <v>60</v>
      </c>
      <c r="D1635" s="3">
        <v>2455</v>
      </c>
      <c r="E1635" s="3">
        <v>2311</v>
      </c>
    </row>
    <row r="1636" spans="1:5" x14ac:dyDescent="0.4">
      <c r="A1636">
        <v>2019</v>
      </c>
      <c r="B1636">
        <v>7</v>
      </c>
      <c r="C1636">
        <v>61</v>
      </c>
      <c r="D1636" s="3">
        <v>2281</v>
      </c>
      <c r="E1636" s="3">
        <v>2190</v>
      </c>
    </row>
    <row r="1637" spans="1:5" x14ac:dyDescent="0.4">
      <c r="A1637">
        <v>2019</v>
      </c>
      <c r="B1637">
        <v>7</v>
      </c>
      <c r="C1637">
        <v>62</v>
      </c>
      <c r="D1637" s="3">
        <v>2284</v>
      </c>
      <c r="E1637" s="3">
        <v>2219</v>
      </c>
    </row>
    <row r="1638" spans="1:5" x14ac:dyDescent="0.4">
      <c r="A1638">
        <v>2019</v>
      </c>
      <c r="B1638">
        <v>7</v>
      </c>
      <c r="C1638">
        <v>63</v>
      </c>
      <c r="D1638" s="3">
        <v>2330</v>
      </c>
      <c r="E1638" s="3">
        <v>2310</v>
      </c>
    </row>
    <row r="1639" spans="1:5" x14ac:dyDescent="0.4">
      <c r="A1639">
        <v>2019</v>
      </c>
      <c r="B1639">
        <v>7</v>
      </c>
      <c r="C1639">
        <v>64</v>
      </c>
      <c r="D1639" s="3">
        <v>2418</v>
      </c>
      <c r="E1639" s="3">
        <v>2438</v>
      </c>
    </row>
    <row r="1640" spans="1:5" x14ac:dyDescent="0.4">
      <c r="A1640">
        <v>2019</v>
      </c>
      <c r="B1640">
        <v>7</v>
      </c>
      <c r="C1640">
        <v>65</v>
      </c>
      <c r="D1640" s="3">
        <v>2429</v>
      </c>
      <c r="E1640" s="3">
        <v>2467</v>
      </c>
    </row>
    <row r="1641" spans="1:5" x14ac:dyDescent="0.4">
      <c r="A1641">
        <v>2019</v>
      </c>
      <c r="B1641">
        <v>7</v>
      </c>
      <c r="C1641">
        <v>66</v>
      </c>
      <c r="D1641" s="3">
        <v>2584</v>
      </c>
      <c r="E1641" s="3">
        <v>2636</v>
      </c>
    </row>
    <row r="1642" spans="1:5" x14ac:dyDescent="0.4">
      <c r="A1642">
        <v>2019</v>
      </c>
      <c r="B1642">
        <v>7</v>
      </c>
      <c r="C1642">
        <v>67</v>
      </c>
      <c r="D1642" s="3">
        <v>2751</v>
      </c>
      <c r="E1642" s="3">
        <v>2892</v>
      </c>
    </row>
    <row r="1643" spans="1:5" x14ac:dyDescent="0.4">
      <c r="A1643">
        <v>2019</v>
      </c>
      <c r="B1643">
        <v>7</v>
      </c>
      <c r="C1643">
        <v>68</v>
      </c>
      <c r="D1643" s="3">
        <v>2961</v>
      </c>
      <c r="E1643" s="3">
        <v>3135</v>
      </c>
    </row>
    <row r="1644" spans="1:5" x14ac:dyDescent="0.4">
      <c r="A1644">
        <v>2019</v>
      </c>
      <c r="B1644">
        <v>7</v>
      </c>
      <c r="C1644">
        <v>69</v>
      </c>
      <c r="D1644" s="3">
        <v>3284</v>
      </c>
      <c r="E1644" s="3">
        <v>3563</v>
      </c>
    </row>
    <row r="1645" spans="1:5" x14ac:dyDescent="0.4">
      <c r="A1645">
        <v>2019</v>
      </c>
      <c r="B1645">
        <v>7</v>
      </c>
      <c r="C1645">
        <v>70</v>
      </c>
      <c r="D1645" s="3">
        <v>3527</v>
      </c>
      <c r="E1645" s="3">
        <v>3750</v>
      </c>
    </row>
    <row r="1646" spans="1:5" x14ac:dyDescent="0.4">
      <c r="A1646">
        <v>2019</v>
      </c>
      <c r="B1646">
        <v>7</v>
      </c>
      <c r="C1646">
        <v>71</v>
      </c>
      <c r="D1646" s="3">
        <v>3525</v>
      </c>
      <c r="E1646" s="3">
        <v>4049</v>
      </c>
    </row>
    <row r="1647" spans="1:5" x14ac:dyDescent="0.4">
      <c r="A1647">
        <v>2019</v>
      </c>
      <c r="B1647">
        <v>7</v>
      </c>
      <c r="C1647">
        <v>72</v>
      </c>
      <c r="D1647" s="3">
        <v>3276</v>
      </c>
      <c r="E1647" s="3">
        <v>3759</v>
      </c>
    </row>
    <row r="1648" spans="1:5" x14ac:dyDescent="0.4">
      <c r="A1648">
        <v>2019</v>
      </c>
      <c r="B1648">
        <v>7</v>
      </c>
      <c r="C1648">
        <v>73</v>
      </c>
      <c r="D1648" s="3">
        <v>1957</v>
      </c>
      <c r="E1648" s="3">
        <v>2332</v>
      </c>
    </row>
    <row r="1649" spans="1:5" x14ac:dyDescent="0.4">
      <c r="A1649">
        <v>2019</v>
      </c>
      <c r="B1649">
        <v>7</v>
      </c>
      <c r="C1649">
        <v>74</v>
      </c>
      <c r="D1649" s="3">
        <v>2254</v>
      </c>
      <c r="E1649" s="3">
        <v>2761</v>
      </c>
    </row>
    <row r="1650" spans="1:5" x14ac:dyDescent="0.4">
      <c r="A1650">
        <v>2019</v>
      </c>
      <c r="B1650">
        <v>7</v>
      </c>
      <c r="C1650">
        <v>75</v>
      </c>
      <c r="D1650" s="3">
        <v>2860</v>
      </c>
      <c r="E1650" s="3">
        <v>3374</v>
      </c>
    </row>
    <row r="1651" spans="1:5" x14ac:dyDescent="0.4">
      <c r="A1651">
        <v>2019</v>
      </c>
      <c r="B1651">
        <v>7</v>
      </c>
      <c r="C1651">
        <v>76</v>
      </c>
      <c r="D1651" s="3">
        <v>2667</v>
      </c>
      <c r="E1651" s="3">
        <v>3090</v>
      </c>
    </row>
    <row r="1652" spans="1:5" x14ac:dyDescent="0.4">
      <c r="A1652">
        <v>2019</v>
      </c>
      <c r="B1652">
        <v>7</v>
      </c>
      <c r="C1652">
        <v>77</v>
      </c>
      <c r="D1652" s="3">
        <v>2714</v>
      </c>
      <c r="E1652" s="3">
        <v>3110</v>
      </c>
    </row>
    <row r="1653" spans="1:5" x14ac:dyDescent="0.4">
      <c r="A1653">
        <v>2019</v>
      </c>
      <c r="B1653">
        <v>7</v>
      </c>
      <c r="C1653">
        <v>78</v>
      </c>
      <c r="D1653" s="3">
        <v>2469</v>
      </c>
      <c r="E1653" s="3">
        <v>2957</v>
      </c>
    </row>
    <row r="1654" spans="1:5" x14ac:dyDescent="0.4">
      <c r="A1654">
        <v>2019</v>
      </c>
      <c r="B1654">
        <v>7</v>
      </c>
      <c r="C1654">
        <v>79</v>
      </c>
      <c r="D1654" s="3">
        <v>2107</v>
      </c>
      <c r="E1654" s="3">
        <v>2615</v>
      </c>
    </row>
    <row r="1655" spans="1:5" x14ac:dyDescent="0.4">
      <c r="A1655">
        <v>2019</v>
      </c>
      <c r="B1655">
        <v>7</v>
      </c>
      <c r="C1655">
        <v>80</v>
      </c>
      <c r="D1655" s="3">
        <v>1817</v>
      </c>
      <c r="E1655" s="3">
        <v>2234</v>
      </c>
    </row>
    <row r="1656" spans="1:5" x14ac:dyDescent="0.4">
      <c r="A1656">
        <v>2019</v>
      </c>
      <c r="B1656">
        <v>7</v>
      </c>
      <c r="C1656">
        <v>81</v>
      </c>
      <c r="D1656" s="3">
        <v>1795</v>
      </c>
      <c r="E1656" s="3">
        <v>2414</v>
      </c>
    </row>
    <row r="1657" spans="1:5" x14ac:dyDescent="0.4">
      <c r="A1657">
        <v>2019</v>
      </c>
      <c r="B1657">
        <v>7</v>
      </c>
      <c r="C1657">
        <v>82</v>
      </c>
      <c r="D1657" s="3">
        <v>1690</v>
      </c>
      <c r="E1657" s="3">
        <v>2096</v>
      </c>
    </row>
    <row r="1658" spans="1:5" x14ac:dyDescent="0.4">
      <c r="A1658">
        <v>2019</v>
      </c>
      <c r="B1658">
        <v>7</v>
      </c>
      <c r="C1658">
        <v>83</v>
      </c>
      <c r="D1658" s="3">
        <v>1630</v>
      </c>
      <c r="E1658" s="3">
        <v>2219</v>
      </c>
    </row>
    <row r="1659" spans="1:5" x14ac:dyDescent="0.4">
      <c r="A1659">
        <v>2019</v>
      </c>
      <c r="B1659">
        <v>7</v>
      </c>
      <c r="C1659">
        <v>84</v>
      </c>
      <c r="D1659" s="3">
        <v>1480</v>
      </c>
      <c r="E1659" s="3">
        <v>2062</v>
      </c>
    </row>
    <row r="1660" spans="1:5" x14ac:dyDescent="0.4">
      <c r="A1660">
        <v>2019</v>
      </c>
      <c r="B1660">
        <v>7</v>
      </c>
      <c r="C1660">
        <v>85</v>
      </c>
      <c r="D1660" s="3">
        <v>1177</v>
      </c>
      <c r="E1660" s="3">
        <v>1794</v>
      </c>
    </row>
    <row r="1661" spans="1:5" x14ac:dyDescent="0.4">
      <c r="A1661">
        <v>2019</v>
      </c>
      <c r="B1661">
        <v>7</v>
      </c>
      <c r="C1661">
        <v>86</v>
      </c>
      <c r="D1661" s="3">
        <v>1045</v>
      </c>
      <c r="E1661" s="3">
        <v>1737</v>
      </c>
    </row>
    <row r="1662" spans="1:5" x14ac:dyDescent="0.4">
      <c r="A1662">
        <v>2019</v>
      </c>
      <c r="B1662">
        <v>7</v>
      </c>
      <c r="C1662">
        <v>87</v>
      </c>
      <c r="D1662" s="3">
        <v>918</v>
      </c>
      <c r="E1662" s="3">
        <v>1500</v>
      </c>
    </row>
    <row r="1663" spans="1:5" x14ac:dyDescent="0.4">
      <c r="A1663">
        <v>2019</v>
      </c>
      <c r="B1663">
        <v>7</v>
      </c>
      <c r="C1663">
        <v>88</v>
      </c>
      <c r="D1663" s="3">
        <v>739</v>
      </c>
      <c r="E1663" s="3">
        <v>1332</v>
      </c>
    </row>
    <row r="1664" spans="1:5" x14ac:dyDescent="0.4">
      <c r="A1664">
        <v>2019</v>
      </c>
      <c r="B1664">
        <v>7</v>
      </c>
      <c r="C1664">
        <v>89</v>
      </c>
      <c r="D1664" s="3">
        <v>553</v>
      </c>
      <c r="E1664" s="3">
        <v>1180</v>
      </c>
    </row>
    <row r="1665" spans="1:5" x14ac:dyDescent="0.4">
      <c r="A1665">
        <v>2019</v>
      </c>
      <c r="B1665">
        <v>7</v>
      </c>
      <c r="C1665">
        <v>90</v>
      </c>
      <c r="D1665" s="3">
        <v>458</v>
      </c>
      <c r="E1665" s="3">
        <v>1022</v>
      </c>
    </row>
    <row r="1666" spans="1:5" x14ac:dyDescent="0.4">
      <c r="A1666">
        <v>2019</v>
      </c>
      <c r="B1666">
        <v>7</v>
      </c>
      <c r="C1666">
        <v>91</v>
      </c>
      <c r="D1666" s="3">
        <v>380</v>
      </c>
      <c r="E1666" s="3">
        <v>864</v>
      </c>
    </row>
    <row r="1667" spans="1:5" x14ac:dyDescent="0.4">
      <c r="A1667">
        <v>2019</v>
      </c>
      <c r="B1667">
        <v>7</v>
      </c>
      <c r="C1667">
        <v>92</v>
      </c>
      <c r="D1667" s="3">
        <v>288</v>
      </c>
      <c r="E1667" s="3">
        <v>689</v>
      </c>
    </row>
    <row r="1668" spans="1:5" x14ac:dyDescent="0.4">
      <c r="A1668">
        <v>2019</v>
      </c>
      <c r="B1668">
        <v>7</v>
      </c>
      <c r="C1668">
        <v>93</v>
      </c>
      <c r="D1668" s="3">
        <v>216</v>
      </c>
      <c r="E1668" s="3">
        <v>615</v>
      </c>
    </row>
    <row r="1669" spans="1:5" x14ac:dyDescent="0.4">
      <c r="A1669">
        <v>2019</v>
      </c>
      <c r="B1669">
        <v>7</v>
      </c>
      <c r="C1669">
        <v>94</v>
      </c>
      <c r="D1669" s="3">
        <v>142</v>
      </c>
      <c r="E1669" s="3">
        <v>555</v>
      </c>
    </row>
    <row r="1670" spans="1:5" x14ac:dyDescent="0.4">
      <c r="A1670">
        <v>2019</v>
      </c>
      <c r="B1670">
        <v>7</v>
      </c>
      <c r="C1670">
        <v>95</v>
      </c>
      <c r="D1670" s="3">
        <v>98</v>
      </c>
      <c r="E1670" s="3">
        <v>375</v>
      </c>
    </row>
    <row r="1671" spans="1:5" x14ac:dyDescent="0.4">
      <c r="A1671">
        <v>2019</v>
      </c>
      <c r="B1671">
        <v>7</v>
      </c>
      <c r="C1671">
        <v>96</v>
      </c>
      <c r="D1671" s="3">
        <v>67</v>
      </c>
      <c r="E1671" s="3">
        <v>294</v>
      </c>
    </row>
    <row r="1672" spans="1:5" x14ac:dyDescent="0.4">
      <c r="A1672">
        <v>2019</v>
      </c>
      <c r="B1672">
        <v>7</v>
      </c>
      <c r="C1672">
        <v>97</v>
      </c>
      <c r="D1672" s="3">
        <v>42</v>
      </c>
      <c r="E1672" s="3">
        <v>223</v>
      </c>
    </row>
    <row r="1673" spans="1:5" x14ac:dyDescent="0.4">
      <c r="A1673">
        <v>2019</v>
      </c>
      <c r="B1673">
        <v>7</v>
      </c>
      <c r="C1673">
        <v>98</v>
      </c>
      <c r="D1673" s="3">
        <v>25</v>
      </c>
      <c r="E1673" s="3">
        <v>162</v>
      </c>
    </row>
    <row r="1674" spans="1:5" x14ac:dyDescent="0.4">
      <c r="A1674">
        <v>2019</v>
      </c>
      <c r="B1674">
        <v>7</v>
      </c>
      <c r="C1674">
        <v>99</v>
      </c>
      <c r="D1674" s="3">
        <v>26</v>
      </c>
      <c r="E1674" s="3">
        <v>108</v>
      </c>
    </row>
    <row r="1675" spans="1:5" x14ac:dyDescent="0.4">
      <c r="A1675">
        <v>2019</v>
      </c>
      <c r="B1675">
        <v>7</v>
      </c>
      <c r="C1675">
        <v>100</v>
      </c>
      <c r="D1675" s="3">
        <v>14</v>
      </c>
      <c r="E1675" s="3">
        <v>67</v>
      </c>
    </row>
    <row r="1676" spans="1:5" x14ac:dyDescent="0.4">
      <c r="A1676">
        <v>2019</v>
      </c>
      <c r="B1676">
        <v>7</v>
      </c>
      <c r="C1676">
        <v>101</v>
      </c>
      <c r="D1676" s="3">
        <v>13</v>
      </c>
      <c r="E1676" s="3">
        <v>49</v>
      </c>
    </row>
    <row r="1677" spans="1:5" x14ac:dyDescent="0.4">
      <c r="A1677">
        <v>2019</v>
      </c>
      <c r="B1677">
        <v>7</v>
      </c>
      <c r="C1677">
        <v>102</v>
      </c>
      <c r="D1677" s="3">
        <v>2</v>
      </c>
      <c r="E1677" s="3">
        <v>33</v>
      </c>
    </row>
    <row r="1678" spans="1:5" x14ac:dyDescent="0.4">
      <c r="A1678">
        <v>2019</v>
      </c>
      <c r="B1678">
        <v>7</v>
      </c>
      <c r="C1678">
        <v>103</v>
      </c>
      <c r="D1678" s="3">
        <v>3</v>
      </c>
      <c r="E1678" s="3">
        <v>18</v>
      </c>
    </row>
    <row r="1679" spans="1:5" x14ac:dyDescent="0.4">
      <c r="A1679">
        <v>2019</v>
      </c>
      <c r="B1679">
        <v>7</v>
      </c>
      <c r="C1679">
        <v>104</v>
      </c>
      <c r="D1679" s="3">
        <v>3</v>
      </c>
      <c r="E1679" s="3">
        <v>18</v>
      </c>
    </row>
    <row r="1680" spans="1:5" x14ac:dyDescent="0.4">
      <c r="A1680">
        <v>2019</v>
      </c>
      <c r="B1680">
        <v>7</v>
      </c>
      <c r="C1680">
        <v>105</v>
      </c>
      <c r="D1680" s="3"/>
      <c r="E1680" s="3">
        <v>7</v>
      </c>
    </row>
    <row r="1681" spans="1:5" x14ac:dyDescent="0.4">
      <c r="A1681">
        <v>2019</v>
      </c>
      <c r="B1681">
        <v>7</v>
      </c>
      <c r="C1681">
        <v>106</v>
      </c>
      <c r="D1681" s="3">
        <v>2</v>
      </c>
      <c r="E1681" s="3">
        <v>5</v>
      </c>
    </row>
    <row r="1682" spans="1:5" x14ac:dyDescent="0.4">
      <c r="A1682">
        <v>2019</v>
      </c>
      <c r="B1682">
        <v>7</v>
      </c>
      <c r="C1682">
        <v>107</v>
      </c>
      <c r="D1682" s="3"/>
      <c r="E1682" s="3">
        <v>4</v>
      </c>
    </row>
    <row r="1683" spans="1:5" x14ac:dyDescent="0.4">
      <c r="A1683">
        <v>2019</v>
      </c>
      <c r="B1683">
        <v>7</v>
      </c>
      <c r="C1683">
        <v>108</v>
      </c>
      <c r="D1683" s="3"/>
      <c r="E1683" s="3">
        <v>3</v>
      </c>
    </row>
    <row r="1684" spans="1:5" x14ac:dyDescent="0.4">
      <c r="A1684">
        <v>2019</v>
      </c>
      <c r="B1684">
        <v>7</v>
      </c>
      <c r="C1684">
        <v>109</v>
      </c>
      <c r="D1684" s="3"/>
      <c r="E1684" s="3">
        <v>1</v>
      </c>
    </row>
    <row r="1685" spans="1:5" x14ac:dyDescent="0.4">
      <c r="A1685">
        <v>2019</v>
      </c>
      <c r="B1685">
        <v>7</v>
      </c>
      <c r="C1685">
        <v>110</v>
      </c>
      <c r="D1685" s="3"/>
      <c r="E1685" s="3"/>
    </row>
    <row r="1686" spans="1:5" x14ac:dyDescent="0.4">
      <c r="A1686">
        <v>2019</v>
      </c>
      <c r="B1686">
        <v>7</v>
      </c>
      <c r="C1686">
        <v>111</v>
      </c>
      <c r="D1686" s="3"/>
      <c r="E1686" s="3"/>
    </row>
    <row r="1687" spans="1:5" x14ac:dyDescent="0.4">
      <c r="A1687">
        <v>2019</v>
      </c>
      <c r="B1687">
        <v>7</v>
      </c>
      <c r="C1687">
        <v>112</v>
      </c>
      <c r="D1687" s="3"/>
      <c r="E1687" s="3">
        <v>1</v>
      </c>
    </row>
    <row r="1688" spans="1:5" x14ac:dyDescent="0.4">
      <c r="A1688">
        <v>2019</v>
      </c>
      <c r="B1688">
        <v>7</v>
      </c>
      <c r="C1688">
        <v>113</v>
      </c>
      <c r="D1688" s="3"/>
      <c r="E1688" s="3"/>
    </row>
    <row r="1689" spans="1:5" x14ac:dyDescent="0.4">
      <c r="A1689">
        <v>2019</v>
      </c>
      <c r="B1689">
        <v>7</v>
      </c>
      <c r="C1689">
        <v>114</v>
      </c>
      <c r="D1689" s="3"/>
      <c r="E1689" s="3"/>
    </row>
    <row r="1690" spans="1:5" x14ac:dyDescent="0.4">
      <c r="A1690">
        <v>2019</v>
      </c>
      <c r="B1690">
        <v>7</v>
      </c>
      <c r="C1690">
        <v>115</v>
      </c>
      <c r="D1690" s="3"/>
      <c r="E1690" s="3"/>
    </row>
    <row r="1691" spans="1:5" x14ac:dyDescent="0.4">
      <c r="A1691">
        <v>2019</v>
      </c>
      <c r="B1691">
        <v>7</v>
      </c>
      <c r="C1691">
        <v>116</v>
      </c>
      <c r="D1691" s="3"/>
      <c r="E1691" s="3"/>
    </row>
    <row r="1692" spans="1:5" x14ac:dyDescent="0.4">
      <c r="A1692">
        <v>2019</v>
      </c>
      <c r="B1692">
        <v>7</v>
      </c>
      <c r="C1692">
        <v>117</v>
      </c>
      <c r="D1692" s="3"/>
      <c r="E1692" s="3"/>
    </row>
    <row r="1693" spans="1:5" x14ac:dyDescent="0.4">
      <c r="A1693">
        <v>2019</v>
      </c>
      <c r="B1693">
        <v>7</v>
      </c>
      <c r="C1693">
        <v>118</v>
      </c>
      <c r="D1693" s="3"/>
      <c r="E1693" s="3"/>
    </row>
    <row r="1694" spans="1:5" x14ac:dyDescent="0.4">
      <c r="A1694">
        <v>2019</v>
      </c>
      <c r="B1694">
        <v>7</v>
      </c>
      <c r="C1694">
        <v>119</v>
      </c>
      <c r="D1694" s="3"/>
      <c r="E1694" s="3"/>
    </row>
    <row r="1695" spans="1:5" x14ac:dyDescent="0.4">
      <c r="A1695">
        <v>2019</v>
      </c>
      <c r="B1695">
        <v>7</v>
      </c>
      <c r="C1695">
        <v>120</v>
      </c>
      <c r="D1695" s="3"/>
      <c r="E1695" s="3"/>
    </row>
    <row r="1696" spans="1:5" x14ac:dyDescent="0.4">
      <c r="A1696">
        <v>2019</v>
      </c>
      <c r="B1696">
        <v>7</v>
      </c>
      <c r="C1696">
        <v>121</v>
      </c>
      <c r="D1696" s="3"/>
      <c r="E1696" s="3"/>
    </row>
    <row r="1697" spans="1:5" x14ac:dyDescent="0.4">
      <c r="A1697">
        <v>2019</v>
      </c>
      <c r="B1697">
        <v>7</v>
      </c>
      <c r="C1697">
        <v>122</v>
      </c>
      <c r="D1697" s="3"/>
      <c r="E1697" s="3"/>
    </row>
    <row r="1698" spans="1:5" x14ac:dyDescent="0.4">
      <c r="A1698">
        <v>2019</v>
      </c>
      <c r="B1698">
        <v>7</v>
      </c>
      <c r="C1698">
        <v>123</v>
      </c>
      <c r="D1698" s="3"/>
      <c r="E1698" s="3"/>
    </row>
    <row r="1699" spans="1:5" x14ac:dyDescent="0.4">
      <c r="A1699">
        <v>2019</v>
      </c>
      <c r="B1699">
        <v>7</v>
      </c>
      <c r="C1699">
        <v>124</v>
      </c>
      <c r="D1699" s="3"/>
      <c r="E1699" s="3"/>
    </row>
    <row r="1700" spans="1:5" x14ac:dyDescent="0.4">
      <c r="A1700">
        <v>2019</v>
      </c>
      <c r="B1700">
        <v>7</v>
      </c>
      <c r="C1700">
        <v>125</v>
      </c>
      <c r="D1700" s="3"/>
      <c r="E1700" s="3"/>
    </row>
    <row r="1701" spans="1:5" x14ac:dyDescent="0.4">
      <c r="A1701">
        <v>2019</v>
      </c>
      <c r="B1701">
        <v>7</v>
      </c>
      <c r="C1701">
        <v>126</v>
      </c>
      <c r="D1701" s="3"/>
      <c r="E1701" s="3"/>
    </row>
    <row r="1702" spans="1:5" x14ac:dyDescent="0.4">
      <c r="A1702">
        <v>2019</v>
      </c>
      <c r="B1702">
        <v>7</v>
      </c>
      <c r="C1702">
        <v>127</v>
      </c>
      <c r="D1702" s="3"/>
      <c r="E1702" s="3"/>
    </row>
    <row r="1703" spans="1:5" x14ac:dyDescent="0.4">
      <c r="A1703">
        <v>2019</v>
      </c>
      <c r="B1703">
        <v>7</v>
      </c>
      <c r="C1703">
        <v>128</v>
      </c>
      <c r="D1703" s="3"/>
      <c r="E1703" s="3"/>
    </row>
    <row r="1704" spans="1:5" x14ac:dyDescent="0.4">
      <c r="A1704">
        <v>2019</v>
      </c>
      <c r="B1704">
        <v>7</v>
      </c>
      <c r="C1704">
        <v>129</v>
      </c>
      <c r="D1704" s="3"/>
      <c r="E1704" s="3"/>
    </row>
    <row r="1705" spans="1:5" x14ac:dyDescent="0.4">
      <c r="A1705">
        <v>2019</v>
      </c>
      <c r="B1705">
        <v>7</v>
      </c>
      <c r="C1705">
        <v>130</v>
      </c>
      <c r="D1705" s="3"/>
      <c r="E1705" s="3"/>
    </row>
    <row r="1706" spans="1:5" x14ac:dyDescent="0.4">
      <c r="A1706">
        <v>2019</v>
      </c>
      <c r="B1706">
        <v>8</v>
      </c>
      <c r="C1706">
        <v>0</v>
      </c>
      <c r="D1706" s="3">
        <v>1174</v>
      </c>
      <c r="E1706" s="3">
        <v>1030</v>
      </c>
    </row>
    <row r="1707" spans="1:5" x14ac:dyDescent="0.4">
      <c r="A1707">
        <v>2019</v>
      </c>
      <c r="B1707">
        <v>8</v>
      </c>
      <c r="C1707">
        <v>1</v>
      </c>
      <c r="D1707" s="3">
        <v>1255</v>
      </c>
      <c r="E1707" s="3">
        <v>1181</v>
      </c>
    </row>
    <row r="1708" spans="1:5" x14ac:dyDescent="0.4">
      <c r="A1708">
        <v>2019</v>
      </c>
      <c r="B1708">
        <v>8</v>
      </c>
      <c r="C1708">
        <v>2</v>
      </c>
      <c r="D1708" s="3">
        <v>1284</v>
      </c>
      <c r="E1708" s="3">
        <v>1232</v>
      </c>
    </row>
    <row r="1709" spans="1:5" x14ac:dyDescent="0.4">
      <c r="A1709">
        <v>2019</v>
      </c>
      <c r="B1709">
        <v>8</v>
      </c>
      <c r="C1709">
        <v>3</v>
      </c>
      <c r="D1709" s="3">
        <v>1454</v>
      </c>
      <c r="E1709" s="3">
        <v>1284</v>
      </c>
    </row>
    <row r="1710" spans="1:5" x14ac:dyDescent="0.4">
      <c r="A1710">
        <v>2019</v>
      </c>
      <c r="B1710">
        <v>8</v>
      </c>
      <c r="C1710">
        <v>4</v>
      </c>
      <c r="D1710" s="3">
        <v>1379</v>
      </c>
      <c r="E1710" s="3">
        <v>1402</v>
      </c>
    </row>
    <row r="1711" spans="1:5" x14ac:dyDescent="0.4">
      <c r="A1711">
        <v>2019</v>
      </c>
      <c r="B1711">
        <v>8</v>
      </c>
      <c r="C1711">
        <v>5</v>
      </c>
      <c r="D1711" s="3">
        <v>1419</v>
      </c>
      <c r="E1711" s="3">
        <v>1378</v>
      </c>
    </row>
    <row r="1712" spans="1:5" x14ac:dyDescent="0.4">
      <c r="A1712">
        <v>2019</v>
      </c>
      <c r="B1712">
        <v>8</v>
      </c>
      <c r="C1712">
        <v>6</v>
      </c>
      <c r="D1712" s="3">
        <v>1472</v>
      </c>
      <c r="E1712" s="3">
        <v>1403</v>
      </c>
    </row>
    <row r="1713" spans="1:5" x14ac:dyDescent="0.4">
      <c r="A1713">
        <v>2019</v>
      </c>
      <c r="B1713">
        <v>8</v>
      </c>
      <c r="C1713">
        <v>7</v>
      </c>
      <c r="D1713" s="3">
        <v>1461</v>
      </c>
      <c r="E1713" s="3">
        <v>1445</v>
      </c>
    </row>
    <row r="1714" spans="1:5" x14ac:dyDescent="0.4">
      <c r="A1714">
        <v>2019</v>
      </c>
      <c r="B1714">
        <v>8</v>
      </c>
      <c r="C1714">
        <v>8</v>
      </c>
      <c r="D1714" s="3">
        <v>1573</v>
      </c>
      <c r="E1714" s="3">
        <v>1542</v>
      </c>
    </row>
    <row r="1715" spans="1:5" x14ac:dyDescent="0.4">
      <c r="A1715">
        <v>2019</v>
      </c>
      <c r="B1715">
        <v>8</v>
      </c>
      <c r="C1715">
        <v>9</v>
      </c>
      <c r="D1715" s="3">
        <v>1592</v>
      </c>
      <c r="E1715" s="3">
        <v>1534</v>
      </c>
    </row>
    <row r="1716" spans="1:5" x14ac:dyDescent="0.4">
      <c r="A1716">
        <v>2019</v>
      </c>
      <c r="B1716">
        <v>8</v>
      </c>
      <c r="C1716">
        <v>10</v>
      </c>
      <c r="D1716" s="3">
        <v>1611</v>
      </c>
      <c r="E1716" s="3">
        <v>1486</v>
      </c>
    </row>
    <row r="1717" spans="1:5" x14ac:dyDescent="0.4">
      <c r="A1717">
        <v>2019</v>
      </c>
      <c r="B1717">
        <v>8</v>
      </c>
      <c r="C1717">
        <v>11</v>
      </c>
      <c r="D1717" s="3">
        <v>1626</v>
      </c>
      <c r="E1717" s="3">
        <v>1574</v>
      </c>
    </row>
    <row r="1718" spans="1:5" x14ac:dyDescent="0.4">
      <c r="A1718">
        <v>2019</v>
      </c>
      <c r="B1718">
        <v>8</v>
      </c>
      <c r="C1718">
        <v>12</v>
      </c>
      <c r="D1718" s="3">
        <v>1667</v>
      </c>
      <c r="E1718" s="3">
        <v>1627</v>
      </c>
    </row>
    <row r="1719" spans="1:5" x14ac:dyDescent="0.4">
      <c r="A1719">
        <v>2019</v>
      </c>
      <c r="B1719">
        <v>8</v>
      </c>
      <c r="C1719">
        <v>13</v>
      </c>
      <c r="D1719" s="3">
        <v>1710</v>
      </c>
      <c r="E1719" s="3">
        <v>1609</v>
      </c>
    </row>
    <row r="1720" spans="1:5" x14ac:dyDescent="0.4">
      <c r="A1720">
        <v>2019</v>
      </c>
      <c r="B1720">
        <v>8</v>
      </c>
      <c r="C1720">
        <v>14</v>
      </c>
      <c r="D1720" s="3">
        <v>1733</v>
      </c>
      <c r="E1720" s="3">
        <v>1670</v>
      </c>
    </row>
    <row r="1721" spans="1:5" x14ac:dyDescent="0.4">
      <c r="A1721">
        <v>2019</v>
      </c>
      <c r="B1721">
        <v>8</v>
      </c>
      <c r="C1721">
        <v>15</v>
      </c>
      <c r="D1721" s="3">
        <v>1954</v>
      </c>
      <c r="E1721" s="3">
        <v>1638</v>
      </c>
    </row>
    <row r="1722" spans="1:5" x14ac:dyDescent="0.4">
      <c r="A1722">
        <v>2019</v>
      </c>
      <c r="B1722">
        <v>8</v>
      </c>
      <c r="C1722">
        <v>16</v>
      </c>
      <c r="D1722" s="3">
        <v>2166</v>
      </c>
      <c r="E1722" s="3">
        <v>1826</v>
      </c>
    </row>
    <row r="1723" spans="1:5" x14ac:dyDescent="0.4">
      <c r="A1723">
        <v>2019</v>
      </c>
      <c r="B1723">
        <v>8</v>
      </c>
      <c r="C1723">
        <v>17</v>
      </c>
      <c r="D1723" s="3">
        <v>2230</v>
      </c>
      <c r="E1723" s="3">
        <v>1747</v>
      </c>
    </row>
    <row r="1724" spans="1:5" x14ac:dyDescent="0.4">
      <c r="A1724">
        <v>2019</v>
      </c>
      <c r="B1724">
        <v>8</v>
      </c>
      <c r="C1724">
        <v>18</v>
      </c>
      <c r="D1724" s="3">
        <v>2375</v>
      </c>
      <c r="E1724" s="3">
        <v>1819</v>
      </c>
    </row>
    <row r="1725" spans="1:5" x14ac:dyDescent="0.4">
      <c r="A1725">
        <v>2019</v>
      </c>
      <c r="B1725">
        <v>8</v>
      </c>
      <c r="C1725">
        <v>19</v>
      </c>
      <c r="D1725" s="3">
        <v>2521</v>
      </c>
      <c r="E1725" s="3">
        <v>1967</v>
      </c>
    </row>
    <row r="1726" spans="1:5" x14ac:dyDescent="0.4">
      <c r="A1726">
        <v>2019</v>
      </c>
      <c r="B1726">
        <v>8</v>
      </c>
      <c r="C1726">
        <v>20</v>
      </c>
      <c r="D1726" s="3">
        <v>2571</v>
      </c>
      <c r="E1726" s="3">
        <v>1962</v>
      </c>
    </row>
    <row r="1727" spans="1:5" x14ac:dyDescent="0.4">
      <c r="A1727">
        <v>2019</v>
      </c>
      <c r="B1727">
        <v>8</v>
      </c>
      <c r="C1727">
        <v>21</v>
      </c>
      <c r="D1727" s="3">
        <v>2555</v>
      </c>
      <c r="E1727" s="3">
        <v>1885</v>
      </c>
    </row>
    <row r="1728" spans="1:5" x14ac:dyDescent="0.4">
      <c r="A1728">
        <v>2019</v>
      </c>
      <c r="B1728">
        <v>8</v>
      </c>
      <c r="C1728">
        <v>22</v>
      </c>
      <c r="D1728" s="3">
        <v>2363</v>
      </c>
      <c r="E1728" s="3">
        <v>1782</v>
      </c>
    </row>
    <row r="1729" spans="1:5" x14ac:dyDescent="0.4">
      <c r="A1729">
        <v>2019</v>
      </c>
      <c r="B1729">
        <v>8</v>
      </c>
      <c r="C1729">
        <v>23</v>
      </c>
      <c r="D1729" s="3">
        <v>2059</v>
      </c>
      <c r="E1729" s="3">
        <v>1680</v>
      </c>
    </row>
    <row r="1730" spans="1:5" x14ac:dyDescent="0.4">
      <c r="A1730">
        <v>2019</v>
      </c>
      <c r="B1730">
        <v>8</v>
      </c>
      <c r="C1730">
        <v>24</v>
      </c>
      <c r="D1730" s="3">
        <v>2049</v>
      </c>
      <c r="E1730" s="3">
        <v>1714</v>
      </c>
    </row>
    <row r="1731" spans="1:5" x14ac:dyDescent="0.4">
      <c r="A1731">
        <v>2019</v>
      </c>
      <c r="B1731">
        <v>8</v>
      </c>
      <c r="C1731">
        <v>25</v>
      </c>
      <c r="D1731" s="3">
        <v>1921</v>
      </c>
      <c r="E1731" s="3">
        <v>1655</v>
      </c>
    </row>
    <row r="1732" spans="1:5" x14ac:dyDescent="0.4">
      <c r="A1732">
        <v>2019</v>
      </c>
      <c r="B1732">
        <v>8</v>
      </c>
      <c r="C1732">
        <v>26</v>
      </c>
      <c r="D1732" s="3">
        <v>1938</v>
      </c>
      <c r="E1732" s="3">
        <v>1533</v>
      </c>
    </row>
    <row r="1733" spans="1:5" x14ac:dyDescent="0.4">
      <c r="A1733">
        <v>2019</v>
      </c>
      <c r="B1733">
        <v>8</v>
      </c>
      <c r="C1733">
        <v>27</v>
      </c>
      <c r="D1733" s="3">
        <v>1876</v>
      </c>
      <c r="E1733" s="3">
        <v>1551</v>
      </c>
    </row>
    <row r="1734" spans="1:5" x14ac:dyDescent="0.4">
      <c r="A1734">
        <v>2019</v>
      </c>
      <c r="B1734">
        <v>8</v>
      </c>
      <c r="C1734">
        <v>28</v>
      </c>
      <c r="D1734" s="3">
        <v>1937</v>
      </c>
      <c r="E1734" s="3">
        <v>1544</v>
      </c>
    </row>
    <row r="1735" spans="1:5" x14ac:dyDescent="0.4">
      <c r="A1735">
        <v>2019</v>
      </c>
      <c r="B1735">
        <v>8</v>
      </c>
      <c r="C1735">
        <v>29</v>
      </c>
      <c r="D1735" s="3">
        <v>1847</v>
      </c>
      <c r="E1735" s="3">
        <v>1602</v>
      </c>
    </row>
    <row r="1736" spans="1:5" x14ac:dyDescent="0.4">
      <c r="A1736">
        <v>2019</v>
      </c>
      <c r="B1736">
        <v>8</v>
      </c>
      <c r="C1736">
        <v>30</v>
      </c>
      <c r="D1736" s="3">
        <v>1898</v>
      </c>
      <c r="E1736" s="3">
        <v>1676</v>
      </c>
    </row>
    <row r="1737" spans="1:5" x14ac:dyDescent="0.4">
      <c r="A1737">
        <v>2019</v>
      </c>
      <c r="B1737">
        <v>8</v>
      </c>
      <c r="C1737">
        <v>31</v>
      </c>
      <c r="D1737" s="3">
        <v>1986</v>
      </c>
      <c r="E1737" s="3">
        <v>1664</v>
      </c>
    </row>
    <row r="1738" spans="1:5" x14ac:dyDescent="0.4">
      <c r="A1738">
        <v>2019</v>
      </c>
      <c r="B1738">
        <v>8</v>
      </c>
      <c r="C1738">
        <v>32</v>
      </c>
      <c r="D1738" s="3">
        <v>2096</v>
      </c>
      <c r="E1738" s="3">
        <v>1812</v>
      </c>
    </row>
    <row r="1739" spans="1:5" x14ac:dyDescent="0.4">
      <c r="A1739">
        <v>2019</v>
      </c>
      <c r="B1739">
        <v>8</v>
      </c>
      <c r="C1739">
        <v>33</v>
      </c>
      <c r="D1739" s="3">
        <v>1991</v>
      </c>
      <c r="E1739" s="3">
        <v>1695</v>
      </c>
    </row>
    <row r="1740" spans="1:5" x14ac:dyDescent="0.4">
      <c r="A1740">
        <v>2019</v>
      </c>
      <c r="B1740">
        <v>8</v>
      </c>
      <c r="C1740">
        <v>34</v>
      </c>
      <c r="D1740" s="3">
        <v>2070</v>
      </c>
      <c r="E1740" s="3">
        <v>1882</v>
      </c>
    </row>
    <row r="1741" spans="1:5" x14ac:dyDescent="0.4">
      <c r="A1741">
        <v>2019</v>
      </c>
      <c r="B1741">
        <v>8</v>
      </c>
      <c r="C1741">
        <v>35</v>
      </c>
      <c r="D1741" s="3">
        <v>2110</v>
      </c>
      <c r="E1741" s="3">
        <v>1860</v>
      </c>
    </row>
    <row r="1742" spans="1:5" x14ac:dyDescent="0.4">
      <c r="A1742">
        <v>2019</v>
      </c>
      <c r="B1742">
        <v>8</v>
      </c>
      <c r="C1742">
        <v>36</v>
      </c>
      <c r="D1742" s="3">
        <v>2160</v>
      </c>
      <c r="E1742" s="3">
        <v>2024</v>
      </c>
    </row>
    <row r="1743" spans="1:5" x14ac:dyDescent="0.4">
      <c r="A1743">
        <v>2019</v>
      </c>
      <c r="B1743">
        <v>8</v>
      </c>
      <c r="C1743">
        <v>37</v>
      </c>
      <c r="D1743" s="3">
        <v>2135</v>
      </c>
      <c r="E1743" s="3">
        <v>2012</v>
      </c>
    </row>
    <row r="1744" spans="1:5" x14ac:dyDescent="0.4">
      <c r="A1744">
        <v>2019</v>
      </c>
      <c r="B1744">
        <v>8</v>
      </c>
      <c r="C1744">
        <v>38</v>
      </c>
      <c r="D1744" s="3">
        <v>2170</v>
      </c>
      <c r="E1744" s="3">
        <v>2064</v>
      </c>
    </row>
    <row r="1745" spans="1:5" x14ac:dyDescent="0.4">
      <c r="A1745">
        <v>2019</v>
      </c>
      <c r="B1745">
        <v>8</v>
      </c>
      <c r="C1745">
        <v>39</v>
      </c>
      <c r="D1745" s="3">
        <v>2258</v>
      </c>
      <c r="E1745" s="3">
        <v>2222</v>
      </c>
    </row>
    <row r="1746" spans="1:5" x14ac:dyDescent="0.4">
      <c r="A1746">
        <v>2019</v>
      </c>
      <c r="B1746">
        <v>8</v>
      </c>
      <c r="C1746">
        <v>40</v>
      </c>
      <c r="D1746" s="3">
        <v>2501</v>
      </c>
      <c r="E1746" s="3">
        <v>2257</v>
      </c>
    </row>
    <row r="1747" spans="1:5" x14ac:dyDescent="0.4">
      <c r="A1747">
        <v>2019</v>
      </c>
      <c r="B1747">
        <v>8</v>
      </c>
      <c r="C1747">
        <v>41</v>
      </c>
      <c r="D1747" s="3">
        <v>2509</v>
      </c>
      <c r="E1747" s="3">
        <v>2374</v>
      </c>
    </row>
    <row r="1748" spans="1:5" x14ac:dyDescent="0.4">
      <c r="A1748">
        <v>2019</v>
      </c>
      <c r="B1748">
        <v>8</v>
      </c>
      <c r="C1748">
        <v>42</v>
      </c>
      <c r="D1748" s="3">
        <v>2650</v>
      </c>
      <c r="E1748" s="3">
        <v>2562</v>
      </c>
    </row>
    <row r="1749" spans="1:5" x14ac:dyDescent="0.4">
      <c r="A1749">
        <v>2019</v>
      </c>
      <c r="B1749">
        <v>8</v>
      </c>
      <c r="C1749">
        <v>43</v>
      </c>
      <c r="D1749" s="3">
        <v>2894</v>
      </c>
      <c r="E1749" s="3">
        <v>2666</v>
      </c>
    </row>
    <row r="1750" spans="1:5" x14ac:dyDescent="0.4">
      <c r="A1750">
        <v>2019</v>
      </c>
      <c r="B1750">
        <v>8</v>
      </c>
      <c r="C1750">
        <v>44</v>
      </c>
      <c r="D1750" s="3">
        <v>3035</v>
      </c>
      <c r="E1750" s="3">
        <v>2920</v>
      </c>
    </row>
    <row r="1751" spans="1:5" x14ac:dyDescent="0.4">
      <c r="A1751">
        <v>2019</v>
      </c>
      <c r="B1751">
        <v>8</v>
      </c>
      <c r="C1751">
        <v>45</v>
      </c>
      <c r="D1751" s="3">
        <v>3231</v>
      </c>
      <c r="E1751" s="3">
        <v>3023</v>
      </c>
    </row>
    <row r="1752" spans="1:5" x14ac:dyDescent="0.4">
      <c r="A1752">
        <v>2019</v>
      </c>
      <c r="B1752">
        <v>8</v>
      </c>
      <c r="C1752">
        <v>46</v>
      </c>
      <c r="D1752" s="3">
        <v>3378</v>
      </c>
      <c r="E1752" s="3">
        <v>3153</v>
      </c>
    </row>
    <row r="1753" spans="1:5" x14ac:dyDescent="0.4">
      <c r="A1753">
        <v>2019</v>
      </c>
      <c r="B1753">
        <v>8</v>
      </c>
      <c r="C1753">
        <v>47</v>
      </c>
      <c r="D1753" s="3">
        <v>3470</v>
      </c>
      <c r="E1753" s="3">
        <v>3179</v>
      </c>
    </row>
    <row r="1754" spans="1:5" x14ac:dyDescent="0.4">
      <c r="A1754">
        <v>2019</v>
      </c>
      <c r="B1754">
        <v>8</v>
      </c>
      <c r="C1754">
        <v>48</v>
      </c>
      <c r="D1754" s="3">
        <v>3355</v>
      </c>
      <c r="E1754" s="3">
        <v>3207</v>
      </c>
    </row>
    <row r="1755" spans="1:5" x14ac:dyDescent="0.4">
      <c r="A1755">
        <v>2019</v>
      </c>
      <c r="B1755">
        <v>8</v>
      </c>
      <c r="C1755">
        <v>49</v>
      </c>
      <c r="D1755" s="3">
        <v>3177</v>
      </c>
      <c r="E1755" s="3">
        <v>2958</v>
      </c>
    </row>
    <row r="1756" spans="1:5" x14ac:dyDescent="0.4">
      <c r="A1756">
        <v>2019</v>
      </c>
      <c r="B1756">
        <v>8</v>
      </c>
      <c r="C1756">
        <v>50</v>
      </c>
      <c r="D1756" s="3">
        <v>3246</v>
      </c>
      <c r="E1756" s="3">
        <v>2891</v>
      </c>
    </row>
    <row r="1757" spans="1:5" x14ac:dyDescent="0.4">
      <c r="A1757">
        <v>2019</v>
      </c>
      <c r="B1757">
        <v>8</v>
      </c>
      <c r="C1757">
        <v>51</v>
      </c>
      <c r="D1757" s="3">
        <v>3045</v>
      </c>
      <c r="E1757" s="3">
        <v>2881</v>
      </c>
    </row>
    <row r="1758" spans="1:5" x14ac:dyDescent="0.4">
      <c r="A1758">
        <v>2019</v>
      </c>
      <c r="B1758">
        <v>8</v>
      </c>
      <c r="C1758">
        <v>52</v>
      </c>
      <c r="D1758" s="3">
        <v>3003</v>
      </c>
      <c r="E1758" s="3">
        <v>2819</v>
      </c>
    </row>
    <row r="1759" spans="1:5" x14ac:dyDescent="0.4">
      <c r="A1759">
        <v>2019</v>
      </c>
      <c r="B1759">
        <v>8</v>
      </c>
      <c r="C1759">
        <v>53</v>
      </c>
      <c r="D1759" s="3">
        <v>2426</v>
      </c>
      <c r="E1759" s="3">
        <v>2278</v>
      </c>
    </row>
    <row r="1760" spans="1:5" x14ac:dyDescent="0.4">
      <c r="A1760">
        <v>2019</v>
      </c>
      <c r="B1760">
        <v>8</v>
      </c>
      <c r="C1760">
        <v>54</v>
      </c>
      <c r="D1760" s="3">
        <v>2755</v>
      </c>
      <c r="E1760" s="3">
        <v>2691</v>
      </c>
    </row>
    <row r="1761" spans="1:5" x14ac:dyDescent="0.4">
      <c r="A1761">
        <v>2019</v>
      </c>
      <c r="B1761">
        <v>8</v>
      </c>
      <c r="C1761">
        <v>55</v>
      </c>
      <c r="D1761" s="3">
        <v>2563</v>
      </c>
      <c r="E1761" s="3">
        <v>2500</v>
      </c>
    </row>
    <row r="1762" spans="1:5" x14ac:dyDescent="0.4">
      <c r="A1762">
        <v>2019</v>
      </c>
      <c r="B1762">
        <v>8</v>
      </c>
      <c r="C1762">
        <v>56</v>
      </c>
      <c r="D1762" s="3">
        <v>2629</v>
      </c>
      <c r="E1762" s="3">
        <v>2411</v>
      </c>
    </row>
    <row r="1763" spans="1:5" x14ac:dyDescent="0.4">
      <c r="A1763">
        <v>2019</v>
      </c>
      <c r="B1763">
        <v>8</v>
      </c>
      <c r="C1763">
        <v>57</v>
      </c>
      <c r="D1763" s="3">
        <v>2452</v>
      </c>
      <c r="E1763" s="3">
        <v>2379</v>
      </c>
    </row>
    <row r="1764" spans="1:5" x14ac:dyDescent="0.4">
      <c r="A1764">
        <v>2019</v>
      </c>
      <c r="B1764">
        <v>8</v>
      </c>
      <c r="C1764">
        <v>58</v>
      </c>
      <c r="D1764" s="3">
        <v>2402</v>
      </c>
      <c r="E1764" s="3">
        <v>2320</v>
      </c>
    </row>
    <row r="1765" spans="1:5" x14ac:dyDescent="0.4">
      <c r="A1765">
        <v>2019</v>
      </c>
      <c r="B1765">
        <v>8</v>
      </c>
      <c r="C1765">
        <v>59</v>
      </c>
      <c r="D1765" s="3">
        <v>2382</v>
      </c>
      <c r="E1765" s="3">
        <v>2264</v>
      </c>
    </row>
    <row r="1766" spans="1:5" x14ac:dyDescent="0.4">
      <c r="A1766">
        <v>2019</v>
      </c>
      <c r="B1766">
        <v>8</v>
      </c>
      <c r="C1766">
        <v>60</v>
      </c>
      <c r="D1766" s="3">
        <v>2484</v>
      </c>
      <c r="E1766" s="3">
        <v>2292</v>
      </c>
    </row>
    <row r="1767" spans="1:5" x14ac:dyDescent="0.4">
      <c r="A1767">
        <v>2019</v>
      </c>
      <c r="B1767">
        <v>8</v>
      </c>
      <c r="C1767">
        <v>61</v>
      </c>
      <c r="D1767" s="3">
        <v>2279</v>
      </c>
      <c r="E1767" s="3">
        <v>2198</v>
      </c>
    </row>
    <row r="1768" spans="1:5" x14ac:dyDescent="0.4">
      <c r="A1768">
        <v>2019</v>
      </c>
      <c r="B1768">
        <v>8</v>
      </c>
      <c r="C1768">
        <v>62</v>
      </c>
      <c r="D1768" s="3">
        <v>2270</v>
      </c>
      <c r="E1768" s="3">
        <v>2222</v>
      </c>
    </row>
    <row r="1769" spans="1:5" x14ac:dyDescent="0.4">
      <c r="A1769">
        <v>2019</v>
      </c>
      <c r="B1769">
        <v>8</v>
      </c>
      <c r="C1769">
        <v>63</v>
      </c>
      <c r="D1769" s="3">
        <v>2317</v>
      </c>
      <c r="E1769" s="3">
        <v>2332</v>
      </c>
    </row>
    <row r="1770" spans="1:5" x14ac:dyDescent="0.4">
      <c r="A1770">
        <v>2019</v>
      </c>
      <c r="B1770">
        <v>8</v>
      </c>
      <c r="C1770">
        <v>64</v>
      </c>
      <c r="D1770" s="3">
        <v>2400</v>
      </c>
      <c r="E1770" s="3">
        <v>2429</v>
      </c>
    </row>
    <row r="1771" spans="1:5" x14ac:dyDescent="0.4">
      <c r="A1771">
        <v>2019</v>
      </c>
      <c r="B1771">
        <v>8</v>
      </c>
      <c r="C1771">
        <v>65</v>
      </c>
      <c r="D1771" s="3">
        <v>2426</v>
      </c>
      <c r="E1771" s="3">
        <v>2460</v>
      </c>
    </row>
    <row r="1772" spans="1:5" x14ac:dyDescent="0.4">
      <c r="A1772">
        <v>2019</v>
      </c>
      <c r="B1772">
        <v>8</v>
      </c>
      <c r="C1772">
        <v>66</v>
      </c>
      <c r="D1772" s="3">
        <v>2585</v>
      </c>
      <c r="E1772" s="3">
        <v>2582</v>
      </c>
    </row>
    <row r="1773" spans="1:5" x14ac:dyDescent="0.4">
      <c r="A1773">
        <v>2019</v>
      </c>
      <c r="B1773">
        <v>8</v>
      </c>
      <c r="C1773">
        <v>67</v>
      </c>
      <c r="D1773" s="3">
        <v>2752</v>
      </c>
      <c r="E1773" s="3">
        <v>2893</v>
      </c>
    </row>
    <row r="1774" spans="1:5" x14ac:dyDescent="0.4">
      <c r="A1774">
        <v>2019</v>
      </c>
      <c r="B1774">
        <v>8</v>
      </c>
      <c r="C1774">
        <v>68</v>
      </c>
      <c r="D1774" s="3">
        <v>2935</v>
      </c>
      <c r="E1774" s="3">
        <v>3103</v>
      </c>
    </row>
    <row r="1775" spans="1:5" x14ac:dyDescent="0.4">
      <c r="A1775">
        <v>2019</v>
      </c>
      <c r="B1775">
        <v>8</v>
      </c>
      <c r="C1775">
        <v>69</v>
      </c>
      <c r="D1775" s="3">
        <v>3237</v>
      </c>
      <c r="E1775" s="3">
        <v>3499</v>
      </c>
    </row>
    <row r="1776" spans="1:5" x14ac:dyDescent="0.4">
      <c r="A1776">
        <v>2019</v>
      </c>
      <c r="B1776">
        <v>8</v>
      </c>
      <c r="C1776">
        <v>70</v>
      </c>
      <c r="D1776" s="3">
        <v>3569</v>
      </c>
      <c r="E1776" s="3">
        <v>3794</v>
      </c>
    </row>
    <row r="1777" spans="1:5" x14ac:dyDescent="0.4">
      <c r="A1777">
        <v>2019</v>
      </c>
      <c r="B1777">
        <v>8</v>
      </c>
      <c r="C1777">
        <v>71</v>
      </c>
      <c r="D1777" s="3">
        <v>3446</v>
      </c>
      <c r="E1777" s="3">
        <v>3986</v>
      </c>
    </row>
    <row r="1778" spans="1:5" x14ac:dyDescent="0.4">
      <c r="A1778">
        <v>2019</v>
      </c>
      <c r="B1778">
        <v>8</v>
      </c>
      <c r="C1778">
        <v>72</v>
      </c>
      <c r="D1778" s="3">
        <v>3375</v>
      </c>
      <c r="E1778" s="3">
        <v>3834</v>
      </c>
    </row>
    <row r="1779" spans="1:5" x14ac:dyDescent="0.4">
      <c r="A1779">
        <v>2019</v>
      </c>
      <c r="B1779">
        <v>8</v>
      </c>
      <c r="C1779">
        <v>73</v>
      </c>
      <c r="D1779" s="3">
        <v>1959</v>
      </c>
      <c r="E1779" s="3">
        <v>2394</v>
      </c>
    </row>
    <row r="1780" spans="1:5" x14ac:dyDescent="0.4">
      <c r="A1780">
        <v>2019</v>
      </c>
      <c r="B1780">
        <v>8</v>
      </c>
      <c r="C1780">
        <v>74</v>
      </c>
      <c r="D1780" s="3">
        <v>2247</v>
      </c>
      <c r="E1780" s="3">
        <v>2680</v>
      </c>
    </row>
    <row r="1781" spans="1:5" x14ac:dyDescent="0.4">
      <c r="A1781">
        <v>2019</v>
      </c>
      <c r="B1781">
        <v>8</v>
      </c>
      <c r="C1781">
        <v>75</v>
      </c>
      <c r="D1781" s="3">
        <v>2834</v>
      </c>
      <c r="E1781" s="3">
        <v>3369</v>
      </c>
    </row>
    <row r="1782" spans="1:5" x14ac:dyDescent="0.4">
      <c r="A1782">
        <v>2019</v>
      </c>
      <c r="B1782">
        <v>8</v>
      </c>
      <c r="C1782">
        <v>76</v>
      </c>
      <c r="D1782" s="3">
        <v>2679</v>
      </c>
      <c r="E1782" s="3">
        <v>3085</v>
      </c>
    </row>
    <row r="1783" spans="1:5" x14ac:dyDescent="0.4">
      <c r="A1783">
        <v>2019</v>
      </c>
      <c r="B1783">
        <v>8</v>
      </c>
      <c r="C1783">
        <v>77</v>
      </c>
      <c r="D1783" s="3">
        <v>2704</v>
      </c>
      <c r="E1783" s="3">
        <v>3159</v>
      </c>
    </row>
    <row r="1784" spans="1:5" x14ac:dyDescent="0.4">
      <c r="A1784">
        <v>2019</v>
      </c>
      <c r="B1784">
        <v>8</v>
      </c>
      <c r="C1784">
        <v>78</v>
      </c>
      <c r="D1784" s="3">
        <v>2523</v>
      </c>
      <c r="E1784" s="3">
        <v>2985</v>
      </c>
    </row>
    <row r="1785" spans="1:5" x14ac:dyDescent="0.4">
      <c r="A1785">
        <v>2019</v>
      </c>
      <c r="B1785">
        <v>8</v>
      </c>
      <c r="C1785">
        <v>79</v>
      </c>
      <c r="D1785" s="3">
        <v>2116</v>
      </c>
      <c r="E1785" s="3">
        <v>2630</v>
      </c>
    </row>
    <row r="1786" spans="1:5" x14ac:dyDescent="0.4">
      <c r="A1786">
        <v>2019</v>
      </c>
      <c r="B1786">
        <v>8</v>
      </c>
      <c r="C1786">
        <v>80</v>
      </c>
      <c r="D1786" s="3">
        <v>1821</v>
      </c>
      <c r="E1786" s="3">
        <v>2248</v>
      </c>
    </row>
    <row r="1787" spans="1:5" x14ac:dyDescent="0.4">
      <c r="A1787">
        <v>2019</v>
      </c>
      <c r="B1787">
        <v>8</v>
      </c>
      <c r="C1787">
        <v>81</v>
      </c>
      <c r="D1787" s="3">
        <v>1779</v>
      </c>
      <c r="E1787" s="3">
        <v>2390</v>
      </c>
    </row>
    <row r="1788" spans="1:5" x14ac:dyDescent="0.4">
      <c r="A1788">
        <v>2019</v>
      </c>
      <c r="B1788">
        <v>8</v>
      </c>
      <c r="C1788">
        <v>82</v>
      </c>
      <c r="D1788" s="3">
        <v>1679</v>
      </c>
      <c r="E1788" s="3">
        <v>2118</v>
      </c>
    </row>
    <row r="1789" spans="1:5" x14ac:dyDescent="0.4">
      <c r="A1789">
        <v>2019</v>
      </c>
      <c r="B1789">
        <v>8</v>
      </c>
      <c r="C1789">
        <v>83</v>
      </c>
      <c r="D1789" s="3">
        <v>1642</v>
      </c>
      <c r="E1789" s="3">
        <v>2191</v>
      </c>
    </row>
    <row r="1790" spans="1:5" x14ac:dyDescent="0.4">
      <c r="A1790">
        <v>2019</v>
      </c>
      <c r="B1790">
        <v>8</v>
      </c>
      <c r="C1790">
        <v>84</v>
      </c>
      <c r="D1790" s="3">
        <v>1473</v>
      </c>
      <c r="E1790" s="3">
        <v>2083</v>
      </c>
    </row>
    <row r="1791" spans="1:5" x14ac:dyDescent="0.4">
      <c r="A1791">
        <v>2019</v>
      </c>
      <c r="B1791">
        <v>8</v>
      </c>
      <c r="C1791">
        <v>85</v>
      </c>
      <c r="D1791" s="3">
        <v>1188</v>
      </c>
      <c r="E1791" s="3">
        <v>1822</v>
      </c>
    </row>
    <row r="1792" spans="1:5" x14ac:dyDescent="0.4">
      <c r="A1792">
        <v>2019</v>
      </c>
      <c r="B1792">
        <v>8</v>
      </c>
      <c r="C1792">
        <v>86</v>
      </c>
      <c r="D1792" s="3">
        <v>1051</v>
      </c>
      <c r="E1792" s="3">
        <v>1727</v>
      </c>
    </row>
    <row r="1793" spans="1:5" x14ac:dyDescent="0.4">
      <c r="A1793">
        <v>2019</v>
      </c>
      <c r="B1793">
        <v>8</v>
      </c>
      <c r="C1793">
        <v>87</v>
      </c>
      <c r="D1793" s="3">
        <v>915</v>
      </c>
      <c r="E1793" s="3">
        <v>1513</v>
      </c>
    </row>
    <row r="1794" spans="1:5" x14ac:dyDescent="0.4">
      <c r="A1794">
        <v>2019</v>
      </c>
      <c r="B1794">
        <v>8</v>
      </c>
      <c r="C1794">
        <v>88</v>
      </c>
      <c r="D1794" s="3">
        <v>754</v>
      </c>
      <c r="E1794" s="3">
        <v>1345</v>
      </c>
    </row>
    <row r="1795" spans="1:5" x14ac:dyDescent="0.4">
      <c r="A1795">
        <v>2019</v>
      </c>
      <c r="B1795">
        <v>8</v>
      </c>
      <c r="C1795">
        <v>89</v>
      </c>
      <c r="D1795" s="3">
        <v>557</v>
      </c>
      <c r="E1795" s="3">
        <v>1162</v>
      </c>
    </row>
    <row r="1796" spans="1:5" x14ac:dyDescent="0.4">
      <c r="A1796">
        <v>2019</v>
      </c>
      <c r="B1796">
        <v>8</v>
      </c>
      <c r="C1796">
        <v>90</v>
      </c>
      <c r="D1796" s="3">
        <v>468</v>
      </c>
      <c r="E1796" s="3">
        <v>1015</v>
      </c>
    </row>
    <row r="1797" spans="1:5" x14ac:dyDescent="0.4">
      <c r="A1797">
        <v>2019</v>
      </c>
      <c r="B1797">
        <v>8</v>
      </c>
      <c r="C1797">
        <v>91</v>
      </c>
      <c r="D1797" s="3">
        <v>362</v>
      </c>
      <c r="E1797" s="3">
        <v>871</v>
      </c>
    </row>
    <row r="1798" spans="1:5" x14ac:dyDescent="0.4">
      <c r="A1798">
        <v>2019</v>
      </c>
      <c r="B1798">
        <v>8</v>
      </c>
      <c r="C1798">
        <v>92</v>
      </c>
      <c r="D1798" s="3">
        <v>301</v>
      </c>
      <c r="E1798" s="3">
        <v>700</v>
      </c>
    </row>
    <row r="1799" spans="1:5" x14ac:dyDescent="0.4">
      <c r="A1799">
        <v>2019</v>
      </c>
      <c r="B1799">
        <v>8</v>
      </c>
      <c r="C1799">
        <v>93</v>
      </c>
      <c r="D1799" s="3">
        <v>227</v>
      </c>
      <c r="E1799" s="3">
        <v>605</v>
      </c>
    </row>
    <row r="1800" spans="1:5" x14ac:dyDescent="0.4">
      <c r="A1800">
        <v>2019</v>
      </c>
      <c r="B1800">
        <v>8</v>
      </c>
      <c r="C1800">
        <v>94</v>
      </c>
      <c r="D1800" s="3">
        <v>128</v>
      </c>
      <c r="E1800" s="3">
        <v>564</v>
      </c>
    </row>
    <row r="1801" spans="1:5" x14ac:dyDescent="0.4">
      <c r="A1801">
        <v>2019</v>
      </c>
      <c r="B1801">
        <v>8</v>
      </c>
      <c r="C1801">
        <v>95</v>
      </c>
      <c r="D1801" s="3">
        <v>100</v>
      </c>
      <c r="E1801" s="3">
        <v>379</v>
      </c>
    </row>
    <row r="1802" spans="1:5" x14ac:dyDescent="0.4">
      <c r="A1802">
        <v>2019</v>
      </c>
      <c r="B1802">
        <v>8</v>
      </c>
      <c r="C1802">
        <v>96</v>
      </c>
      <c r="D1802" s="3">
        <v>70</v>
      </c>
      <c r="E1802" s="3">
        <v>292</v>
      </c>
    </row>
    <row r="1803" spans="1:5" x14ac:dyDescent="0.4">
      <c r="A1803">
        <v>2019</v>
      </c>
      <c r="B1803">
        <v>8</v>
      </c>
      <c r="C1803">
        <v>97</v>
      </c>
      <c r="D1803" s="3">
        <v>42</v>
      </c>
      <c r="E1803" s="3">
        <v>224</v>
      </c>
    </row>
    <row r="1804" spans="1:5" x14ac:dyDescent="0.4">
      <c r="A1804">
        <v>2019</v>
      </c>
      <c r="B1804">
        <v>8</v>
      </c>
      <c r="C1804">
        <v>98</v>
      </c>
      <c r="D1804" s="3">
        <v>23</v>
      </c>
      <c r="E1804" s="3">
        <v>164</v>
      </c>
    </row>
    <row r="1805" spans="1:5" x14ac:dyDescent="0.4">
      <c r="A1805">
        <v>2019</v>
      </c>
      <c r="B1805">
        <v>8</v>
      </c>
      <c r="C1805">
        <v>99</v>
      </c>
      <c r="D1805" s="3">
        <v>27</v>
      </c>
      <c r="E1805" s="3">
        <v>107</v>
      </c>
    </row>
    <row r="1806" spans="1:5" x14ac:dyDescent="0.4">
      <c r="A1806">
        <v>2019</v>
      </c>
      <c r="B1806">
        <v>8</v>
      </c>
      <c r="C1806">
        <v>100</v>
      </c>
      <c r="D1806" s="3">
        <v>14</v>
      </c>
      <c r="E1806" s="3">
        <v>73</v>
      </c>
    </row>
    <row r="1807" spans="1:5" x14ac:dyDescent="0.4">
      <c r="A1807">
        <v>2019</v>
      </c>
      <c r="B1807">
        <v>8</v>
      </c>
      <c r="C1807">
        <v>101</v>
      </c>
      <c r="D1807" s="3">
        <v>12</v>
      </c>
      <c r="E1807" s="3">
        <v>47</v>
      </c>
    </row>
    <row r="1808" spans="1:5" x14ac:dyDescent="0.4">
      <c r="A1808">
        <v>2019</v>
      </c>
      <c r="B1808">
        <v>8</v>
      </c>
      <c r="C1808">
        <v>102</v>
      </c>
      <c r="D1808" s="3">
        <v>1</v>
      </c>
      <c r="E1808" s="3">
        <v>29</v>
      </c>
    </row>
    <row r="1809" spans="1:5" x14ac:dyDescent="0.4">
      <c r="A1809">
        <v>2019</v>
      </c>
      <c r="B1809">
        <v>8</v>
      </c>
      <c r="C1809">
        <v>103</v>
      </c>
      <c r="D1809" s="3">
        <v>3</v>
      </c>
      <c r="E1809" s="3">
        <v>21</v>
      </c>
    </row>
    <row r="1810" spans="1:5" x14ac:dyDescent="0.4">
      <c r="A1810">
        <v>2019</v>
      </c>
      <c r="B1810">
        <v>8</v>
      </c>
      <c r="C1810">
        <v>104</v>
      </c>
      <c r="D1810" s="3">
        <v>2</v>
      </c>
      <c r="E1810" s="3">
        <v>16</v>
      </c>
    </row>
    <row r="1811" spans="1:5" x14ac:dyDescent="0.4">
      <c r="A1811">
        <v>2019</v>
      </c>
      <c r="B1811">
        <v>8</v>
      </c>
      <c r="C1811">
        <v>105</v>
      </c>
      <c r="D1811" s="3">
        <v>1</v>
      </c>
      <c r="E1811" s="3">
        <v>8</v>
      </c>
    </row>
    <row r="1812" spans="1:5" x14ac:dyDescent="0.4">
      <c r="A1812">
        <v>2019</v>
      </c>
      <c r="B1812">
        <v>8</v>
      </c>
      <c r="C1812">
        <v>106</v>
      </c>
      <c r="D1812" s="3">
        <v>2</v>
      </c>
      <c r="E1812" s="3">
        <v>5</v>
      </c>
    </row>
    <row r="1813" spans="1:5" x14ac:dyDescent="0.4">
      <c r="A1813">
        <v>2019</v>
      </c>
      <c r="B1813">
        <v>8</v>
      </c>
      <c r="C1813">
        <v>107</v>
      </c>
      <c r="D1813" s="3"/>
      <c r="E1813" s="3">
        <v>4</v>
      </c>
    </row>
    <row r="1814" spans="1:5" x14ac:dyDescent="0.4">
      <c r="A1814">
        <v>2019</v>
      </c>
      <c r="B1814">
        <v>8</v>
      </c>
      <c r="C1814">
        <v>108</v>
      </c>
      <c r="D1814" s="3"/>
      <c r="E1814" s="3">
        <v>3</v>
      </c>
    </row>
    <row r="1815" spans="1:5" x14ac:dyDescent="0.4">
      <c r="A1815">
        <v>2019</v>
      </c>
      <c r="B1815">
        <v>8</v>
      </c>
      <c r="C1815">
        <v>109</v>
      </c>
      <c r="D1815" s="3"/>
      <c r="E1815" s="3">
        <v>1</v>
      </c>
    </row>
    <row r="1816" spans="1:5" x14ac:dyDescent="0.4">
      <c r="A1816">
        <v>2019</v>
      </c>
      <c r="B1816">
        <v>8</v>
      </c>
      <c r="C1816">
        <v>110</v>
      </c>
      <c r="D1816" s="3"/>
      <c r="E1816" s="3"/>
    </row>
    <row r="1817" spans="1:5" x14ac:dyDescent="0.4">
      <c r="A1817">
        <v>2019</v>
      </c>
      <c r="B1817">
        <v>8</v>
      </c>
      <c r="C1817">
        <v>111</v>
      </c>
      <c r="D1817" s="3"/>
      <c r="E1817" s="3"/>
    </row>
    <row r="1818" spans="1:5" x14ac:dyDescent="0.4">
      <c r="A1818">
        <v>2019</v>
      </c>
      <c r="B1818">
        <v>8</v>
      </c>
      <c r="C1818">
        <v>112</v>
      </c>
      <c r="D1818" s="3"/>
      <c r="E1818" s="3">
        <v>1</v>
      </c>
    </row>
    <row r="1819" spans="1:5" x14ac:dyDescent="0.4">
      <c r="A1819">
        <v>2019</v>
      </c>
      <c r="B1819">
        <v>8</v>
      </c>
      <c r="C1819">
        <v>113</v>
      </c>
      <c r="D1819" s="3"/>
      <c r="E1819" s="3"/>
    </row>
    <row r="1820" spans="1:5" x14ac:dyDescent="0.4">
      <c r="A1820">
        <v>2019</v>
      </c>
      <c r="B1820">
        <v>8</v>
      </c>
      <c r="C1820">
        <v>114</v>
      </c>
      <c r="D1820" s="3"/>
      <c r="E1820" s="3"/>
    </row>
    <row r="1821" spans="1:5" x14ac:dyDescent="0.4">
      <c r="A1821">
        <v>2019</v>
      </c>
      <c r="B1821">
        <v>8</v>
      </c>
      <c r="C1821">
        <v>115</v>
      </c>
      <c r="D1821" s="3"/>
      <c r="E1821" s="3"/>
    </row>
    <row r="1822" spans="1:5" x14ac:dyDescent="0.4">
      <c r="A1822">
        <v>2019</v>
      </c>
      <c r="B1822">
        <v>8</v>
      </c>
      <c r="C1822">
        <v>116</v>
      </c>
      <c r="D1822" s="3"/>
      <c r="E1822" s="3"/>
    </row>
    <row r="1823" spans="1:5" x14ac:dyDescent="0.4">
      <c r="A1823">
        <v>2019</v>
      </c>
      <c r="B1823">
        <v>8</v>
      </c>
      <c r="C1823">
        <v>117</v>
      </c>
      <c r="D1823" s="3"/>
      <c r="E1823" s="3"/>
    </row>
    <row r="1824" spans="1:5" x14ac:dyDescent="0.4">
      <c r="A1824">
        <v>2019</v>
      </c>
      <c r="B1824">
        <v>8</v>
      </c>
      <c r="C1824">
        <v>118</v>
      </c>
      <c r="D1824" s="3"/>
      <c r="E1824" s="3"/>
    </row>
    <row r="1825" spans="1:5" x14ac:dyDescent="0.4">
      <c r="A1825">
        <v>2019</v>
      </c>
      <c r="B1825">
        <v>8</v>
      </c>
      <c r="C1825">
        <v>119</v>
      </c>
      <c r="D1825" s="3"/>
      <c r="E1825" s="3"/>
    </row>
    <row r="1826" spans="1:5" x14ac:dyDescent="0.4">
      <c r="A1826">
        <v>2019</v>
      </c>
      <c r="B1826">
        <v>8</v>
      </c>
      <c r="C1826">
        <v>120</v>
      </c>
      <c r="D1826" s="3"/>
      <c r="E1826" s="3"/>
    </row>
    <row r="1827" spans="1:5" x14ac:dyDescent="0.4">
      <c r="A1827">
        <v>2019</v>
      </c>
      <c r="B1827">
        <v>8</v>
      </c>
      <c r="C1827">
        <v>121</v>
      </c>
      <c r="D1827" s="3"/>
      <c r="E1827" s="3"/>
    </row>
    <row r="1828" spans="1:5" x14ac:dyDescent="0.4">
      <c r="A1828">
        <v>2019</v>
      </c>
      <c r="B1828">
        <v>8</v>
      </c>
      <c r="C1828">
        <v>122</v>
      </c>
      <c r="D1828" s="3"/>
      <c r="E1828" s="3"/>
    </row>
    <row r="1829" spans="1:5" x14ac:dyDescent="0.4">
      <c r="A1829">
        <v>2019</v>
      </c>
      <c r="B1829">
        <v>8</v>
      </c>
      <c r="C1829">
        <v>123</v>
      </c>
      <c r="D1829" s="3"/>
      <c r="E1829" s="3"/>
    </row>
    <row r="1830" spans="1:5" x14ac:dyDescent="0.4">
      <c r="A1830">
        <v>2019</v>
      </c>
      <c r="B1830">
        <v>8</v>
      </c>
      <c r="C1830">
        <v>124</v>
      </c>
      <c r="D1830" s="3"/>
      <c r="E1830" s="3"/>
    </row>
    <row r="1831" spans="1:5" x14ac:dyDescent="0.4">
      <c r="A1831">
        <v>2019</v>
      </c>
      <c r="B1831">
        <v>8</v>
      </c>
      <c r="C1831">
        <v>125</v>
      </c>
      <c r="D1831" s="3"/>
      <c r="E1831" s="3"/>
    </row>
    <row r="1832" spans="1:5" x14ac:dyDescent="0.4">
      <c r="A1832">
        <v>2019</v>
      </c>
      <c r="B1832">
        <v>8</v>
      </c>
      <c r="C1832">
        <v>126</v>
      </c>
      <c r="D1832" s="3"/>
      <c r="E1832" s="3"/>
    </row>
    <row r="1833" spans="1:5" x14ac:dyDescent="0.4">
      <c r="A1833">
        <v>2019</v>
      </c>
      <c r="B1833">
        <v>8</v>
      </c>
      <c r="C1833">
        <v>127</v>
      </c>
      <c r="D1833" s="3"/>
      <c r="E1833" s="3"/>
    </row>
    <row r="1834" spans="1:5" x14ac:dyDescent="0.4">
      <c r="A1834">
        <v>2019</v>
      </c>
      <c r="B1834">
        <v>8</v>
      </c>
      <c r="C1834">
        <v>128</v>
      </c>
      <c r="D1834" s="3"/>
      <c r="E1834" s="3"/>
    </row>
    <row r="1835" spans="1:5" x14ac:dyDescent="0.4">
      <c r="A1835">
        <v>2019</v>
      </c>
      <c r="B1835">
        <v>8</v>
      </c>
      <c r="C1835">
        <v>129</v>
      </c>
      <c r="D1835" s="3"/>
      <c r="E1835" s="3"/>
    </row>
    <row r="1836" spans="1:5" x14ac:dyDescent="0.4">
      <c r="A1836">
        <v>2019</v>
      </c>
      <c r="B1836">
        <v>8</v>
      </c>
      <c r="C1836">
        <v>130</v>
      </c>
      <c r="D1836" s="3"/>
      <c r="E1836" s="3"/>
    </row>
    <row r="1837" spans="1:5" x14ac:dyDescent="0.4">
      <c r="A1837">
        <v>2019</v>
      </c>
      <c r="B1837">
        <v>9</v>
      </c>
      <c r="C1837">
        <v>0</v>
      </c>
      <c r="D1837" s="3">
        <v>1164</v>
      </c>
      <c r="E1837" s="3">
        <v>1042</v>
      </c>
    </row>
    <row r="1838" spans="1:5" x14ac:dyDescent="0.4">
      <c r="A1838">
        <v>2019</v>
      </c>
      <c r="B1838">
        <v>9</v>
      </c>
      <c r="C1838">
        <v>1</v>
      </c>
      <c r="D1838" s="3">
        <v>1234</v>
      </c>
      <c r="E1838" s="3">
        <v>1166</v>
      </c>
    </row>
    <row r="1839" spans="1:5" x14ac:dyDescent="0.4">
      <c r="A1839">
        <v>2019</v>
      </c>
      <c r="B1839">
        <v>9</v>
      </c>
      <c r="C1839">
        <v>2</v>
      </c>
      <c r="D1839" s="3">
        <v>1311</v>
      </c>
      <c r="E1839" s="3">
        <v>1232</v>
      </c>
    </row>
    <row r="1840" spans="1:5" x14ac:dyDescent="0.4">
      <c r="A1840">
        <v>2019</v>
      </c>
      <c r="B1840">
        <v>9</v>
      </c>
      <c r="C1840">
        <v>3</v>
      </c>
      <c r="D1840" s="3">
        <v>1420</v>
      </c>
      <c r="E1840" s="3">
        <v>1275</v>
      </c>
    </row>
    <row r="1841" spans="1:5" x14ac:dyDescent="0.4">
      <c r="A1841">
        <v>2019</v>
      </c>
      <c r="B1841">
        <v>9</v>
      </c>
      <c r="C1841">
        <v>4</v>
      </c>
      <c r="D1841" s="3">
        <v>1399</v>
      </c>
      <c r="E1841" s="3">
        <v>1386</v>
      </c>
    </row>
    <row r="1842" spans="1:5" x14ac:dyDescent="0.4">
      <c r="A1842">
        <v>2019</v>
      </c>
      <c r="B1842">
        <v>9</v>
      </c>
      <c r="C1842">
        <v>5</v>
      </c>
      <c r="D1842" s="3">
        <v>1423</v>
      </c>
      <c r="E1842" s="3">
        <v>1366</v>
      </c>
    </row>
    <row r="1843" spans="1:5" x14ac:dyDescent="0.4">
      <c r="A1843">
        <v>2019</v>
      </c>
      <c r="B1843">
        <v>9</v>
      </c>
      <c r="C1843">
        <v>6</v>
      </c>
      <c r="D1843" s="3">
        <v>1428</v>
      </c>
      <c r="E1843" s="3">
        <v>1411</v>
      </c>
    </row>
    <row r="1844" spans="1:5" x14ac:dyDescent="0.4">
      <c r="A1844">
        <v>2019</v>
      </c>
      <c r="B1844">
        <v>9</v>
      </c>
      <c r="C1844">
        <v>7</v>
      </c>
      <c r="D1844" s="3">
        <v>1492</v>
      </c>
      <c r="E1844" s="3">
        <v>1455</v>
      </c>
    </row>
    <row r="1845" spans="1:5" x14ac:dyDescent="0.4">
      <c r="A1845">
        <v>2019</v>
      </c>
      <c r="B1845">
        <v>9</v>
      </c>
      <c r="C1845">
        <v>8</v>
      </c>
      <c r="D1845" s="3">
        <v>1578</v>
      </c>
      <c r="E1845" s="3">
        <v>1532</v>
      </c>
    </row>
    <row r="1846" spans="1:5" x14ac:dyDescent="0.4">
      <c r="A1846">
        <v>2019</v>
      </c>
      <c r="B1846">
        <v>9</v>
      </c>
      <c r="C1846">
        <v>9</v>
      </c>
      <c r="D1846" s="3">
        <v>1601</v>
      </c>
      <c r="E1846" s="3">
        <v>1528</v>
      </c>
    </row>
    <row r="1847" spans="1:5" x14ac:dyDescent="0.4">
      <c r="A1847">
        <v>2019</v>
      </c>
      <c r="B1847">
        <v>9</v>
      </c>
      <c r="C1847">
        <v>10</v>
      </c>
      <c r="D1847" s="3">
        <v>1578</v>
      </c>
      <c r="E1847" s="3">
        <v>1500</v>
      </c>
    </row>
    <row r="1848" spans="1:5" x14ac:dyDescent="0.4">
      <c r="A1848">
        <v>2019</v>
      </c>
      <c r="B1848">
        <v>9</v>
      </c>
      <c r="C1848">
        <v>11</v>
      </c>
      <c r="D1848" s="3">
        <v>1622</v>
      </c>
      <c r="E1848" s="3">
        <v>1575</v>
      </c>
    </row>
    <row r="1849" spans="1:5" x14ac:dyDescent="0.4">
      <c r="A1849">
        <v>2019</v>
      </c>
      <c r="B1849">
        <v>9</v>
      </c>
      <c r="C1849">
        <v>12</v>
      </c>
      <c r="D1849" s="3">
        <v>1676</v>
      </c>
      <c r="E1849" s="3">
        <v>1602</v>
      </c>
    </row>
    <row r="1850" spans="1:5" x14ac:dyDescent="0.4">
      <c r="A1850">
        <v>2019</v>
      </c>
      <c r="B1850">
        <v>9</v>
      </c>
      <c r="C1850">
        <v>13</v>
      </c>
      <c r="D1850" s="3">
        <v>1713</v>
      </c>
      <c r="E1850" s="3">
        <v>1618</v>
      </c>
    </row>
    <row r="1851" spans="1:5" x14ac:dyDescent="0.4">
      <c r="A1851">
        <v>2019</v>
      </c>
      <c r="B1851">
        <v>9</v>
      </c>
      <c r="C1851">
        <v>14</v>
      </c>
      <c r="D1851" s="3">
        <v>1711</v>
      </c>
      <c r="E1851" s="3">
        <v>1659</v>
      </c>
    </row>
    <row r="1852" spans="1:5" x14ac:dyDescent="0.4">
      <c r="A1852">
        <v>2019</v>
      </c>
      <c r="B1852">
        <v>9</v>
      </c>
      <c r="C1852">
        <v>15</v>
      </c>
      <c r="D1852" s="3">
        <v>1926</v>
      </c>
      <c r="E1852" s="3">
        <v>1653</v>
      </c>
    </row>
    <row r="1853" spans="1:5" x14ac:dyDescent="0.4">
      <c r="A1853">
        <v>2019</v>
      </c>
      <c r="B1853">
        <v>9</v>
      </c>
      <c r="C1853">
        <v>16</v>
      </c>
      <c r="D1853" s="3">
        <v>2171</v>
      </c>
      <c r="E1853" s="3">
        <v>1798</v>
      </c>
    </row>
    <row r="1854" spans="1:5" x14ac:dyDescent="0.4">
      <c r="A1854">
        <v>2019</v>
      </c>
      <c r="B1854">
        <v>9</v>
      </c>
      <c r="C1854">
        <v>17</v>
      </c>
      <c r="D1854" s="3">
        <v>2203</v>
      </c>
      <c r="E1854" s="3">
        <v>1739</v>
      </c>
    </row>
    <row r="1855" spans="1:5" x14ac:dyDescent="0.4">
      <c r="A1855">
        <v>2019</v>
      </c>
      <c r="B1855">
        <v>9</v>
      </c>
      <c r="C1855">
        <v>18</v>
      </c>
      <c r="D1855" s="3">
        <v>2344</v>
      </c>
      <c r="E1855" s="3">
        <v>1823</v>
      </c>
    </row>
    <row r="1856" spans="1:5" x14ac:dyDescent="0.4">
      <c r="A1856">
        <v>2019</v>
      </c>
      <c r="B1856">
        <v>9</v>
      </c>
      <c r="C1856">
        <v>19</v>
      </c>
      <c r="D1856" s="3">
        <v>2595</v>
      </c>
      <c r="E1856" s="3">
        <v>1961</v>
      </c>
    </row>
    <row r="1857" spans="1:5" x14ac:dyDescent="0.4">
      <c r="A1857">
        <v>2019</v>
      </c>
      <c r="B1857">
        <v>9</v>
      </c>
      <c r="C1857">
        <v>20</v>
      </c>
      <c r="D1857" s="3">
        <v>2555</v>
      </c>
      <c r="E1857" s="3">
        <v>1962</v>
      </c>
    </row>
    <row r="1858" spans="1:5" x14ac:dyDescent="0.4">
      <c r="A1858">
        <v>2019</v>
      </c>
      <c r="B1858">
        <v>9</v>
      </c>
      <c r="C1858">
        <v>21</v>
      </c>
      <c r="D1858" s="3">
        <v>2529</v>
      </c>
      <c r="E1858" s="3">
        <v>1915</v>
      </c>
    </row>
    <row r="1859" spans="1:5" x14ac:dyDescent="0.4">
      <c r="A1859">
        <v>2019</v>
      </c>
      <c r="B1859">
        <v>9</v>
      </c>
      <c r="C1859">
        <v>22</v>
      </c>
      <c r="D1859" s="3">
        <v>2401</v>
      </c>
      <c r="E1859" s="3">
        <v>1784</v>
      </c>
    </row>
    <row r="1860" spans="1:5" x14ac:dyDescent="0.4">
      <c r="A1860">
        <v>2019</v>
      </c>
      <c r="B1860">
        <v>9</v>
      </c>
      <c r="C1860">
        <v>23</v>
      </c>
      <c r="D1860" s="3">
        <v>2100</v>
      </c>
      <c r="E1860" s="3">
        <v>1679</v>
      </c>
    </row>
    <row r="1861" spans="1:5" x14ac:dyDescent="0.4">
      <c r="A1861">
        <v>2019</v>
      </c>
      <c r="B1861">
        <v>9</v>
      </c>
      <c r="C1861">
        <v>24</v>
      </c>
      <c r="D1861" s="3">
        <v>2030</v>
      </c>
      <c r="E1861" s="3">
        <v>1699</v>
      </c>
    </row>
    <row r="1862" spans="1:5" x14ac:dyDescent="0.4">
      <c r="A1862">
        <v>2019</v>
      </c>
      <c r="B1862">
        <v>9</v>
      </c>
      <c r="C1862">
        <v>25</v>
      </c>
      <c r="D1862" s="3">
        <v>1947</v>
      </c>
      <c r="E1862" s="3">
        <v>1637</v>
      </c>
    </row>
    <row r="1863" spans="1:5" x14ac:dyDescent="0.4">
      <c r="A1863">
        <v>2019</v>
      </c>
      <c r="B1863">
        <v>9</v>
      </c>
      <c r="C1863">
        <v>26</v>
      </c>
      <c r="D1863" s="3">
        <v>1905</v>
      </c>
      <c r="E1863" s="3">
        <v>1548</v>
      </c>
    </row>
    <row r="1864" spans="1:5" x14ac:dyDescent="0.4">
      <c r="A1864">
        <v>2019</v>
      </c>
      <c r="B1864">
        <v>9</v>
      </c>
      <c r="C1864">
        <v>27</v>
      </c>
      <c r="D1864" s="3">
        <v>1899</v>
      </c>
      <c r="E1864" s="3">
        <v>1563</v>
      </c>
    </row>
    <row r="1865" spans="1:5" x14ac:dyDescent="0.4">
      <c r="A1865">
        <v>2019</v>
      </c>
      <c r="B1865">
        <v>9</v>
      </c>
      <c r="C1865">
        <v>28</v>
      </c>
      <c r="D1865" s="3">
        <v>1918</v>
      </c>
      <c r="E1865" s="3">
        <v>1523</v>
      </c>
    </row>
    <row r="1866" spans="1:5" x14ac:dyDescent="0.4">
      <c r="A1866">
        <v>2019</v>
      </c>
      <c r="B1866">
        <v>9</v>
      </c>
      <c r="C1866">
        <v>29</v>
      </c>
      <c r="D1866" s="3">
        <v>1873</v>
      </c>
      <c r="E1866" s="3">
        <v>1606</v>
      </c>
    </row>
    <row r="1867" spans="1:5" x14ac:dyDescent="0.4">
      <c r="A1867">
        <v>2019</v>
      </c>
      <c r="B1867">
        <v>9</v>
      </c>
      <c r="C1867">
        <v>30</v>
      </c>
      <c r="D1867" s="3">
        <v>1879</v>
      </c>
      <c r="E1867" s="3">
        <v>1673</v>
      </c>
    </row>
    <row r="1868" spans="1:5" x14ac:dyDescent="0.4">
      <c r="A1868">
        <v>2019</v>
      </c>
      <c r="B1868">
        <v>9</v>
      </c>
      <c r="C1868">
        <v>31</v>
      </c>
      <c r="D1868" s="3">
        <v>1986</v>
      </c>
      <c r="E1868" s="3">
        <v>1660</v>
      </c>
    </row>
    <row r="1869" spans="1:5" x14ac:dyDescent="0.4">
      <c r="A1869">
        <v>2019</v>
      </c>
      <c r="B1869">
        <v>9</v>
      </c>
      <c r="C1869">
        <v>32</v>
      </c>
      <c r="D1869" s="3">
        <v>2099</v>
      </c>
      <c r="E1869" s="3">
        <v>1798</v>
      </c>
    </row>
    <row r="1870" spans="1:5" x14ac:dyDescent="0.4">
      <c r="A1870">
        <v>2019</v>
      </c>
      <c r="B1870">
        <v>9</v>
      </c>
      <c r="C1870">
        <v>33</v>
      </c>
      <c r="D1870" s="3">
        <v>1996</v>
      </c>
      <c r="E1870" s="3">
        <v>1710</v>
      </c>
    </row>
    <row r="1871" spans="1:5" x14ac:dyDescent="0.4">
      <c r="A1871">
        <v>2019</v>
      </c>
      <c r="B1871">
        <v>9</v>
      </c>
      <c r="C1871">
        <v>34</v>
      </c>
      <c r="D1871" s="3">
        <v>2059</v>
      </c>
      <c r="E1871" s="3">
        <v>1878</v>
      </c>
    </row>
    <row r="1872" spans="1:5" x14ac:dyDescent="0.4">
      <c r="A1872">
        <v>2019</v>
      </c>
      <c r="B1872">
        <v>9</v>
      </c>
      <c r="C1872">
        <v>35</v>
      </c>
      <c r="D1872" s="3">
        <v>2083</v>
      </c>
      <c r="E1872" s="3">
        <v>1876</v>
      </c>
    </row>
    <row r="1873" spans="1:5" x14ac:dyDescent="0.4">
      <c r="A1873">
        <v>2019</v>
      </c>
      <c r="B1873">
        <v>9</v>
      </c>
      <c r="C1873">
        <v>36</v>
      </c>
      <c r="D1873" s="3">
        <v>2165</v>
      </c>
      <c r="E1873" s="3">
        <v>2017</v>
      </c>
    </row>
    <row r="1874" spans="1:5" x14ac:dyDescent="0.4">
      <c r="A1874">
        <v>2019</v>
      </c>
      <c r="B1874">
        <v>9</v>
      </c>
      <c r="C1874">
        <v>37</v>
      </c>
      <c r="D1874" s="3">
        <v>2140</v>
      </c>
      <c r="E1874" s="3">
        <v>1990</v>
      </c>
    </row>
    <row r="1875" spans="1:5" x14ac:dyDescent="0.4">
      <c r="A1875">
        <v>2019</v>
      </c>
      <c r="B1875">
        <v>9</v>
      </c>
      <c r="C1875">
        <v>38</v>
      </c>
      <c r="D1875" s="3">
        <v>2165</v>
      </c>
      <c r="E1875" s="3">
        <v>2060</v>
      </c>
    </row>
    <row r="1876" spans="1:5" x14ac:dyDescent="0.4">
      <c r="A1876">
        <v>2019</v>
      </c>
      <c r="B1876">
        <v>9</v>
      </c>
      <c r="C1876">
        <v>39</v>
      </c>
      <c r="D1876" s="3">
        <v>2241</v>
      </c>
      <c r="E1876" s="3">
        <v>2195</v>
      </c>
    </row>
    <row r="1877" spans="1:5" x14ac:dyDescent="0.4">
      <c r="A1877">
        <v>2019</v>
      </c>
      <c r="B1877">
        <v>9</v>
      </c>
      <c r="C1877">
        <v>40</v>
      </c>
      <c r="D1877" s="3">
        <v>2492</v>
      </c>
      <c r="E1877" s="3">
        <v>2286</v>
      </c>
    </row>
    <row r="1878" spans="1:5" x14ac:dyDescent="0.4">
      <c r="A1878">
        <v>2019</v>
      </c>
      <c r="B1878">
        <v>9</v>
      </c>
      <c r="C1878">
        <v>41</v>
      </c>
      <c r="D1878" s="3">
        <v>2523</v>
      </c>
      <c r="E1878" s="3">
        <v>2386</v>
      </c>
    </row>
    <row r="1879" spans="1:5" x14ac:dyDescent="0.4">
      <c r="A1879">
        <v>2019</v>
      </c>
      <c r="B1879">
        <v>9</v>
      </c>
      <c r="C1879">
        <v>42</v>
      </c>
      <c r="D1879" s="3">
        <v>2609</v>
      </c>
      <c r="E1879" s="3">
        <v>2503</v>
      </c>
    </row>
    <row r="1880" spans="1:5" x14ac:dyDescent="0.4">
      <c r="A1880">
        <v>2019</v>
      </c>
      <c r="B1880">
        <v>9</v>
      </c>
      <c r="C1880">
        <v>43</v>
      </c>
      <c r="D1880" s="3">
        <v>2879</v>
      </c>
      <c r="E1880" s="3">
        <v>2633</v>
      </c>
    </row>
    <row r="1881" spans="1:5" x14ac:dyDescent="0.4">
      <c r="A1881">
        <v>2019</v>
      </c>
      <c r="B1881">
        <v>9</v>
      </c>
      <c r="C1881">
        <v>44</v>
      </c>
      <c r="D1881" s="3">
        <v>3010</v>
      </c>
      <c r="E1881" s="3">
        <v>2927</v>
      </c>
    </row>
    <row r="1882" spans="1:5" x14ac:dyDescent="0.4">
      <c r="A1882">
        <v>2019</v>
      </c>
      <c r="B1882">
        <v>9</v>
      </c>
      <c r="C1882">
        <v>45</v>
      </c>
      <c r="D1882" s="3">
        <v>3225</v>
      </c>
      <c r="E1882" s="3">
        <v>3004</v>
      </c>
    </row>
    <row r="1883" spans="1:5" x14ac:dyDescent="0.4">
      <c r="A1883">
        <v>2019</v>
      </c>
      <c r="B1883">
        <v>9</v>
      </c>
      <c r="C1883">
        <v>46</v>
      </c>
      <c r="D1883" s="3">
        <v>3389</v>
      </c>
      <c r="E1883" s="3">
        <v>3159</v>
      </c>
    </row>
    <row r="1884" spans="1:5" x14ac:dyDescent="0.4">
      <c r="A1884">
        <v>2019</v>
      </c>
      <c r="B1884">
        <v>9</v>
      </c>
      <c r="C1884">
        <v>47</v>
      </c>
      <c r="D1884" s="3">
        <v>3405</v>
      </c>
      <c r="E1884" s="3">
        <v>3178</v>
      </c>
    </row>
    <row r="1885" spans="1:5" x14ac:dyDescent="0.4">
      <c r="A1885">
        <v>2019</v>
      </c>
      <c r="B1885">
        <v>9</v>
      </c>
      <c r="C1885">
        <v>48</v>
      </c>
      <c r="D1885" s="3">
        <v>3400</v>
      </c>
      <c r="E1885" s="3">
        <v>3229</v>
      </c>
    </row>
    <row r="1886" spans="1:5" x14ac:dyDescent="0.4">
      <c r="A1886">
        <v>2019</v>
      </c>
      <c r="B1886">
        <v>9</v>
      </c>
      <c r="C1886">
        <v>49</v>
      </c>
      <c r="D1886" s="3">
        <v>3232</v>
      </c>
      <c r="E1886" s="3">
        <v>2974</v>
      </c>
    </row>
    <row r="1887" spans="1:5" x14ac:dyDescent="0.4">
      <c r="A1887">
        <v>2019</v>
      </c>
      <c r="B1887">
        <v>9</v>
      </c>
      <c r="C1887">
        <v>50</v>
      </c>
      <c r="D1887" s="3">
        <v>3202</v>
      </c>
      <c r="E1887" s="3">
        <v>2895</v>
      </c>
    </row>
    <row r="1888" spans="1:5" x14ac:dyDescent="0.4">
      <c r="A1888">
        <v>2019</v>
      </c>
      <c r="B1888">
        <v>9</v>
      </c>
      <c r="C1888">
        <v>51</v>
      </c>
      <c r="D1888" s="3">
        <v>3055</v>
      </c>
      <c r="E1888" s="3">
        <v>2859</v>
      </c>
    </row>
    <row r="1889" spans="1:5" x14ac:dyDescent="0.4">
      <c r="A1889">
        <v>2019</v>
      </c>
      <c r="B1889">
        <v>9</v>
      </c>
      <c r="C1889">
        <v>52</v>
      </c>
      <c r="D1889" s="3">
        <v>3068</v>
      </c>
      <c r="E1889" s="3">
        <v>2894</v>
      </c>
    </row>
    <row r="1890" spans="1:5" x14ac:dyDescent="0.4">
      <c r="A1890">
        <v>2019</v>
      </c>
      <c r="B1890">
        <v>9</v>
      </c>
      <c r="C1890">
        <v>53</v>
      </c>
      <c r="D1890" s="3">
        <v>2364</v>
      </c>
      <c r="E1890" s="3">
        <v>2186</v>
      </c>
    </row>
    <row r="1891" spans="1:5" x14ac:dyDescent="0.4">
      <c r="A1891">
        <v>2019</v>
      </c>
      <c r="B1891">
        <v>9</v>
      </c>
      <c r="C1891">
        <v>54</v>
      </c>
      <c r="D1891" s="3">
        <v>2817</v>
      </c>
      <c r="E1891" s="3">
        <v>2725</v>
      </c>
    </row>
    <row r="1892" spans="1:5" x14ac:dyDescent="0.4">
      <c r="A1892">
        <v>2019</v>
      </c>
      <c r="B1892">
        <v>9</v>
      </c>
      <c r="C1892">
        <v>55</v>
      </c>
      <c r="D1892" s="3">
        <v>2584</v>
      </c>
      <c r="E1892" s="3">
        <v>2512</v>
      </c>
    </row>
    <row r="1893" spans="1:5" x14ac:dyDescent="0.4">
      <c r="A1893">
        <v>2019</v>
      </c>
      <c r="B1893">
        <v>9</v>
      </c>
      <c r="C1893">
        <v>56</v>
      </c>
      <c r="D1893" s="3">
        <v>2600</v>
      </c>
      <c r="E1893" s="3">
        <v>2442</v>
      </c>
    </row>
    <row r="1894" spans="1:5" x14ac:dyDescent="0.4">
      <c r="A1894">
        <v>2019</v>
      </c>
      <c r="B1894">
        <v>9</v>
      </c>
      <c r="C1894">
        <v>57</v>
      </c>
      <c r="D1894" s="3">
        <v>2478</v>
      </c>
      <c r="E1894" s="3">
        <v>2363</v>
      </c>
    </row>
    <row r="1895" spans="1:5" x14ac:dyDescent="0.4">
      <c r="A1895">
        <v>2019</v>
      </c>
      <c r="B1895">
        <v>9</v>
      </c>
      <c r="C1895">
        <v>58</v>
      </c>
      <c r="D1895" s="3">
        <v>2399</v>
      </c>
      <c r="E1895" s="3">
        <v>2312</v>
      </c>
    </row>
    <row r="1896" spans="1:5" x14ac:dyDescent="0.4">
      <c r="A1896">
        <v>2019</v>
      </c>
      <c r="B1896">
        <v>9</v>
      </c>
      <c r="C1896">
        <v>59</v>
      </c>
      <c r="D1896" s="3">
        <v>2389</v>
      </c>
      <c r="E1896" s="3">
        <v>2295</v>
      </c>
    </row>
    <row r="1897" spans="1:5" x14ac:dyDescent="0.4">
      <c r="A1897">
        <v>2019</v>
      </c>
      <c r="B1897">
        <v>9</v>
      </c>
      <c r="C1897">
        <v>60</v>
      </c>
      <c r="D1897" s="3">
        <v>2481</v>
      </c>
      <c r="E1897" s="3">
        <v>2302</v>
      </c>
    </row>
    <row r="1898" spans="1:5" x14ac:dyDescent="0.4">
      <c r="A1898">
        <v>2019</v>
      </c>
      <c r="B1898">
        <v>9</v>
      </c>
      <c r="C1898">
        <v>61</v>
      </c>
      <c r="D1898" s="3">
        <v>2288</v>
      </c>
      <c r="E1898" s="3">
        <v>2186</v>
      </c>
    </row>
    <row r="1899" spans="1:5" x14ac:dyDescent="0.4">
      <c r="A1899">
        <v>2019</v>
      </c>
      <c r="B1899">
        <v>9</v>
      </c>
      <c r="C1899">
        <v>62</v>
      </c>
      <c r="D1899" s="3">
        <v>2243</v>
      </c>
      <c r="E1899" s="3">
        <v>2202</v>
      </c>
    </row>
    <row r="1900" spans="1:5" x14ac:dyDescent="0.4">
      <c r="A1900">
        <v>2019</v>
      </c>
      <c r="B1900">
        <v>9</v>
      </c>
      <c r="C1900">
        <v>63</v>
      </c>
      <c r="D1900" s="3">
        <v>2319</v>
      </c>
      <c r="E1900" s="3">
        <v>2344</v>
      </c>
    </row>
    <row r="1901" spans="1:5" x14ac:dyDescent="0.4">
      <c r="A1901">
        <v>2019</v>
      </c>
      <c r="B1901">
        <v>9</v>
      </c>
      <c r="C1901">
        <v>64</v>
      </c>
      <c r="D1901" s="3">
        <v>2413</v>
      </c>
      <c r="E1901" s="3">
        <v>2404</v>
      </c>
    </row>
    <row r="1902" spans="1:5" x14ac:dyDescent="0.4">
      <c r="A1902">
        <v>2019</v>
      </c>
      <c r="B1902">
        <v>9</v>
      </c>
      <c r="C1902">
        <v>65</v>
      </c>
      <c r="D1902" s="3">
        <v>2392</v>
      </c>
      <c r="E1902" s="3">
        <v>2468</v>
      </c>
    </row>
    <row r="1903" spans="1:5" x14ac:dyDescent="0.4">
      <c r="A1903">
        <v>2019</v>
      </c>
      <c r="B1903">
        <v>9</v>
      </c>
      <c r="C1903">
        <v>66</v>
      </c>
      <c r="D1903" s="3">
        <v>2586</v>
      </c>
      <c r="E1903" s="3">
        <v>2553</v>
      </c>
    </row>
    <row r="1904" spans="1:5" x14ac:dyDescent="0.4">
      <c r="A1904">
        <v>2019</v>
      </c>
      <c r="B1904">
        <v>9</v>
      </c>
      <c r="C1904">
        <v>67</v>
      </c>
      <c r="D1904" s="3">
        <v>2757</v>
      </c>
      <c r="E1904" s="3">
        <v>2879</v>
      </c>
    </row>
    <row r="1905" spans="1:5" x14ac:dyDescent="0.4">
      <c r="A1905">
        <v>2019</v>
      </c>
      <c r="B1905">
        <v>9</v>
      </c>
      <c r="C1905">
        <v>68</v>
      </c>
      <c r="D1905" s="3">
        <v>2893</v>
      </c>
      <c r="E1905" s="3">
        <v>3088</v>
      </c>
    </row>
    <row r="1906" spans="1:5" x14ac:dyDescent="0.4">
      <c r="A1906">
        <v>2019</v>
      </c>
      <c r="B1906">
        <v>9</v>
      </c>
      <c r="C1906">
        <v>69</v>
      </c>
      <c r="D1906" s="3">
        <v>3190</v>
      </c>
      <c r="E1906" s="3">
        <v>3425</v>
      </c>
    </row>
    <row r="1907" spans="1:5" x14ac:dyDescent="0.4">
      <c r="A1907">
        <v>2019</v>
      </c>
      <c r="B1907">
        <v>9</v>
      </c>
      <c r="C1907">
        <v>70</v>
      </c>
      <c r="D1907" s="3">
        <v>3592</v>
      </c>
      <c r="E1907" s="3">
        <v>3821</v>
      </c>
    </row>
    <row r="1908" spans="1:5" x14ac:dyDescent="0.4">
      <c r="A1908">
        <v>2019</v>
      </c>
      <c r="B1908">
        <v>9</v>
      </c>
      <c r="C1908">
        <v>71</v>
      </c>
      <c r="D1908" s="3">
        <v>3418</v>
      </c>
      <c r="E1908" s="3">
        <v>3931</v>
      </c>
    </row>
    <row r="1909" spans="1:5" x14ac:dyDescent="0.4">
      <c r="A1909">
        <v>2019</v>
      </c>
      <c r="B1909">
        <v>9</v>
      </c>
      <c r="C1909">
        <v>72</v>
      </c>
      <c r="D1909" s="3">
        <v>3438</v>
      </c>
      <c r="E1909" s="3">
        <v>3931</v>
      </c>
    </row>
    <row r="1910" spans="1:5" x14ac:dyDescent="0.4">
      <c r="A1910">
        <v>2019</v>
      </c>
      <c r="B1910">
        <v>9</v>
      </c>
      <c r="C1910">
        <v>73</v>
      </c>
      <c r="D1910" s="3">
        <v>2009</v>
      </c>
      <c r="E1910" s="3">
        <v>2415</v>
      </c>
    </row>
    <row r="1911" spans="1:5" x14ac:dyDescent="0.4">
      <c r="A1911">
        <v>2019</v>
      </c>
      <c r="B1911">
        <v>9</v>
      </c>
      <c r="C1911">
        <v>74</v>
      </c>
      <c r="D1911" s="3">
        <v>2215</v>
      </c>
      <c r="E1911" s="3">
        <v>2634</v>
      </c>
    </row>
    <row r="1912" spans="1:5" x14ac:dyDescent="0.4">
      <c r="A1912">
        <v>2019</v>
      </c>
      <c r="B1912">
        <v>9</v>
      </c>
      <c r="C1912">
        <v>75</v>
      </c>
      <c r="D1912" s="3">
        <v>2787</v>
      </c>
      <c r="E1912" s="3">
        <v>3351</v>
      </c>
    </row>
    <row r="1913" spans="1:5" x14ac:dyDescent="0.4">
      <c r="A1913">
        <v>2019</v>
      </c>
      <c r="B1913">
        <v>9</v>
      </c>
      <c r="C1913">
        <v>76</v>
      </c>
      <c r="D1913" s="3">
        <v>2676</v>
      </c>
      <c r="E1913" s="3">
        <v>3104</v>
      </c>
    </row>
    <row r="1914" spans="1:5" x14ac:dyDescent="0.4">
      <c r="A1914">
        <v>2019</v>
      </c>
      <c r="B1914">
        <v>9</v>
      </c>
      <c r="C1914">
        <v>77</v>
      </c>
      <c r="D1914" s="3">
        <v>2724</v>
      </c>
      <c r="E1914" s="3">
        <v>3137</v>
      </c>
    </row>
    <row r="1915" spans="1:5" x14ac:dyDescent="0.4">
      <c r="A1915">
        <v>2019</v>
      </c>
      <c r="B1915">
        <v>9</v>
      </c>
      <c r="C1915">
        <v>78</v>
      </c>
      <c r="D1915" s="3">
        <v>2543</v>
      </c>
      <c r="E1915" s="3">
        <v>3053</v>
      </c>
    </row>
    <row r="1916" spans="1:5" x14ac:dyDescent="0.4">
      <c r="A1916">
        <v>2019</v>
      </c>
      <c r="B1916">
        <v>9</v>
      </c>
      <c r="C1916">
        <v>79</v>
      </c>
      <c r="D1916" s="3">
        <v>2134</v>
      </c>
      <c r="E1916" s="3">
        <v>2651</v>
      </c>
    </row>
    <row r="1917" spans="1:5" x14ac:dyDescent="0.4">
      <c r="A1917">
        <v>2019</v>
      </c>
      <c r="B1917">
        <v>9</v>
      </c>
      <c r="C1917">
        <v>80</v>
      </c>
      <c r="D1917" s="3">
        <v>1846</v>
      </c>
      <c r="E1917" s="3">
        <v>2270</v>
      </c>
    </row>
    <row r="1918" spans="1:5" x14ac:dyDescent="0.4">
      <c r="A1918">
        <v>2019</v>
      </c>
      <c r="B1918">
        <v>9</v>
      </c>
      <c r="C1918">
        <v>81</v>
      </c>
      <c r="D1918" s="3">
        <v>1753</v>
      </c>
      <c r="E1918" s="3">
        <v>2349</v>
      </c>
    </row>
    <row r="1919" spans="1:5" x14ac:dyDescent="0.4">
      <c r="A1919">
        <v>2019</v>
      </c>
      <c r="B1919">
        <v>9</v>
      </c>
      <c r="C1919">
        <v>82</v>
      </c>
      <c r="D1919" s="3">
        <v>1695</v>
      </c>
      <c r="E1919" s="3">
        <v>2146</v>
      </c>
    </row>
    <row r="1920" spans="1:5" x14ac:dyDescent="0.4">
      <c r="A1920">
        <v>2019</v>
      </c>
      <c r="B1920">
        <v>9</v>
      </c>
      <c r="C1920">
        <v>83</v>
      </c>
      <c r="D1920" s="3">
        <v>1612</v>
      </c>
      <c r="E1920" s="3">
        <v>2181</v>
      </c>
    </row>
    <row r="1921" spans="1:5" x14ac:dyDescent="0.4">
      <c r="A1921">
        <v>2019</v>
      </c>
      <c r="B1921">
        <v>9</v>
      </c>
      <c r="C1921">
        <v>84</v>
      </c>
      <c r="D1921" s="3">
        <v>1512</v>
      </c>
      <c r="E1921" s="3">
        <v>2111</v>
      </c>
    </row>
    <row r="1922" spans="1:5" x14ac:dyDescent="0.4">
      <c r="A1922">
        <v>2019</v>
      </c>
      <c r="B1922">
        <v>9</v>
      </c>
      <c r="C1922">
        <v>85</v>
      </c>
      <c r="D1922" s="3">
        <v>1189</v>
      </c>
      <c r="E1922" s="3">
        <v>1807</v>
      </c>
    </row>
    <row r="1923" spans="1:5" x14ac:dyDescent="0.4">
      <c r="A1923">
        <v>2019</v>
      </c>
      <c r="B1923">
        <v>9</v>
      </c>
      <c r="C1923">
        <v>86</v>
      </c>
      <c r="D1923" s="3">
        <v>1047</v>
      </c>
      <c r="E1923" s="3">
        <v>1742</v>
      </c>
    </row>
    <row r="1924" spans="1:5" x14ac:dyDescent="0.4">
      <c r="A1924">
        <v>2019</v>
      </c>
      <c r="B1924">
        <v>9</v>
      </c>
      <c r="C1924">
        <v>87</v>
      </c>
      <c r="D1924" s="3">
        <v>913</v>
      </c>
      <c r="E1924" s="3">
        <v>1510</v>
      </c>
    </row>
    <row r="1925" spans="1:5" x14ac:dyDescent="0.4">
      <c r="A1925">
        <v>2019</v>
      </c>
      <c r="B1925">
        <v>9</v>
      </c>
      <c r="C1925">
        <v>88</v>
      </c>
      <c r="D1925" s="3">
        <v>752</v>
      </c>
      <c r="E1925" s="3">
        <v>1343</v>
      </c>
    </row>
    <row r="1926" spans="1:5" x14ac:dyDescent="0.4">
      <c r="A1926">
        <v>2019</v>
      </c>
      <c r="B1926">
        <v>9</v>
      </c>
      <c r="C1926">
        <v>89</v>
      </c>
      <c r="D1926" s="3">
        <v>553</v>
      </c>
      <c r="E1926" s="3">
        <v>1169</v>
      </c>
    </row>
    <row r="1927" spans="1:5" x14ac:dyDescent="0.4">
      <c r="A1927">
        <v>2019</v>
      </c>
      <c r="B1927">
        <v>9</v>
      </c>
      <c r="C1927">
        <v>90</v>
      </c>
      <c r="D1927" s="3">
        <v>475</v>
      </c>
      <c r="E1927" s="3">
        <v>1016</v>
      </c>
    </row>
    <row r="1928" spans="1:5" x14ac:dyDescent="0.4">
      <c r="A1928">
        <v>2019</v>
      </c>
      <c r="B1928">
        <v>9</v>
      </c>
      <c r="C1928">
        <v>91</v>
      </c>
      <c r="D1928" s="3">
        <v>371</v>
      </c>
      <c r="E1928" s="3">
        <v>880</v>
      </c>
    </row>
    <row r="1929" spans="1:5" x14ac:dyDescent="0.4">
      <c r="A1929">
        <v>2019</v>
      </c>
      <c r="B1929">
        <v>9</v>
      </c>
      <c r="C1929">
        <v>92</v>
      </c>
      <c r="D1929" s="3">
        <v>301</v>
      </c>
      <c r="E1929" s="3">
        <v>705</v>
      </c>
    </row>
    <row r="1930" spans="1:5" x14ac:dyDescent="0.4">
      <c r="A1930">
        <v>2019</v>
      </c>
      <c r="B1930">
        <v>9</v>
      </c>
      <c r="C1930">
        <v>93</v>
      </c>
      <c r="D1930" s="3">
        <v>232</v>
      </c>
      <c r="E1930" s="3">
        <v>597</v>
      </c>
    </row>
    <row r="1931" spans="1:5" x14ac:dyDescent="0.4">
      <c r="A1931">
        <v>2019</v>
      </c>
      <c r="B1931">
        <v>9</v>
      </c>
      <c r="C1931">
        <v>94</v>
      </c>
      <c r="D1931" s="3">
        <v>130</v>
      </c>
      <c r="E1931" s="3">
        <v>564</v>
      </c>
    </row>
    <row r="1932" spans="1:5" x14ac:dyDescent="0.4">
      <c r="A1932">
        <v>2019</v>
      </c>
      <c r="B1932">
        <v>9</v>
      </c>
      <c r="C1932">
        <v>95</v>
      </c>
      <c r="D1932" s="3">
        <v>101</v>
      </c>
      <c r="E1932" s="3">
        <v>390</v>
      </c>
    </row>
    <row r="1933" spans="1:5" x14ac:dyDescent="0.4">
      <c r="A1933">
        <v>2019</v>
      </c>
      <c r="B1933">
        <v>9</v>
      </c>
      <c r="C1933">
        <v>96</v>
      </c>
      <c r="D1933" s="3">
        <v>72</v>
      </c>
      <c r="E1933" s="3">
        <v>297</v>
      </c>
    </row>
    <row r="1934" spans="1:5" x14ac:dyDescent="0.4">
      <c r="A1934">
        <v>2019</v>
      </c>
      <c r="B1934">
        <v>9</v>
      </c>
      <c r="C1934">
        <v>97</v>
      </c>
      <c r="D1934" s="3">
        <v>44</v>
      </c>
      <c r="E1934" s="3">
        <v>214</v>
      </c>
    </row>
    <row r="1935" spans="1:5" x14ac:dyDescent="0.4">
      <c r="A1935">
        <v>2019</v>
      </c>
      <c r="B1935">
        <v>9</v>
      </c>
      <c r="C1935">
        <v>98</v>
      </c>
      <c r="D1935" s="3">
        <v>24</v>
      </c>
      <c r="E1935" s="3">
        <v>170</v>
      </c>
    </row>
    <row r="1936" spans="1:5" x14ac:dyDescent="0.4">
      <c r="A1936">
        <v>2019</v>
      </c>
      <c r="B1936">
        <v>9</v>
      </c>
      <c r="C1936">
        <v>99</v>
      </c>
      <c r="D1936" s="3">
        <v>26</v>
      </c>
      <c r="E1936" s="3">
        <v>113</v>
      </c>
    </row>
    <row r="1937" spans="1:5" x14ac:dyDescent="0.4">
      <c r="A1937">
        <v>2019</v>
      </c>
      <c r="B1937">
        <v>9</v>
      </c>
      <c r="C1937">
        <v>100</v>
      </c>
      <c r="D1937" s="3">
        <v>16</v>
      </c>
      <c r="E1937" s="3">
        <v>69</v>
      </c>
    </row>
    <row r="1938" spans="1:5" x14ac:dyDescent="0.4">
      <c r="A1938">
        <v>2019</v>
      </c>
      <c r="B1938">
        <v>9</v>
      </c>
      <c r="C1938">
        <v>101</v>
      </c>
      <c r="D1938" s="3">
        <v>10</v>
      </c>
      <c r="E1938" s="3">
        <v>50</v>
      </c>
    </row>
    <row r="1939" spans="1:5" x14ac:dyDescent="0.4">
      <c r="A1939">
        <v>2019</v>
      </c>
      <c r="B1939">
        <v>9</v>
      </c>
      <c r="C1939">
        <v>102</v>
      </c>
      <c r="D1939" s="3">
        <v>2</v>
      </c>
      <c r="E1939" s="3">
        <v>31</v>
      </c>
    </row>
    <row r="1940" spans="1:5" x14ac:dyDescent="0.4">
      <c r="A1940">
        <v>2019</v>
      </c>
      <c r="B1940">
        <v>9</v>
      </c>
      <c r="C1940">
        <v>103</v>
      </c>
      <c r="D1940" s="3">
        <v>3</v>
      </c>
      <c r="E1940" s="3">
        <v>20</v>
      </c>
    </row>
    <row r="1941" spans="1:5" x14ac:dyDescent="0.4">
      <c r="A1941">
        <v>2019</v>
      </c>
      <c r="B1941">
        <v>9</v>
      </c>
      <c r="C1941">
        <v>104</v>
      </c>
      <c r="D1941" s="3">
        <v>1</v>
      </c>
      <c r="E1941" s="3">
        <v>16</v>
      </c>
    </row>
    <row r="1942" spans="1:5" x14ac:dyDescent="0.4">
      <c r="A1942">
        <v>2019</v>
      </c>
      <c r="B1942">
        <v>9</v>
      </c>
      <c r="C1942">
        <v>105</v>
      </c>
      <c r="D1942" s="3">
        <v>1</v>
      </c>
      <c r="E1942" s="3">
        <v>7</v>
      </c>
    </row>
    <row r="1943" spans="1:5" x14ac:dyDescent="0.4">
      <c r="A1943">
        <v>2019</v>
      </c>
      <c r="B1943">
        <v>9</v>
      </c>
      <c r="C1943">
        <v>106</v>
      </c>
      <c r="D1943" s="3">
        <v>2</v>
      </c>
      <c r="E1943" s="3">
        <v>6</v>
      </c>
    </row>
    <row r="1944" spans="1:5" x14ac:dyDescent="0.4">
      <c r="A1944">
        <v>2019</v>
      </c>
      <c r="B1944">
        <v>9</v>
      </c>
      <c r="C1944">
        <v>107</v>
      </c>
      <c r="D1944" s="3"/>
      <c r="E1944" s="3">
        <v>4</v>
      </c>
    </row>
    <row r="1945" spans="1:5" x14ac:dyDescent="0.4">
      <c r="A1945">
        <v>2019</v>
      </c>
      <c r="B1945">
        <v>9</v>
      </c>
      <c r="C1945">
        <v>108</v>
      </c>
      <c r="D1945" s="3"/>
      <c r="E1945" s="3">
        <v>3</v>
      </c>
    </row>
    <row r="1946" spans="1:5" x14ac:dyDescent="0.4">
      <c r="A1946">
        <v>2019</v>
      </c>
      <c r="B1946">
        <v>9</v>
      </c>
      <c r="C1946">
        <v>109</v>
      </c>
      <c r="D1946" s="3"/>
      <c r="E1946" s="3">
        <v>1</v>
      </c>
    </row>
    <row r="1947" spans="1:5" x14ac:dyDescent="0.4">
      <c r="A1947">
        <v>2019</v>
      </c>
      <c r="B1947">
        <v>9</v>
      </c>
      <c r="C1947">
        <v>110</v>
      </c>
      <c r="D1947" s="3"/>
      <c r="E1947" s="3"/>
    </row>
    <row r="1948" spans="1:5" x14ac:dyDescent="0.4">
      <c r="A1948">
        <v>2019</v>
      </c>
      <c r="B1948">
        <v>9</v>
      </c>
      <c r="C1948">
        <v>111</v>
      </c>
      <c r="D1948" s="3"/>
      <c r="E1948" s="3"/>
    </row>
    <row r="1949" spans="1:5" x14ac:dyDescent="0.4">
      <c r="A1949">
        <v>2019</v>
      </c>
      <c r="B1949">
        <v>9</v>
      </c>
      <c r="C1949">
        <v>112</v>
      </c>
      <c r="D1949" s="3"/>
      <c r="E1949" s="3">
        <v>1</v>
      </c>
    </row>
    <row r="1950" spans="1:5" x14ac:dyDescent="0.4">
      <c r="A1950">
        <v>2019</v>
      </c>
      <c r="B1950">
        <v>9</v>
      </c>
      <c r="C1950">
        <v>113</v>
      </c>
      <c r="D1950" s="3"/>
      <c r="E1950" s="3"/>
    </row>
    <row r="1951" spans="1:5" x14ac:dyDescent="0.4">
      <c r="A1951">
        <v>2019</v>
      </c>
      <c r="B1951">
        <v>9</v>
      </c>
      <c r="C1951">
        <v>114</v>
      </c>
      <c r="D1951" s="3"/>
      <c r="E1951" s="3"/>
    </row>
    <row r="1952" spans="1:5" x14ac:dyDescent="0.4">
      <c r="A1952">
        <v>2019</v>
      </c>
      <c r="B1952">
        <v>9</v>
      </c>
      <c r="C1952">
        <v>115</v>
      </c>
      <c r="D1952" s="3"/>
      <c r="E1952" s="3"/>
    </row>
    <row r="1953" spans="1:5" x14ac:dyDescent="0.4">
      <c r="A1953">
        <v>2019</v>
      </c>
      <c r="B1953">
        <v>9</v>
      </c>
      <c r="C1953">
        <v>116</v>
      </c>
      <c r="D1953" s="3"/>
      <c r="E1953" s="3"/>
    </row>
    <row r="1954" spans="1:5" x14ac:dyDescent="0.4">
      <c r="A1954">
        <v>2019</v>
      </c>
      <c r="B1954">
        <v>9</v>
      </c>
      <c r="C1954">
        <v>117</v>
      </c>
      <c r="D1954" s="3"/>
      <c r="E1954" s="3"/>
    </row>
    <row r="1955" spans="1:5" x14ac:dyDescent="0.4">
      <c r="A1955">
        <v>2019</v>
      </c>
      <c r="B1955">
        <v>9</v>
      </c>
      <c r="C1955">
        <v>118</v>
      </c>
      <c r="D1955" s="3"/>
      <c r="E1955" s="3"/>
    </row>
    <row r="1956" spans="1:5" x14ac:dyDescent="0.4">
      <c r="A1956">
        <v>2019</v>
      </c>
      <c r="B1956">
        <v>9</v>
      </c>
      <c r="C1956">
        <v>119</v>
      </c>
      <c r="D1956" s="3"/>
      <c r="E1956" s="3"/>
    </row>
    <row r="1957" spans="1:5" x14ac:dyDescent="0.4">
      <c r="A1957">
        <v>2019</v>
      </c>
      <c r="B1957">
        <v>9</v>
      </c>
      <c r="C1957">
        <v>120</v>
      </c>
      <c r="D1957" s="3"/>
      <c r="E1957" s="3"/>
    </row>
    <row r="1958" spans="1:5" x14ac:dyDescent="0.4">
      <c r="A1958">
        <v>2019</v>
      </c>
      <c r="B1958">
        <v>9</v>
      </c>
      <c r="C1958">
        <v>121</v>
      </c>
      <c r="D1958" s="3"/>
      <c r="E1958" s="3"/>
    </row>
    <row r="1959" spans="1:5" x14ac:dyDescent="0.4">
      <c r="A1959">
        <v>2019</v>
      </c>
      <c r="B1959">
        <v>9</v>
      </c>
      <c r="C1959">
        <v>122</v>
      </c>
      <c r="D1959" s="3"/>
      <c r="E1959" s="3"/>
    </row>
    <row r="1960" spans="1:5" x14ac:dyDescent="0.4">
      <c r="A1960">
        <v>2019</v>
      </c>
      <c r="B1960">
        <v>9</v>
      </c>
      <c r="C1960">
        <v>123</v>
      </c>
      <c r="D1960" s="3"/>
      <c r="E1960" s="3"/>
    </row>
    <row r="1961" spans="1:5" x14ac:dyDescent="0.4">
      <c r="A1961">
        <v>2019</v>
      </c>
      <c r="B1961">
        <v>9</v>
      </c>
      <c r="C1961">
        <v>124</v>
      </c>
      <c r="D1961" s="3"/>
      <c r="E1961" s="3"/>
    </row>
    <row r="1962" spans="1:5" x14ac:dyDescent="0.4">
      <c r="A1962">
        <v>2019</v>
      </c>
      <c r="B1962">
        <v>9</v>
      </c>
      <c r="C1962">
        <v>125</v>
      </c>
      <c r="D1962" s="3"/>
      <c r="E1962" s="3"/>
    </row>
    <row r="1963" spans="1:5" x14ac:dyDescent="0.4">
      <c r="A1963">
        <v>2019</v>
      </c>
      <c r="B1963">
        <v>9</v>
      </c>
      <c r="C1963">
        <v>126</v>
      </c>
      <c r="D1963" s="3"/>
      <c r="E1963" s="3"/>
    </row>
    <row r="1964" spans="1:5" x14ac:dyDescent="0.4">
      <c r="A1964">
        <v>2019</v>
      </c>
      <c r="B1964">
        <v>9</v>
      </c>
      <c r="C1964">
        <v>127</v>
      </c>
      <c r="D1964" s="3"/>
      <c r="E1964" s="3"/>
    </row>
    <row r="1965" spans="1:5" x14ac:dyDescent="0.4">
      <c r="A1965">
        <v>2019</v>
      </c>
      <c r="B1965">
        <v>9</v>
      </c>
      <c r="C1965">
        <v>128</v>
      </c>
      <c r="D1965" s="3"/>
      <c r="E1965" s="3"/>
    </row>
    <row r="1966" spans="1:5" x14ac:dyDescent="0.4">
      <c r="A1966">
        <v>2019</v>
      </c>
      <c r="B1966">
        <v>9</v>
      </c>
      <c r="C1966">
        <v>129</v>
      </c>
      <c r="D1966" s="3"/>
      <c r="E1966" s="3"/>
    </row>
    <row r="1967" spans="1:5" x14ac:dyDescent="0.4">
      <c r="A1967">
        <v>2019</v>
      </c>
      <c r="B1967">
        <v>9</v>
      </c>
      <c r="C1967">
        <v>130</v>
      </c>
      <c r="D1967" s="3"/>
      <c r="E1967" s="3"/>
    </row>
    <row r="1968" spans="1:5" x14ac:dyDescent="0.4">
      <c r="A1968">
        <v>2019</v>
      </c>
      <c r="B1968">
        <v>10</v>
      </c>
      <c r="C1968">
        <v>0</v>
      </c>
      <c r="D1968" s="3">
        <v>1151</v>
      </c>
      <c r="E1968" s="3">
        <v>1032</v>
      </c>
    </row>
    <row r="1969" spans="1:5" x14ac:dyDescent="0.4">
      <c r="A1969">
        <v>2019</v>
      </c>
      <c r="B1969">
        <v>10</v>
      </c>
      <c r="C1969">
        <v>1</v>
      </c>
      <c r="D1969" s="3">
        <v>1238</v>
      </c>
      <c r="E1969" s="3">
        <v>1157</v>
      </c>
    </row>
    <row r="1970" spans="1:5" x14ac:dyDescent="0.4">
      <c r="A1970">
        <v>2019</v>
      </c>
      <c r="B1970">
        <v>10</v>
      </c>
      <c r="C1970">
        <v>2</v>
      </c>
      <c r="D1970" s="3">
        <v>1303</v>
      </c>
      <c r="E1970" s="3">
        <v>1235</v>
      </c>
    </row>
    <row r="1971" spans="1:5" x14ac:dyDescent="0.4">
      <c r="A1971">
        <v>2019</v>
      </c>
      <c r="B1971">
        <v>10</v>
      </c>
      <c r="C1971">
        <v>3</v>
      </c>
      <c r="D1971" s="3">
        <v>1431</v>
      </c>
      <c r="E1971" s="3">
        <v>1277</v>
      </c>
    </row>
    <row r="1972" spans="1:5" x14ac:dyDescent="0.4">
      <c r="A1972">
        <v>2019</v>
      </c>
      <c r="B1972">
        <v>10</v>
      </c>
      <c r="C1972">
        <v>4</v>
      </c>
      <c r="D1972" s="3">
        <v>1403</v>
      </c>
      <c r="E1972" s="3">
        <v>1377</v>
      </c>
    </row>
    <row r="1973" spans="1:5" x14ac:dyDescent="0.4">
      <c r="A1973">
        <v>2019</v>
      </c>
      <c r="B1973">
        <v>10</v>
      </c>
      <c r="C1973">
        <v>5</v>
      </c>
      <c r="D1973" s="3">
        <v>1406</v>
      </c>
      <c r="E1973" s="3">
        <v>1362</v>
      </c>
    </row>
    <row r="1974" spans="1:5" x14ac:dyDescent="0.4">
      <c r="A1974">
        <v>2019</v>
      </c>
      <c r="B1974">
        <v>10</v>
      </c>
      <c r="C1974">
        <v>6</v>
      </c>
      <c r="D1974" s="3">
        <v>1416</v>
      </c>
      <c r="E1974" s="3">
        <v>1447</v>
      </c>
    </row>
    <row r="1975" spans="1:5" x14ac:dyDescent="0.4">
      <c r="A1975">
        <v>2019</v>
      </c>
      <c r="B1975">
        <v>10</v>
      </c>
      <c r="C1975">
        <v>7</v>
      </c>
      <c r="D1975" s="3">
        <v>1490</v>
      </c>
      <c r="E1975" s="3">
        <v>1416</v>
      </c>
    </row>
    <row r="1976" spans="1:5" x14ac:dyDescent="0.4">
      <c r="A1976">
        <v>2019</v>
      </c>
      <c r="B1976">
        <v>10</v>
      </c>
      <c r="C1976">
        <v>8</v>
      </c>
      <c r="D1976" s="3">
        <v>1583</v>
      </c>
      <c r="E1976" s="3">
        <v>1549</v>
      </c>
    </row>
    <row r="1977" spans="1:5" x14ac:dyDescent="0.4">
      <c r="A1977">
        <v>2019</v>
      </c>
      <c r="B1977">
        <v>10</v>
      </c>
      <c r="C1977">
        <v>9</v>
      </c>
      <c r="D1977" s="3">
        <v>1593</v>
      </c>
      <c r="E1977" s="3">
        <v>1510</v>
      </c>
    </row>
    <row r="1978" spans="1:5" x14ac:dyDescent="0.4">
      <c r="A1978">
        <v>2019</v>
      </c>
      <c r="B1978">
        <v>10</v>
      </c>
      <c r="C1978">
        <v>10</v>
      </c>
      <c r="D1978" s="3">
        <v>1591</v>
      </c>
      <c r="E1978" s="3">
        <v>1513</v>
      </c>
    </row>
    <row r="1979" spans="1:5" x14ac:dyDescent="0.4">
      <c r="A1979">
        <v>2019</v>
      </c>
      <c r="B1979">
        <v>10</v>
      </c>
      <c r="C1979">
        <v>11</v>
      </c>
      <c r="D1979" s="3">
        <v>1580</v>
      </c>
      <c r="E1979" s="3">
        <v>1538</v>
      </c>
    </row>
    <row r="1980" spans="1:5" x14ac:dyDescent="0.4">
      <c r="A1980">
        <v>2019</v>
      </c>
      <c r="B1980">
        <v>10</v>
      </c>
      <c r="C1980">
        <v>12</v>
      </c>
      <c r="D1980" s="3">
        <v>1682</v>
      </c>
      <c r="E1980" s="3">
        <v>1638</v>
      </c>
    </row>
    <row r="1981" spans="1:5" x14ac:dyDescent="0.4">
      <c r="A1981">
        <v>2019</v>
      </c>
      <c r="B1981">
        <v>10</v>
      </c>
      <c r="C1981">
        <v>13</v>
      </c>
      <c r="D1981" s="3">
        <v>1743</v>
      </c>
      <c r="E1981" s="3">
        <v>1605</v>
      </c>
    </row>
    <row r="1982" spans="1:5" x14ac:dyDescent="0.4">
      <c r="A1982">
        <v>2019</v>
      </c>
      <c r="B1982">
        <v>10</v>
      </c>
      <c r="C1982">
        <v>14</v>
      </c>
      <c r="D1982" s="3">
        <v>1696</v>
      </c>
      <c r="E1982" s="3">
        <v>1635</v>
      </c>
    </row>
    <row r="1983" spans="1:5" x14ac:dyDescent="0.4">
      <c r="A1983">
        <v>2019</v>
      </c>
      <c r="B1983">
        <v>10</v>
      </c>
      <c r="C1983">
        <v>15</v>
      </c>
      <c r="D1983" s="3">
        <v>1898</v>
      </c>
      <c r="E1983" s="3">
        <v>1648</v>
      </c>
    </row>
    <row r="1984" spans="1:5" x14ac:dyDescent="0.4">
      <c r="A1984">
        <v>2019</v>
      </c>
      <c r="B1984">
        <v>10</v>
      </c>
      <c r="C1984">
        <v>16</v>
      </c>
      <c r="D1984" s="3">
        <v>2172</v>
      </c>
      <c r="E1984" s="3">
        <v>1811</v>
      </c>
    </row>
    <row r="1985" spans="1:5" x14ac:dyDescent="0.4">
      <c r="A1985">
        <v>2019</v>
      </c>
      <c r="B1985">
        <v>10</v>
      </c>
      <c r="C1985">
        <v>17</v>
      </c>
      <c r="D1985" s="3">
        <v>2177</v>
      </c>
      <c r="E1985" s="3">
        <v>1734</v>
      </c>
    </row>
    <row r="1986" spans="1:5" x14ac:dyDescent="0.4">
      <c r="A1986">
        <v>2019</v>
      </c>
      <c r="B1986">
        <v>10</v>
      </c>
      <c r="C1986">
        <v>18</v>
      </c>
      <c r="D1986" s="3">
        <v>2307</v>
      </c>
      <c r="E1986" s="3">
        <v>1813</v>
      </c>
    </row>
    <row r="1987" spans="1:5" x14ac:dyDescent="0.4">
      <c r="A1987">
        <v>2019</v>
      </c>
      <c r="B1987">
        <v>10</v>
      </c>
      <c r="C1987">
        <v>19</v>
      </c>
      <c r="D1987" s="3">
        <v>2644</v>
      </c>
      <c r="E1987" s="3">
        <v>1974</v>
      </c>
    </row>
    <row r="1988" spans="1:5" x14ac:dyDescent="0.4">
      <c r="A1988">
        <v>2019</v>
      </c>
      <c r="B1988">
        <v>10</v>
      </c>
      <c r="C1988">
        <v>20</v>
      </c>
      <c r="D1988" s="3">
        <v>2560</v>
      </c>
      <c r="E1988" s="3">
        <v>1956</v>
      </c>
    </row>
    <row r="1989" spans="1:5" x14ac:dyDescent="0.4">
      <c r="A1989">
        <v>2019</v>
      </c>
      <c r="B1989">
        <v>10</v>
      </c>
      <c r="C1989">
        <v>21</v>
      </c>
      <c r="D1989" s="3">
        <v>2552</v>
      </c>
      <c r="E1989" s="3">
        <v>1906</v>
      </c>
    </row>
    <row r="1990" spans="1:5" x14ac:dyDescent="0.4">
      <c r="A1990">
        <v>2019</v>
      </c>
      <c r="B1990">
        <v>10</v>
      </c>
      <c r="C1990">
        <v>22</v>
      </c>
      <c r="D1990" s="3">
        <v>2448</v>
      </c>
      <c r="E1990" s="3">
        <v>1780</v>
      </c>
    </row>
    <row r="1991" spans="1:5" x14ac:dyDescent="0.4">
      <c r="A1991">
        <v>2019</v>
      </c>
      <c r="B1991">
        <v>10</v>
      </c>
      <c r="C1991">
        <v>23</v>
      </c>
      <c r="D1991" s="3">
        <v>2131</v>
      </c>
      <c r="E1991" s="3">
        <v>1694</v>
      </c>
    </row>
    <row r="1992" spans="1:5" x14ac:dyDescent="0.4">
      <c r="A1992">
        <v>2019</v>
      </c>
      <c r="B1992">
        <v>10</v>
      </c>
      <c r="C1992">
        <v>24</v>
      </c>
      <c r="D1992" s="3">
        <v>2041</v>
      </c>
      <c r="E1992" s="3">
        <v>1693</v>
      </c>
    </row>
    <row r="1993" spans="1:5" x14ac:dyDescent="0.4">
      <c r="A1993">
        <v>2019</v>
      </c>
      <c r="B1993">
        <v>10</v>
      </c>
      <c r="C1993">
        <v>25</v>
      </c>
      <c r="D1993" s="3">
        <v>1946</v>
      </c>
      <c r="E1993" s="3">
        <v>1660</v>
      </c>
    </row>
    <row r="1994" spans="1:5" x14ac:dyDescent="0.4">
      <c r="A1994">
        <v>2019</v>
      </c>
      <c r="B1994">
        <v>10</v>
      </c>
      <c r="C1994">
        <v>26</v>
      </c>
      <c r="D1994" s="3">
        <v>1913</v>
      </c>
      <c r="E1994" s="3">
        <v>1541</v>
      </c>
    </row>
    <row r="1995" spans="1:5" x14ac:dyDescent="0.4">
      <c r="A1995">
        <v>2019</v>
      </c>
      <c r="B1995">
        <v>10</v>
      </c>
      <c r="C1995">
        <v>27</v>
      </c>
      <c r="D1995" s="3">
        <v>1866</v>
      </c>
      <c r="E1995" s="3">
        <v>1542</v>
      </c>
    </row>
    <row r="1996" spans="1:5" x14ac:dyDescent="0.4">
      <c r="A1996">
        <v>2019</v>
      </c>
      <c r="B1996">
        <v>10</v>
      </c>
      <c r="C1996">
        <v>28</v>
      </c>
      <c r="D1996" s="3">
        <v>1927</v>
      </c>
      <c r="E1996" s="3">
        <v>1529</v>
      </c>
    </row>
    <row r="1997" spans="1:5" x14ac:dyDescent="0.4">
      <c r="A1997">
        <v>2019</v>
      </c>
      <c r="B1997">
        <v>10</v>
      </c>
      <c r="C1997">
        <v>29</v>
      </c>
      <c r="D1997" s="3">
        <v>1891</v>
      </c>
      <c r="E1997" s="3">
        <v>1581</v>
      </c>
    </row>
    <row r="1998" spans="1:5" x14ac:dyDescent="0.4">
      <c r="A1998">
        <v>2019</v>
      </c>
      <c r="B1998">
        <v>10</v>
      </c>
      <c r="C1998">
        <v>30</v>
      </c>
      <c r="D1998" s="3">
        <v>1884</v>
      </c>
      <c r="E1998" s="3">
        <v>1664</v>
      </c>
    </row>
    <row r="1999" spans="1:5" x14ac:dyDescent="0.4">
      <c r="A1999">
        <v>2019</v>
      </c>
      <c r="B1999">
        <v>10</v>
      </c>
      <c r="C1999">
        <v>31</v>
      </c>
      <c r="D1999" s="3">
        <v>1991</v>
      </c>
      <c r="E1999" s="3">
        <v>1685</v>
      </c>
    </row>
    <row r="2000" spans="1:5" x14ac:dyDescent="0.4">
      <c r="A2000">
        <v>2019</v>
      </c>
      <c r="B2000">
        <v>10</v>
      </c>
      <c r="C2000">
        <v>32</v>
      </c>
      <c r="D2000" s="3">
        <v>2060</v>
      </c>
      <c r="E2000" s="3">
        <v>1782</v>
      </c>
    </row>
    <row r="2001" spans="1:5" x14ac:dyDescent="0.4">
      <c r="A2001">
        <v>2019</v>
      </c>
      <c r="B2001">
        <v>10</v>
      </c>
      <c r="C2001">
        <v>33</v>
      </c>
      <c r="D2001" s="3">
        <v>1998</v>
      </c>
      <c r="E2001" s="3">
        <v>1728</v>
      </c>
    </row>
    <row r="2002" spans="1:5" x14ac:dyDescent="0.4">
      <c r="A2002">
        <v>2019</v>
      </c>
      <c r="B2002">
        <v>10</v>
      </c>
      <c r="C2002">
        <v>34</v>
      </c>
      <c r="D2002" s="3">
        <v>2043</v>
      </c>
      <c r="E2002" s="3">
        <v>1843</v>
      </c>
    </row>
    <row r="2003" spans="1:5" x14ac:dyDescent="0.4">
      <c r="A2003">
        <v>2019</v>
      </c>
      <c r="B2003">
        <v>10</v>
      </c>
      <c r="C2003">
        <v>35</v>
      </c>
      <c r="D2003" s="3">
        <v>2125</v>
      </c>
      <c r="E2003" s="3">
        <v>1885</v>
      </c>
    </row>
    <row r="2004" spans="1:5" x14ac:dyDescent="0.4">
      <c r="A2004">
        <v>2019</v>
      </c>
      <c r="B2004">
        <v>10</v>
      </c>
      <c r="C2004">
        <v>36</v>
      </c>
      <c r="D2004" s="3">
        <v>2146</v>
      </c>
      <c r="E2004" s="3">
        <v>2022</v>
      </c>
    </row>
    <row r="2005" spans="1:5" x14ac:dyDescent="0.4">
      <c r="A2005">
        <v>2019</v>
      </c>
      <c r="B2005">
        <v>10</v>
      </c>
      <c r="C2005">
        <v>37</v>
      </c>
      <c r="D2005" s="3">
        <v>2135</v>
      </c>
      <c r="E2005" s="3">
        <v>1991</v>
      </c>
    </row>
    <row r="2006" spans="1:5" x14ac:dyDescent="0.4">
      <c r="A2006">
        <v>2019</v>
      </c>
      <c r="B2006">
        <v>10</v>
      </c>
      <c r="C2006">
        <v>38</v>
      </c>
      <c r="D2006" s="3">
        <v>2147</v>
      </c>
      <c r="E2006" s="3">
        <v>2037</v>
      </c>
    </row>
    <row r="2007" spans="1:5" x14ac:dyDescent="0.4">
      <c r="A2007">
        <v>2019</v>
      </c>
      <c r="B2007">
        <v>10</v>
      </c>
      <c r="C2007">
        <v>39</v>
      </c>
      <c r="D2007" s="3">
        <v>2248</v>
      </c>
      <c r="E2007" s="3">
        <v>2177</v>
      </c>
    </row>
    <row r="2008" spans="1:5" x14ac:dyDescent="0.4">
      <c r="A2008">
        <v>2019</v>
      </c>
      <c r="B2008">
        <v>10</v>
      </c>
      <c r="C2008">
        <v>40</v>
      </c>
      <c r="D2008" s="3">
        <v>2472</v>
      </c>
      <c r="E2008" s="3">
        <v>2304</v>
      </c>
    </row>
    <row r="2009" spans="1:5" x14ac:dyDescent="0.4">
      <c r="A2009">
        <v>2019</v>
      </c>
      <c r="B2009">
        <v>10</v>
      </c>
      <c r="C2009">
        <v>41</v>
      </c>
      <c r="D2009" s="3">
        <v>2514</v>
      </c>
      <c r="E2009" s="3">
        <v>2330</v>
      </c>
    </row>
    <row r="2010" spans="1:5" x14ac:dyDescent="0.4">
      <c r="A2010">
        <v>2019</v>
      </c>
      <c r="B2010">
        <v>10</v>
      </c>
      <c r="C2010">
        <v>42</v>
      </c>
      <c r="D2010" s="3">
        <v>2617</v>
      </c>
      <c r="E2010" s="3">
        <v>2513</v>
      </c>
    </row>
    <row r="2011" spans="1:5" x14ac:dyDescent="0.4">
      <c r="A2011">
        <v>2019</v>
      </c>
      <c r="B2011">
        <v>10</v>
      </c>
      <c r="C2011">
        <v>43</v>
      </c>
      <c r="D2011" s="3">
        <v>2878</v>
      </c>
      <c r="E2011" s="3">
        <v>2637</v>
      </c>
    </row>
    <row r="2012" spans="1:5" x14ac:dyDescent="0.4">
      <c r="A2012">
        <v>2019</v>
      </c>
      <c r="B2012">
        <v>10</v>
      </c>
      <c r="C2012">
        <v>44</v>
      </c>
      <c r="D2012" s="3">
        <v>2963</v>
      </c>
      <c r="E2012" s="3">
        <v>2893</v>
      </c>
    </row>
    <row r="2013" spans="1:5" x14ac:dyDescent="0.4">
      <c r="A2013">
        <v>2019</v>
      </c>
      <c r="B2013">
        <v>10</v>
      </c>
      <c r="C2013">
        <v>45</v>
      </c>
      <c r="D2013" s="3">
        <v>3209</v>
      </c>
      <c r="E2013" s="3">
        <v>2978</v>
      </c>
    </row>
    <row r="2014" spans="1:5" x14ac:dyDescent="0.4">
      <c r="A2014">
        <v>2019</v>
      </c>
      <c r="B2014">
        <v>10</v>
      </c>
      <c r="C2014">
        <v>46</v>
      </c>
      <c r="D2014" s="3">
        <v>3374</v>
      </c>
      <c r="E2014" s="3">
        <v>3186</v>
      </c>
    </row>
    <row r="2015" spans="1:5" x14ac:dyDescent="0.4">
      <c r="A2015">
        <v>2019</v>
      </c>
      <c r="B2015">
        <v>10</v>
      </c>
      <c r="C2015">
        <v>47</v>
      </c>
      <c r="D2015" s="3">
        <v>3413</v>
      </c>
      <c r="E2015" s="3">
        <v>3165</v>
      </c>
    </row>
    <row r="2016" spans="1:5" x14ac:dyDescent="0.4">
      <c r="A2016">
        <v>2019</v>
      </c>
      <c r="B2016">
        <v>10</v>
      </c>
      <c r="C2016">
        <v>48</v>
      </c>
      <c r="D2016" s="3">
        <v>3416</v>
      </c>
      <c r="E2016" s="3">
        <v>3224</v>
      </c>
    </row>
    <row r="2017" spans="1:5" x14ac:dyDescent="0.4">
      <c r="A2017">
        <v>2019</v>
      </c>
      <c r="B2017">
        <v>10</v>
      </c>
      <c r="C2017">
        <v>49</v>
      </c>
      <c r="D2017" s="3">
        <v>3266</v>
      </c>
      <c r="E2017" s="3">
        <v>2998</v>
      </c>
    </row>
    <row r="2018" spans="1:5" x14ac:dyDescent="0.4">
      <c r="A2018">
        <v>2019</v>
      </c>
      <c r="B2018">
        <v>10</v>
      </c>
      <c r="C2018">
        <v>50</v>
      </c>
      <c r="D2018" s="3">
        <v>3198</v>
      </c>
      <c r="E2018" s="3">
        <v>2914</v>
      </c>
    </row>
    <row r="2019" spans="1:5" x14ac:dyDescent="0.4">
      <c r="A2019">
        <v>2019</v>
      </c>
      <c r="B2019">
        <v>10</v>
      </c>
      <c r="C2019">
        <v>51</v>
      </c>
      <c r="D2019" s="3">
        <v>3039</v>
      </c>
      <c r="E2019" s="3">
        <v>2821</v>
      </c>
    </row>
    <row r="2020" spans="1:5" x14ac:dyDescent="0.4">
      <c r="A2020">
        <v>2019</v>
      </c>
      <c r="B2020">
        <v>10</v>
      </c>
      <c r="C2020">
        <v>52</v>
      </c>
      <c r="D2020" s="3">
        <v>3116</v>
      </c>
      <c r="E2020" s="3">
        <v>2942</v>
      </c>
    </row>
    <row r="2021" spans="1:5" x14ac:dyDescent="0.4">
      <c r="A2021">
        <v>2019</v>
      </c>
      <c r="B2021">
        <v>10</v>
      </c>
      <c r="C2021">
        <v>53</v>
      </c>
      <c r="D2021" s="3">
        <v>2312</v>
      </c>
      <c r="E2021" s="3">
        <v>2163</v>
      </c>
    </row>
    <row r="2022" spans="1:5" x14ac:dyDescent="0.4">
      <c r="A2022">
        <v>2019</v>
      </c>
      <c r="B2022">
        <v>10</v>
      </c>
      <c r="C2022">
        <v>54</v>
      </c>
      <c r="D2022" s="3">
        <v>2859</v>
      </c>
      <c r="E2022" s="3">
        <v>2729</v>
      </c>
    </row>
    <row r="2023" spans="1:5" x14ac:dyDescent="0.4">
      <c r="A2023">
        <v>2019</v>
      </c>
      <c r="B2023">
        <v>10</v>
      </c>
      <c r="C2023">
        <v>55</v>
      </c>
      <c r="D2023" s="3">
        <v>2598</v>
      </c>
      <c r="E2023" s="3">
        <v>2530</v>
      </c>
    </row>
    <row r="2024" spans="1:5" x14ac:dyDescent="0.4">
      <c r="A2024">
        <v>2019</v>
      </c>
      <c r="B2024">
        <v>10</v>
      </c>
      <c r="C2024">
        <v>56</v>
      </c>
      <c r="D2024" s="3">
        <v>2628</v>
      </c>
      <c r="E2024" s="3">
        <v>2462</v>
      </c>
    </row>
    <row r="2025" spans="1:5" x14ac:dyDescent="0.4">
      <c r="A2025">
        <v>2019</v>
      </c>
      <c r="B2025">
        <v>10</v>
      </c>
      <c r="C2025">
        <v>57</v>
      </c>
      <c r="D2025" s="3">
        <v>2459</v>
      </c>
      <c r="E2025" s="3">
        <v>2368</v>
      </c>
    </row>
    <row r="2026" spans="1:5" x14ac:dyDescent="0.4">
      <c r="A2026">
        <v>2019</v>
      </c>
      <c r="B2026">
        <v>10</v>
      </c>
      <c r="C2026">
        <v>58</v>
      </c>
      <c r="D2026" s="3">
        <v>2442</v>
      </c>
      <c r="E2026" s="3">
        <v>2316</v>
      </c>
    </row>
    <row r="2027" spans="1:5" x14ac:dyDescent="0.4">
      <c r="A2027">
        <v>2019</v>
      </c>
      <c r="B2027">
        <v>10</v>
      </c>
      <c r="C2027">
        <v>59</v>
      </c>
      <c r="D2027" s="3">
        <v>2346</v>
      </c>
      <c r="E2027" s="3">
        <v>2268</v>
      </c>
    </row>
    <row r="2028" spans="1:5" x14ac:dyDescent="0.4">
      <c r="A2028">
        <v>2019</v>
      </c>
      <c r="B2028">
        <v>10</v>
      </c>
      <c r="C2028">
        <v>60</v>
      </c>
      <c r="D2028" s="3">
        <v>2489</v>
      </c>
      <c r="E2028" s="3">
        <v>2300</v>
      </c>
    </row>
    <row r="2029" spans="1:5" x14ac:dyDescent="0.4">
      <c r="A2029">
        <v>2019</v>
      </c>
      <c r="B2029">
        <v>10</v>
      </c>
      <c r="C2029">
        <v>61</v>
      </c>
      <c r="D2029" s="3">
        <v>2301</v>
      </c>
      <c r="E2029" s="3">
        <v>2218</v>
      </c>
    </row>
    <row r="2030" spans="1:5" x14ac:dyDescent="0.4">
      <c r="A2030">
        <v>2019</v>
      </c>
      <c r="B2030">
        <v>10</v>
      </c>
      <c r="C2030">
        <v>62</v>
      </c>
      <c r="D2030" s="3">
        <v>2215</v>
      </c>
      <c r="E2030" s="3">
        <v>2198</v>
      </c>
    </row>
    <row r="2031" spans="1:5" x14ac:dyDescent="0.4">
      <c r="A2031">
        <v>2019</v>
      </c>
      <c r="B2031">
        <v>10</v>
      </c>
      <c r="C2031">
        <v>63</v>
      </c>
      <c r="D2031" s="3">
        <v>2357</v>
      </c>
      <c r="E2031" s="3">
        <v>2300</v>
      </c>
    </row>
    <row r="2032" spans="1:5" x14ac:dyDescent="0.4">
      <c r="A2032">
        <v>2019</v>
      </c>
      <c r="B2032">
        <v>10</v>
      </c>
      <c r="C2032">
        <v>64</v>
      </c>
      <c r="D2032" s="3">
        <v>2381</v>
      </c>
      <c r="E2032" s="3">
        <v>2434</v>
      </c>
    </row>
    <row r="2033" spans="1:5" x14ac:dyDescent="0.4">
      <c r="A2033">
        <v>2019</v>
      </c>
      <c r="B2033">
        <v>10</v>
      </c>
      <c r="C2033">
        <v>65</v>
      </c>
      <c r="D2033" s="3">
        <v>2419</v>
      </c>
      <c r="E2033" s="3">
        <v>2461</v>
      </c>
    </row>
    <row r="2034" spans="1:5" x14ac:dyDescent="0.4">
      <c r="A2034">
        <v>2019</v>
      </c>
      <c r="B2034">
        <v>10</v>
      </c>
      <c r="C2034">
        <v>66</v>
      </c>
      <c r="D2034" s="3">
        <v>2551</v>
      </c>
      <c r="E2034" s="3">
        <v>2527</v>
      </c>
    </row>
    <row r="2035" spans="1:5" x14ac:dyDescent="0.4">
      <c r="A2035">
        <v>2019</v>
      </c>
      <c r="B2035">
        <v>10</v>
      </c>
      <c r="C2035">
        <v>67</v>
      </c>
      <c r="D2035" s="3">
        <v>2761</v>
      </c>
      <c r="E2035" s="3">
        <v>2882</v>
      </c>
    </row>
    <row r="2036" spans="1:5" x14ac:dyDescent="0.4">
      <c r="A2036">
        <v>2019</v>
      </c>
      <c r="B2036">
        <v>10</v>
      </c>
      <c r="C2036">
        <v>68</v>
      </c>
      <c r="D2036" s="3">
        <v>2862</v>
      </c>
      <c r="E2036" s="3">
        <v>3037</v>
      </c>
    </row>
    <row r="2037" spans="1:5" x14ac:dyDescent="0.4">
      <c r="A2037">
        <v>2019</v>
      </c>
      <c r="B2037">
        <v>10</v>
      </c>
      <c r="C2037">
        <v>69</v>
      </c>
      <c r="D2037" s="3">
        <v>3114</v>
      </c>
      <c r="E2037" s="3">
        <v>3385</v>
      </c>
    </row>
    <row r="2038" spans="1:5" x14ac:dyDescent="0.4">
      <c r="A2038">
        <v>2019</v>
      </c>
      <c r="B2038">
        <v>10</v>
      </c>
      <c r="C2038">
        <v>70</v>
      </c>
      <c r="D2038" s="3">
        <v>3621</v>
      </c>
      <c r="E2038" s="3">
        <v>3811</v>
      </c>
    </row>
    <row r="2039" spans="1:5" x14ac:dyDescent="0.4">
      <c r="A2039">
        <v>2019</v>
      </c>
      <c r="B2039">
        <v>10</v>
      </c>
      <c r="C2039">
        <v>71</v>
      </c>
      <c r="D2039" s="3">
        <v>3400</v>
      </c>
      <c r="E2039" s="3">
        <v>3883</v>
      </c>
    </row>
    <row r="2040" spans="1:5" x14ac:dyDescent="0.4">
      <c r="A2040">
        <v>2019</v>
      </c>
      <c r="B2040">
        <v>10</v>
      </c>
      <c r="C2040">
        <v>72</v>
      </c>
      <c r="D2040" s="3">
        <v>3466</v>
      </c>
      <c r="E2040" s="3">
        <v>3945</v>
      </c>
    </row>
    <row r="2041" spans="1:5" x14ac:dyDescent="0.4">
      <c r="A2041">
        <v>2019</v>
      </c>
      <c r="B2041">
        <v>10</v>
      </c>
      <c r="C2041">
        <v>73</v>
      </c>
      <c r="D2041" s="3">
        <v>2082</v>
      </c>
      <c r="E2041" s="3">
        <v>2548</v>
      </c>
    </row>
    <row r="2042" spans="1:5" x14ac:dyDescent="0.4">
      <c r="A2042">
        <v>2019</v>
      </c>
      <c r="B2042">
        <v>10</v>
      </c>
      <c r="C2042">
        <v>74</v>
      </c>
      <c r="D2042" s="3">
        <v>2155</v>
      </c>
      <c r="E2042" s="3">
        <v>2562</v>
      </c>
    </row>
    <row r="2043" spans="1:5" x14ac:dyDescent="0.4">
      <c r="A2043">
        <v>2019</v>
      </c>
      <c r="B2043">
        <v>10</v>
      </c>
      <c r="C2043">
        <v>75</v>
      </c>
      <c r="D2043" s="3">
        <v>2770</v>
      </c>
      <c r="E2043" s="3">
        <v>3329</v>
      </c>
    </row>
    <row r="2044" spans="1:5" x14ac:dyDescent="0.4">
      <c r="A2044">
        <v>2019</v>
      </c>
      <c r="B2044">
        <v>10</v>
      </c>
      <c r="C2044">
        <v>76</v>
      </c>
      <c r="D2044" s="3">
        <v>2697</v>
      </c>
      <c r="E2044" s="3">
        <v>3129</v>
      </c>
    </row>
    <row r="2045" spans="1:5" x14ac:dyDescent="0.4">
      <c r="A2045">
        <v>2019</v>
      </c>
      <c r="B2045">
        <v>10</v>
      </c>
      <c r="C2045">
        <v>77</v>
      </c>
      <c r="D2045" s="3">
        <v>2732</v>
      </c>
      <c r="E2045" s="3">
        <v>3147</v>
      </c>
    </row>
    <row r="2046" spans="1:5" x14ac:dyDescent="0.4">
      <c r="A2046">
        <v>2019</v>
      </c>
      <c r="B2046">
        <v>10</v>
      </c>
      <c r="C2046">
        <v>78</v>
      </c>
      <c r="D2046" s="3">
        <v>2540</v>
      </c>
      <c r="E2046" s="3">
        <v>3052</v>
      </c>
    </row>
    <row r="2047" spans="1:5" x14ac:dyDescent="0.4">
      <c r="A2047">
        <v>2019</v>
      </c>
      <c r="B2047">
        <v>10</v>
      </c>
      <c r="C2047">
        <v>79</v>
      </c>
      <c r="D2047" s="3">
        <v>2141</v>
      </c>
      <c r="E2047" s="3">
        <v>2684</v>
      </c>
    </row>
    <row r="2048" spans="1:5" x14ac:dyDescent="0.4">
      <c r="A2048">
        <v>2019</v>
      </c>
      <c r="B2048">
        <v>10</v>
      </c>
      <c r="C2048">
        <v>80</v>
      </c>
      <c r="D2048" s="3">
        <v>1883</v>
      </c>
      <c r="E2048" s="3">
        <v>2285</v>
      </c>
    </row>
    <row r="2049" spans="1:5" x14ac:dyDescent="0.4">
      <c r="A2049">
        <v>2019</v>
      </c>
      <c r="B2049">
        <v>10</v>
      </c>
      <c r="C2049">
        <v>81</v>
      </c>
      <c r="D2049" s="3">
        <v>1713</v>
      </c>
      <c r="E2049" s="3">
        <v>2328</v>
      </c>
    </row>
    <row r="2050" spans="1:5" x14ac:dyDescent="0.4">
      <c r="A2050">
        <v>2019</v>
      </c>
      <c r="B2050">
        <v>10</v>
      </c>
      <c r="C2050">
        <v>82</v>
      </c>
      <c r="D2050" s="3">
        <v>1744</v>
      </c>
      <c r="E2050" s="3">
        <v>2171</v>
      </c>
    </row>
    <row r="2051" spans="1:5" x14ac:dyDescent="0.4">
      <c r="A2051">
        <v>2019</v>
      </c>
      <c r="B2051">
        <v>10</v>
      </c>
      <c r="C2051">
        <v>83</v>
      </c>
      <c r="D2051" s="3">
        <v>1590</v>
      </c>
      <c r="E2051" s="3">
        <v>2162</v>
      </c>
    </row>
    <row r="2052" spans="1:5" x14ac:dyDescent="0.4">
      <c r="A2052">
        <v>2019</v>
      </c>
      <c r="B2052">
        <v>10</v>
      </c>
      <c r="C2052">
        <v>84</v>
      </c>
      <c r="D2052" s="3">
        <v>1514</v>
      </c>
      <c r="E2052" s="3">
        <v>2140</v>
      </c>
    </row>
    <row r="2053" spans="1:5" x14ac:dyDescent="0.4">
      <c r="A2053">
        <v>2019</v>
      </c>
      <c r="B2053">
        <v>10</v>
      </c>
      <c r="C2053">
        <v>85</v>
      </c>
      <c r="D2053" s="3">
        <v>1186</v>
      </c>
      <c r="E2053" s="3">
        <v>1803</v>
      </c>
    </row>
    <row r="2054" spans="1:5" x14ac:dyDescent="0.4">
      <c r="A2054">
        <v>2019</v>
      </c>
      <c r="B2054">
        <v>10</v>
      </c>
      <c r="C2054">
        <v>86</v>
      </c>
      <c r="D2054" s="3">
        <v>1088</v>
      </c>
      <c r="E2054" s="3">
        <v>1732</v>
      </c>
    </row>
    <row r="2055" spans="1:5" x14ac:dyDescent="0.4">
      <c r="A2055">
        <v>2019</v>
      </c>
      <c r="B2055">
        <v>10</v>
      </c>
      <c r="C2055">
        <v>87</v>
      </c>
      <c r="D2055" s="3">
        <v>903</v>
      </c>
      <c r="E2055" s="3">
        <v>1530</v>
      </c>
    </row>
    <row r="2056" spans="1:5" x14ac:dyDescent="0.4">
      <c r="A2056">
        <v>2019</v>
      </c>
      <c r="B2056">
        <v>10</v>
      </c>
      <c r="C2056">
        <v>88</v>
      </c>
      <c r="D2056" s="3">
        <v>748</v>
      </c>
      <c r="E2056" s="3">
        <v>1366</v>
      </c>
    </row>
    <row r="2057" spans="1:5" x14ac:dyDescent="0.4">
      <c r="A2057">
        <v>2019</v>
      </c>
      <c r="B2057">
        <v>10</v>
      </c>
      <c r="C2057">
        <v>89</v>
      </c>
      <c r="D2057" s="3">
        <v>572</v>
      </c>
      <c r="E2057" s="3">
        <v>1156</v>
      </c>
    </row>
    <row r="2058" spans="1:5" x14ac:dyDescent="0.4">
      <c r="A2058">
        <v>2019</v>
      </c>
      <c r="B2058">
        <v>10</v>
      </c>
      <c r="C2058">
        <v>90</v>
      </c>
      <c r="D2058" s="3">
        <v>467</v>
      </c>
      <c r="E2058" s="3">
        <v>1033</v>
      </c>
    </row>
    <row r="2059" spans="1:5" x14ac:dyDescent="0.4">
      <c r="A2059">
        <v>2019</v>
      </c>
      <c r="B2059">
        <v>10</v>
      </c>
      <c r="C2059">
        <v>91</v>
      </c>
      <c r="D2059" s="3">
        <v>374</v>
      </c>
      <c r="E2059" s="3">
        <v>895</v>
      </c>
    </row>
    <row r="2060" spans="1:5" x14ac:dyDescent="0.4">
      <c r="A2060">
        <v>2019</v>
      </c>
      <c r="B2060">
        <v>10</v>
      </c>
      <c r="C2060">
        <v>92</v>
      </c>
      <c r="D2060" s="3">
        <v>306</v>
      </c>
      <c r="E2060" s="3">
        <v>702</v>
      </c>
    </row>
    <row r="2061" spans="1:5" x14ac:dyDescent="0.4">
      <c r="A2061">
        <v>2019</v>
      </c>
      <c r="B2061">
        <v>10</v>
      </c>
      <c r="C2061">
        <v>93</v>
      </c>
      <c r="D2061" s="3">
        <v>233</v>
      </c>
      <c r="E2061" s="3">
        <v>578</v>
      </c>
    </row>
    <row r="2062" spans="1:5" x14ac:dyDescent="0.4">
      <c r="A2062">
        <v>2019</v>
      </c>
      <c r="B2062">
        <v>10</v>
      </c>
      <c r="C2062">
        <v>94</v>
      </c>
      <c r="D2062" s="3">
        <v>133</v>
      </c>
      <c r="E2062" s="3">
        <v>566</v>
      </c>
    </row>
    <row r="2063" spans="1:5" x14ac:dyDescent="0.4">
      <c r="A2063">
        <v>2019</v>
      </c>
      <c r="B2063">
        <v>10</v>
      </c>
      <c r="C2063">
        <v>95</v>
      </c>
      <c r="D2063" s="3">
        <v>97</v>
      </c>
      <c r="E2063" s="3">
        <v>397</v>
      </c>
    </row>
    <row r="2064" spans="1:5" x14ac:dyDescent="0.4">
      <c r="A2064">
        <v>2019</v>
      </c>
      <c r="B2064">
        <v>10</v>
      </c>
      <c r="C2064">
        <v>96</v>
      </c>
      <c r="D2064" s="3">
        <v>72</v>
      </c>
      <c r="E2064" s="3">
        <v>292</v>
      </c>
    </row>
    <row r="2065" spans="1:5" x14ac:dyDescent="0.4">
      <c r="A2065">
        <v>2019</v>
      </c>
      <c r="B2065">
        <v>10</v>
      </c>
      <c r="C2065">
        <v>97</v>
      </c>
      <c r="D2065" s="3">
        <v>46</v>
      </c>
      <c r="E2065" s="3">
        <v>211</v>
      </c>
    </row>
    <row r="2066" spans="1:5" x14ac:dyDescent="0.4">
      <c r="A2066">
        <v>2019</v>
      </c>
      <c r="B2066">
        <v>10</v>
      </c>
      <c r="C2066">
        <v>98</v>
      </c>
      <c r="D2066" s="3">
        <v>25</v>
      </c>
      <c r="E2066" s="3">
        <v>180</v>
      </c>
    </row>
    <row r="2067" spans="1:5" x14ac:dyDescent="0.4">
      <c r="A2067">
        <v>2019</v>
      </c>
      <c r="B2067">
        <v>10</v>
      </c>
      <c r="C2067">
        <v>99</v>
      </c>
      <c r="D2067" s="3">
        <v>25</v>
      </c>
      <c r="E2067" s="3">
        <v>109</v>
      </c>
    </row>
    <row r="2068" spans="1:5" x14ac:dyDescent="0.4">
      <c r="A2068">
        <v>2019</v>
      </c>
      <c r="B2068">
        <v>10</v>
      </c>
      <c r="C2068">
        <v>100</v>
      </c>
      <c r="D2068" s="3">
        <v>13</v>
      </c>
      <c r="E2068" s="3">
        <v>69</v>
      </c>
    </row>
    <row r="2069" spans="1:5" x14ac:dyDescent="0.4">
      <c r="A2069">
        <v>2019</v>
      </c>
      <c r="B2069">
        <v>10</v>
      </c>
      <c r="C2069">
        <v>101</v>
      </c>
      <c r="D2069" s="3">
        <v>7</v>
      </c>
      <c r="E2069" s="3">
        <v>49</v>
      </c>
    </row>
    <row r="2070" spans="1:5" x14ac:dyDescent="0.4">
      <c r="A2070">
        <v>2019</v>
      </c>
      <c r="B2070">
        <v>10</v>
      </c>
      <c r="C2070">
        <v>102</v>
      </c>
      <c r="D2070" s="3">
        <v>2</v>
      </c>
      <c r="E2070" s="3">
        <v>27</v>
      </c>
    </row>
    <row r="2071" spans="1:5" x14ac:dyDescent="0.4">
      <c r="A2071">
        <v>2019</v>
      </c>
      <c r="B2071">
        <v>10</v>
      </c>
      <c r="C2071">
        <v>103</v>
      </c>
      <c r="D2071" s="3">
        <v>4</v>
      </c>
      <c r="E2071" s="3">
        <v>23</v>
      </c>
    </row>
    <row r="2072" spans="1:5" x14ac:dyDescent="0.4">
      <c r="A2072">
        <v>2019</v>
      </c>
      <c r="B2072">
        <v>10</v>
      </c>
      <c r="C2072">
        <v>104</v>
      </c>
      <c r="D2072" s="3">
        <v>1</v>
      </c>
      <c r="E2072" s="3">
        <v>16</v>
      </c>
    </row>
    <row r="2073" spans="1:5" x14ac:dyDescent="0.4">
      <c r="A2073">
        <v>2019</v>
      </c>
      <c r="B2073">
        <v>10</v>
      </c>
      <c r="C2073">
        <v>105</v>
      </c>
      <c r="D2073" s="3">
        <v>1</v>
      </c>
      <c r="E2073" s="3">
        <v>7</v>
      </c>
    </row>
    <row r="2074" spans="1:5" x14ac:dyDescent="0.4">
      <c r="A2074">
        <v>2019</v>
      </c>
      <c r="B2074">
        <v>10</v>
      </c>
      <c r="C2074">
        <v>106</v>
      </c>
      <c r="D2074" s="3">
        <v>2</v>
      </c>
      <c r="E2074" s="3">
        <v>4</v>
      </c>
    </row>
    <row r="2075" spans="1:5" x14ac:dyDescent="0.4">
      <c r="A2075">
        <v>2019</v>
      </c>
      <c r="B2075">
        <v>10</v>
      </c>
      <c r="C2075">
        <v>107</v>
      </c>
      <c r="D2075" s="3"/>
      <c r="E2075" s="3">
        <v>4</v>
      </c>
    </row>
    <row r="2076" spans="1:5" x14ac:dyDescent="0.4">
      <c r="A2076">
        <v>2019</v>
      </c>
      <c r="B2076">
        <v>10</v>
      </c>
      <c r="C2076">
        <v>108</v>
      </c>
      <c r="D2076" s="3"/>
      <c r="E2076" s="3">
        <v>3</v>
      </c>
    </row>
    <row r="2077" spans="1:5" x14ac:dyDescent="0.4">
      <c r="A2077">
        <v>2019</v>
      </c>
      <c r="B2077">
        <v>10</v>
      </c>
      <c r="C2077">
        <v>109</v>
      </c>
      <c r="D2077" s="3"/>
      <c r="E2077" s="3">
        <v>1</v>
      </c>
    </row>
    <row r="2078" spans="1:5" x14ac:dyDescent="0.4">
      <c r="A2078">
        <v>2019</v>
      </c>
      <c r="B2078">
        <v>10</v>
      </c>
      <c r="C2078">
        <v>110</v>
      </c>
      <c r="D2078" s="3"/>
      <c r="E2078" s="3"/>
    </row>
    <row r="2079" spans="1:5" x14ac:dyDescent="0.4">
      <c r="A2079">
        <v>2019</v>
      </c>
      <c r="B2079">
        <v>10</v>
      </c>
      <c r="C2079">
        <v>111</v>
      </c>
      <c r="D2079" s="3"/>
      <c r="E2079" s="3"/>
    </row>
    <row r="2080" spans="1:5" x14ac:dyDescent="0.4">
      <c r="A2080">
        <v>2019</v>
      </c>
      <c r="B2080">
        <v>10</v>
      </c>
      <c r="C2080">
        <v>112</v>
      </c>
      <c r="D2080" s="3"/>
      <c r="E2080" s="3"/>
    </row>
    <row r="2081" spans="1:5" x14ac:dyDescent="0.4">
      <c r="A2081">
        <v>2019</v>
      </c>
      <c r="B2081">
        <v>10</v>
      </c>
      <c r="C2081">
        <v>113</v>
      </c>
      <c r="D2081" s="3"/>
      <c r="E2081" s="3">
        <v>1</v>
      </c>
    </row>
    <row r="2082" spans="1:5" x14ac:dyDescent="0.4">
      <c r="A2082">
        <v>2019</v>
      </c>
      <c r="B2082">
        <v>10</v>
      </c>
      <c r="C2082">
        <v>114</v>
      </c>
      <c r="D2082" s="3"/>
      <c r="E2082" s="3"/>
    </row>
    <row r="2083" spans="1:5" x14ac:dyDescent="0.4">
      <c r="A2083">
        <v>2019</v>
      </c>
      <c r="B2083">
        <v>10</v>
      </c>
      <c r="C2083">
        <v>115</v>
      </c>
      <c r="D2083" s="3"/>
      <c r="E2083" s="3"/>
    </row>
    <row r="2084" spans="1:5" x14ac:dyDescent="0.4">
      <c r="A2084">
        <v>2019</v>
      </c>
      <c r="B2084">
        <v>10</v>
      </c>
      <c r="C2084">
        <v>116</v>
      </c>
      <c r="D2084" s="3"/>
      <c r="E2084" s="3"/>
    </row>
    <row r="2085" spans="1:5" x14ac:dyDescent="0.4">
      <c r="A2085">
        <v>2019</v>
      </c>
      <c r="B2085">
        <v>10</v>
      </c>
      <c r="C2085">
        <v>117</v>
      </c>
      <c r="D2085" s="3"/>
      <c r="E2085" s="3"/>
    </row>
    <row r="2086" spans="1:5" x14ac:dyDescent="0.4">
      <c r="A2086">
        <v>2019</v>
      </c>
      <c r="B2086">
        <v>10</v>
      </c>
      <c r="C2086">
        <v>118</v>
      </c>
      <c r="D2086" s="3"/>
      <c r="E2086" s="3"/>
    </row>
    <row r="2087" spans="1:5" x14ac:dyDescent="0.4">
      <c r="A2087">
        <v>2019</v>
      </c>
      <c r="B2087">
        <v>10</v>
      </c>
      <c r="C2087">
        <v>119</v>
      </c>
      <c r="D2087" s="3"/>
      <c r="E2087" s="3"/>
    </row>
    <row r="2088" spans="1:5" x14ac:dyDescent="0.4">
      <c r="A2088">
        <v>2019</v>
      </c>
      <c r="B2088">
        <v>10</v>
      </c>
      <c r="C2088">
        <v>120</v>
      </c>
      <c r="D2088" s="3"/>
      <c r="E2088" s="3"/>
    </row>
    <row r="2089" spans="1:5" x14ac:dyDescent="0.4">
      <c r="A2089">
        <v>2019</v>
      </c>
      <c r="B2089">
        <v>10</v>
      </c>
      <c r="C2089">
        <v>121</v>
      </c>
      <c r="D2089" s="3"/>
      <c r="E2089" s="3"/>
    </row>
    <row r="2090" spans="1:5" x14ac:dyDescent="0.4">
      <c r="A2090">
        <v>2019</v>
      </c>
      <c r="B2090">
        <v>10</v>
      </c>
      <c r="C2090">
        <v>122</v>
      </c>
      <c r="D2090" s="3"/>
      <c r="E2090" s="3"/>
    </row>
    <row r="2091" spans="1:5" x14ac:dyDescent="0.4">
      <c r="A2091">
        <v>2019</v>
      </c>
      <c r="B2091">
        <v>10</v>
      </c>
      <c r="C2091">
        <v>123</v>
      </c>
      <c r="D2091" s="3"/>
      <c r="E2091" s="3"/>
    </row>
    <row r="2092" spans="1:5" x14ac:dyDescent="0.4">
      <c r="A2092">
        <v>2019</v>
      </c>
      <c r="B2092">
        <v>10</v>
      </c>
      <c r="C2092">
        <v>124</v>
      </c>
      <c r="D2092" s="3"/>
      <c r="E2092" s="3"/>
    </row>
    <row r="2093" spans="1:5" x14ac:dyDescent="0.4">
      <c r="A2093">
        <v>2019</v>
      </c>
      <c r="B2093">
        <v>10</v>
      </c>
      <c r="C2093">
        <v>125</v>
      </c>
      <c r="D2093" s="3"/>
      <c r="E2093" s="3"/>
    </row>
    <row r="2094" spans="1:5" x14ac:dyDescent="0.4">
      <c r="A2094">
        <v>2019</v>
      </c>
      <c r="B2094">
        <v>10</v>
      </c>
      <c r="C2094">
        <v>126</v>
      </c>
      <c r="D2094" s="3"/>
      <c r="E2094" s="3"/>
    </row>
    <row r="2095" spans="1:5" x14ac:dyDescent="0.4">
      <c r="A2095">
        <v>2019</v>
      </c>
      <c r="B2095">
        <v>10</v>
      </c>
      <c r="C2095">
        <v>127</v>
      </c>
      <c r="D2095" s="3"/>
      <c r="E2095" s="3"/>
    </row>
    <row r="2096" spans="1:5" x14ac:dyDescent="0.4">
      <c r="A2096">
        <v>2019</v>
      </c>
      <c r="B2096">
        <v>10</v>
      </c>
      <c r="C2096">
        <v>128</v>
      </c>
      <c r="D2096" s="3"/>
      <c r="E2096" s="3"/>
    </row>
    <row r="2097" spans="1:5" x14ac:dyDescent="0.4">
      <c r="A2097">
        <v>2019</v>
      </c>
      <c r="B2097">
        <v>10</v>
      </c>
      <c r="C2097">
        <v>129</v>
      </c>
      <c r="D2097" s="3"/>
      <c r="E2097" s="3"/>
    </row>
    <row r="2098" spans="1:5" x14ac:dyDescent="0.4">
      <c r="A2098">
        <v>2019</v>
      </c>
      <c r="B2098">
        <v>10</v>
      </c>
      <c r="C2098">
        <v>130</v>
      </c>
      <c r="D2098" s="3"/>
      <c r="E2098" s="3"/>
    </row>
    <row r="2099" spans="1:5" x14ac:dyDescent="0.4">
      <c r="A2099">
        <v>2019</v>
      </c>
      <c r="B2099">
        <v>11</v>
      </c>
      <c r="C2099">
        <v>0</v>
      </c>
      <c r="D2099" s="3">
        <v>1146</v>
      </c>
      <c r="E2099" s="3">
        <v>1026</v>
      </c>
    </row>
    <row r="2100" spans="1:5" x14ac:dyDescent="0.4">
      <c r="A2100">
        <v>2019</v>
      </c>
      <c r="B2100">
        <v>11</v>
      </c>
      <c r="C2100">
        <v>1</v>
      </c>
      <c r="D2100" s="3">
        <v>1242</v>
      </c>
      <c r="E2100" s="3">
        <v>1159</v>
      </c>
    </row>
    <row r="2101" spans="1:5" x14ac:dyDescent="0.4">
      <c r="A2101">
        <v>2019</v>
      </c>
      <c r="B2101">
        <v>11</v>
      </c>
      <c r="C2101">
        <v>2</v>
      </c>
      <c r="D2101" s="3">
        <v>1270</v>
      </c>
      <c r="E2101" s="3">
        <v>1239</v>
      </c>
    </row>
    <row r="2102" spans="1:5" x14ac:dyDescent="0.4">
      <c r="A2102">
        <v>2019</v>
      </c>
      <c r="B2102">
        <v>11</v>
      </c>
      <c r="C2102">
        <v>3</v>
      </c>
      <c r="D2102" s="3">
        <v>1432</v>
      </c>
      <c r="E2102" s="3">
        <v>1254</v>
      </c>
    </row>
    <row r="2103" spans="1:5" x14ac:dyDescent="0.4">
      <c r="A2103">
        <v>2019</v>
      </c>
      <c r="B2103">
        <v>11</v>
      </c>
      <c r="C2103">
        <v>4</v>
      </c>
      <c r="D2103" s="3">
        <v>1406</v>
      </c>
      <c r="E2103" s="3">
        <v>1372</v>
      </c>
    </row>
    <row r="2104" spans="1:5" x14ac:dyDescent="0.4">
      <c r="A2104">
        <v>2019</v>
      </c>
      <c r="B2104">
        <v>11</v>
      </c>
      <c r="C2104">
        <v>5</v>
      </c>
      <c r="D2104" s="3">
        <v>1410</v>
      </c>
      <c r="E2104" s="3">
        <v>1363</v>
      </c>
    </row>
    <row r="2105" spans="1:5" x14ac:dyDescent="0.4">
      <c r="A2105">
        <v>2019</v>
      </c>
      <c r="B2105">
        <v>11</v>
      </c>
      <c r="C2105">
        <v>6</v>
      </c>
      <c r="D2105" s="3">
        <v>1422</v>
      </c>
      <c r="E2105" s="3">
        <v>1445</v>
      </c>
    </row>
    <row r="2106" spans="1:5" x14ac:dyDescent="0.4">
      <c r="A2106">
        <v>2019</v>
      </c>
      <c r="B2106">
        <v>11</v>
      </c>
      <c r="C2106">
        <v>7</v>
      </c>
      <c r="D2106" s="3">
        <v>1479</v>
      </c>
      <c r="E2106" s="3">
        <v>1412</v>
      </c>
    </row>
    <row r="2107" spans="1:5" x14ac:dyDescent="0.4">
      <c r="A2107">
        <v>2019</v>
      </c>
      <c r="B2107">
        <v>11</v>
      </c>
      <c r="C2107">
        <v>8</v>
      </c>
      <c r="D2107" s="3">
        <v>1574</v>
      </c>
      <c r="E2107" s="3">
        <v>1551</v>
      </c>
    </row>
    <row r="2108" spans="1:5" x14ac:dyDescent="0.4">
      <c r="A2108">
        <v>2019</v>
      </c>
      <c r="B2108">
        <v>11</v>
      </c>
      <c r="C2108">
        <v>9</v>
      </c>
      <c r="D2108" s="3">
        <v>1610</v>
      </c>
      <c r="E2108" s="3">
        <v>1506</v>
      </c>
    </row>
    <row r="2109" spans="1:5" x14ac:dyDescent="0.4">
      <c r="A2109">
        <v>2019</v>
      </c>
      <c r="B2109">
        <v>11</v>
      </c>
      <c r="C2109">
        <v>10</v>
      </c>
      <c r="D2109" s="3">
        <v>1563</v>
      </c>
      <c r="E2109" s="3">
        <v>1513</v>
      </c>
    </row>
    <row r="2110" spans="1:5" x14ac:dyDescent="0.4">
      <c r="A2110">
        <v>2019</v>
      </c>
      <c r="B2110">
        <v>11</v>
      </c>
      <c r="C2110">
        <v>11</v>
      </c>
      <c r="D2110" s="3">
        <v>1586</v>
      </c>
      <c r="E2110" s="3">
        <v>1544</v>
      </c>
    </row>
    <row r="2111" spans="1:5" x14ac:dyDescent="0.4">
      <c r="A2111">
        <v>2019</v>
      </c>
      <c r="B2111">
        <v>11</v>
      </c>
      <c r="C2111">
        <v>12</v>
      </c>
      <c r="D2111" s="3">
        <v>1695</v>
      </c>
      <c r="E2111" s="3">
        <v>1623</v>
      </c>
    </row>
    <row r="2112" spans="1:5" x14ac:dyDescent="0.4">
      <c r="A2112">
        <v>2019</v>
      </c>
      <c r="B2112">
        <v>11</v>
      </c>
      <c r="C2112">
        <v>13</v>
      </c>
      <c r="D2112" s="3">
        <v>1729</v>
      </c>
      <c r="E2112" s="3">
        <v>1634</v>
      </c>
    </row>
    <row r="2113" spans="1:5" x14ac:dyDescent="0.4">
      <c r="A2113">
        <v>2019</v>
      </c>
      <c r="B2113">
        <v>11</v>
      </c>
      <c r="C2113">
        <v>14</v>
      </c>
      <c r="D2113" s="3">
        <v>1716</v>
      </c>
      <c r="E2113" s="3">
        <v>1605</v>
      </c>
    </row>
    <row r="2114" spans="1:5" x14ac:dyDescent="0.4">
      <c r="A2114">
        <v>2019</v>
      </c>
      <c r="B2114">
        <v>11</v>
      </c>
      <c r="C2114">
        <v>15</v>
      </c>
      <c r="D2114" s="3">
        <v>1858</v>
      </c>
      <c r="E2114" s="3">
        <v>1642</v>
      </c>
    </row>
    <row r="2115" spans="1:5" x14ac:dyDescent="0.4">
      <c r="A2115">
        <v>2019</v>
      </c>
      <c r="B2115">
        <v>11</v>
      </c>
      <c r="C2115">
        <v>16</v>
      </c>
      <c r="D2115" s="3">
        <v>2179</v>
      </c>
      <c r="E2115" s="3">
        <v>1806</v>
      </c>
    </row>
    <row r="2116" spans="1:5" x14ac:dyDescent="0.4">
      <c r="A2116">
        <v>2019</v>
      </c>
      <c r="B2116">
        <v>11</v>
      </c>
      <c r="C2116">
        <v>17</v>
      </c>
      <c r="D2116" s="3">
        <v>2156</v>
      </c>
      <c r="E2116" s="3">
        <v>1752</v>
      </c>
    </row>
    <row r="2117" spans="1:5" x14ac:dyDescent="0.4">
      <c r="A2117">
        <v>2019</v>
      </c>
      <c r="B2117">
        <v>11</v>
      </c>
      <c r="C2117">
        <v>18</v>
      </c>
      <c r="D2117" s="3">
        <v>2292</v>
      </c>
      <c r="E2117" s="3">
        <v>1791</v>
      </c>
    </row>
    <row r="2118" spans="1:5" x14ac:dyDescent="0.4">
      <c r="A2118">
        <v>2019</v>
      </c>
      <c r="B2118">
        <v>11</v>
      </c>
      <c r="C2118">
        <v>19</v>
      </c>
      <c r="D2118" s="3">
        <v>2638</v>
      </c>
      <c r="E2118" s="3">
        <v>1978</v>
      </c>
    </row>
    <row r="2119" spans="1:5" x14ac:dyDescent="0.4">
      <c r="A2119">
        <v>2019</v>
      </c>
      <c r="B2119">
        <v>11</v>
      </c>
      <c r="C2119">
        <v>20</v>
      </c>
      <c r="D2119" s="3">
        <v>2542</v>
      </c>
      <c r="E2119" s="3">
        <v>1945</v>
      </c>
    </row>
    <row r="2120" spans="1:5" x14ac:dyDescent="0.4">
      <c r="A2120">
        <v>2019</v>
      </c>
      <c r="B2120">
        <v>11</v>
      </c>
      <c r="C2120">
        <v>21</v>
      </c>
      <c r="D2120" s="3">
        <v>2541</v>
      </c>
      <c r="E2120" s="3">
        <v>1916</v>
      </c>
    </row>
    <row r="2121" spans="1:5" x14ac:dyDescent="0.4">
      <c r="A2121">
        <v>2019</v>
      </c>
      <c r="B2121">
        <v>11</v>
      </c>
      <c r="C2121">
        <v>22</v>
      </c>
      <c r="D2121" s="3">
        <v>2431</v>
      </c>
      <c r="E2121" s="3">
        <v>1809</v>
      </c>
    </row>
    <row r="2122" spans="1:5" x14ac:dyDescent="0.4">
      <c r="A2122">
        <v>2019</v>
      </c>
      <c r="B2122">
        <v>11</v>
      </c>
      <c r="C2122">
        <v>23</v>
      </c>
      <c r="D2122" s="3">
        <v>2144</v>
      </c>
      <c r="E2122" s="3">
        <v>1706</v>
      </c>
    </row>
    <row r="2123" spans="1:5" x14ac:dyDescent="0.4">
      <c r="A2123">
        <v>2019</v>
      </c>
      <c r="B2123">
        <v>11</v>
      </c>
      <c r="C2123">
        <v>24</v>
      </c>
      <c r="D2123" s="3">
        <v>2016</v>
      </c>
      <c r="E2123" s="3">
        <v>1649</v>
      </c>
    </row>
    <row r="2124" spans="1:5" x14ac:dyDescent="0.4">
      <c r="A2124">
        <v>2019</v>
      </c>
      <c r="B2124">
        <v>11</v>
      </c>
      <c r="C2124">
        <v>25</v>
      </c>
      <c r="D2124" s="3">
        <v>1942</v>
      </c>
      <c r="E2124" s="3">
        <v>1674</v>
      </c>
    </row>
    <row r="2125" spans="1:5" x14ac:dyDescent="0.4">
      <c r="A2125">
        <v>2019</v>
      </c>
      <c r="B2125">
        <v>11</v>
      </c>
      <c r="C2125">
        <v>26</v>
      </c>
      <c r="D2125" s="3">
        <v>1894</v>
      </c>
      <c r="E2125" s="3">
        <v>1509</v>
      </c>
    </row>
    <row r="2126" spans="1:5" x14ac:dyDescent="0.4">
      <c r="A2126">
        <v>2019</v>
      </c>
      <c r="B2126">
        <v>11</v>
      </c>
      <c r="C2126">
        <v>27</v>
      </c>
      <c r="D2126" s="3">
        <v>1887</v>
      </c>
      <c r="E2126" s="3">
        <v>1577</v>
      </c>
    </row>
    <row r="2127" spans="1:5" x14ac:dyDescent="0.4">
      <c r="A2127">
        <v>2019</v>
      </c>
      <c r="B2127">
        <v>11</v>
      </c>
      <c r="C2127">
        <v>28</v>
      </c>
      <c r="D2127" s="3">
        <v>1904</v>
      </c>
      <c r="E2127" s="3">
        <v>1530</v>
      </c>
    </row>
    <row r="2128" spans="1:5" x14ac:dyDescent="0.4">
      <c r="A2128">
        <v>2019</v>
      </c>
      <c r="B2128">
        <v>11</v>
      </c>
      <c r="C2128">
        <v>29</v>
      </c>
      <c r="D2128" s="3">
        <v>1885</v>
      </c>
      <c r="E2128" s="3">
        <v>1568</v>
      </c>
    </row>
    <row r="2129" spans="1:5" x14ac:dyDescent="0.4">
      <c r="A2129">
        <v>2019</v>
      </c>
      <c r="B2129">
        <v>11</v>
      </c>
      <c r="C2129">
        <v>30</v>
      </c>
      <c r="D2129" s="3">
        <v>1885</v>
      </c>
      <c r="E2129" s="3">
        <v>1658</v>
      </c>
    </row>
    <row r="2130" spans="1:5" x14ac:dyDescent="0.4">
      <c r="A2130">
        <v>2019</v>
      </c>
      <c r="B2130">
        <v>11</v>
      </c>
      <c r="C2130">
        <v>31</v>
      </c>
      <c r="D2130" s="3">
        <v>2002</v>
      </c>
      <c r="E2130" s="3">
        <v>1677</v>
      </c>
    </row>
    <row r="2131" spans="1:5" x14ac:dyDescent="0.4">
      <c r="A2131">
        <v>2019</v>
      </c>
      <c r="B2131">
        <v>11</v>
      </c>
      <c r="C2131">
        <v>32</v>
      </c>
      <c r="D2131" s="3">
        <v>2014</v>
      </c>
      <c r="E2131" s="3">
        <v>1744</v>
      </c>
    </row>
    <row r="2132" spans="1:5" x14ac:dyDescent="0.4">
      <c r="A2132">
        <v>2019</v>
      </c>
      <c r="B2132">
        <v>11</v>
      </c>
      <c r="C2132">
        <v>33</v>
      </c>
      <c r="D2132" s="3">
        <v>2014</v>
      </c>
      <c r="E2132" s="3">
        <v>1748</v>
      </c>
    </row>
    <row r="2133" spans="1:5" x14ac:dyDescent="0.4">
      <c r="A2133">
        <v>2019</v>
      </c>
      <c r="B2133">
        <v>11</v>
      </c>
      <c r="C2133">
        <v>34</v>
      </c>
      <c r="D2133" s="3">
        <v>2029</v>
      </c>
      <c r="E2133" s="3">
        <v>1855</v>
      </c>
    </row>
    <row r="2134" spans="1:5" x14ac:dyDescent="0.4">
      <c r="A2134">
        <v>2019</v>
      </c>
      <c r="B2134">
        <v>11</v>
      </c>
      <c r="C2134">
        <v>35</v>
      </c>
      <c r="D2134" s="3">
        <v>2121</v>
      </c>
      <c r="E2134" s="3">
        <v>1895</v>
      </c>
    </row>
    <row r="2135" spans="1:5" x14ac:dyDescent="0.4">
      <c r="A2135">
        <v>2019</v>
      </c>
      <c r="B2135">
        <v>11</v>
      </c>
      <c r="C2135">
        <v>36</v>
      </c>
      <c r="D2135" s="3">
        <v>2150</v>
      </c>
      <c r="E2135" s="3">
        <v>1990</v>
      </c>
    </row>
    <row r="2136" spans="1:5" x14ac:dyDescent="0.4">
      <c r="A2136">
        <v>2019</v>
      </c>
      <c r="B2136">
        <v>11</v>
      </c>
      <c r="C2136">
        <v>37</v>
      </c>
      <c r="D2136" s="3">
        <v>2159</v>
      </c>
      <c r="E2136" s="3">
        <v>2001</v>
      </c>
    </row>
    <row r="2137" spans="1:5" x14ac:dyDescent="0.4">
      <c r="A2137">
        <v>2019</v>
      </c>
      <c r="B2137">
        <v>11</v>
      </c>
      <c r="C2137">
        <v>38</v>
      </c>
      <c r="D2137" s="3">
        <v>2129</v>
      </c>
      <c r="E2137" s="3">
        <v>2021</v>
      </c>
    </row>
    <row r="2138" spans="1:5" x14ac:dyDescent="0.4">
      <c r="A2138">
        <v>2019</v>
      </c>
      <c r="B2138">
        <v>11</v>
      </c>
      <c r="C2138">
        <v>39</v>
      </c>
      <c r="D2138" s="3">
        <v>2238</v>
      </c>
      <c r="E2138" s="3">
        <v>2173</v>
      </c>
    </row>
    <row r="2139" spans="1:5" x14ac:dyDescent="0.4">
      <c r="A2139">
        <v>2019</v>
      </c>
      <c r="B2139">
        <v>11</v>
      </c>
      <c r="C2139">
        <v>40</v>
      </c>
      <c r="D2139" s="3">
        <v>2435</v>
      </c>
      <c r="E2139" s="3">
        <v>2264</v>
      </c>
    </row>
    <row r="2140" spans="1:5" x14ac:dyDescent="0.4">
      <c r="A2140">
        <v>2019</v>
      </c>
      <c r="B2140">
        <v>11</v>
      </c>
      <c r="C2140">
        <v>41</v>
      </c>
      <c r="D2140" s="3">
        <v>2527</v>
      </c>
      <c r="E2140" s="3">
        <v>2348</v>
      </c>
    </row>
    <row r="2141" spans="1:5" x14ac:dyDescent="0.4">
      <c r="A2141">
        <v>2019</v>
      </c>
      <c r="B2141">
        <v>11</v>
      </c>
      <c r="C2141">
        <v>42</v>
      </c>
      <c r="D2141" s="3">
        <v>2623</v>
      </c>
      <c r="E2141" s="3">
        <v>2475</v>
      </c>
    </row>
    <row r="2142" spans="1:5" x14ac:dyDescent="0.4">
      <c r="A2142">
        <v>2019</v>
      </c>
      <c r="B2142">
        <v>11</v>
      </c>
      <c r="C2142">
        <v>43</v>
      </c>
      <c r="D2142" s="3">
        <v>2816</v>
      </c>
      <c r="E2142" s="3">
        <v>2627</v>
      </c>
    </row>
    <row r="2143" spans="1:5" x14ac:dyDescent="0.4">
      <c r="A2143">
        <v>2019</v>
      </c>
      <c r="B2143">
        <v>11</v>
      </c>
      <c r="C2143">
        <v>44</v>
      </c>
      <c r="D2143" s="3">
        <v>2987</v>
      </c>
      <c r="E2143" s="3">
        <v>2857</v>
      </c>
    </row>
    <row r="2144" spans="1:5" x14ac:dyDescent="0.4">
      <c r="A2144">
        <v>2019</v>
      </c>
      <c r="B2144">
        <v>11</v>
      </c>
      <c r="C2144">
        <v>45</v>
      </c>
      <c r="D2144" s="3">
        <v>3164</v>
      </c>
      <c r="E2144" s="3">
        <v>3016</v>
      </c>
    </row>
    <row r="2145" spans="1:5" x14ac:dyDescent="0.4">
      <c r="A2145">
        <v>2019</v>
      </c>
      <c r="B2145">
        <v>11</v>
      </c>
      <c r="C2145">
        <v>46</v>
      </c>
      <c r="D2145" s="3">
        <v>3374</v>
      </c>
      <c r="E2145" s="3">
        <v>3172</v>
      </c>
    </row>
    <row r="2146" spans="1:5" x14ac:dyDescent="0.4">
      <c r="A2146">
        <v>2019</v>
      </c>
      <c r="B2146">
        <v>11</v>
      </c>
      <c r="C2146">
        <v>47</v>
      </c>
      <c r="D2146" s="3">
        <v>3441</v>
      </c>
      <c r="E2146" s="3">
        <v>3157</v>
      </c>
    </row>
    <row r="2147" spans="1:5" x14ac:dyDescent="0.4">
      <c r="A2147">
        <v>2019</v>
      </c>
      <c r="B2147">
        <v>11</v>
      </c>
      <c r="C2147">
        <v>48</v>
      </c>
      <c r="D2147" s="3">
        <v>3390</v>
      </c>
      <c r="E2147" s="3">
        <v>3203</v>
      </c>
    </row>
    <row r="2148" spans="1:5" x14ac:dyDescent="0.4">
      <c r="A2148">
        <v>2019</v>
      </c>
      <c r="B2148">
        <v>11</v>
      </c>
      <c r="C2148">
        <v>49</v>
      </c>
      <c r="D2148" s="3">
        <v>3288</v>
      </c>
      <c r="E2148" s="3">
        <v>3041</v>
      </c>
    </row>
    <row r="2149" spans="1:5" x14ac:dyDescent="0.4">
      <c r="A2149">
        <v>2019</v>
      </c>
      <c r="B2149">
        <v>11</v>
      </c>
      <c r="C2149">
        <v>50</v>
      </c>
      <c r="D2149" s="3">
        <v>3178</v>
      </c>
      <c r="E2149" s="3">
        <v>2902</v>
      </c>
    </row>
    <row r="2150" spans="1:5" x14ac:dyDescent="0.4">
      <c r="A2150">
        <v>2019</v>
      </c>
      <c r="B2150">
        <v>11</v>
      </c>
      <c r="C2150">
        <v>51</v>
      </c>
      <c r="D2150" s="3">
        <v>3039</v>
      </c>
      <c r="E2150" s="3">
        <v>2842</v>
      </c>
    </row>
    <row r="2151" spans="1:5" x14ac:dyDescent="0.4">
      <c r="A2151">
        <v>2019</v>
      </c>
      <c r="B2151">
        <v>11</v>
      </c>
      <c r="C2151">
        <v>52</v>
      </c>
      <c r="D2151" s="3">
        <v>3156</v>
      </c>
      <c r="E2151" s="3">
        <v>2978</v>
      </c>
    </row>
    <row r="2152" spans="1:5" x14ac:dyDescent="0.4">
      <c r="A2152">
        <v>2019</v>
      </c>
      <c r="B2152">
        <v>11</v>
      </c>
      <c r="C2152">
        <v>53</v>
      </c>
      <c r="D2152" s="3">
        <v>2298</v>
      </c>
      <c r="E2152" s="3">
        <v>2132</v>
      </c>
    </row>
    <row r="2153" spans="1:5" x14ac:dyDescent="0.4">
      <c r="A2153">
        <v>2019</v>
      </c>
      <c r="B2153">
        <v>11</v>
      </c>
      <c r="C2153">
        <v>54</v>
      </c>
      <c r="D2153" s="3">
        <v>2882</v>
      </c>
      <c r="E2153" s="3">
        <v>2753</v>
      </c>
    </row>
    <row r="2154" spans="1:5" x14ac:dyDescent="0.4">
      <c r="A2154">
        <v>2019</v>
      </c>
      <c r="B2154">
        <v>11</v>
      </c>
      <c r="C2154">
        <v>55</v>
      </c>
      <c r="D2154" s="3">
        <v>2636</v>
      </c>
      <c r="E2154" s="3">
        <v>2528</v>
      </c>
    </row>
    <row r="2155" spans="1:5" x14ac:dyDescent="0.4">
      <c r="A2155">
        <v>2019</v>
      </c>
      <c r="B2155">
        <v>11</v>
      </c>
      <c r="C2155">
        <v>56</v>
      </c>
      <c r="D2155" s="3">
        <v>2603</v>
      </c>
      <c r="E2155" s="3">
        <v>2471</v>
      </c>
    </row>
    <row r="2156" spans="1:5" x14ac:dyDescent="0.4">
      <c r="A2156">
        <v>2019</v>
      </c>
      <c r="B2156">
        <v>11</v>
      </c>
      <c r="C2156">
        <v>57</v>
      </c>
      <c r="D2156" s="3">
        <v>2472</v>
      </c>
      <c r="E2156" s="3">
        <v>2382</v>
      </c>
    </row>
    <row r="2157" spans="1:5" x14ac:dyDescent="0.4">
      <c r="A2157">
        <v>2019</v>
      </c>
      <c r="B2157">
        <v>11</v>
      </c>
      <c r="C2157">
        <v>58</v>
      </c>
      <c r="D2157" s="3">
        <v>2424</v>
      </c>
      <c r="E2157" s="3">
        <v>2285</v>
      </c>
    </row>
    <row r="2158" spans="1:5" x14ac:dyDescent="0.4">
      <c r="A2158">
        <v>2019</v>
      </c>
      <c r="B2158">
        <v>11</v>
      </c>
      <c r="C2158">
        <v>59</v>
      </c>
      <c r="D2158" s="3">
        <v>2346</v>
      </c>
      <c r="E2158" s="3">
        <v>2306</v>
      </c>
    </row>
    <row r="2159" spans="1:5" x14ac:dyDescent="0.4">
      <c r="A2159">
        <v>2019</v>
      </c>
      <c r="B2159">
        <v>11</v>
      </c>
      <c r="C2159">
        <v>60</v>
      </c>
      <c r="D2159" s="3">
        <v>2493</v>
      </c>
      <c r="E2159" s="3">
        <v>2289</v>
      </c>
    </row>
    <row r="2160" spans="1:5" x14ac:dyDescent="0.4">
      <c r="A2160">
        <v>2019</v>
      </c>
      <c r="B2160">
        <v>11</v>
      </c>
      <c r="C2160">
        <v>61</v>
      </c>
      <c r="D2160" s="3">
        <v>2334</v>
      </c>
      <c r="E2160" s="3">
        <v>2233</v>
      </c>
    </row>
    <row r="2161" spans="1:5" x14ac:dyDescent="0.4">
      <c r="A2161">
        <v>2019</v>
      </c>
      <c r="B2161">
        <v>11</v>
      </c>
      <c r="C2161">
        <v>62</v>
      </c>
      <c r="D2161" s="3">
        <v>2207</v>
      </c>
      <c r="E2161" s="3">
        <v>2159</v>
      </c>
    </row>
    <row r="2162" spans="1:5" x14ac:dyDescent="0.4">
      <c r="A2162">
        <v>2019</v>
      </c>
      <c r="B2162">
        <v>11</v>
      </c>
      <c r="C2162">
        <v>63</v>
      </c>
      <c r="D2162" s="3">
        <v>2359</v>
      </c>
      <c r="E2162" s="3">
        <v>2328</v>
      </c>
    </row>
    <row r="2163" spans="1:5" x14ac:dyDescent="0.4">
      <c r="A2163">
        <v>2019</v>
      </c>
      <c r="B2163">
        <v>11</v>
      </c>
      <c r="C2163">
        <v>64</v>
      </c>
      <c r="D2163" s="3">
        <v>2343</v>
      </c>
      <c r="E2163" s="3">
        <v>2406</v>
      </c>
    </row>
    <row r="2164" spans="1:5" x14ac:dyDescent="0.4">
      <c r="A2164">
        <v>2019</v>
      </c>
      <c r="B2164">
        <v>11</v>
      </c>
      <c r="C2164">
        <v>65</v>
      </c>
      <c r="D2164" s="3">
        <v>2420</v>
      </c>
      <c r="E2164" s="3">
        <v>2489</v>
      </c>
    </row>
    <row r="2165" spans="1:5" x14ac:dyDescent="0.4">
      <c r="A2165">
        <v>2019</v>
      </c>
      <c r="B2165">
        <v>11</v>
      </c>
      <c r="C2165">
        <v>66</v>
      </c>
      <c r="D2165" s="3">
        <v>2555</v>
      </c>
      <c r="E2165" s="3">
        <v>2492</v>
      </c>
    </row>
    <row r="2166" spans="1:5" x14ac:dyDescent="0.4">
      <c r="A2166">
        <v>2019</v>
      </c>
      <c r="B2166">
        <v>11</v>
      </c>
      <c r="C2166">
        <v>67</v>
      </c>
      <c r="D2166" s="3">
        <v>2732</v>
      </c>
      <c r="E2166" s="3">
        <v>2851</v>
      </c>
    </row>
    <row r="2167" spans="1:5" x14ac:dyDescent="0.4">
      <c r="A2167">
        <v>2019</v>
      </c>
      <c r="B2167">
        <v>11</v>
      </c>
      <c r="C2167">
        <v>68</v>
      </c>
      <c r="D2167" s="3">
        <v>2857</v>
      </c>
      <c r="E2167" s="3">
        <v>3023</v>
      </c>
    </row>
    <row r="2168" spans="1:5" x14ac:dyDescent="0.4">
      <c r="A2168">
        <v>2019</v>
      </c>
      <c r="B2168">
        <v>11</v>
      </c>
      <c r="C2168">
        <v>69</v>
      </c>
      <c r="D2168" s="3">
        <v>3103</v>
      </c>
      <c r="E2168" s="3">
        <v>3298</v>
      </c>
    </row>
    <row r="2169" spans="1:5" x14ac:dyDescent="0.4">
      <c r="A2169">
        <v>2019</v>
      </c>
      <c r="B2169">
        <v>11</v>
      </c>
      <c r="C2169">
        <v>70</v>
      </c>
      <c r="D2169" s="3">
        <v>3564</v>
      </c>
      <c r="E2169" s="3">
        <v>3834</v>
      </c>
    </row>
    <row r="2170" spans="1:5" x14ac:dyDescent="0.4">
      <c r="A2170">
        <v>2019</v>
      </c>
      <c r="B2170">
        <v>11</v>
      </c>
      <c r="C2170">
        <v>71</v>
      </c>
      <c r="D2170" s="3">
        <v>3395</v>
      </c>
      <c r="E2170" s="3">
        <v>3887</v>
      </c>
    </row>
    <row r="2171" spans="1:5" x14ac:dyDescent="0.4">
      <c r="A2171">
        <v>2019</v>
      </c>
      <c r="B2171">
        <v>11</v>
      </c>
      <c r="C2171">
        <v>72</v>
      </c>
      <c r="D2171" s="3">
        <v>3513</v>
      </c>
      <c r="E2171" s="3">
        <v>3906</v>
      </c>
    </row>
    <row r="2172" spans="1:5" x14ac:dyDescent="0.4">
      <c r="A2172">
        <v>2019</v>
      </c>
      <c r="B2172">
        <v>11</v>
      </c>
      <c r="C2172">
        <v>73</v>
      </c>
      <c r="D2172" s="3">
        <v>2201</v>
      </c>
      <c r="E2172" s="3">
        <v>2695</v>
      </c>
    </row>
    <row r="2173" spans="1:5" x14ac:dyDescent="0.4">
      <c r="A2173">
        <v>2019</v>
      </c>
      <c r="B2173">
        <v>11</v>
      </c>
      <c r="C2173">
        <v>74</v>
      </c>
      <c r="D2173" s="3">
        <v>2087</v>
      </c>
      <c r="E2173" s="3">
        <v>2516</v>
      </c>
    </row>
    <row r="2174" spans="1:5" x14ac:dyDescent="0.4">
      <c r="A2174">
        <v>2019</v>
      </c>
      <c r="B2174">
        <v>11</v>
      </c>
      <c r="C2174">
        <v>75</v>
      </c>
      <c r="D2174" s="3">
        <v>2709</v>
      </c>
      <c r="E2174" s="3">
        <v>3265</v>
      </c>
    </row>
    <row r="2175" spans="1:5" x14ac:dyDescent="0.4">
      <c r="A2175">
        <v>2019</v>
      </c>
      <c r="B2175">
        <v>11</v>
      </c>
      <c r="C2175">
        <v>76</v>
      </c>
      <c r="D2175" s="3">
        <v>2695</v>
      </c>
      <c r="E2175" s="3">
        <v>3173</v>
      </c>
    </row>
    <row r="2176" spans="1:5" x14ac:dyDescent="0.4">
      <c r="A2176">
        <v>2019</v>
      </c>
      <c r="B2176">
        <v>11</v>
      </c>
      <c r="C2176">
        <v>77</v>
      </c>
      <c r="D2176" s="3">
        <v>2730</v>
      </c>
      <c r="E2176" s="3">
        <v>3078</v>
      </c>
    </row>
    <row r="2177" spans="1:5" x14ac:dyDescent="0.4">
      <c r="A2177">
        <v>2019</v>
      </c>
      <c r="B2177">
        <v>11</v>
      </c>
      <c r="C2177">
        <v>78</v>
      </c>
      <c r="D2177" s="3">
        <v>2557</v>
      </c>
      <c r="E2177" s="3">
        <v>3116</v>
      </c>
    </row>
    <row r="2178" spans="1:5" x14ac:dyDescent="0.4">
      <c r="A2178">
        <v>2019</v>
      </c>
      <c r="B2178">
        <v>11</v>
      </c>
      <c r="C2178">
        <v>79</v>
      </c>
      <c r="D2178" s="3">
        <v>2132</v>
      </c>
      <c r="E2178" s="3">
        <v>2668</v>
      </c>
    </row>
    <row r="2179" spans="1:5" x14ac:dyDescent="0.4">
      <c r="A2179">
        <v>2019</v>
      </c>
      <c r="B2179">
        <v>11</v>
      </c>
      <c r="C2179">
        <v>80</v>
      </c>
      <c r="D2179" s="3">
        <v>1894</v>
      </c>
      <c r="E2179" s="3">
        <v>2362</v>
      </c>
    </row>
    <row r="2180" spans="1:5" x14ac:dyDescent="0.4">
      <c r="A2180">
        <v>2019</v>
      </c>
      <c r="B2180">
        <v>11</v>
      </c>
      <c r="C2180">
        <v>81</v>
      </c>
      <c r="D2180" s="3">
        <v>1738</v>
      </c>
      <c r="E2180" s="3">
        <v>2254</v>
      </c>
    </row>
    <row r="2181" spans="1:5" x14ac:dyDescent="0.4">
      <c r="A2181">
        <v>2019</v>
      </c>
      <c r="B2181">
        <v>11</v>
      </c>
      <c r="C2181">
        <v>82</v>
      </c>
      <c r="D2181" s="3">
        <v>1759</v>
      </c>
      <c r="E2181" s="3">
        <v>2228</v>
      </c>
    </row>
    <row r="2182" spans="1:5" x14ac:dyDescent="0.4">
      <c r="A2182">
        <v>2019</v>
      </c>
      <c r="B2182">
        <v>11</v>
      </c>
      <c r="C2182">
        <v>83</v>
      </c>
      <c r="D2182" s="3">
        <v>1567</v>
      </c>
      <c r="E2182" s="3">
        <v>2109</v>
      </c>
    </row>
    <row r="2183" spans="1:5" x14ac:dyDescent="0.4">
      <c r="A2183">
        <v>2019</v>
      </c>
      <c r="B2183">
        <v>11</v>
      </c>
      <c r="C2183">
        <v>84</v>
      </c>
      <c r="D2183" s="3">
        <v>1528</v>
      </c>
      <c r="E2183" s="3">
        <v>2190</v>
      </c>
    </row>
    <row r="2184" spans="1:5" x14ac:dyDescent="0.4">
      <c r="A2184">
        <v>2019</v>
      </c>
      <c r="B2184">
        <v>11</v>
      </c>
      <c r="C2184">
        <v>85</v>
      </c>
      <c r="D2184" s="3">
        <v>1190</v>
      </c>
      <c r="E2184" s="3">
        <v>1790</v>
      </c>
    </row>
    <row r="2185" spans="1:5" x14ac:dyDescent="0.4">
      <c r="A2185">
        <v>2019</v>
      </c>
      <c r="B2185">
        <v>11</v>
      </c>
      <c r="C2185">
        <v>86</v>
      </c>
      <c r="D2185" s="3">
        <v>1093</v>
      </c>
      <c r="E2185" s="3">
        <v>1720</v>
      </c>
    </row>
    <row r="2186" spans="1:5" x14ac:dyDescent="0.4">
      <c r="A2186">
        <v>2019</v>
      </c>
      <c r="B2186">
        <v>11</v>
      </c>
      <c r="C2186">
        <v>87</v>
      </c>
      <c r="D2186" s="3">
        <v>899</v>
      </c>
      <c r="E2186" s="3">
        <v>1547</v>
      </c>
    </row>
    <row r="2187" spans="1:5" x14ac:dyDescent="0.4">
      <c r="A2187">
        <v>2019</v>
      </c>
      <c r="B2187">
        <v>11</v>
      </c>
      <c r="C2187">
        <v>88</v>
      </c>
      <c r="D2187" s="3">
        <v>739</v>
      </c>
      <c r="E2187" s="3">
        <v>1372</v>
      </c>
    </row>
    <row r="2188" spans="1:5" x14ac:dyDescent="0.4">
      <c r="A2188">
        <v>2019</v>
      </c>
      <c r="B2188">
        <v>11</v>
      </c>
      <c r="C2188">
        <v>89</v>
      </c>
      <c r="D2188" s="3">
        <v>584</v>
      </c>
      <c r="E2188" s="3">
        <v>1167</v>
      </c>
    </row>
    <row r="2189" spans="1:5" x14ac:dyDescent="0.4">
      <c r="A2189">
        <v>2019</v>
      </c>
      <c r="B2189">
        <v>11</v>
      </c>
      <c r="C2189">
        <v>90</v>
      </c>
      <c r="D2189" s="3">
        <v>474</v>
      </c>
      <c r="E2189" s="3">
        <v>1022</v>
      </c>
    </row>
    <row r="2190" spans="1:5" x14ac:dyDescent="0.4">
      <c r="A2190">
        <v>2019</v>
      </c>
      <c r="B2190">
        <v>11</v>
      </c>
      <c r="C2190">
        <v>91</v>
      </c>
      <c r="D2190" s="3">
        <v>373</v>
      </c>
      <c r="E2190" s="3">
        <v>913</v>
      </c>
    </row>
    <row r="2191" spans="1:5" x14ac:dyDescent="0.4">
      <c r="A2191">
        <v>2019</v>
      </c>
      <c r="B2191">
        <v>11</v>
      </c>
      <c r="C2191">
        <v>92</v>
      </c>
      <c r="D2191" s="3">
        <v>306</v>
      </c>
      <c r="E2191" s="3">
        <v>699</v>
      </c>
    </row>
    <row r="2192" spans="1:5" x14ac:dyDescent="0.4">
      <c r="A2192">
        <v>2019</v>
      </c>
      <c r="B2192">
        <v>11</v>
      </c>
      <c r="C2192">
        <v>93</v>
      </c>
      <c r="D2192" s="3">
        <v>236</v>
      </c>
      <c r="E2192" s="3">
        <v>587</v>
      </c>
    </row>
    <row r="2193" spans="1:5" x14ac:dyDescent="0.4">
      <c r="A2193">
        <v>2019</v>
      </c>
      <c r="B2193">
        <v>11</v>
      </c>
      <c r="C2193">
        <v>94</v>
      </c>
      <c r="D2193" s="3">
        <v>135</v>
      </c>
      <c r="E2193" s="3">
        <v>543</v>
      </c>
    </row>
    <row r="2194" spans="1:5" x14ac:dyDescent="0.4">
      <c r="A2194">
        <v>2019</v>
      </c>
      <c r="B2194">
        <v>11</v>
      </c>
      <c r="C2194">
        <v>95</v>
      </c>
      <c r="D2194" s="3">
        <v>91</v>
      </c>
      <c r="E2194" s="3">
        <v>398</v>
      </c>
    </row>
    <row r="2195" spans="1:5" x14ac:dyDescent="0.4">
      <c r="A2195">
        <v>2019</v>
      </c>
      <c r="B2195">
        <v>11</v>
      </c>
      <c r="C2195">
        <v>96</v>
      </c>
      <c r="D2195" s="3">
        <v>78</v>
      </c>
      <c r="E2195" s="3">
        <v>300</v>
      </c>
    </row>
    <row r="2196" spans="1:5" x14ac:dyDescent="0.4">
      <c r="A2196">
        <v>2019</v>
      </c>
      <c r="B2196">
        <v>11</v>
      </c>
      <c r="C2196">
        <v>97</v>
      </c>
      <c r="D2196" s="3">
        <v>45</v>
      </c>
      <c r="E2196" s="3">
        <v>213</v>
      </c>
    </row>
    <row r="2197" spans="1:5" x14ac:dyDescent="0.4">
      <c r="A2197">
        <v>2019</v>
      </c>
      <c r="B2197">
        <v>11</v>
      </c>
      <c r="C2197">
        <v>98</v>
      </c>
      <c r="D2197" s="3">
        <v>26</v>
      </c>
      <c r="E2197" s="3">
        <v>181</v>
      </c>
    </row>
    <row r="2198" spans="1:5" x14ac:dyDescent="0.4">
      <c r="A2198">
        <v>2019</v>
      </c>
      <c r="B2198">
        <v>11</v>
      </c>
      <c r="C2198">
        <v>99</v>
      </c>
      <c r="D2198" s="3">
        <v>23</v>
      </c>
      <c r="E2198" s="3">
        <v>107</v>
      </c>
    </row>
    <row r="2199" spans="1:5" x14ac:dyDescent="0.4">
      <c r="A2199">
        <v>2019</v>
      </c>
      <c r="B2199">
        <v>11</v>
      </c>
      <c r="C2199">
        <v>100</v>
      </c>
      <c r="D2199" s="3">
        <v>17</v>
      </c>
      <c r="E2199" s="3">
        <v>66</v>
      </c>
    </row>
    <row r="2200" spans="1:5" x14ac:dyDescent="0.4">
      <c r="A2200">
        <v>2019</v>
      </c>
      <c r="B2200">
        <v>11</v>
      </c>
      <c r="C2200">
        <v>101</v>
      </c>
      <c r="D2200" s="3">
        <v>5</v>
      </c>
      <c r="E2200" s="3">
        <v>49</v>
      </c>
    </row>
    <row r="2201" spans="1:5" x14ac:dyDescent="0.4">
      <c r="A2201">
        <v>2019</v>
      </c>
      <c r="B2201">
        <v>11</v>
      </c>
      <c r="C2201">
        <v>102</v>
      </c>
      <c r="D2201" s="3">
        <v>4</v>
      </c>
      <c r="E2201" s="3">
        <v>30</v>
      </c>
    </row>
    <row r="2202" spans="1:5" x14ac:dyDescent="0.4">
      <c r="A2202">
        <v>2019</v>
      </c>
      <c r="B2202">
        <v>11</v>
      </c>
      <c r="C2202">
        <v>103</v>
      </c>
      <c r="D2202" s="3">
        <v>4</v>
      </c>
      <c r="E2202" s="3">
        <v>21</v>
      </c>
    </row>
    <row r="2203" spans="1:5" x14ac:dyDescent="0.4">
      <c r="A2203">
        <v>2019</v>
      </c>
      <c r="B2203">
        <v>11</v>
      </c>
      <c r="C2203">
        <v>104</v>
      </c>
      <c r="D2203" s="3">
        <v>1</v>
      </c>
      <c r="E2203" s="3">
        <v>17</v>
      </c>
    </row>
    <row r="2204" spans="1:5" x14ac:dyDescent="0.4">
      <c r="A2204">
        <v>2019</v>
      </c>
      <c r="B2204">
        <v>11</v>
      </c>
      <c r="C2204">
        <v>105</v>
      </c>
      <c r="D2204" s="3">
        <v>1</v>
      </c>
      <c r="E2204" s="3">
        <v>7</v>
      </c>
    </row>
    <row r="2205" spans="1:5" x14ac:dyDescent="0.4">
      <c r="A2205">
        <v>2019</v>
      </c>
      <c r="B2205">
        <v>11</v>
      </c>
      <c r="C2205">
        <v>106</v>
      </c>
      <c r="D2205" s="3">
        <v>1</v>
      </c>
      <c r="E2205" s="3">
        <v>3</v>
      </c>
    </row>
    <row r="2206" spans="1:5" x14ac:dyDescent="0.4">
      <c r="A2206">
        <v>2019</v>
      </c>
      <c r="B2206">
        <v>11</v>
      </c>
      <c r="C2206">
        <v>107</v>
      </c>
      <c r="D2206" s="3">
        <v>1</v>
      </c>
      <c r="E2206" s="3">
        <v>2</v>
      </c>
    </row>
    <row r="2207" spans="1:5" x14ac:dyDescent="0.4">
      <c r="A2207">
        <v>2019</v>
      </c>
      <c r="B2207">
        <v>11</v>
      </c>
      <c r="C2207">
        <v>108</v>
      </c>
      <c r="D2207" s="3"/>
      <c r="E2207" s="3">
        <v>4</v>
      </c>
    </row>
    <row r="2208" spans="1:5" x14ac:dyDescent="0.4">
      <c r="A2208">
        <v>2019</v>
      </c>
      <c r="B2208">
        <v>11</v>
      </c>
      <c r="C2208">
        <v>109</v>
      </c>
      <c r="D2208" s="3"/>
      <c r="E2208" s="3">
        <v>1</v>
      </c>
    </row>
    <row r="2209" spans="1:5" x14ac:dyDescent="0.4">
      <c r="A2209">
        <v>2019</v>
      </c>
      <c r="B2209">
        <v>11</v>
      </c>
      <c r="C2209">
        <v>110</v>
      </c>
      <c r="D2209" s="3"/>
      <c r="E2209" s="3"/>
    </row>
    <row r="2210" spans="1:5" x14ac:dyDescent="0.4">
      <c r="A2210">
        <v>2019</v>
      </c>
      <c r="B2210">
        <v>11</v>
      </c>
      <c r="C2210">
        <v>111</v>
      </c>
      <c r="D2210" s="3"/>
      <c r="E2210" s="3"/>
    </row>
    <row r="2211" spans="1:5" x14ac:dyDescent="0.4">
      <c r="A2211">
        <v>2019</v>
      </c>
      <c r="B2211">
        <v>11</v>
      </c>
      <c r="C2211">
        <v>112</v>
      </c>
      <c r="D2211" s="3"/>
      <c r="E2211" s="3"/>
    </row>
    <row r="2212" spans="1:5" x14ac:dyDescent="0.4">
      <c r="A2212">
        <v>2019</v>
      </c>
      <c r="B2212">
        <v>11</v>
      </c>
      <c r="C2212">
        <v>113</v>
      </c>
      <c r="D2212" s="3"/>
      <c r="E2212" s="3">
        <v>1</v>
      </c>
    </row>
    <row r="2213" spans="1:5" x14ac:dyDescent="0.4">
      <c r="A2213">
        <v>2019</v>
      </c>
      <c r="B2213">
        <v>11</v>
      </c>
      <c r="C2213">
        <v>114</v>
      </c>
      <c r="D2213" s="3"/>
      <c r="E2213" s="3"/>
    </row>
    <row r="2214" spans="1:5" x14ac:dyDescent="0.4">
      <c r="A2214">
        <v>2019</v>
      </c>
      <c r="B2214">
        <v>11</v>
      </c>
      <c r="C2214">
        <v>115</v>
      </c>
      <c r="D2214" s="3"/>
      <c r="E2214" s="3"/>
    </row>
    <row r="2215" spans="1:5" x14ac:dyDescent="0.4">
      <c r="A2215">
        <v>2019</v>
      </c>
      <c r="B2215">
        <v>11</v>
      </c>
      <c r="C2215">
        <v>116</v>
      </c>
      <c r="D2215" s="3"/>
      <c r="E2215" s="3"/>
    </row>
    <row r="2216" spans="1:5" x14ac:dyDescent="0.4">
      <c r="A2216">
        <v>2019</v>
      </c>
      <c r="B2216">
        <v>11</v>
      </c>
      <c r="C2216">
        <v>117</v>
      </c>
      <c r="D2216" s="3"/>
      <c r="E2216" s="3"/>
    </row>
    <row r="2217" spans="1:5" x14ac:dyDescent="0.4">
      <c r="A2217">
        <v>2019</v>
      </c>
      <c r="B2217">
        <v>11</v>
      </c>
      <c r="C2217">
        <v>118</v>
      </c>
      <c r="D2217" s="3"/>
      <c r="E2217" s="3"/>
    </row>
    <row r="2218" spans="1:5" x14ac:dyDescent="0.4">
      <c r="A2218">
        <v>2019</v>
      </c>
      <c r="B2218">
        <v>11</v>
      </c>
      <c r="C2218">
        <v>119</v>
      </c>
      <c r="D2218" s="3"/>
      <c r="E2218" s="3"/>
    </row>
    <row r="2219" spans="1:5" x14ac:dyDescent="0.4">
      <c r="A2219">
        <v>2019</v>
      </c>
      <c r="B2219">
        <v>11</v>
      </c>
      <c r="C2219">
        <v>120</v>
      </c>
      <c r="D2219" s="3"/>
      <c r="E2219" s="3"/>
    </row>
    <row r="2220" spans="1:5" x14ac:dyDescent="0.4">
      <c r="A2220">
        <v>2019</v>
      </c>
      <c r="B2220">
        <v>11</v>
      </c>
      <c r="C2220">
        <v>121</v>
      </c>
      <c r="D2220" s="3"/>
      <c r="E2220" s="3"/>
    </row>
    <row r="2221" spans="1:5" x14ac:dyDescent="0.4">
      <c r="A2221">
        <v>2019</v>
      </c>
      <c r="B2221">
        <v>11</v>
      </c>
      <c r="C2221">
        <v>122</v>
      </c>
      <c r="D2221" s="3"/>
      <c r="E2221" s="3"/>
    </row>
    <row r="2222" spans="1:5" x14ac:dyDescent="0.4">
      <c r="A2222">
        <v>2019</v>
      </c>
      <c r="B2222">
        <v>11</v>
      </c>
      <c r="C2222">
        <v>123</v>
      </c>
      <c r="D2222" s="3"/>
      <c r="E2222" s="3"/>
    </row>
    <row r="2223" spans="1:5" x14ac:dyDescent="0.4">
      <c r="A2223">
        <v>2019</v>
      </c>
      <c r="B2223">
        <v>11</v>
      </c>
      <c r="C2223">
        <v>124</v>
      </c>
      <c r="D2223" s="3"/>
      <c r="E2223" s="3"/>
    </row>
    <row r="2224" spans="1:5" x14ac:dyDescent="0.4">
      <c r="A2224">
        <v>2019</v>
      </c>
      <c r="B2224">
        <v>11</v>
      </c>
      <c r="C2224">
        <v>125</v>
      </c>
      <c r="D2224" s="3"/>
      <c r="E2224" s="3"/>
    </row>
    <row r="2225" spans="1:5" x14ac:dyDescent="0.4">
      <c r="A2225">
        <v>2019</v>
      </c>
      <c r="B2225">
        <v>11</v>
      </c>
      <c r="C2225">
        <v>126</v>
      </c>
      <c r="D2225" s="3"/>
      <c r="E2225" s="3"/>
    </row>
    <row r="2226" spans="1:5" x14ac:dyDescent="0.4">
      <c r="A2226">
        <v>2019</v>
      </c>
      <c r="B2226">
        <v>11</v>
      </c>
      <c r="C2226">
        <v>127</v>
      </c>
      <c r="D2226" s="3"/>
      <c r="E2226" s="3"/>
    </row>
    <row r="2227" spans="1:5" x14ac:dyDescent="0.4">
      <c r="A2227">
        <v>2019</v>
      </c>
      <c r="B2227">
        <v>11</v>
      </c>
      <c r="C2227">
        <v>128</v>
      </c>
      <c r="D2227" s="3"/>
      <c r="E2227" s="3"/>
    </row>
    <row r="2228" spans="1:5" x14ac:dyDescent="0.4">
      <c r="A2228">
        <v>2019</v>
      </c>
      <c r="B2228">
        <v>11</v>
      </c>
      <c r="C2228">
        <v>129</v>
      </c>
      <c r="D2228" s="3"/>
      <c r="E2228" s="3"/>
    </row>
    <row r="2229" spans="1:5" x14ac:dyDescent="0.4">
      <c r="A2229">
        <v>2019</v>
      </c>
      <c r="B2229">
        <v>11</v>
      </c>
      <c r="C2229">
        <v>130</v>
      </c>
      <c r="D2229" s="3"/>
      <c r="E2229" s="3"/>
    </row>
    <row r="2230" spans="1:5" x14ac:dyDescent="0.4">
      <c r="A2230">
        <v>2019</v>
      </c>
      <c r="B2230">
        <v>12</v>
      </c>
      <c r="C2230">
        <v>0</v>
      </c>
      <c r="D2230" s="3">
        <v>1140</v>
      </c>
      <c r="E2230" s="3">
        <v>1029</v>
      </c>
    </row>
    <row r="2231" spans="1:5" x14ac:dyDescent="0.4">
      <c r="A2231">
        <v>2019</v>
      </c>
      <c r="B2231">
        <v>12</v>
      </c>
      <c r="C2231">
        <v>1</v>
      </c>
      <c r="D2231" s="3">
        <v>1224</v>
      </c>
      <c r="E2231" s="3">
        <v>1140</v>
      </c>
    </row>
    <row r="2232" spans="1:5" x14ac:dyDescent="0.4">
      <c r="A2232">
        <v>2019</v>
      </c>
      <c r="B2232">
        <v>12</v>
      </c>
      <c r="C2232">
        <v>2</v>
      </c>
      <c r="D2232" s="3">
        <v>1288</v>
      </c>
      <c r="E2232" s="3">
        <v>1233</v>
      </c>
    </row>
    <row r="2233" spans="1:5" x14ac:dyDescent="0.4">
      <c r="A2233">
        <v>2019</v>
      </c>
      <c r="B2233">
        <v>12</v>
      </c>
      <c r="C2233">
        <v>3</v>
      </c>
      <c r="D2233" s="3">
        <v>1413</v>
      </c>
      <c r="E2233" s="3">
        <v>1230</v>
      </c>
    </row>
    <row r="2234" spans="1:5" x14ac:dyDescent="0.4">
      <c r="A2234">
        <v>2019</v>
      </c>
      <c r="B2234">
        <v>12</v>
      </c>
      <c r="C2234">
        <v>4</v>
      </c>
      <c r="D2234" s="3">
        <v>1406</v>
      </c>
      <c r="E2234" s="3">
        <v>1370</v>
      </c>
    </row>
    <row r="2235" spans="1:5" x14ac:dyDescent="0.4">
      <c r="A2235">
        <v>2019</v>
      </c>
      <c r="B2235">
        <v>12</v>
      </c>
      <c r="C2235">
        <v>5</v>
      </c>
      <c r="D2235" s="3">
        <v>1410</v>
      </c>
      <c r="E2235" s="3">
        <v>1377</v>
      </c>
    </row>
    <row r="2236" spans="1:5" x14ac:dyDescent="0.4">
      <c r="A2236">
        <v>2019</v>
      </c>
      <c r="B2236">
        <v>12</v>
      </c>
      <c r="C2236">
        <v>6</v>
      </c>
      <c r="D2236" s="3">
        <v>1421</v>
      </c>
      <c r="E2236" s="3">
        <v>1458</v>
      </c>
    </row>
    <row r="2237" spans="1:5" x14ac:dyDescent="0.4">
      <c r="A2237">
        <v>2019</v>
      </c>
      <c r="B2237">
        <v>12</v>
      </c>
      <c r="C2237">
        <v>7</v>
      </c>
      <c r="D2237" s="3">
        <v>1502</v>
      </c>
      <c r="E2237" s="3">
        <v>1405</v>
      </c>
    </row>
    <row r="2238" spans="1:5" x14ac:dyDescent="0.4">
      <c r="A2238">
        <v>2019</v>
      </c>
      <c r="B2238">
        <v>12</v>
      </c>
      <c r="C2238">
        <v>8</v>
      </c>
      <c r="D2238" s="3">
        <v>1528</v>
      </c>
      <c r="E2238" s="3">
        <v>1528</v>
      </c>
    </row>
    <row r="2239" spans="1:5" x14ac:dyDescent="0.4">
      <c r="A2239">
        <v>2019</v>
      </c>
      <c r="B2239">
        <v>12</v>
      </c>
      <c r="C2239">
        <v>9</v>
      </c>
      <c r="D2239" s="3">
        <v>1618</v>
      </c>
      <c r="E2239" s="3">
        <v>1516</v>
      </c>
    </row>
    <row r="2240" spans="1:5" x14ac:dyDescent="0.4">
      <c r="A2240">
        <v>2019</v>
      </c>
      <c r="B2240">
        <v>12</v>
      </c>
      <c r="C2240">
        <v>10</v>
      </c>
      <c r="D2240" s="3">
        <v>1554</v>
      </c>
      <c r="E2240" s="3">
        <v>1513</v>
      </c>
    </row>
    <row r="2241" spans="1:5" x14ac:dyDescent="0.4">
      <c r="A2241">
        <v>2019</v>
      </c>
      <c r="B2241">
        <v>12</v>
      </c>
      <c r="C2241">
        <v>11</v>
      </c>
      <c r="D2241" s="3">
        <v>1608</v>
      </c>
      <c r="E2241" s="3">
        <v>1528</v>
      </c>
    </row>
    <row r="2242" spans="1:5" x14ac:dyDescent="0.4">
      <c r="A2242">
        <v>2019</v>
      </c>
      <c r="B2242">
        <v>12</v>
      </c>
      <c r="C2242">
        <v>12</v>
      </c>
      <c r="D2242" s="3">
        <v>1667</v>
      </c>
      <c r="E2242" s="3">
        <v>1627</v>
      </c>
    </row>
    <row r="2243" spans="1:5" x14ac:dyDescent="0.4">
      <c r="A2243">
        <v>2019</v>
      </c>
      <c r="B2243">
        <v>12</v>
      </c>
      <c r="C2243">
        <v>13</v>
      </c>
      <c r="D2243" s="3">
        <v>1740</v>
      </c>
      <c r="E2243" s="3">
        <v>1637</v>
      </c>
    </row>
    <row r="2244" spans="1:5" x14ac:dyDescent="0.4">
      <c r="A2244">
        <v>2019</v>
      </c>
      <c r="B2244">
        <v>12</v>
      </c>
      <c r="C2244">
        <v>14</v>
      </c>
      <c r="D2244" s="3">
        <v>1688</v>
      </c>
      <c r="E2244" s="3">
        <v>1570</v>
      </c>
    </row>
    <row r="2245" spans="1:5" x14ac:dyDescent="0.4">
      <c r="A2245">
        <v>2019</v>
      </c>
      <c r="B2245">
        <v>12</v>
      </c>
      <c r="C2245">
        <v>15</v>
      </c>
      <c r="D2245" s="3">
        <v>1844</v>
      </c>
      <c r="E2245" s="3">
        <v>1696</v>
      </c>
    </row>
    <row r="2246" spans="1:5" x14ac:dyDescent="0.4">
      <c r="A2246">
        <v>2019</v>
      </c>
      <c r="B2246">
        <v>12</v>
      </c>
      <c r="C2246">
        <v>16</v>
      </c>
      <c r="D2246" s="3">
        <v>2186</v>
      </c>
      <c r="E2246" s="3">
        <v>1767</v>
      </c>
    </row>
    <row r="2247" spans="1:5" x14ac:dyDescent="0.4">
      <c r="A2247">
        <v>2019</v>
      </c>
      <c r="B2247">
        <v>12</v>
      </c>
      <c r="C2247">
        <v>17</v>
      </c>
      <c r="D2247" s="3">
        <v>2149</v>
      </c>
      <c r="E2247" s="3">
        <v>1752</v>
      </c>
    </row>
    <row r="2248" spans="1:5" x14ac:dyDescent="0.4">
      <c r="A2248">
        <v>2019</v>
      </c>
      <c r="B2248">
        <v>12</v>
      </c>
      <c r="C2248">
        <v>18</v>
      </c>
      <c r="D2248" s="3">
        <v>2271</v>
      </c>
      <c r="E2248" s="3">
        <v>1785</v>
      </c>
    </row>
    <row r="2249" spans="1:5" x14ac:dyDescent="0.4">
      <c r="A2249">
        <v>2019</v>
      </c>
      <c r="B2249">
        <v>12</v>
      </c>
      <c r="C2249">
        <v>19</v>
      </c>
      <c r="D2249" s="3">
        <v>2636</v>
      </c>
      <c r="E2249" s="3">
        <v>1981</v>
      </c>
    </row>
    <row r="2250" spans="1:5" x14ac:dyDescent="0.4">
      <c r="A2250">
        <v>2019</v>
      </c>
      <c r="B2250">
        <v>12</v>
      </c>
      <c r="C2250">
        <v>20</v>
      </c>
      <c r="D2250" s="3">
        <v>2536</v>
      </c>
      <c r="E2250" s="3">
        <v>1920</v>
      </c>
    </row>
    <row r="2251" spans="1:5" x14ac:dyDescent="0.4">
      <c r="A2251">
        <v>2019</v>
      </c>
      <c r="B2251">
        <v>12</v>
      </c>
      <c r="C2251">
        <v>21</v>
      </c>
      <c r="D2251" s="3">
        <v>2521</v>
      </c>
      <c r="E2251" s="3">
        <v>1938</v>
      </c>
    </row>
    <row r="2252" spans="1:5" x14ac:dyDescent="0.4">
      <c r="A2252">
        <v>2019</v>
      </c>
      <c r="B2252">
        <v>12</v>
      </c>
      <c r="C2252">
        <v>22</v>
      </c>
      <c r="D2252" s="3">
        <v>2479</v>
      </c>
      <c r="E2252" s="3">
        <v>1834</v>
      </c>
    </row>
    <row r="2253" spans="1:5" x14ac:dyDescent="0.4">
      <c r="A2253">
        <v>2019</v>
      </c>
      <c r="B2253">
        <v>12</v>
      </c>
      <c r="C2253">
        <v>23</v>
      </c>
      <c r="D2253" s="3">
        <v>2148</v>
      </c>
      <c r="E2253" s="3">
        <v>1690</v>
      </c>
    </row>
    <row r="2254" spans="1:5" x14ac:dyDescent="0.4">
      <c r="A2254">
        <v>2019</v>
      </c>
      <c r="B2254">
        <v>12</v>
      </c>
      <c r="C2254">
        <v>24</v>
      </c>
      <c r="D2254" s="3">
        <v>2014</v>
      </c>
      <c r="E2254" s="3">
        <v>1616</v>
      </c>
    </row>
    <row r="2255" spans="1:5" x14ac:dyDescent="0.4">
      <c r="A2255">
        <v>2019</v>
      </c>
      <c r="B2255">
        <v>12</v>
      </c>
      <c r="C2255">
        <v>25</v>
      </c>
      <c r="D2255" s="3">
        <v>1960</v>
      </c>
      <c r="E2255" s="3">
        <v>1693</v>
      </c>
    </row>
    <row r="2256" spans="1:5" x14ac:dyDescent="0.4">
      <c r="A2256">
        <v>2019</v>
      </c>
      <c r="B2256">
        <v>12</v>
      </c>
      <c r="C2256">
        <v>26</v>
      </c>
      <c r="D2256" s="3">
        <v>1895</v>
      </c>
      <c r="E2256" s="3">
        <v>1529</v>
      </c>
    </row>
    <row r="2257" spans="1:5" x14ac:dyDescent="0.4">
      <c r="A2257">
        <v>2019</v>
      </c>
      <c r="B2257">
        <v>12</v>
      </c>
      <c r="C2257">
        <v>27</v>
      </c>
      <c r="D2257" s="3">
        <v>1836</v>
      </c>
      <c r="E2257" s="3">
        <v>1535</v>
      </c>
    </row>
    <row r="2258" spans="1:5" x14ac:dyDescent="0.4">
      <c r="A2258">
        <v>2019</v>
      </c>
      <c r="B2258">
        <v>12</v>
      </c>
      <c r="C2258">
        <v>28</v>
      </c>
      <c r="D2258" s="3">
        <v>1940</v>
      </c>
      <c r="E2258" s="3">
        <v>1543</v>
      </c>
    </row>
    <row r="2259" spans="1:5" x14ac:dyDescent="0.4">
      <c r="A2259">
        <v>2019</v>
      </c>
      <c r="B2259">
        <v>12</v>
      </c>
      <c r="C2259">
        <v>29</v>
      </c>
      <c r="D2259" s="3">
        <v>1888</v>
      </c>
      <c r="E2259" s="3">
        <v>1555</v>
      </c>
    </row>
    <row r="2260" spans="1:5" x14ac:dyDescent="0.4">
      <c r="A2260">
        <v>2019</v>
      </c>
      <c r="B2260">
        <v>12</v>
      </c>
      <c r="C2260">
        <v>30</v>
      </c>
      <c r="D2260" s="3">
        <v>1872</v>
      </c>
      <c r="E2260" s="3">
        <v>1653</v>
      </c>
    </row>
    <row r="2261" spans="1:5" x14ac:dyDescent="0.4">
      <c r="A2261">
        <v>2019</v>
      </c>
      <c r="B2261">
        <v>12</v>
      </c>
      <c r="C2261">
        <v>31</v>
      </c>
      <c r="D2261" s="3">
        <v>2017</v>
      </c>
      <c r="E2261" s="3">
        <v>1701</v>
      </c>
    </row>
    <row r="2262" spans="1:5" x14ac:dyDescent="0.4">
      <c r="A2262">
        <v>2019</v>
      </c>
      <c r="B2262">
        <v>12</v>
      </c>
      <c r="C2262">
        <v>32</v>
      </c>
      <c r="D2262" s="3">
        <v>2003</v>
      </c>
      <c r="E2262" s="3">
        <v>1729</v>
      </c>
    </row>
    <row r="2263" spans="1:5" x14ac:dyDescent="0.4">
      <c r="A2263">
        <v>2019</v>
      </c>
      <c r="B2263">
        <v>12</v>
      </c>
      <c r="C2263">
        <v>33</v>
      </c>
      <c r="D2263" s="3">
        <v>1991</v>
      </c>
      <c r="E2263" s="3">
        <v>1730</v>
      </c>
    </row>
    <row r="2264" spans="1:5" x14ac:dyDescent="0.4">
      <c r="A2264">
        <v>2019</v>
      </c>
      <c r="B2264">
        <v>12</v>
      </c>
      <c r="C2264">
        <v>34</v>
      </c>
      <c r="D2264" s="3">
        <v>2043</v>
      </c>
      <c r="E2264" s="3">
        <v>1825</v>
      </c>
    </row>
    <row r="2265" spans="1:5" x14ac:dyDescent="0.4">
      <c r="A2265">
        <v>2019</v>
      </c>
      <c r="B2265">
        <v>12</v>
      </c>
      <c r="C2265">
        <v>35</v>
      </c>
      <c r="D2265" s="3">
        <v>2119</v>
      </c>
      <c r="E2265" s="3">
        <v>1914</v>
      </c>
    </row>
    <row r="2266" spans="1:5" x14ac:dyDescent="0.4">
      <c r="A2266">
        <v>2019</v>
      </c>
      <c r="B2266">
        <v>12</v>
      </c>
      <c r="C2266">
        <v>36</v>
      </c>
      <c r="D2266" s="3">
        <v>2127</v>
      </c>
      <c r="E2266" s="3">
        <v>1999</v>
      </c>
    </row>
    <row r="2267" spans="1:5" x14ac:dyDescent="0.4">
      <c r="A2267">
        <v>2019</v>
      </c>
      <c r="B2267">
        <v>12</v>
      </c>
      <c r="C2267">
        <v>37</v>
      </c>
      <c r="D2267" s="3">
        <v>2151</v>
      </c>
      <c r="E2267" s="3">
        <v>1969</v>
      </c>
    </row>
    <row r="2268" spans="1:5" x14ac:dyDescent="0.4">
      <c r="A2268">
        <v>2019</v>
      </c>
      <c r="B2268">
        <v>12</v>
      </c>
      <c r="C2268">
        <v>38</v>
      </c>
      <c r="D2268" s="3">
        <v>2146</v>
      </c>
      <c r="E2268" s="3">
        <v>2029</v>
      </c>
    </row>
    <row r="2269" spans="1:5" x14ac:dyDescent="0.4">
      <c r="A2269">
        <v>2019</v>
      </c>
      <c r="B2269">
        <v>12</v>
      </c>
      <c r="C2269">
        <v>39</v>
      </c>
      <c r="D2269" s="3">
        <v>2194</v>
      </c>
      <c r="E2269" s="3">
        <v>2151</v>
      </c>
    </row>
    <row r="2270" spans="1:5" x14ac:dyDescent="0.4">
      <c r="A2270">
        <v>2019</v>
      </c>
      <c r="B2270">
        <v>12</v>
      </c>
      <c r="C2270">
        <v>40</v>
      </c>
      <c r="D2270" s="3">
        <v>2403</v>
      </c>
      <c r="E2270" s="3">
        <v>2266</v>
      </c>
    </row>
    <row r="2271" spans="1:5" x14ac:dyDescent="0.4">
      <c r="A2271">
        <v>2019</v>
      </c>
      <c r="B2271">
        <v>12</v>
      </c>
      <c r="C2271">
        <v>41</v>
      </c>
      <c r="D2271" s="3">
        <v>2536</v>
      </c>
      <c r="E2271" s="3">
        <v>2334</v>
      </c>
    </row>
    <row r="2272" spans="1:5" x14ac:dyDescent="0.4">
      <c r="A2272">
        <v>2019</v>
      </c>
      <c r="B2272">
        <v>12</v>
      </c>
      <c r="C2272">
        <v>42</v>
      </c>
      <c r="D2272" s="3">
        <v>2603</v>
      </c>
      <c r="E2272" s="3">
        <v>2463</v>
      </c>
    </row>
    <row r="2273" spans="1:5" x14ac:dyDescent="0.4">
      <c r="A2273">
        <v>2019</v>
      </c>
      <c r="B2273">
        <v>12</v>
      </c>
      <c r="C2273">
        <v>43</v>
      </c>
      <c r="D2273" s="3">
        <v>2818</v>
      </c>
      <c r="E2273" s="3">
        <v>2608</v>
      </c>
    </row>
    <row r="2274" spans="1:5" x14ac:dyDescent="0.4">
      <c r="A2274">
        <v>2019</v>
      </c>
      <c r="B2274">
        <v>12</v>
      </c>
      <c r="C2274">
        <v>44</v>
      </c>
      <c r="D2274" s="3">
        <v>2964</v>
      </c>
      <c r="E2274" s="3">
        <v>2835</v>
      </c>
    </row>
    <row r="2275" spans="1:5" x14ac:dyDescent="0.4">
      <c r="A2275">
        <v>2019</v>
      </c>
      <c r="B2275">
        <v>12</v>
      </c>
      <c r="C2275">
        <v>45</v>
      </c>
      <c r="D2275" s="3">
        <v>3132</v>
      </c>
      <c r="E2275" s="3">
        <v>3004</v>
      </c>
    </row>
    <row r="2276" spans="1:5" x14ac:dyDescent="0.4">
      <c r="A2276">
        <v>2019</v>
      </c>
      <c r="B2276">
        <v>12</v>
      </c>
      <c r="C2276">
        <v>46</v>
      </c>
      <c r="D2276" s="3">
        <v>3367</v>
      </c>
      <c r="E2276" s="3">
        <v>3169</v>
      </c>
    </row>
    <row r="2277" spans="1:5" x14ac:dyDescent="0.4">
      <c r="A2277">
        <v>2019</v>
      </c>
      <c r="B2277">
        <v>12</v>
      </c>
      <c r="C2277">
        <v>47</v>
      </c>
      <c r="D2277" s="3">
        <v>3472</v>
      </c>
      <c r="E2277" s="3">
        <v>3166</v>
      </c>
    </row>
    <row r="2278" spans="1:5" x14ac:dyDescent="0.4">
      <c r="A2278">
        <v>2019</v>
      </c>
      <c r="B2278">
        <v>12</v>
      </c>
      <c r="C2278">
        <v>48</v>
      </c>
      <c r="D2278" s="3">
        <v>3380</v>
      </c>
      <c r="E2278" s="3">
        <v>3173</v>
      </c>
    </row>
    <row r="2279" spans="1:5" x14ac:dyDescent="0.4">
      <c r="A2279">
        <v>2019</v>
      </c>
      <c r="B2279">
        <v>12</v>
      </c>
      <c r="C2279">
        <v>49</v>
      </c>
      <c r="D2279" s="3">
        <v>3291</v>
      </c>
      <c r="E2279" s="3">
        <v>3080</v>
      </c>
    </row>
    <row r="2280" spans="1:5" x14ac:dyDescent="0.4">
      <c r="A2280">
        <v>2019</v>
      </c>
      <c r="B2280">
        <v>12</v>
      </c>
      <c r="C2280">
        <v>50</v>
      </c>
      <c r="D2280" s="3">
        <v>3162</v>
      </c>
      <c r="E2280" s="3">
        <v>2887</v>
      </c>
    </row>
    <row r="2281" spans="1:5" x14ac:dyDescent="0.4">
      <c r="A2281">
        <v>2019</v>
      </c>
      <c r="B2281">
        <v>12</v>
      </c>
      <c r="C2281">
        <v>51</v>
      </c>
      <c r="D2281" s="3">
        <v>3053</v>
      </c>
      <c r="E2281" s="3">
        <v>2874</v>
      </c>
    </row>
    <row r="2282" spans="1:5" x14ac:dyDescent="0.4">
      <c r="A2282">
        <v>2019</v>
      </c>
      <c r="B2282">
        <v>12</v>
      </c>
      <c r="C2282">
        <v>52</v>
      </c>
      <c r="D2282" s="3">
        <v>3182</v>
      </c>
      <c r="E2282" s="3">
        <v>2982</v>
      </c>
    </row>
    <row r="2283" spans="1:5" x14ac:dyDescent="0.4">
      <c r="A2283">
        <v>2019</v>
      </c>
      <c r="B2283">
        <v>12</v>
      </c>
      <c r="C2283">
        <v>53</v>
      </c>
      <c r="D2283" s="3">
        <v>2310</v>
      </c>
      <c r="E2283" s="3">
        <v>2147</v>
      </c>
    </row>
    <row r="2284" spans="1:5" x14ac:dyDescent="0.4">
      <c r="A2284">
        <v>2019</v>
      </c>
      <c r="B2284">
        <v>12</v>
      </c>
      <c r="C2284">
        <v>54</v>
      </c>
      <c r="D2284" s="3">
        <v>2890</v>
      </c>
      <c r="E2284" s="3">
        <v>2726</v>
      </c>
    </row>
    <row r="2285" spans="1:5" x14ac:dyDescent="0.4">
      <c r="A2285">
        <v>2019</v>
      </c>
      <c r="B2285">
        <v>12</v>
      </c>
      <c r="C2285">
        <v>55</v>
      </c>
      <c r="D2285" s="3">
        <v>2603</v>
      </c>
      <c r="E2285" s="3">
        <v>2560</v>
      </c>
    </row>
    <row r="2286" spans="1:5" x14ac:dyDescent="0.4">
      <c r="A2286">
        <v>2019</v>
      </c>
      <c r="B2286">
        <v>12</v>
      </c>
      <c r="C2286">
        <v>56</v>
      </c>
      <c r="D2286" s="3">
        <v>2602</v>
      </c>
      <c r="E2286" s="3">
        <v>2473</v>
      </c>
    </row>
    <row r="2287" spans="1:5" x14ac:dyDescent="0.4">
      <c r="A2287">
        <v>2019</v>
      </c>
      <c r="B2287">
        <v>12</v>
      </c>
      <c r="C2287">
        <v>57</v>
      </c>
      <c r="D2287" s="3">
        <v>2480</v>
      </c>
      <c r="E2287" s="3">
        <v>2347</v>
      </c>
    </row>
    <row r="2288" spans="1:5" x14ac:dyDescent="0.4">
      <c r="A2288">
        <v>2019</v>
      </c>
      <c r="B2288">
        <v>12</v>
      </c>
      <c r="C2288">
        <v>58</v>
      </c>
      <c r="D2288" s="3">
        <v>2465</v>
      </c>
      <c r="E2288" s="3">
        <v>2321</v>
      </c>
    </row>
    <row r="2289" spans="1:5" x14ac:dyDescent="0.4">
      <c r="A2289">
        <v>2019</v>
      </c>
      <c r="B2289">
        <v>12</v>
      </c>
      <c r="C2289">
        <v>59</v>
      </c>
      <c r="D2289" s="3">
        <v>2331</v>
      </c>
      <c r="E2289" s="3">
        <v>2328</v>
      </c>
    </row>
    <row r="2290" spans="1:5" x14ac:dyDescent="0.4">
      <c r="A2290">
        <v>2019</v>
      </c>
      <c r="B2290">
        <v>12</v>
      </c>
      <c r="C2290">
        <v>60</v>
      </c>
      <c r="D2290" s="3">
        <v>2471</v>
      </c>
      <c r="E2290" s="3">
        <v>2230</v>
      </c>
    </row>
    <row r="2291" spans="1:5" x14ac:dyDescent="0.4">
      <c r="A2291">
        <v>2019</v>
      </c>
      <c r="B2291">
        <v>12</v>
      </c>
      <c r="C2291">
        <v>61</v>
      </c>
      <c r="D2291" s="3">
        <v>2376</v>
      </c>
      <c r="E2291" s="3">
        <v>2263</v>
      </c>
    </row>
    <row r="2292" spans="1:5" x14ac:dyDescent="0.4">
      <c r="A2292">
        <v>2019</v>
      </c>
      <c r="B2292">
        <v>12</v>
      </c>
      <c r="C2292">
        <v>62</v>
      </c>
      <c r="D2292" s="3">
        <v>2192</v>
      </c>
      <c r="E2292" s="3">
        <v>2174</v>
      </c>
    </row>
    <row r="2293" spans="1:5" x14ac:dyDescent="0.4">
      <c r="A2293">
        <v>2019</v>
      </c>
      <c r="B2293">
        <v>12</v>
      </c>
      <c r="C2293">
        <v>63</v>
      </c>
      <c r="D2293" s="3">
        <v>2363</v>
      </c>
      <c r="E2293" s="3">
        <v>2334</v>
      </c>
    </row>
    <row r="2294" spans="1:5" x14ac:dyDescent="0.4">
      <c r="A2294">
        <v>2019</v>
      </c>
      <c r="B2294">
        <v>12</v>
      </c>
      <c r="C2294">
        <v>64</v>
      </c>
      <c r="D2294" s="3">
        <v>2337</v>
      </c>
      <c r="E2294" s="3">
        <v>2370</v>
      </c>
    </row>
    <row r="2295" spans="1:5" x14ac:dyDescent="0.4">
      <c r="A2295">
        <v>2019</v>
      </c>
      <c r="B2295">
        <v>12</v>
      </c>
      <c r="C2295">
        <v>65</v>
      </c>
      <c r="D2295" s="3">
        <v>2398</v>
      </c>
      <c r="E2295" s="3">
        <v>2491</v>
      </c>
    </row>
    <row r="2296" spans="1:5" x14ac:dyDescent="0.4">
      <c r="A2296">
        <v>2019</v>
      </c>
      <c r="B2296">
        <v>12</v>
      </c>
      <c r="C2296">
        <v>66</v>
      </c>
      <c r="D2296" s="3">
        <v>2540</v>
      </c>
      <c r="E2296" s="3">
        <v>2473</v>
      </c>
    </row>
    <row r="2297" spans="1:5" x14ac:dyDescent="0.4">
      <c r="A2297">
        <v>2019</v>
      </c>
      <c r="B2297">
        <v>12</v>
      </c>
      <c r="C2297">
        <v>67</v>
      </c>
      <c r="D2297" s="3">
        <v>2712</v>
      </c>
      <c r="E2297" s="3">
        <v>2835</v>
      </c>
    </row>
    <row r="2298" spans="1:5" x14ac:dyDescent="0.4">
      <c r="A2298">
        <v>2019</v>
      </c>
      <c r="B2298">
        <v>12</v>
      </c>
      <c r="C2298">
        <v>68</v>
      </c>
      <c r="D2298" s="3">
        <v>2832</v>
      </c>
      <c r="E2298" s="3">
        <v>3031</v>
      </c>
    </row>
    <row r="2299" spans="1:5" x14ac:dyDescent="0.4">
      <c r="A2299">
        <v>2019</v>
      </c>
      <c r="B2299">
        <v>12</v>
      </c>
      <c r="C2299">
        <v>69</v>
      </c>
      <c r="D2299" s="3">
        <v>3073</v>
      </c>
      <c r="E2299" s="3">
        <v>3214</v>
      </c>
    </row>
    <row r="2300" spans="1:5" x14ac:dyDescent="0.4">
      <c r="A2300">
        <v>2019</v>
      </c>
      <c r="B2300">
        <v>12</v>
      </c>
      <c r="C2300">
        <v>70</v>
      </c>
      <c r="D2300" s="3">
        <v>3576</v>
      </c>
      <c r="E2300" s="3">
        <v>3885</v>
      </c>
    </row>
    <row r="2301" spans="1:5" x14ac:dyDescent="0.4">
      <c r="A2301">
        <v>2019</v>
      </c>
      <c r="B2301">
        <v>12</v>
      </c>
      <c r="C2301">
        <v>71</v>
      </c>
      <c r="D2301" s="3">
        <v>3397</v>
      </c>
      <c r="E2301" s="3">
        <v>3838</v>
      </c>
    </row>
    <row r="2302" spans="1:5" x14ac:dyDescent="0.4">
      <c r="A2302">
        <v>2019</v>
      </c>
      <c r="B2302">
        <v>12</v>
      </c>
      <c r="C2302">
        <v>72</v>
      </c>
      <c r="D2302" s="3">
        <v>3498</v>
      </c>
      <c r="E2302" s="3">
        <v>3957</v>
      </c>
    </row>
    <row r="2303" spans="1:5" x14ac:dyDescent="0.4">
      <c r="A2303">
        <v>2019</v>
      </c>
      <c r="B2303">
        <v>12</v>
      </c>
      <c r="C2303">
        <v>73</v>
      </c>
      <c r="D2303" s="3">
        <v>2315</v>
      </c>
      <c r="E2303" s="3">
        <v>2782</v>
      </c>
    </row>
    <row r="2304" spans="1:5" x14ac:dyDescent="0.4">
      <c r="A2304">
        <v>2019</v>
      </c>
      <c r="B2304">
        <v>12</v>
      </c>
      <c r="C2304">
        <v>74</v>
      </c>
      <c r="D2304" s="3">
        <v>2048</v>
      </c>
      <c r="E2304" s="3">
        <v>2485</v>
      </c>
    </row>
    <row r="2305" spans="1:5" x14ac:dyDescent="0.4">
      <c r="A2305">
        <v>2019</v>
      </c>
      <c r="B2305">
        <v>12</v>
      </c>
      <c r="C2305">
        <v>75</v>
      </c>
      <c r="D2305" s="3">
        <v>2654</v>
      </c>
      <c r="E2305" s="3">
        <v>3196</v>
      </c>
    </row>
    <row r="2306" spans="1:5" x14ac:dyDescent="0.4">
      <c r="A2306">
        <v>2019</v>
      </c>
      <c r="B2306">
        <v>12</v>
      </c>
      <c r="C2306">
        <v>76</v>
      </c>
      <c r="D2306" s="3">
        <v>2725</v>
      </c>
      <c r="E2306" s="3">
        <v>3201</v>
      </c>
    </row>
    <row r="2307" spans="1:5" x14ac:dyDescent="0.4">
      <c r="A2307">
        <v>2019</v>
      </c>
      <c r="B2307">
        <v>12</v>
      </c>
      <c r="C2307">
        <v>77</v>
      </c>
      <c r="D2307" s="3">
        <v>2687</v>
      </c>
      <c r="E2307" s="3">
        <v>3065</v>
      </c>
    </row>
    <row r="2308" spans="1:5" x14ac:dyDescent="0.4">
      <c r="A2308">
        <v>2019</v>
      </c>
      <c r="B2308">
        <v>12</v>
      </c>
      <c r="C2308">
        <v>78</v>
      </c>
      <c r="D2308" s="3">
        <v>2580</v>
      </c>
      <c r="E2308" s="3">
        <v>3121</v>
      </c>
    </row>
    <row r="2309" spans="1:5" x14ac:dyDescent="0.4">
      <c r="A2309">
        <v>2019</v>
      </c>
      <c r="B2309">
        <v>12</v>
      </c>
      <c r="C2309">
        <v>79</v>
      </c>
      <c r="D2309" s="3">
        <v>2166</v>
      </c>
      <c r="E2309" s="3">
        <v>2711</v>
      </c>
    </row>
    <row r="2310" spans="1:5" x14ac:dyDescent="0.4">
      <c r="A2310">
        <v>2019</v>
      </c>
      <c r="B2310">
        <v>12</v>
      </c>
      <c r="C2310">
        <v>80</v>
      </c>
      <c r="D2310" s="3">
        <v>1913</v>
      </c>
      <c r="E2310" s="3">
        <v>2389</v>
      </c>
    </row>
    <row r="2311" spans="1:5" x14ac:dyDescent="0.4">
      <c r="A2311">
        <v>2019</v>
      </c>
      <c r="B2311">
        <v>12</v>
      </c>
      <c r="C2311">
        <v>81</v>
      </c>
      <c r="D2311" s="3">
        <v>1725</v>
      </c>
      <c r="E2311" s="3">
        <v>2204</v>
      </c>
    </row>
    <row r="2312" spans="1:5" x14ac:dyDescent="0.4">
      <c r="A2312">
        <v>2019</v>
      </c>
      <c r="B2312">
        <v>12</v>
      </c>
      <c r="C2312">
        <v>82</v>
      </c>
      <c r="D2312" s="3">
        <v>1762</v>
      </c>
      <c r="E2312" s="3">
        <v>2274</v>
      </c>
    </row>
    <row r="2313" spans="1:5" x14ac:dyDescent="0.4">
      <c r="A2313">
        <v>2019</v>
      </c>
      <c r="B2313">
        <v>12</v>
      </c>
      <c r="C2313">
        <v>83</v>
      </c>
      <c r="D2313" s="3">
        <v>1578</v>
      </c>
      <c r="E2313" s="3">
        <v>2089</v>
      </c>
    </row>
    <row r="2314" spans="1:5" x14ac:dyDescent="0.4">
      <c r="A2314">
        <v>2019</v>
      </c>
      <c r="B2314">
        <v>12</v>
      </c>
      <c r="C2314">
        <v>84</v>
      </c>
      <c r="D2314" s="3">
        <v>1534</v>
      </c>
      <c r="E2314" s="3">
        <v>2177</v>
      </c>
    </row>
    <row r="2315" spans="1:5" x14ac:dyDescent="0.4">
      <c r="A2315">
        <v>2019</v>
      </c>
      <c r="B2315">
        <v>12</v>
      </c>
      <c r="C2315">
        <v>85</v>
      </c>
      <c r="D2315" s="3">
        <v>1200</v>
      </c>
      <c r="E2315" s="3">
        <v>1821</v>
      </c>
    </row>
    <row r="2316" spans="1:5" x14ac:dyDescent="0.4">
      <c r="A2316">
        <v>2019</v>
      </c>
      <c r="B2316">
        <v>12</v>
      </c>
      <c r="C2316">
        <v>86</v>
      </c>
      <c r="D2316" s="3">
        <v>1099</v>
      </c>
      <c r="E2316" s="3">
        <v>1733</v>
      </c>
    </row>
    <row r="2317" spans="1:5" x14ac:dyDescent="0.4">
      <c r="A2317">
        <v>2019</v>
      </c>
      <c r="B2317">
        <v>12</v>
      </c>
      <c r="C2317">
        <v>87</v>
      </c>
      <c r="D2317" s="3">
        <v>900</v>
      </c>
      <c r="E2317" s="3">
        <v>1541</v>
      </c>
    </row>
    <row r="2318" spans="1:5" x14ac:dyDescent="0.4">
      <c r="A2318">
        <v>2019</v>
      </c>
      <c r="B2318">
        <v>12</v>
      </c>
      <c r="C2318">
        <v>88</v>
      </c>
      <c r="D2318" s="3">
        <v>736</v>
      </c>
      <c r="E2318" s="3">
        <v>1365</v>
      </c>
    </row>
    <row r="2319" spans="1:5" x14ac:dyDescent="0.4">
      <c r="A2319">
        <v>2019</v>
      </c>
      <c r="B2319">
        <v>12</v>
      </c>
      <c r="C2319">
        <v>89</v>
      </c>
      <c r="D2319" s="3">
        <v>591</v>
      </c>
      <c r="E2319" s="3">
        <v>1178</v>
      </c>
    </row>
    <row r="2320" spans="1:5" x14ac:dyDescent="0.4">
      <c r="A2320">
        <v>2019</v>
      </c>
      <c r="B2320">
        <v>12</v>
      </c>
      <c r="C2320">
        <v>90</v>
      </c>
      <c r="D2320" s="3">
        <v>472</v>
      </c>
      <c r="E2320" s="3">
        <v>1022</v>
      </c>
    </row>
    <row r="2321" spans="1:5" x14ac:dyDescent="0.4">
      <c r="A2321">
        <v>2019</v>
      </c>
      <c r="B2321">
        <v>12</v>
      </c>
      <c r="C2321">
        <v>91</v>
      </c>
      <c r="D2321" s="3">
        <v>374</v>
      </c>
      <c r="E2321" s="3">
        <v>893</v>
      </c>
    </row>
    <row r="2322" spans="1:5" x14ac:dyDescent="0.4">
      <c r="A2322">
        <v>2019</v>
      </c>
      <c r="B2322">
        <v>12</v>
      </c>
      <c r="C2322">
        <v>92</v>
      </c>
      <c r="D2322" s="3">
        <v>301</v>
      </c>
      <c r="E2322" s="3">
        <v>721</v>
      </c>
    </row>
    <row r="2323" spans="1:5" x14ac:dyDescent="0.4">
      <c r="A2323">
        <v>2019</v>
      </c>
      <c r="B2323">
        <v>12</v>
      </c>
      <c r="C2323">
        <v>93</v>
      </c>
      <c r="D2323" s="3">
        <v>237</v>
      </c>
      <c r="E2323" s="3">
        <v>574</v>
      </c>
    </row>
    <row r="2324" spans="1:5" x14ac:dyDescent="0.4">
      <c r="A2324">
        <v>2019</v>
      </c>
      <c r="B2324">
        <v>12</v>
      </c>
      <c r="C2324">
        <v>94</v>
      </c>
      <c r="D2324" s="3">
        <v>136</v>
      </c>
      <c r="E2324" s="3">
        <v>556</v>
      </c>
    </row>
    <row r="2325" spans="1:5" x14ac:dyDescent="0.4">
      <c r="A2325">
        <v>2019</v>
      </c>
      <c r="B2325">
        <v>12</v>
      </c>
      <c r="C2325">
        <v>95</v>
      </c>
      <c r="D2325" s="3">
        <v>93</v>
      </c>
      <c r="E2325" s="3">
        <v>396</v>
      </c>
    </row>
    <row r="2326" spans="1:5" x14ac:dyDescent="0.4">
      <c r="A2326">
        <v>2019</v>
      </c>
      <c r="B2326">
        <v>12</v>
      </c>
      <c r="C2326">
        <v>96</v>
      </c>
      <c r="D2326" s="3">
        <v>78</v>
      </c>
      <c r="E2326" s="3">
        <v>297</v>
      </c>
    </row>
    <row r="2327" spans="1:5" x14ac:dyDescent="0.4">
      <c r="A2327">
        <v>2019</v>
      </c>
      <c r="B2327">
        <v>12</v>
      </c>
      <c r="C2327">
        <v>97</v>
      </c>
      <c r="D2327" s="3">
        <v>50</v>
      </c>
      <c r="E2327" s="3">
        <v>218</v>
      </c>
    </row>
    <row r="2328" spans="1:5" x14ac:dyDescent="0.4">
      <c r="A2328">
        <v>2019</v>
      </c>
      <c r="B2328">
        <v>12</v>
      </c>
      <c r="C2328">
        <v>98</v>
      </c>
      <c r="D2328" s="3">
        <v>26</v>
      </c>
      <c r="E2328" s="3">
        <v>187</v>
      </c>
    </row>
    <row r="2329" spans="1:5" x14ac:dyDescent="0.4">
      <c r="A2329">
        <v>2019</v>
      </c>
      <c r="B2329">
        <v>12</v>
      </c>
      <c r="C2329">
        <v>99</v>
      </c>
      <c r="D2329" s="3">
        <v>24</v>
      </c>
      <c r="E2329" s="3">
        <v>99</v>
      </c>
    </row>
    <row r="2330" spans="1:5" x14ac:dyDescent="0.4">
      <c r="A2330">
        <v>2019</v>
      </c>
      <c r="B2330">
        <v>12</v>
      </c>
      <c r="C2330">
        <v>100</v>
      </c>
      <c r="D2330" s="3">
        <v>14</v>
      </c>
      <c r="E2330" s="3">
        <v>68</v>
      </c>
    </row>
    <row r="2331" spans="1:5" x14ac:dyDescent="0.4">
      <c r="A2331">
        <v>2019</v>
      </c>
      <c r="B2331">
        <v>12</v>
      </c>
      <c r="C2331">
        <v>101</v>
      </c>
      <c r="D2331" s="3">
        <v>7</v>
      </c>
      <c r="E2331" s="3">
        <v>51</v>
      </c>
    </row>
    <row r="2332" spans="1:5" x14ac:dyDescent="0.4">
      <c r="A2332">
        <v>2019</v>
      </c>
      <c r="B2332">
        <v>12</v>
      </c>
      <c r="C2332">
        <v>102</v>
      </c>
      <c r="D2332" s="3">
        <v>3</v>
      </c>
      <c r="E2332" s="3">
        <v>30</v>
      </c>
    </row>
    <row r="2333" spans="1:5" x14ac:dyDescent="0.4">
      <c r="A2333">
        <v>2019</v>
      </c>
      <c r="B2333">
        <v>12</v>
      </c>
      <c r="C2333">
        <v>103</v>
      </c>
      <c r="D2333" s="3">
        <v>3</v>
      </c>
      <c r="E2333" s="3">
        <v>20</v>
      </c>
    </row>
    <row r="2334" spans="1:5" x14ac:dyDescent="0.4">
      <c r="A2334">
        <v>2019</v>
      </c>
      <c r="B2334">
        <v>12</v>
      </c>
      <c r="C2334">
        <v>104</v>
      </c>
      <c r="D2334" s="3">
        <v>2</v>
      </c>
      <c r="E2334" s="3">
        <v>17</v>
      </c>
    </row>
    <row r="2335" spans="1:5" x14ac:dyDescent="0.4">
      <c r="A2335">
        <v>2019</v>
      </c>
      <c r="B2335">
        <v>12</v>
      </c>
      <c r="C2335">
        <v>105</v>
      </c>
      <c r="D2335" s="3"/>
      <c r="E2335" s="3">
        <v>7</v>
      </c>
    </row>
    <row r="2336" spans="1:5" x14ac:dyDescent="0.4">
      <c r="A2336">
        <v>2019</v>
      </c>
      <c r="B2336">
        <v>12</v>
      </c>
      <c r="C2336">
        <v>106</v>
      </c>
      <c r="D2336" s="3">
        <v>1</v>
      </c>
      <c r="E2336" s="3">
        <v>4</v>
      </c>
    </row>
    <row r="2337" spans="1:5" x14ac:dyDescent="0.4">
      <c r="A2337">
        <v>2019</v>
      </c>
      <c r="B2337">
        <v>12</v>
      </c>
      <c r="C2337">
        <v>107</v>
      </c>
      <c r="D2337" s="3">
        <v>1</v>
      </c>
      <c r="E2337" s="3">
        <v>2</v>
      </c>
    </row>
    <row r="2338" spans="1:5" x14ac:dyDescent="0.4">
      <c r="A2338">
        <v>2019</v>
      </c>
      <c r="B2338">
        <v>12</v>
      </c>
      <c r="C2338">
        <v>108</v>
      </c>
      <c r="D2338" s="3"/>
      <c r="E2338" s="3">
        <v>4</v>
      </c>
    </row>
    <row r="2339" spans="1:5" x14ac:dyDescent="0.4">
      <c r="A2339">
        <v>2019</v>
      </c>
      <c r="B2339">
        <v>12</v>
      </c>
      <c r="C2339">
        <v>109</v>
      </c>
      <c r="D2339" s="3"/>
      <c r="E2339" s="3">
        <v>1</v>
      </c>
    </row>
    <row r="2340" spans="1:5" x14ac:dyDescent="0.4">
      <c r="A2340">
        <v>2019</v>
      </c>
      <c r="B2340">
        <v>12</v>
      </c>
      <c r="C2340">
        <v>110</v>
      </c>
      <c r="D2340" s="3"/>
      <c r="E2340" s="3"/>
    </row>
    <row r="2341" spans="1:5" x14ac:dyDescent="0.4">
      <c r="A2341">
        <v>2019</v>
      </c>
      <c r="B2341">
        <v>12</v>
      </c>
      <c r="C2341">
        <v>111</v>
      </c>
      <c r="D2341" s="3"/>
      <c r="E2341" s="3"/>
    </row>
    <row r="2342" spans="1:5" x14ac:dyDescent="0.4">
      <c r="A2342">
        <v>2019</v>
      </c>
      <c r="B2342">
        <v>12</v>
      </c>
      <c r="C2342">
        <v>112</v>
      </c>
      <c r="D2342" s="3"/>
      <c r="E2342" s="3"/>
    </row>
    <row r="2343" spans="1:5" x14ac:dyDescent="0.4">
      <c r="A2343">
        <v>2019</v>
      </c>
      <c r="B2343">
        <v>12</v>
      </c>
      <c r="C2343">
        <v>113</v>
      </c>
      <c r="D2343" s="3"/>
      <c r="E2343" s="3">
        <v>1</v>
      </c>
    </row>
    <row r="2344" spans="1:5" x14ac:dyDescent="0.4">
      <c r="A2344">
        <v>2019</v>
      </c>
      <c r="B2344">
        <v>12</v>
      </c>
      <c r="C2344">
        <v>114</v>
      </c>
      <c r="D2344" s="3"/>
      <c r="E2344" s="3"/>
    </row>
    <row r="2345" spans="1:5" x14ac:dyDescent="0.4">
      <c r="A2345">
        <v>2019</v>
      </c>
      <c r="B2345">
        <v>12</v>
      </c>
      <c r="C2345">
        <v>115</v>
      </c>
      <c r="D2345" s="3"/>
      <c r="E2345" s="3"/>
    </row>
    <row r="2346" spans="1:5" x14ac:dyDescent="0.4">
      <c r="A2346">
        <v>2019</v>
      </c>
      <c r="B2346">
        <v>12</v>
      </c>
      <c r="C2346">
        <v>116</v>
      </c>
      <c r="D2346" s="3"/>
      <c r="E2346" s="3"/>
    </row>
    <row r="2347" spans="1:5" x14ac:dyDescent="0.4">
      <c r="A2347">
        <v>2019</v>
      </c>
      <c r="B2347">
        <v>12</v>
      </c>
      <c r="C2347">
        <v>117</v>
      </c>
      <c r="D2347" s="3"/>
      <c r="E2347" s="3"/>
    </row>
    <row r="2348" spans="1:5" x14ac:dyDescent="0.4">
      <c r="A2348">
        <v>2019</v>
      </c>
      <c r="B2348">
        <v>12</v>
      </c>
      <c r="C2348">
        <v>118</v>
      </c>
      <c r="D2348" s="3"/>
      <c r="E2348" s="3"/>
    </row>
    <row r="2349" spans="1:5" x14ac:dyDescent="0.4">
      <c r="A2349">
        <v>2019</v>
      </c>
      <c r="B2349">
        <v>12</v>
      </c>
      <c r="C2349">
        <v>119</v>
      </c>
      <c r="D2349" s="3"/>
      <c r="E2349" s="3"/>
    </row>
    <row r="2350" spans="1:5" x14ac:dyDescent="0.4">
      <c r="A2350">
        <v>2019</v>
      </c>
      <c r="B2350">
        <v>12</v>
      </c>
      <c r="C2350">
        <v>120</v>
      </c>
      <c r="D2350" s="3"/>
      <c r="E2350" s="3"/>
    </row>
    <row r="2351" spans="1:5" x14ac:dyDescent="0.4">
      <c r="A2351">
        <v>2019</v>
      </c>
      <c r="B2351">
        <v>12</v>
      </c>
      <c r="C2351">
        <v>121</v>
      </c>
      <c r="D2351" s="3"/>
      <c r="E2351" s="3"/>
    </row>
    <row r="2352" spans="1:5" x14ac:dyDescent="0.4">
      <c r="A2352">
        <v>2019</v>
      </c>
      <c r="B2352">
        <v>12</v>
      </c>
      <c r="C2352">
        <v>122</v>
      </c>
      <c r="D2352" s="3"/>
      <c r="E2352" s="3"/>
    </row>
    <row r="2353" spans="1:5" x14ac:dyDescent="0.4">
      <c r="A2353">
        <v>2019</v>
      </c>
      <c r="B2353">
        <v>12</v>
      </c>
      <c r="C2353">
        <v>123</v>
      </c>
      <c r="D2353" s="3"/>
      <c r="E2353" s="3"/>
    </row>
    <row r="2354" spans="1:5" x14ac:dyDescent="0.4">
      <c r="A2354">
        <v>2019</v>
      </c>
      <c r="B2354">
        <v>12</v>
      </c>
      <c r="C2354">
        <v>124</v>
      </c>
      <c r="D2354" s="3"/>
      <c r="E2354" s="3"/>
    </row>
    <row r="2355" spans="1:5" x14ac:dyDescent="0.4">
      <c r="A2355">
        <v>2019</v>
      </c>
      <c r="B2355">
        <v>12</v>
      </c>
      <c r="C2355">
        <v>125</v>
      </c>
      <c r="D2355" s="3"/>
      <c r="E2355" s="3"/>
    </row>
    <row r="2356" spans="1:5" x14ac:dyDescent="0.4">
      <c r="A2356">
        <v>2019</v>
      </c>
      <c r="B2356">
        <v>12</v>
      </c>
      <c r="C2356">
        <v>126</v>
      </c>
      <c r="D2356" s="3"/>
      <c r="E2356" s="3"/>
    </row>
    <row r="2357" spans="1:5" x14ac:dyDescent="0.4">
      <c r="A2357">
        <v>2019</v>
      </c>
      <c r="B2357">
        <v>12</v>
      </c>
      <c r="C2357">
        <v>127</v>
      </c>
      <c r="D2357" s="3"/>
      <c r="E2357" s="3"/>
    </row>
    <row r="2358" spans="1:5" x14ac:dyDescent="0.4">
      <c r="A2358">
        <v>2019</v>
      </c>
      <c r="B2358">
        <v>12</v>
      </c>
      <c r="C2358">
        <v>128</v>
      </c>
      <c r="D2358" s="3"/>
      <c r="E2358" s="3"/>
    </row>
    <row r="2359" spans="1:5" x14ac:dyDescent="0.4">
      <c r="A2359">
        <v>2019</v>
      </c>
      <c r="B2359">
        <v>12</v>
      </c>
      <c r="C2359">
        <v>129</v>
      </c>
      <c r="D2359" s="3"/>
      <c r="E2359" s="3"/>
    </row>
    <row r="2360" spans="1:5" x14ac:dyDescent="0.4">
      <c r="A2360">
        <v>2019</v>
      </c>
      <c r="B2360">
        <v>12</v>
      </c>
      <c r="C2360">
        <v>130</v>
      </c>
      <c r="D2360" s="3"/>
      <c r="E2360" s="3"/>
    </row>
    <row r="2361" spans="1:5" x14ac:dyDescent="0.4">
      <c r="A2361">
        <v>2020</v>
      </c>
      <c r="B2361">
        <v>1</v>
      </c>
      <c r="C2361">
        <v>0</v>
      </c>
      <c r="D2361" s="3">
        <v>1130</v>
      </c>
      <c r="E2361" s="3">
        <v>1045</v>
      </c>
    </row>
    <row r="2362" spans="1:5" x14ac:dyDescent="0.4">
      <c r="A2362">
        <v>2020</v>
      </c>
      <c r="B2362">
        <v>1</v>
      </c>
      <c r="C2362">
        <v>1</v>
      </c>
      <c r="D2362" s="3">
        <v>1233</v>
      </c>
      <c r="E2362" s="3">
        <v>1098</v>
      </c>
    </row>
    <row r="2363" spans="1:5" x14ac:dyDescent="0.4">
      <c r="A2363">
        <v>2020</v>
      </c>
      <c r="B2363">
        <v>1</v>
      </c>
      <c r="C2363">
        <v>2</v>
      </c>
      <c r="D2363" s="3">
        <v>1291</v>
      </c>
      <c r="E2363" s="3">
        <v>1235</v>
      </c>
    </row>
    <row r="2364" spans="1:5" x14ac:dyDescent="0.4">
      <c r="A2364">
        <v>2020</v>
      </c>
      <c r="B2364">
        <v>1</v>
      </c>
      <c r="C2364">
        <v>3</v>
      </c>
      <c r="D2364" s="3">
        <v>1391</v>
      </c>
      <c r="E2364" s="3">
        <v>1242</v>
      </c>
    </row>
    <row r="2365" spans="1:5" x14ac:dyDescent="0.4">
      <c r="A2365">
        <v>2020</v>
      </c>
      <c r="B2365">
        <v>1</v>
      </c>
      <c r="C2365">
        <v>4</v>
      </c>
      <c r="D2365" s="3">
        <v>1430</v>
      </c>
      <c r="E2365" s="3">
        <v>1355</v>
      </c>
    </row>
    <row r="2366" spans="1:5" x14ac:dyDescent="0.4">
      <c r="A2366">
        <v>2020</v>
      </c>
      <c r="B2366">
        <v>1</v>
      </c>
      <c r="C2366">
        <v>5</v>
      </c>
      <c r="D2366" s="3">
        <v>1398</v>
      </c>
      <c r="E2366" s="3">
        <v>1392</v>
      </c>
    </row>
    <row r="2367" spans="1:5" x14ac:dyDescent="0.4">
      <c r="A2367">
        <v>2020</v>
      </c>
      <c r="B2367">
        <v>1</v>
      </c>
      <c r="C2367">
        <v>6</v>
      </c>
      <c r="D2367" s="3">
        <v>1419</v>
      </c>
      <c r="E2367" s="3">
        <v>1443</v>
      </c>
    </row>
    <row r="2368" spans="1:5" x14ac:dyDescent="0.4">
      <c r="A2368">
        <v>2020</v>
      </c>
      <c r="B2368">
        <v>1</v>
      </c>
      <c r="C2368">
        <v>7</v>
      </c>
      <c r="D2368" s="3">
        <v>1497</v>
      </c>
      <c r="E2368" s="3">
        <v>1395</v>
      </c>
    </row>
    <row r="2369" spans="1:5" x14ac:dyDescent="0.4">
      <c r="A2369">
        <v>2020</v>
      </c>
      <c r="B2369">
        <v>1</v>
      </c>
      <c r="C2369">
        <v>8</v>
      </c>
      <c r="D2369" s="3">
        <v>1538</v>
      </c>
      <c r="E2369" s="3">
        <v>1536</v>
      </c>
    </row>
    <row r="2370" spans="1:5" x14ac:dyDescent="0.4">
      <c r="A2370">
        <v>2020</v>
      </c>
      <c r="B2370">
        <v>1</v>
      </c>
      <c r="C2370">
        <v>9</v>
      </c>
      <c r="D2370" s="3">
        <v>1615</v>
      </c>
      <c r="E2370" s="3">
        <v>1525</v>
      </c>
    </row>
    <row r="2371" spans="1:5" x14ac:dyDescent="0.4">
      <c r="A2371">
        <v>2020</v>
      </c>
      <c r="B2371">
        <v>1</v>
      </c>
      <c r="C2371">
        <v>10</v>
      </c>
      <c r="D2371" s="3">
        <v>1531</v>
      </c>
      <c r="E2371" s="3">
        <v>1492</v>
      </c>
    </row>
    <row r="2372" spans="1:5" x14ac:dyDescent="0.4">
      <c r="A2372">
        <v>2020</v>
      </c>
      <c r="B2372">
        <v>1</v>
      </c>
      <c r="C2372">
        <v>11</v>
      </c>
      <c r="D2372" s="3">
        <v>1644</v>
      </c>
      <c r="E2372" s="3">
        <v>1538</v>
      </c>
    </row>
    <row r="2373" spans="1:5" x14ac:dyDescent="0.4">
      <c r="A2373">
        <v>2020</v>
      </c>
      <c r="B2373">
        <v>1</v>
      </c>
      <c r="C2373">
        <v>12</v>
      </c>
      <c r="D2373" s="3">
        <v>1646</v>
      </c>
      <c r="E2373" s="3">
        <v>1623</v>
      </c>
    </row>
    <row r="2374" spans="1:5" x14ac:dyDescent="0.4">
      <c r="A2374">
        <v>2020</v>
      </c>
      <c r="B2374">
        <v>1</v>
      </c>
      <c r="C2374">
        <v>13</v>
      </c>
      <c r="D2374" s="3">
        <v>1741</v>
      </c>
      <c r="E2374" s="3">
        <v>1637</v>
      </c>
    </row>
    <row r="2375" spans="1:5" x14ac:dyDescent="0.4">
      <c r="A2375">
        <v>2020</v>
      </c>
      <c r="B2375">
        <v>1</v>
      </c>
      <c r="C2375">
        <v>14</v>
      </c>
      <c r="D2375" s="3">
        <v>1677</v>
      </c>
      <c r="E2375" s="3">
        <v>1564</v>
      </c>
    </row>
    <row r="2376" spans="1:5" x14ac:dyDescent="0.4">
      <c r="A2376">
        <v>2020</v>
      </c>
      <c r="B2376">
        <v>1</v>
      </c>
      <c r="C2376">
        <v>15</v>
      </c>
      <c r="D2376" s="3">
        <v>1822</v>
      </c>
      <c r="E2376" s="3">
        <v>1697</v>
      </c>
    </row>
    <row r="2377" spans="1:5" x14ac:dyDescent="0.4">
      <c r="A2377">
        <v>2020</v>
      </c>
      <c r="B2377">
        <v>1</v>
      </c>
      <c r="C2377">
        <v>16</v>
      </c>
      <c r="D2377" s="3">
        <v>2190</v>
      </c>
      <c r="E2377" s="3">
        <v>1742</v>
      </c>
    </row>
    <row r="2378" spans="1:5" x14ac:dyDescent="0.4">
      <c r="A2378">
        <v>2020</v>
      </c>
      <c r="B2378">
        <v>1</v>
      </c>
      <c r="C2378">
        <v>17</v>
      </c>
      <c r="D2378" s="3">
        <v>2166</v>
      </c>
      <c r="E2378" s="3">
        <v>1765</v>
      </c>
    </row>
    <row r="2379" spans="1:5" x14ac:dyDescent="0.4">
      <c r="A2379">
        <v>2020</v>
      </c>
      <c r="B2379">
        <v>1</v>
      </c>
      <c r="C2379">
        <v>18</v>
      </c>
      <c r="D2379" s="3">
        <v>2216</v>
      </c>
      <c r="E2379" s="3">
        <v>1772</v>
      </c>
    </row>
    <row r="2380" spans="1:5" x14ac:dyDescent="0.4">
      <c r="A2380">
        <v>2020</v>
      </c>
      <c r="B2380">
        <v>1</v>
      </c>
      <c r="C2380">
        <v>19</v>
      </c>
      <c r="D2380" s="3">
        <v>2619</v>
      </c>
      <c r="E2380" s="3">
        <v>1987</v>
      </c>
    </row>
    <row r="2381" spans="1:5" x14ac:dyDescent="0.4">
      <c r="A2381">
        <v>2020</v>
      </c>
      <c r="B2381">
        <v>1</v>
      </c>
      <c r="C2381">
        <v>20</v>
      </c>
      <c r="D2381" s="3">
        <v>2538</v>
      </c>
      <c r="E2381" s="3">
        <v>1918</v>
      </c>
    </row>
    <row r="2382" spans="1:5" x14ac:dyDescent="0.4">
      <c r="A2382">
        <v>2020</v>
      </c>
      <c r="B2382">
        <v>1</v>
      </c>
      <c r="C2382">
        <v>21</v>
      </c>
      <c r="D2382" s="3">
        <v>2528</v>
      </c>
      <c r="E2382" s="3">
        <v>1955</v>
      </c>
    </row>
    <row r="2383" spans="1:5" x14ac:dyDescent="0.4">
      <c r="A2383">
        <v>2020</v>
      </c>
      <c r="B2383">
        <v>1</v>
      </c>
      <c r="C2383">
        <v>22</v>
      </c>
      <c r="D2383" s="3">
        <v>2456</v>
      </c>
      <c r="E2383" s="3">
        <v>1828</v>
      </c>
    </row>
    <row r="2384" spans="1:5" x14ac:dyDescent="0.4">
      <c r="A2384">
        <v>2020</v>
      </c>
      <c r="B2384">
        <v>1</v>
      </c>
      <c r="C2384">
        <v>23</v>
      </c>
      <c r="D2384" s="3">
        <v>2171</v>
      </c>
      <c r="E2384" s="3">
        <v>1715</v>
      </c>
    </row>
    <row r="2385" spans="1:5" x14ac:dyDescent="0.4">
      <c r="A2385">
        <v>2020</v>
      </c>
      <c r="B2385">
        <v>1</v>
      </c>
      <c r="C2385">
        <v>24</v>
      </c>
      <c r="D2385" s="3">
        <v>2011</v>
      </c>
      <c r="E2385" s="3">
        <v>1597</v>
      </c>
    </row>
    <row r="2386" spans="1:5" x14ac:dyDescent="0.4">
      <c r="A2386">
        <v>2020</v>
      </c>
      <c r="B2386">
        <v>1</v>
      </c>
      <c r="C2386">
        <v>25</v>
      </c>
      <c r="D2386" s="3">
        <v>1962</v>
      </c>
      <c r="E2386" s="3">
        <v>1685</v>
      </c>
    </row>
    <row r="2387" spans="1:5" x14ac:dyDescent="0.4">
      <c r="A2387">
        <v>2020</v>
      </c>
      <c r="B2387">
        <v>1</v>
      </c>
      <c r="C2387">
        <v>26</v>
      </c>
      <c r="D2387" s="3">
        <v>1890</v>
      </c>
      <c r="E2387" s="3">
        <v>1540</v>
      </c>
    </row>
    <row r="2388" spans="1:5" x14ac:dyDescent="0.4">
      <c r="A2388">
        <v>2020</v>
      </c>
      <c r="B2388">
        <v>1</v>
      </c>
      <c r="C2388">
        <v>27</v>
      </c>
      <c r="D2388" s="3">
        <v>1854</v>
      </c>
      <c r="E2388" s="3">
        <v>1512</v>
      </c>
    </row>
    <row r="2389" spans="1:5" x14ac:dyDescent="0.4">
      <c r="A2389">
        <v>2020</v>
      </c>
      <c r="B2389">
        <v>1</v>
      </c>
      <c r="C2389">
        <v>28</v>
      </c>
      <c r="D2389" s="3">
        <v>1909</v>
      </c>
      <c r="E2389" s="3">
        <v>1536</v>
      </c>
    </row>
    <row r="2390" spans="1:5" x14ac:dyDescent="0.4">
      <c r="A2390">
        <v>2020</v>
      </c>
      <c r="B2390">
        <v>1</v>
      </c>
      <c r="C2390">
        <v>29</v>
      </c>
      <c r="D2390" s="3">
        <v>1860</v>
      </c>
      <c r="E2390" s="3">
        <v>1556</v>
      </c>
    </row>
    <row r="2391" spans="1:5" x14ac:dyDescent="0.4">
      <c r="A2391">
        <v>2020</v>
      </c>
      <c r="B2391">
        <v>1</v>
      </c>
      <c r="C2391">
        <v>30</v>
      </c>
      <c r="D2391" s="3">
        <v>1855</v>
      </c>
      <c r="E2391" s="3">
        <v>1633</v>
      </c>
    </row>
    <row r="2392" spans="1:5" x14ac:dyDescent="0.4">
      <c r="A2392">
        <v>2020</v>
      </c>
      <c r="B2392">
        <v>1</v>
      </c>
      <c r="C2392">
        <v>31</v>
      </c>
      <c r="D2392" s="3">
        <v>2030</v>
      </c>
      <c r="E2392" s="3">
        <v>1711</v>
      </c>
    </row>
    <row r="2393" spans="1:5" x14ac:dyDescent="0.4">
      <c r="A2393">
        <v>2020</v>
      </c>
      <c r="B2393">
        <v>1</v>
      </c>
      <c r="C2393">
        <v>32</v>
      </c>
      <c r="D2393" s="3">
        <v>1991</v>
      </c>
      <c r="E2393" s="3">
        <v>1748</v>
      </c>
    </row>
    <row r="2394" spans="1:5" x14ac:dyDescent="0.4">
      <c r="A2394">
        <v>2020</v>
      </c>
      <c r="B2394">
        <v>1</v>
      </c>
      <c r="C2394">
        <v>33</v>
      </c>
      <c r="D2394" s="3">
        <v>1995</v>
      </c>
      <c r="E2394" s="3">
        <v>1687</v>
      </c>
    </row>
    <row r="2395" spans="1:5" x14ac:dyDescent="0.4">
      <c r="A2395">
        <v>2020</v>
      </c>
      <c r="B2395">
        <v>1</v>
      </c>
      <c r="C2395">
        <v>34</v>
      </c>
      <c r="D2395" s="3">
        <v>1996</v>
      </c>
      <c r="E2395" s="3">
        <v>1805</v>
      </c>
    </row>
    <row r="2396" spans="1:5" x14ac:dyDescent="0.4">
      <c r="A2396">
        <v>2020</v>
      </c>
      <c r="B2396">
        <v>1</v>
      </c>
      <c r="C2396">
        <v>35</v>
      </c>
      <c r="D2396" s="3">
        <v>2121</v>
      </c>
      <c r="E2396" s="3">
        <v>1924</v>
      </c>
    </row>
    <row r="2397" spans="1:5" x14ac:dyDescent="0.4">
      <c r="A2397">
        <v>2020</v>
      </c>
      <c r="B2397">
        <v>1</v>
      </c>
      <c r="C2397">
        <v>36</v>
      </c>
      <c r="D2397" s="3">
        <v>2138</v>
      </c>
      <c r="E2397" s="3">
        <v>2011</v>
      </c>
    </row>
    <row r="2398" spans="1:5" x14ac:dyDescent="0.4">
      <c r="A2398">
        <v>2020</v>
      </c>
      <c r="B2398">
        <v>1</v>
      </c>
      <c r="C2398">
        <v>37</v>
      </c>
      <c r="D2398" s="3">
        <v>2119</v>
      </c>
      <c r="E2398" s="3">
        <v>1958</v>
      </c>
    </row>
    <row r="2399" spans="1:5" x14ac:dyDescent="0.4">
      <c r="A2399">
        <v>2020</v>
      </c>
      <c r="B2399">
        <v>1</v>
      </c>
      <c r="C2399">
        <v>38</v>
      </c>
      <c r="D2399" s="3">
        <v>2162</v>
      </c>
      <c r="E2399" s="3">
        <v>2009</v>
      </c>
    </row>
    <row r="2400" spans="1:5" x14ac:dyDescent="0.4">
      <c r="A2400">
        <v>2020</v>
      </c>
      <c r="B2400">
        <v>1</v>
      </c>
      <c r="C2400">
        <v>39</v>
      </c>
      <c r="D2400" s="3">
        <v>2202</v>
      </c>
      <c r="E2400" s="3">
        <v>2136</v>
      </c>
    </row>
    <row r="2401" spans="1:5" x14ac:dyDescent="0.4">
      <c r="A2401">
        <v>2020</v>
      </c>
      <c r="B2401">
        <v>1</v>
      </c>
      <c r="C2401">
        <v>40</v>
      </c>
      <c r="D2401" s="3">
        <v>2361</v>
      </c>
      <c r="E2401" s="3">
        <v>2268</v>
      </c>
    </row>
    <row r="2402" spans="1:5" x14ac:dyDescent="0.4">
      <c r="A2402">
        <v>2020</v>
      </c>
      <c r="B2402">
        <v>1</v>
      </c>
      <c r="C2402">
        <v>41</v>
      </c>
      <c r="D2402" s="3">
        <v>2534</v>
      </c>
      <c r="E2402" s="3">
        <v>2321</v>
      </c>
    </row>
    <row r="2403" spans="1:5" x14ac:dyDescent="0.4">
      <c r="A2403">
        <v>2020</v>
      </c>
      <c r="B2403">
        <v>1</v>
      </c>
      <c r="C2403">
        <v>42</v>
      </c>
      <c r="D2403" s="3">
        <v>2613</v>
      </c>
      <c r="E2403" s="3">
        <v>2475</v>
      </c>
    </row>
    <row r="2404" spans="1:5" x14ac:dyDescent="0.4">
      <c r="A2404">
        <v>2020</v>
      </c>
      <c r="B2404">
        <v>1</v>
      </c>
      <c r="C2404">
        <v>43</v>
      </c>
      <c r="D2404" s="3">
        <v>2777</v>
      </c>
      <c r="E2404" s="3">
        <v>2585</v>
      </c>
    </row>
    <row r="2405" spans="1:5" x14ac:dyDescent="0.4">
      <c r="A2405">
        <v>2020</v>
      </c>
      <c r="B2405">
        <v>1</v>
      </c>
      <c r="C2405">
        <v>44</v>
      </c>
      <c r="D2405" s="3">
        <v>2955</v>
      </c>
      <c r="E2405" s="3">
        <v>2816</v>
      </c>
    </row>
    <row r="2406" spans="1:5" x14ac:dyDescent="0.4">
      <c r="A2406">
        <v>2020</v>
      </c>
      <c r="B2406">
        <v>1</v>
      </c>
      <c r="C2406">
        <v>45</v>
      </c>
      <c r="D2406" s="3">
        <v>3092</v>
      </c>
      <c r="E2406" s="3">
        <v>3009</v>
      </c>
    </row>
    <row r="2407" spans="1:5" x14ac:dyDescent="0.4">
      <c r="A2407">
        <v>2020</v>
      </c>
      <c r="B2407">
        <v>1</v>
      </c>
      <c r="C2407">
        <v>46</v>
      </c>
      <c r="D2407" s="3">
        <v>3375</v>
      </c>
      <c r="E2407" s="3">
        <v>3139</v>
      </c>
    </row>
    <row r="2408" spans="1:5" x14ac:dyDescent="0.4">
      <c r="A2408">
        <v>2020</v>
      </c>
      <c r="B2408">
        <v>1</v>
      </c>
      <c r="C2408">
        <v>47</v>
      </c>
      <c r="D2408" s="3">
        <v>3465</v>
      </c>
      <c r="E2408" s="3">
        <v>3152</v>
      </c>
    </row>
    <row r="2409" spans="1:5" x14ac:dyDescent="0.4">
      <c r="A2409">
        <v>2020</v>
      </c>
      <c r="B2409">
        <v>1</v>
      </c>
      <c r="C2409">
        <v>48</v>
      </c>
      <c r="D2409" s="3">
        <v>3371</v>
      </c>
      <c r="E2409" s="3">
        <v>3186</v>
      </c>
    </row>
    <row r="2410" spans="1:5" x14ac:dyDescent="0.4">
      <c r="A2410">
        <v>2020</v>
      </c>
      <c r="B2410">
        <v>1</v>
      </c>
      <c r="C2410">
        <v>49</v>
      </c>
      <c r="D2410" s="3">
        <v>3275</v>
      </c>
      <c r="E2410" s="3">
        <v>3086</v>
      </c>
    </row>
    <row r="2411" spans="1:5" x14ac:dyDescent="0.4">
      <c r="A2411">
        <v>2020</v>
      </c>
      <c r="B2411">
        <v>1</v>
      </c>
      <c r="C2411">
        <v>50</v>
      </c>
      <c r="D2411" s="3">
        <v>3152</v>
      </c>
      <c r="E2411" s="3">
        <v>2909</v>
      </c>
    </row>
    <row r="2412" spans="1:5" x14ac:dyDescent="0.4">
      <c r="A2412">
        <v>2020</v>
      </c>
      <c r="B2412">
        <v>1</v>
      </c>
      <c r="C2412">
        <v>51</v>
      </c>
      <c r="D2412" s="3">
        <v>3108</v>
      </c>
      <c r="E2412" s="3">
        <v>2881</v>
      </c>
    </row>
    <row r="2413" spans="1:5" x14ac:dyDescent="0.4">
      <c r="A2413">
        <v>2020</v>
      </c>
      <c r="B2413">
        <v>1</v>
      </c>
      <c r="C2413">
        <v>52</v>
      </c>
      <c r="D2413" s="3">
        <v>3142</v>
      </c>
      <c r="E2413" s="3">
        <v>2934</v>
      </c>
    </row>
    <row r="2414" spans="1:5" x14ac:dyDescent="0.4">
      <c r="A2414">
        <v>2020</v>
      </c>
      <c r="B2414">
        <v>1</v>
      </c>
      <c r="C2414">
        <v>53</v>
      </c>
      <c r="D2414" s="3">
        <v>2418</v>
      </c>
      <c r="E2414" s="3">
        <v>2238</v>
      </c>
    </row>
    <row r="2415" spans="1:5" x14ac:dyDescent="0.4">
      <c r="A2415">
        <v>2020</v>
      </c>
      <c r="B2415">
        <v>1</v>
      </c>
      <c r="C2415">
        <v>54</v>
      </c>
      <c r="D2415" s="3">
        <v>2827</v>
      </c>
      <c r="E2415" s="3">
        <v>2684</v>
      </c>
    </row>
    <row r="2416" spans="1:5" x14ac:dyDescent="0.4">
      <c r="A2416">
        <v>2020</v>
      </c>
      <c r="B2416">
        <v>1</v>
      </c>
      <c r="C2416">
        <v>55</v>
      </c>
      <c r="D2416" s="3">
        <v>2617</v>
      </c>
      <c r="E2416" s="3">
        <v>2570</v>
      </c>
    </row>
    <row r="2417" spans="1:5" x14ac:dyDescent="0.4">
      <c r="A2417">
        <v>2020</v>
      </c>
      <c r="B2417">
        <v>1</v>
      </c>
      <c r="C2417">
        <v>56</v>
      </c>
      <c r="D2417" s="3">
        <v>2601</v>
      </c>
      <c r="E2417" s="3">
        <v>2470</v>
      </c>
    </row>
    <row r="2418" spans="1:5" x14ac:dyDescent="0.4">
      <c r="A2418">
        <v>2020</v>
      </c>
      <c r="B2418">
        <v>1</v>
      </c>
      <c r="C2418">
        <v>57</v>
      </c>
      <c r="D2418" s="3">
        <v>2462</v>
      </c>
      <c r="E2418" s="3">
        <v>2353</v>
      </c>
    </row>
    <row r="2419" spans="1:5" x14ac:dyDescent="0.4">
      <c r="A2419">
        <v>2020</v>
      </c>
      <c r="B2419">
        <v>1</v>
      </c>
      <c r="C2419">
        <v>58</v>
      </c>
      <c r="D2419" s="3">
        <v>2485</v>
      </c>
      <c r="E2419" s="3">
        <v>2319</v>
      </c>
    </row>
    <row r="2420" spans="1:5" x14ac:dyDescent="0.4">
      <c r="A2420">
        <v>2020</v>
      </c>
      <c r="B2420">
        <v>1</v>
      </c>
      <c r="C2420">
        <v>59</v>
      </c>
      <c r="D2420" s="3">
        <v>2309</v>
      </c>
      <c r="E2420" s="3">
        <v>2338</v>
      </c>
    </row>
    <row r="2421" spans="1:5" x14ac:dyDescent="0.4">
      <c r="A2421">
        <v>2020</v>
      </c>
      <c r="B2421">
        <v>1</v>
      </c>
      <c r="C2421">
        <v>60</v>
      </c>
      <c r="D2421" s="3">
        <v>2476</v>
      </c>
      <c r="E2421" s="3">
        <v>2204</v>
      </c>
    </row>
    <row r="2422" spans="1:5" x14ac:dyDescent="0.4">
      <c r="A2422">
        <v>2020</v>
      </c>
      <c r="B2422">
        <v>1</v>
      </c>
      <c r="C2422">
        <v>61</v>
      </c>
      <c r="D2422" s="3">
        <v>2365</v>
      </c>
      <c r="E2422" s="3">
        <v>2301</v>
      </c>
    </row>
    <row r="2423" spans="1:5" x14ac:dyDescent="0.4">
      <c r="A2423">
        <v>2020</v>
      </c>
      <c r="B2423">
        <v>1</v>
      </c>
      <c r="C2423">
        <v>62</v>
      </c>
      <c r="D2423" s="3">
        <v>2208</v>
      </c>
      <c r="E2423" s="3">
        <v>2157</v>
      </c>
    </row>
    <row r="2424" spans="1:5" x14ac:dyDescent="0.4">
      <c r="A2424">
        <v>2020</v>
      </c>
      <c r="B2424">
        <v>1</v>
      </c>
      <c r="C2424">
        <v>63</v>
      </c>
      <c r="D2424" s="3">
        <v>2343</v>
      </c>
      <c r="E2424" s="3">
        <v>2324</v>
      </c>
    </row>
    <row r="2425" spans="1:5" x14ac:dyDescent="0.4">
      <c r="A2425">
        <v>2020</v>
      </c>
      <c r="B2425">
        <v>1</v>
      </c>
      <c r="C2425">
        <v>64</v>
      </c>
      <c r="D2425" s="3">
        <v>2331</v>
      </c>
      <c r="E2425" s="3">
        <v>2333</v>
      </c>
    </row>
    <row r="2426" spans="1:5" x14ac:dyDescent="0.4">
      <c r="A2426">
        <v>2020</v>
      </c>
      <c r="B2426">
        <v>1</v>
      </c>
      <c r="C2426">
        <v>65</v>
      </c>
      <c r="D2426" s="3">
        <v>2376</v>
      </c>
      <c r="E2426" s="3">
        <v>2474</v>
      </c>
    </row>
    <row r="2427" spans="1:5" x14ac:dyDescent="0.4">
      <c r="A2427">
        <v>2020</v>
      </c>
      <c r="B2427">
        <v>1</v>
      </c>
      <c r="C2427">
        <v>66</v>
      </c>
      <c r="D2427" s="3">
        <v>2525</v>
      </c>
      <c r="E2427" s="3">
        <v>2495</v>
      </c>
    </row>
    <row r="2428" spans="1:5" x14ac:dyDescent="0.4">
      <c r="A2428">
        <v>2020</v>
      </c>
      <c r="B2428">
        <v>1</v>
      </c>
      <c r="C2428">
        <v>67</v>
      </c>
      <c r="D2428" s="3">
        <v>2695</v>
      </c>
      <c r="E2428" s="3">
        <v>2781</v>
      </c>
    </row>
    <row r="2429" spans="1:5" x14ac:dyDescent="0.4">
      <c r="A2429">
        <v>2020</v>
      </c>
      <c r="B2429">
        <v>1</v>
      </c>
      <c r="C2429">
        <v>68</v>
      </c>
      <c r="D2429" s="3">
        <v>2817</v>
      </c>
      <c r="E2429" s="3">
        <v>2968</v>
      </c>
    </row>
    <row r="2430" spans="1:5" x14ac:dyDescent="0.4">
      <c r="A2430">
        <v>2020</v>
      </c>
      <c r="B2430">
        <v>1</v>
      </c>
      <c r="C2430">
        <v>69</v>
      </c>
      <c r="D2430" s="3">
        <v>3049</v>
      </c>
      <c r="E2430" s="3">
        <v>3179</v>
      </c>
    </row>
    <row r="2431" spans="1:5" x14ac:dyDescent="0.4">
      <c r="A2431">
        <v>2020</v>
      </c>
      <c r="B2431">
        <v>1</v>
      </c>
      <c r="C2431">
        <v>70</v>
      </c>
      <c r="D2431" s="3">
        <v>3490</v>
      </c>
      <c r="E2431" s="3">
        <v>3860</v>
      </c>
    </row>
    <row r="2432" spans="1:5" x14ac:dyDescent="0.4">
      <c r="A2432">
        <v>2020</v>
      </c>
      <c r="B2432">
        <v>1</v>
      </c>
      <c r="C2432">
        <v>71</v>
      </c>
      <c r="D2432" s="3">
        <v>3388</v>
      </c>
      <c r="E2432" s="3">
        <v>3797</v>
      </c>
    </row>
    <row r="2433" spans="1:5" x14ac:dyDescent="0.4">
      <c r="A2433">
        <v>2020</v>
      </c>
      <c r="B2433">
        <v>1</v>
      </c>
      <c r="C2433">
        <v>72</v>
      </c>
      <c r="D2433" s="3">
        <v>3565</v>
      </c>
      <c r="E2433" s="3">
        <v>4027</v>
      </c>
    </row>
    <row r="2434" spans="1:5" x14ac:dyDescent="0.4">
      <c r="A2434">
        <v>2020</v>
      </c>
      <c r="B2434">
        <v>1</v>
      </c>
      <c r="C2434">
        <v>73</v>
      </c>
      <c r="D2434" s="3">
        <v>2451</v>
      </c>
      <c r="E2434" s="3">
        <v>2912</v>
      </c>
    </row>
    <row r="2435" spans="1:5" x14ac:dyDescent="0.4">
      <c r="A2435">
        <v>2020</v>
      </c>
      <c r="B2435">
        <v>1</v>
      </c>
      <c r="C2435">
        <v>74</v>
      </c>
      <c r="D2435" s="3">
        <v>1975</v>
      </c>
      <c r="E2435" s="3">
        <v>2442</v>
      </c>
    </row>
    <row r="2436" spans="1:5" x14ac:dyDescent="0.4">
      <c r="A2436">
        <v>2020</v>
      </c>
      <c r="B2436">
        <v>1</v>
      </c>
      <c r="C2436">
        <v>75</v>
      </c>
      <c r="D2436" s="3">
        <v>2582</v>
      </c>
      <c r="E2436" s="3">
        <v>3098</v>
      </c>
    </row>
    <row r="2437" spans="1:5" x14ac:dyDescent="0.4">
      <c r="A2437">
        <v>2020</v>
      </c>
      <c r="B2437">
        <v>1</v>
      </c>
      <c r="C2437">
        <v>76</v>
      </c>
      <c r="D2437" s="3">
        <v>2730</v>
      </c>
      <c r="E2437" s="3">
        <v>3224</v>
      </c>
    </row>
    <row r="2438" spans="1:5" x14ac:dyDescent="0.4">
      <c r="A2438">
        <v>2020</v>
      </c>
      <c r="B2438">
        <v>1</v>
      </c>
      <c r="C2438">
        <v>77</v>
      </c>
      <c r="D2438" s="3">
        <v>2677</v>
      </c>
      <c r="E2438" s="3">
        <v>3021</v>
      </c>
    </row>
    <row r="2439" spans="1:5" x14ac:dyDescent="0.4">
      <c r="A2439">
        <v>2020</v>
      </c>
      <c r="B2439">
        <v>1</v>
      </c>
      <c r="C2439">
        <v>78</v>
      </c>
      <c r="D2439" s="3">
        <v>2582</v>
      </c>
      <c r="E2439" s="3">
        <v>3183</v>
      </c>
    </row>
    <row r="2440" spans="1:5" x14ac:dyDescent="0.4">
      <c r="A2440">
        <v>2020</v>
      </c>
      <c r="B2440">
        <v>1</v>
      </c>
      <c r="C2440">
        <v>79</v>
      </c>
      <c r="D2440" s="3">
        <v>2208</v>
      </c>
      <c r="E2440" s="3">
        <v>2696</v>
      </c>
    </row>
    <row r="2441" spans="1:5" x14ac:dyDescent="0.4">
      <c r="A2441">
        <v>2020</v>
      </c>
      <c r="B2441">
        <v>1</v>
      </c>
      <c r="C2441">
        <v>80</v>
      </c>
      <c r="D2441" s="3">
        <v>1945</v>
      </c>
      <c r="E2441" s="3">
        <v>2407</v>
      </c>
    </row>
    <row r="2442" spans="1:5" x14ac:dyDescent="0.4">
      <c r="A2442">
        <v>2020</v>
      </c>
      <c r="B2442">
        <v>1</v>
      </c>
      <c r="C2442">
        <v>81</v>
      </c>
      <c r="D2442" s="3">
        <v>1703</v>
      </c>
      <c r="E2442" s="3">
        <v>2211</v>
      </c>
    </row>
    <row r="2443" spans="1:5" x14ac:dyDescent="0.4">
      <c r="A2443">
        <v>2020</v>
      </c>
      <c r="B2443">
        <v>1</v>
      </c>
      <c r="C2443">
        <v>82</v>
      </c>
      <c r="D2443" s="3">
        <v>1778</v>
      </c>
      <c r="E2443" s="3">
        <v>2303</v>
      </c>
    </row>
    <row r="2444" spans="1:5" x14ac:dyDescent="0.4">
      <c r="A2444">
        <v>2020</v>
      </c>
      <c r="B2444">
        <v>1</v>
      </c>
      <c r="C2444">
        <v>83</v>
      </c>
      <c r="D2444" s="3">
        <v>1578</v>
      </c>
      <c r="E2444" s="3">
        <v>2062</v>
      </c>
    </row>
    <row r="2445" spans="1:5" x14ac:dyDescent="0.4">
      <c r="A2445">
        <v>2020</v>
      </c>
      <c r="B2445">
        <v>1</v>
      </c>
      <c r="C2445">
        <v>84</v>
      </c>
      <c r="D2445" s="3">
        <v>1538</v>
      </c>
      <c r="E2445" s="3">
        <v>2160</v>
      </c>
    </row>
    <row r="2446" spans="1:5" x14ac:dyDescent="0.4">
      <c r="A2446">
        <v>2020</v>
      </c>
      <c r="B2446">
        <v>1</v>
      </c>
      <c r="C2446">
        <v>85</v>
      </c>
      <c r="D2446" s="3">
        <v>1238</v>
      </c>
      <c r="E2446" s="3">
        <v>1864</v>
      </c>
    </row>
    <row r="2447" spans="1:5" x14ac:dyDescent="0.4">
      <c r="A2447">
        <v>2020</v>
      </c>
      <c r="B2447">
        <v>1</v>
      </c>
      <c r="C2447">
        <v>86</v>
      </c>
      <c r="D2447" s="3">
        <v>1079</v>
      </c>
      <c r="E2447" s="3">
        <v>1726</v>
      </c>
    </row>
    <row r="2448" spans="1:5" x14ac:dyDescent="0.4">
      <c r="A2448">
        <v>2020</v>
      </c>
      <c r="B2448">
        <v>1</v>
      </c>
      <c r="C2448">
        <v>87</v>
      </c>
      <c r="D2448" s="3">
        <v>928</v>
      </c>
      <c r="E2448" s="3">
        <v>1582</v>
      </c>
    </row>
    <row r="2449" spans="1:5" x14ac:dyDescent="0.4">
      <c r="A2449">
        <v>2020</v>
      </c>
      <c r="B2449">
        <v>1</v>
      </c>
      <c r="C2449">
        <v>88</v>
      </c>
      <c r="D2449" s="3">
        <v>739</v>
      </c>
      <c r="E2449" s="3">
        <v>1363</v>
      </c>
    </row>
    <row r="2450" spans="1:5" x14ac:dyDescent="0.4">
      <c r="A2450">
        <v>2020</v>
      </c>
      <c r="B2450">
        <v>1</v>
      </c>
      <c r="C2450">
        <v>89</v>
      </c>
      <c r="D2450" s="3">
        <v>603</v>
      </c>
      <c r="E2450" s="3">
        <v>1162</v>
      </c>
    </row>
    <row r="2451" spans="1:5" x14ac:dyDescent="0.4">
      <c r="A2451">
        <v>2020</v>
      </c>
      <c r="B2451">
        <v>1</v>
      </c>
      <c r="C2451">
        <v>90</v>
      </c>
      <c r="D2451" s="3">
        <v>466</v>
      </c>
      <c r="E2451" s="3">
        <v>1053</v>
      </c>
    </row>
    <row r="2452" spans="1:5" x14ac:dyDescent="0.4">
      <c r="A2452">
        <v>2020</v>
      </c>
      <c r="B2452">
        <v>1</v>
      </c>
      <c r="C2452">
        <v>91</v>
      </c>
      <c r="D2452" s="3">
        <v>368</v>
      </c>
      <c r="E2452" s="3">
        <v>900</v>
      </c>
    </row>
    <row r="2453" spans="1:5" x14ac:dyDescent="0.4">
      <c r="A2453">
        <v>2020</v>
      </c>
      <c r="B2453">
        <v>1</v>
      </c>
      <c r="C2453">
        <v>92</v>
      </c>
      <c r="D2453" s="3">
        <v>314</v>
      </c>
      <c r="E2453" s="3">
        <v>729</v>
      </c>
    </row>
    <row r="2454" spans="1:5" x14ac:dyDescent="0.4">
      <c r="A2454">
        <v>2020</v>
      </c>
      <c r="B2454">
        <v>1</v>
      </c>
      <c r="C2454">
        <v>93</v>
      </c>
      <c r="D2454" s="3">
        <v>223</v>
      </c>
      <c r="E2454" s="3">
        <v>592</v>
      </c>
    </row>
    <row r="2455" spans="1:5" x14ac:dyDescent="0.4">
      <c r="A2455">
        <v>2020</v>
      </c>
      <c r="B2455">
        <v>1</v>
      </c>
      <c r="C2455">
        <v>94</v>
      </c>
      <c r="D2455" s="3">
        <v>151</v>
      </c>
      <c r="E2455" s="3">
        <v>559</v>
      </c>
    </row>
    <row r="2456" spans="1:5" x14ac:dyDescent="0.4">
      <c r="A2456">
        <v>2020</v>
      </c>
      <c r="B2456">
        <v>1</v>
      </c>
      <c r="C2456">
        <v>95</v>
      </c>
      <c r="D2456" s="3">
        <v>98</v>
      </c>
      <c r="E2456" s="3">
        <v>401</v>
      </c>
    </row>
    <row r="2457" spans="1:5" x14ac:dyDescent="0.4">
      <c r="A2457">
        <v>2020</v>
      </c>
      <c r="B2457">
        <v>1</v>
      </c>
      <c r="C2457">
        <v>96</v>
      </c>
      <c r="D2457" s="3">
        <v>78</v>
      </c>
      <c r="E2457" s="3">
        <v>294</v>
      </c>
    </row>
    <row r="2458" spans="1:5" x14ac:dyDescent="0.4">
      <c r="A2458">
        <v>2020</v>
      </c>
      <c r="B2458">
        <v>1</v>
      </c>
      <c r="C2458">
        <v>97</v>
      </c>
      <c r="D2458" s="3">
        <v>48</v>
      </c>
      <c r="E2458" s="3">
        <v>209</v>
      </c>
    </row>
    <row r="2459" spans="1:5" x14ac:dyDescent="0.4">
      <c r="A2459">
        <v>2020</v>
      </c>
      <c r="B2459">
        <v>1</v>
      </c>
      <c r="C2459">
        <v>98</v>
      </c>
      <c r="D2459" s="3">
        <v>28</v>
      </c>
      <c r="E2459" s="3">
        <v>198</v>
      </c>
    </row>
    <row r="2460" spans="1:5" x14ac:dyDescent="0.4">
      <c r="A2460">
        <v>2020</v>
      </c>
      <c r="B2460">
        <v>1</v>
      </c>
      <c r="C2460">
        <v>99</v>
      </c>
      <c r="D2460" s="3">
        <v>23</v>
      </c>
      <c r="E2460" s="3">
        <v>110</v>
      </c>
    </row>
    <row r="2461" spans="1:5" x14ac:dyDescent="0.4">
      <c r="A2461">
        <v>2020</v>
      </c>
      <c r="B2461">
        <v>1</v>
      </c>
      <c r="C2461">
        <v>100</v>
      </c>
      <c r="D2461" s="3">
        <v>12</v>
      </c>
      <c r="E2461" s="3">
        <v>66</v>
      </c>
    </row>
    <row r="2462" spans="1:5" x14ac:dyDescent="0.4">
      <c r="A2462">
        <v>2020</v>
      </c>
      <c r="B2462">
        <v>1</v>
      </c>
      <c r="C2462">
        <v>101</v>
      </c>
      <c r="D2462" s="3">
        <v>8</v>
      </c>
      <c r="E2462" s="3">
        <v>48</v>
      </c>
    </row>
    <row r="2463" spans="1:5" x14ac:dyDescent="0.4">
      <c r="A2463">
        <v>2020</v>
      </c>
      <c r="B2463">
        <v>1</v>
      </c>
      <c r="C2463">
        <v>102</v>
      </c>
      <c r="D2463" s="3">
        <v>4</v>
      </c>
      <c r="E2463" s="3">
        <v>29</v>
      </c>
    </row>
    <row r="2464" spans="1:5" x14ac:dyDescent="0.4">
      <c r="A2464">
        <v>2020</v>
      </c>
      <c r="B2464">
        <v>1</v>
      </c>
      <c r="C2464">
        <v>103</v>
      </c>
      <c r="D2464" s="3">
        <v>3</v>
      </c>
      <c r="E2464" s="3">
        <v>23</v>
      </c>
    </row>
    <row r="2465" spans="1:5" x14ac:dyDescent="0.4">
      <c r="A2465">
        <v>2020</v>
      </c>
      <c r="B2465">
        <v>1</v>
      </c>
      <c r="C2465">
        <v>104</v>
      </c>
      <c r="D2465" s="3">
        <v>2</v>
      </c>
      <c r="E2465" s="3">
        <v>13</v>
      </c>
    </row>
    <row r="2466" spans="1:5" x14ac:dyDescent="0.4">
      <c r="A2466">
        <v>2020</v>
      </c>
      <c r="B2466">
        <v>1</v>
      </c>
      <c r="C2466">
        <v>105</v>
      </c>
      <c r="D2466" s="3"/>
      <c r="E2466" s="3">
        <v>10</v>
      </c>
    </row>
    <row r="2467" spans="1:5" x14ac:dyDescent="0.4">
      <c r="A2467">
        <v>2020</v>
      </c>
      <c r="B2467">
        <v>1</v>
      </c>
      <c r="C2467">
        <v>106</v>
      </c>
      <c r="D2467" s="3">
        <v>1</v>
      </c>
      <c r="E2467" s="3">
        <v>4</v>
      </c>
    </row>
    <row r="2468" spans="1:5" x14ac:dyDescent="0.4">
      <c r="A2468">
        <v>2020</v>
      </c>
      <c r="B2468">
        <v>1</v>
      </c>
      <c r="C2468">
        <v>107</v>
      </c>
      <c r="D2468" s="3">
        <v>1</v>
      </c>
      <c r="E2468" s="3">
        <v>2</v>
      </c>
    </row>
    <row r="2469" spans="1:5" x14ac:dyDescent="0.4">
      <c r="A2469">
        <v>2020</v>
      </c>
      <c r="B2469">
        <v>1</v>
      </c>
      <c r="C2469">
        <v>108</v>
      </c>
      <c r="D2469" s="3"/>
      <c r="E2469" s="3">
        <v>2</v>
      </c>
    </row>
    <row r="2470" spans="1:5" x14ac:dyDescent="0.4">
      <c r="A2470">
        <v>2020</v>
      </c>
      <c r="B2470">
        <v>1</v>
      </c>
      <c r="C2470">
        <v>109</v>
      </c>
      <c r="D2470" s="3"/>
      <c r="E2470" s="3">
        <v>2</v>
      </c>
    </row>
    <row r="2471" spans="1:5" x14ac:dyDescent="0.4">
      <c r="A2471">
        <v>2020</v>
      </c>
      <c r="B2471">
        <v>1</v>
      </c>
      <c r="C2471">
        <v>110</v>
      </c>
      <c r="D2471" s="3"/>
      <c r="E2471" s="3"/>
    </row>
    <row r="2472" spans="1:5" x14ac:dyDescent="0.4">
      <c r="A2472">
        <v>2020</v>
      </c>
      <c r="B2472">
        <v>1</v>
      </c>
      <c r="C2472">
        <v>111</v>
      </c>
      <c r="D2472" s="3"/>
      <c r="E2472" s="3"/>
    </row>
    <row r="2473" spans="1:5" x14ac:dyDescent="0.4">
      <c r="A2473">
        <v>2020</v>
      </c>
      <c r="B2473">
        <v>1</v>
      </c>
      <c r="C2473">
        <v>112</v>
      </c>
      <c r="D2473" s="3"/>
      <c r="E2473" s="3"/>
    </row>
    <row r="2474" spans="1:5" x14ac:dyDescent="0.4">
      <c r="A2474">
        <v>2020</v>
      </c>
      <c r="B2474">
        <v>1</v>
      </c>
      <c r="C2474">
        <v>113</v>
      </c>
      <c r="D2474" s="3"/>
      <c r="E2474" s="3"/>
    </row>
    <row r="2475" spans="1:5" x14ac:dyDescent="0.4">
      <c r="A2475">
        <v>2020</v>
      </c>
      <c r="B2475">
        <v>1</v>
      </c>
      <c r="C2475">
        <v>114</v>
      </c>
      <c r="D2475" s="3"/>
      <c r="E2475" s="3"/>
    </row>
    <row r="2476" spans="1:5" x14ac:dyDescent="0.4">
      <c r="A2476">
        <v>2020</v>
      </c>
      <c r="B2476">
        <v>1</v>
      </c>
      <c r="C2476">
        <v>115</v>
      </c>
      <c r="D2476" s="3"/>
      <c r="E2476" s="3"/>
    </row>
    <row r="2477" spans="1:5" x14ac:dyDescent="0.4">
      <c r="A2477">
        <v>2020</v>
      </c>
      <c r="B2477">
        <v>1</v>
      </c>
      <c r="C2477">
        <v>116</v>
      </c>
      <c r="D2477" s="3"/>
      <c r="E2477" s="3"/>
    </row>
    <row r="2478" spans="1:5" x14ac:dyDescent="0.4">
      <c r="A2478">
        <v>2020</v>
      </c>
      <c r="B2478">
        <v>1</v>
      </c>
      <c r="C2478">
        <v>117</v>
      </c>
      <c r="D2478" s="3"/>
      <c r="E2478" s="3"/>
    </row>
    <row r="2479" spans="1:5" x14ac:dyDescent="0.4">
      <c r="A2479">
        <v>2020</v>
      </c>
      <c r="B2479">
        <v>1</v>
      </c>
      <c r="C2479">
        <v>118</v>
      </c>
      <c r="D2479" s="3"/>
      <c r="E2479" s="3"/>
    </row>
    <row r="2480" spans="1:5" x14ac:dyDescent="0.4">
      <c r="A2480">
        <v>2020</v>
      </c>
      <c r="B2480">
        <v>1</v>
      </c>
      <c r="C2480">
        <v>119</v>
      </c>
      <c r="D2480" s="3"/>
      <c r="E2480" s="3"/>
    </row>
    <row r="2481" spans="1:5" x14ac:dyDescent="0.4">
      <c r="A2481">
        <v>2020</v>
      </c>
      <c r="B2481">
        <v>1</v>
      </c>
      <c r="C2481">
        <v>120</v>
      </c>
      <c r="D2481" s="3"/>
      <c r="E2481" s="3"/>
    </row>
    <row r="2482" spans="1:5" x14ac:dyDescent="0.4">
      <c r="A2482">
        <v>2020</v>
      </c>
      <c r="B2482">
        <v>1</v>
      </c>
      <c r="C2482">
        <v>121</v>
      </c>
      <c r="D2482" s="3"/>
      <c r="E2482" s="3"/>
    </row>
    <row r="2483" spans="1:5" x14ac:dyDescent="0.4">
      <c r="A2483">
        <v>2020</v>
      </c>
      <c r="B2483">
        <v>1</v>
      </c>
      <c r="C2483">
        <v>122</v>
      </c>
      <c r="D2483" s="3"/>
      <c r="E2483" s="3"/>
    </row>
    <row r="2484" spans="1:5" x14ac:dyDescent="0.4">
      <c r="A2484">
        <v>2020</v>
      </c>
      <c r="B2484">
        <v>1</v>
      </c>
      <c r="C2484">
        <v>123</v>
      </c>
      <c r="D2484" s="3"/>
      <c r="E2484" s="3"/>
    </row>
    <row r="2485" spans="1:5" x14ac:dyDescent="0.4">
      <c r="A2485">
        <v>2020</v>
      </c>
      <c r="B2485">
        <v>1</v>
      </c>
      <c r="C2485">
        <v>124</v>
      </c>
      <c r="D2485" s="3"/>
      <c r="E2485" s="3"/>
    </row>
    <row r="2486" spans="1:5" x14ac:dyDescent="0.4">
      <c r="A2486">
        <v>2020</v>
      </c>
      <c r="B2486">
        <v>1</v>
      </c>
      <c r="C2486">
        <v>125</v>
      </c>
      <c r="D2486" s="3"/>
      <c r="E2486" s="3"/>
    </row>
    <row r="2487" spans="1:5" x14ac:dyDescent="0.4">
      <c r="A2487">
        <v>2020</v>
      </c>
      <c r="B2487">
        <v>1</v>
      </c>
      <c r="C2487">
        <v>126</v>
      </c>
      <c r="D2487" s="3"/>
      <c r="E2487" s="3"/>
    </row>
    <row r="2488" spans="1:5" x14ac:dyDescent="0.4">
      <c r="A2488">
        <v>2020</v>
      </c>
      <c r="B2488">
        <v>1</v>
      </c>
      <c r="C2488">
        <v>127</v>
      </c>
      <c r="D2488" s="3"/>
      <c r="E2488" s="3"/>
    </row>
    <row r="2489" spans="1:5" x14ac:dyDescent="0.4">
      <c r="A2489">
        <v>2020</v>
      </c>
      <c r="B2489">
        <v>1</v>
      </c>
      <c r="C2489">
        <v>128</v>
      </c>
      <c r="D2489" s="3"/>
      <c r="E2489" s="3"/>
    </row>
    <row r="2490" spans="1:5" x14ac:dyDescent="0.4">
      <c r="A2490">
        <v>2020</v>
      </c>
      <c r="B2490">
        <v>1</v>
      </c>
      <c r="C2490">
        <v>129</v>
      </c>
      <c r="D2490" s="3"/>
      <c r="E2490" s="3"/>
    </row>
    <row r="2491" spans="1:5" x14ac:dyDescent="0.4">
      <c r="A2491">
        <v>2020</v>
      </c>
      <c r="B2491">
        <v>1</v>
      </c>
      <c r="C2491">
        <v>130</v>
      </c>
      <c r="D2491" s="3"/>
      <c r="E2491" s="3"/>
    </row>
    <row r="2492" spans="1:5" x14ac:dyDescent="0.4">
      <c r="A2492">
        <v>2020</v>
      </c>
      <c r="B2492">
        <v>2</v>
      </c>
      <c r="C2492">
        <v>0</v>
      </c>
      <c r="D2492" s="3">
        <v>1137</v>
      </c>
      <c r="E2492" s="3">
        <v>1036</v>
      </c>
    </row>
    <row r="2493" spans="1:5" x14ac:dyDescent="0.4">
      <c r="A2493">
        <v>2020</v>
      </c>
      <c r="B2493">
        <v>2</v>
      </c>
      <c r="C2493">
        <v>1</v>
      </c>
      <c r="D2493" s="3">
        <v>1210</v>
      </c>
      <c r="E2493" s="3">
        <v>1085</v>
      </c>
    </row>
    <row r="2494" spans="1:5" x14ac:dyDescent="0.4">
      <c r="A2494">
        <v>2020</v>
      </c>
      <c r="B2494">
        <v>2</v>
      </c>
      <c r="C2494">
        <v>2</v>
      </c>
      <c r="D2494" s="3">
        <v>1287</v>
      </c>
      <c r="E2494" s="3">
        <v>1232</v>
      </c>
    </row>
    <row r="2495" spans="1:5" x14ac:dyDescent="0.4">
      <c r="A2495">
        <v>2020</v>
      </c>
      <c r="B2495">
        <v>2</v>
      </c>
      <c r="C2495">
        <v>3</v>
      </c>
      <c r="D2495" s="3">
        <v>1392</v>
      </c>
      <c r="E2495" s="3">
        <v>1238</v>
      </c>
    </row>
    <row r="2496" spans="1:5" x14ac:dyDescent="0.4">
      <c r="A2496">
        <v>2020</v>
      </c>
      <c r="B2496">
        <v>2</v>
      </c>
      <c r="C2496">
        <v>4</v>
      </c>
      <c r="D2496" s="3">
        <v>1431</v>
      </c>
      <c r="E2496" s="3">
        <v>1331</v>
      </c>
    </row>
    <row r="2497" spans="1:5" x14ac:dyDescent="0.4">
      <c r="A2497">
        <v>2020</v>
      </c>
      <c r="B2497">
        <v>2</v>
      </c>
      <c r="C2497">
        <v>5</v>
      </c>
      <c r="D2497" s="3">
        <v>1412</v>
      </c>
      <c r="E2497" s="3">
        <v>1399</v>
      </c>
    </row>
    <row r="2498" spans="1:5" x14ac:dyDescent="0.4">
      <c r="A2498">
        <v>2020</v>
      </c>
      <c r="B2498">
        <v>2</v>
      </c>
      <c r="C2498">
        <v>6</v>
      </c>
      <c r="D2498" s="3">
        <v>1409</v>
      </c>
      <c r="E2498" s="3">
        <v>1430</v>
      </c>
    </row>
    <row r="2499" spans="1:5" x14ac:dyDescent="0.4">
      <c r="A2499">
        <v>2020</v>
      </c>
      <c r="B2499">
        <v>2</v>
      </c>
      <c r="C2499">
        <v>7</v>
      </c>
      <c r="D2499" s="3">
        <v>1493</v>
      </c>
      <c r="E2499" s="3">
        <v>1397</v>
      </c>
    </row>
    <row r="2500" spans="1:5" x14ac:dyDescent="0.4">
      <c r="A2500">
        <v>2020</v>
      </c>
      <c r="B2500">
        <v>2</v>
      </c>
      <c r="C2500">
        <v>8</v>
      </c>
      <c r="D2500" s="3">
        <v>1517</v>
      </c>
      <c r="E2500" s="3">
        <v>1535</v>
      </c>
    </row>
    <row r="2501" spans="1:5" x14ac:dyDescent="0.4">
      <c r="A2501">
        <v>2020</v>
      </c>
      <c r="B2501">
        <v>2</v>
      </c>
      <c r="C2501">
        <v>9</v>
      </c>
      <c r="D2501" s="3">
        <v>1624</v>
      </c>
      <c r="E2501" s="3">
        <v>1531</v>
      </c>
    </row>
    <row r="2502" spans="1:5" x14ac:dyDescent="0.4">
      <c r="A2502">
        <v>2020</v>
      </c>
      <c r="B2502">
        <v>2</v>
      </c>
      <c r="C2502">
        <v>10</v>
      </c>
      <c r="D2502" s="3">
        <v>1530</v>
      </c>
      <c r="E2502" s="3">
        <v>1499</v>
      </c>
    </row>
    <row r="2503" spans="1:5" x14ac:dyDescent="0.4">
      <c r="A2503">
        <v>2020</v>
      </c>
      <c r="B2503">
        <v>2</v>
      </c>
      <c r="C2503">
        <v>11</v>
      </c>
      <c r="D2503" s="3">
        <v>1649</v>
      </c>
      <c r="E2503" s="3">
        <v>1519</v>
      </c>
    </row>
    <row r="2504" spans="1:5" x14ac:dyDescent="0.4">
      <c r="A2504">
        <v>2020</v>
      </c>
      <c r="B2504">
        <v>2</v>
      </c>
      <c r="C2504">
        <v>12</v>
      </c>
      <c r="D2504" s="3">
        <v>1630</v>
      </c>
      <c r="E2504" s="3">
        <v>1644</v>
      </c>
    </row>
    <row r="2505" spans="1:5" x14ac:dyDescent="0.4">
      <c r="A2505">
        <v>2020</v>
      </c>
      <c r="B2505">
        <v>2</v>
      </c>
      <c r="C2505">
        <v>13</v>
      </c>
      <c r="D2505" s="3">
        <v>1754</v>
      </c>
      <c r="E2505" s="3">
        <v>1621</v>
      </c>
    </row>
    <row r="2506" spans="1:5" x14ac:dyDescent="0.4">
      <c r="A2506">
        <v>2020</v>
      </c>
      <c r="B2506">
        <v>2</v>
      </c>
      <c r="C2506">
        <v>14</v>
      </c>
      <c r="D2506" s="3">
        <v>1681</v>
      </c>
      <c r="E2506" s="3">
        <v>1563</v>
      </c>
    </row>
    <row r="2507" spans="1:5" x14ac:dyDescent="0.4">
      <c r="A2507">
        <v>2020</v>
      </c>
      <c r="B2507">
        <v>2</v>
      </c>
      <c r="C2507">
        <v>15</v>
      </c>
      <c r="D2507" s="3">
        <v>1763</v>
      </c>
      <c r="E2507" s="3">
        <v>1688</v>
      </c>
    </row>
    <row r="2508" spans="1:5" x14ac:dyDescent="0.4">
      <c r="A2508">
        <v>2020</v>
      </c>
      <c r="B2508">
        <v>2</v>
      </c>
      <c r="C2508">
        <v>16</v>
      </c>
      <c r="D2508" s="3">
        <v>2196</v>
      </c>
      <c r="E2508" s="3">
        <v>1740</v>
      </c>
    </row>
    <row r="2509" spans="1:5" x14ac:dyDescent="0.4">
      <c r="A2509">
        <v>2020</v>
      </c>
      <c r="B2509">
        <v>2</v>
      </c>
      <c r="C2509">
        <v>17</v>
      </c>
      <c r="D2509" s="3">
        <v>2166</v>
      </c>
      <c r="E2509" s="3">
        <v>1783</v>
      </c>
    </row>
    <row r="2510" spans="1:5" x14ac:dyDescent="0.4">
      <c r="A2510">
        <v>2020</v>
      </c>
      <c r="B2510">
        <v>2</v>
      </c>
      <c r="C2510">
        <v>18</v>
      </c>
      <c r="D2510" s="3">
        <v>2215</v>
      </c>
      <c r="E2510" s="3">
        <v>1773</v>
      </c>
    </row>
    <row r="2511" spans="1:5" x14ac:dyDescent="0.4">
      <c r="A2511">
        <v>2020</v>
      </c>
      <c r="B2511">
        <v>2</v>
      </c>
      <c r="C2511">
        <v>19</v>
      </c>
      <c r="D2511" s="3">
        <v>2559</v>
      </c>
      <c r="E2511" s="3">
        <v>1946</v>
      </c>
    </row>
    <row r="2512" spans="1:5" x14ac:dyDescent="0.4">
      <c r="A2512">
        <v>2020</v>
      </c>
      <c r="B2512">
        <v>2</v>
      </c>
      <c r="C2512">
        <v>20</v>
      </c>
      <c r="D2512" s="3">
        <v>2545</v>
      </c>
      <c r="E2512" s="3">
        <v>1947</v>
      </c>
    </row>
    <row r="2513" spans="1:5" x14ac:dyDescent="0.4">
      <c r="A2513">
        <v>2020</v>
      </c>
      <c r="B2513">
        <v>2</v>
      </c>
      <c r="C2513">
        <v>21</v>
      </c>
      <c r="D2513" s="3">
        <v>2543</v>
      </c>
      <c r="E2513" s="3">
        <v>1915</v>
      </c>
    </row>
    <row r="2514" spans="1:5" x14ac:dyDescent="0.4">
      <c r="A2514">
        <v>2020</v>
      </c>
      <c r="B2514">
        <v>2</v>
      </c>
      <c r="C2514">
        <v>22</v>
      </c>
      <c r="D2514" s="3">
        <v>2464</v>
      </c>
      <c r="E2514" s="3">
        <v>1851</v>
      </c>
    </row>
    <row r="2515" spans="1:5" x14ac:dyDescent="0.4">
      <c r="A2515">
        <v>2020</v>
      </c>
      <c r="B2515">
        <v>2</v>
      </c>
      <c r="C2515">
        <v>23</v>
      </c>
      <c r="D2515" s="3">
        <v>2181</v>
      </c>
      <c r="E2515" s="3">
        <v>1697</v>
      </c>
    </row>
    <row r="2516" spans="1:5" x14ac:dyDescent="0.4">
      <c r="A2516">
        <v>2020</v>
      </c>
      <c r="B2516">
        <v>2</v>
      </c>
      <c r="C2516">
        <v>24</v>
      </c>
      <c r="D2516" s="3">
        <v>1980</v>
      </c>
      <c r="E2516" s="3">
        <v>1592</v>
      </c>
    </row>
    <row r="2517" spans="1:5" x14ac:dyDescent="0.4">
      <c r="A2517">
        <v>2020</v>
      </c>
      <c r="B2517">
        <v>2</v>
      </c>
      <c r="C2517">
        <v>25</v>
      </c>
      <c r="D2517" s="3">
        <v>1969</v>
      </c>
      <c r="E2517" s="3">
        <v>1682</v>
      </c>
    </row>
    <row r="2518" spans="1:5" x14ac:dyDescent="0.4">
      <c r="A2518">
        <v>2020</v>
      </c>
      <c r="B2518">
        <v>2</v>
      </c>
      <c r="C2518">
        <v>26</v>
      </c>
      <c r="D2518" s="3">
        <v>1890</v>
      </c>
      <c r="E2518" s="3">
        <v>1550</v>
      </c>
    </row>
    <row r="2519" spans="1:5" x14ac:dyDescent="0.4">
      <c r="A2519">
        <v>2020</v>
      </c>
      <c r="B2519">
        <v>2</v>
      </c>
      <c r="C2519">
        <v>27</v>
      </c>
      <c r="D2519" s="3">
        <v>1853</v>
      </c>
      <c r="E2519" s="3">
        <v>1492</v>
      </c>
    </row>
    <row r="2520" spans="1:5" x14ac:dyDescent="0.4">
      <c r="A2520">
        <v>2020</v>
      </c>
      <c r="B2520">
        <v>2</v>
      </c>
      <c r="C2520">
        <v>28</v>
      </c>
      <c r="D2520" s="3">
        <v>1885</v>
      </c>
      <c r="E2520" s="3">
        <v>1533</v>
      </c>
    </row>
    <row r="2521" spans="1:5" x14ac:dyDescent="0.4">
      <c r="A2521">
        <v>2020</v>
      </c>
      <c r="B2521">
        <v>2</v>
      </c>
      <c r="C2521">
        <v>29</v>
      </c>
      <c r="D2521" s="3">
        <v>1870</v>
      </c>
      <c r="E2521" s="3">
        <v>1560</v>
      </c>
    </row>
    <row r="2522" spans="1:5" x14ac:dyDescent="0.4">
      <c r="A2522">
        <v>2020</v>
      </c>
      <c r="B2522">
        <v>2</v>
      </c>
      <c r="C2522">
        <v>30</v>
      </c>
      <c r="D2522" s="3">
        <v>1839</v>
      </c>
      <c r="E2522" s="3">
        <v>1597</v>
      </c>
    </row>
    <row r="2523" spans="1:5" x14ac:dyDescent="0.4">
      <c r="A2523">
        <v>2020</v>
      </c>
      <c r="B2523">
        <v>2</v>
      </c>
      <c r="C2523">
        <v>31</v>
      </c>
      <c r="D2523" s="3">
        <v>1988</v>
      </c>
      <c r="E2523" s="3">
        <v>1687</v>
      </c>
    </row>
    <row r="2524" spans="1:5" x14ac:dyDescent="0.4">
      <c r="A2524">
        <v>2020</v>
      </c>
      <c r="B2524">
        <v>2</v>
      </c>
      <c r="C2524">
        <v>32</v>
      </c>
      <c r="D2524" s="3">
        <v>2001</v>
      </c>
      <c r="E2524" s="3">
        <v>1767</v>
      </c>
    </row>
    <row r="2525" spans="1:5" x14ac:dyDescent="0.4">
      <c r="A2525">
        <v>2020</v>
      </c>
      <c r="B2525">
        <v>2</v>
      </c>
      <c r="C2525">
        <v>33</v>
      </c>
      <c r="D2525" s="3">
        <v>1993</v>
      </c>
      <c r="E2525" s="3">
        <v>1686</v>
      </c>
    </row>
    <row r="2526" spans="1:5" x14ac:dyDescent="0.4">
      <c r="A2526">
        <v>2020</v>
      </c>
      <c r="B2526">
        <v>2</v>
      </c>
      <c r="C2526">
        <v>34</v>
      </c>
      <c r="D2526" s="3">
        <v>1984</v>
      </c>
      <c r="E2526" s="3">
        <v>1788</v>
      </c>
    </row>
    <row r="2527" spans="1:5" x14ac:dyDescent="0.4">
      <c r="A2527">
        <v>2020</v>
      </c>
      <c r="B2527">
        <v>2</v>
      </c>
      <c r="C2527">
        <v>35</v>
      </c>
      <c r="D2527" s="3">
        <v>2134</v>
      </c>
      <c r="E2527" s="3">
        <v>1903</v>
      </c>
    </row>
    <row r="2528" spans="1:5" x14ac:dyDescent="0.4">
      <c r="A2528">
        <v>2020</v>
      </c>
      <c r="B2528">
        <v>2</v>
      </c>
      <c r="C2528">
        <v>36</v>
      </c>
      <c r="D2528" s="3">
        <v>2126</v>
      </c>
      <c r="E2528" s="3">
        <v>2009</v>
      </c>
    </row>
    <row r="2529" spans="1:5" x14ac:dyDescent="0.4">
      <c r="A2529">
        <v>2020</v>
      </c>
      <c r="B2529">
        <v>2</v>
      </c>
      <c r="C2529">
        <v>37</v>
      </c>
      <c r="D2529" s="3">
        <v>2124</v>
      </c>
      <c r="E2529" s="3">
        <v>1976</v>
      </c>
    </row>
    <row r="2530" spans="1:5" x14ac:dyDescent="0.4">
      <c r="A2530">
        <v>2020</v>
      </c>
      <c r="B2530">
        <v>2</v>
      </c>
      <c r="C2530">
        <v>38</v>
      </c>
      <c r="D2530" s="3">
        <v>2137</v>
      </c>
      <c r="E2530" s="3">
        <v>2001</v>
      </c>
    </row>
    <row r="2531" spans="1:5" x14ac:dyDescent="0.4">
      <c r="A2531">
        <v>2020</v>
      </c>
      <c r="B2531">
        <v>2</v>
      </c>
      <c r="C2531">
        <v>39</v>
      </c>
      <c r="D2531" s="3">
        <v>2194</v>
      </c>
      <c r="E2531" s="3">
        <v>2096</v>
      </c>
    </row>
    <row r="2532" spans="1:5" x14ac:dyDescent="0.4">
      <c r="A2532">
        <v>2020</v>
      </c>
      <c r="B2532">
        <v>2</v>
      </c>
      <c r="C2532">
        <v>40</v>
      </c>
      <c r="D2532" s="3">
        <v>2363</v>
      </c>
      <c r="E2532" s="3">
        <v>2286</v>
      </c>
    </row>
    <row r="2533" spans="1:5" x14ac:dyDescent="0.4">
      <c r="A2533">
        <v>2020</v>
      </c>
      <c r="B2533">
        <v>2</v>
      </c>
      <c r="C2533">
        <v>41</v>
      </c>
      <c r="D2533" s="3">
        <v>2533</v>
      </c>
      <c r="E2533" s="3">
        <v>2313</v>
      </c>
    </row>
    <row r="2534" spans="1:5" x14ac:dyDescent="0.4">
      <c r="A2534">
        <v>2020</v>
      </c>
      <c r="B2534">
        <v>2</v>
      </c>
      <c r="C2534">
        <v>42</v>
      </c>
      <c r="D2534" s="3">
        <v>2569</v>
      </c>
      <c r="E2534" s="3">
        <v>2454</v>
      </c>
    </row>
    <row r="2535" spans="1:5" x14ac:dyDescent="0.4">
      <c r="A2535">
        <v>2020</v>
      </c>
      <c r="B2535">
        <v>2</v>
      </c>
      <c r="C2535">
        <v>43</v>
      </c>
      <c r="D2535" s="3">
        <v>2765</v>
      </c>
      <c r="E2535" s="3">
        <v>2566</v>
      </c>
    </row>
    <row r="2536" spans="1:5" x14ac:dyDescent="0.4">
      <c r="A2536">
        <v>2020</v>
      </c>
      <c r="B2536">
        <v>2</v>
      </c>
      <c r="C2536">
        <v>44</v>
      </c>
      <c r="D2536" s="3">
        <v>2922</v>
      </c>
      <c r="E2536" s="3">
        <v>2797</v>
      </c>
    </row>
    <row r="2537" spans="1:5" x14ac:dyDescent="0.4">
      <c r="A2537">
        <v>2020</v>
      </c>
      <c r="B2537">
        <v>2</v>
      </c>
      <c r="C2537">
        <v>45</v>
      </c>
      <c r="D2537" s="3">
        <v>3093</v>
      </c>
      <c r="E2537" s="3">
        <v>3013</v>
      </c>
    </row>
    <row r="2538" spans="1:5" x14ac:dyDescent="0.4">
      <c r="A2538">
        <v>2020</v>
      </c>
      <c r="B2538">
        <v>2</v>
      </c>
      <c r="C2538">
        <v>46</v>
      </c>
      <c r="D2538" s="3">
        <v>3368</v>
      </c>
      <c r="E2538" s="3">
        <v>3146</v>
      </c>
    </row>
    <row r="2539" spans="1:5" x14ac:dyDescent="0.4">
      <c r="A2539">
        <v>2020</v>
      </c>
      <c r="B2539">
        <v>2</v>
      </c>
      <c r="C2539">
        <v>47</v>
      </c>
      <c r="D2539" s="3">
        <v>3414</v>
      </c>
      <c r="E2539" s="3">
        <v>3129</v>
      </c>
    </row>
    <row r="2540" spans="1:5" x14ac:dyDescent="0.4">
      <c r="A2540">
        <v>2020</v>
      </c>
      <c r="B2540">
        <v>2</v>
      </c>
      <c r="C2540">
        <v>48</v>
      </c>
      <c r="D2540" s="3">
        <v>3404</v>
      </c>
      <c r="E2540" s="3">
        <v>3221</v>
      </c>
    </row>
    <row r="2541" spans="1:5" x14ac:dyDescent="0.4">
      <c r="A2541">
        <v>2020</v>
      </c>
      <c r="B2541">
        <v>2</v>
      </c>
      <c r="C2541">
        <v>49</v>
      </c>
      <c r="D2541" s="3">
        <v>3285</v>
      </c>
      <c r="E2541" s="3">
        <v>3050</v>
      </c>
    </row>
    <row r="2542" spans="1:5" x14ac:dyDescent="0.4">
      <c r="A2542">
        <v>2020</v>
      </c>
      <c r="B2542">
        <v>2</v>
      </c>
      <c r="C2542">
        <v>50</v>
      </c>
      <c r="D2542" s="3">
        <v>3182</v>
      </c>
      <c r="E2542" s="3">
        <v>2906</v>
      </c>
    </row>
    <row r="2543" spans="1:5" x14ac:dyDescent="0.4">
      <c r="A2543">
        <v>2020</v>
      </c>
      <c r="B2543">
        <v>2</v>
      </c>
      <c r="C2543">
        <v>51</v>
      </c>
      <c r="D2543" s="3">
        <v>3083</v>
      </c>
      <c r="E2543" s="3">
        <v>2896</v>
      </c>
    </row>
    <row r="2544" spans="1:5" x14ac:dyDescent="0.4">
      <c r="A2544">
        <v>2020</v>
      </c>
      <c r="B2544">
        <v>2</v>
      </c>
      <c r="C2544">
        <v>52</v>
      </c>
      <c r="D2544" s="3">
        <v>3155</v>
      </c>
      <c r="E2544" s="3">
        <v>2900</v>
      </c>
    </row>
    <row r="2545" spans="1:5" x14ac:dyDescent="0.4">
      <c r="A2545">
        <v>2020</v>
      </c>
      <c r="B2545">
        <v>2</v>
      </c>
      <c r="C2545">
        <v>53</v>
      </c>
      <c r="D2545" s="3">
        <v>2485</v>
      </c>
      <c r="E2545" s="3">
        <v>2355</v>
      </c>
    </row>
    <row r="2546" spans="1:5" x14ac:dyDescent="0.4">
      <c r="A2546">
        <v>2020</v>
      </c>
      <c r="B2546">
        <v>2</v>
      </c>
      <c r="C2546">
        <v>54</v>
      </c>
      <c r="D2546" s="3">
        <v>2767</v>
      </c>
      <c r="E2546" s="3">
        <v>2606</v>
      </c>
    </row>
    <row r="2547" spans="1:5" x14ac:dyDescent="0.4">
      <c r="A2547">
        <v>2020</v>
      </c>
      <c r="B2547">
        <v>2</v>
      </c>
      <c r="C2547">
        <v>55</v>
      </c>
      <c r="D2547" s="3">
        <v>2616</v>
      </c>
      <c r="E2547" s="3">
        <v>2616</v>
      </c>
    </row>
    <row r="2548" spans="1:5" x14ac:dyDescent="0.4">
      <c r="A2548">
        <v>2020</v>
      </c>
      <c r="B2548">
        <v>2</v>
      </c>
      <c r="C2548">
        <v>56</v>
      </c>
      <c r="D2548" s="3">
        <v>2581</v>
      </c>
      <c r="E2548" s="3">
        <v>2436</v>
      </c>
    </row>
    <row r="2549" spans="1:5" x14ac:dyDescent="0.4">
      <c r="A2549">
        <v>2020</v>
      </c>
      <c r="B2549">
        <v>2</v>
      </c>
      <c r="C2549">
        <v>57</v>
      </c>
      <c r="D2549" s="3">
        <v>2496</v>
      </c>
      <c r="E2549" s="3">
        <v>2333</v>
      </c>
    </row>
    <row r="2550" spans="1:5" x14ac:dyDescent="0.4">
      <c r="A2550">
        <v>2020</v>
      </c>
      <c r="B2550">
        <v>2</v>
      </c>
      <c r="C2550">
        <v>58</v>
      </c>
      <c r="D2550" s="3">
        <v>2471</v>
      </c>
      <c r="E2550" s="3">
        <v>2383</v>
      </c>
    </row>
    <row r="2551" spans="1:5" x14ac:dyDescent="0.4">
      <c r="A2551">
        <v>2020</v>
      </c>
      <c r="B2551">
        <v>2</v>
      </c>
      <c r="C2551">
        <v>59</v>
      </c>
      <c r="D2551" s="3">
        <v>2320</v>
      </c>
      <c r="E2551" s="3">
        <v>2313</v>
      </c>
    </row>
    <row r="2552" spans="1:5" x14ac:dyDescent="0.4">
      <c r="A2552">
        <v>2020</v>
      </c>
      <c r="B2552">
        <v>2</v>
      </c>
      <c r="C2552">
        <v>60</v>
      </c>
      <c r="D2552" s="3">
        <v>2463</v>
      </c>
      <c r="E2552" s="3">
        <v>2211</v>
      </c>
    </row>
    <row r="2553" spans="1:5" x14ac:dyDescent="0.4">
      <c r="A2553">
        <v>2020</v>
      </c>
      <c r="B2553">
        <v>2</v>
      </c>
      <c r="C2553">
        <v>61</v>
      </c>
      <c r="D2553" s="3">
        <v>2393</v>
      </c>
      <c r="E2553" s="3">
        <v>2298</v>
      </c>
    </row>
    <row r="2554" spans="1:5" x14ac:dyDescent="0.4">
      <c r="A2554">
        <v>2020</v>
      </c>
      <c r="B2554">
        <v>2</v>
      </c>
      <c r="C2554">
        <v>62</v>
      </c>
      <c r="D2554" s="3">
        <v>2185</v>
      </c>
      <c r="E2554" s="3">
        <v>2179</v>
      </c>
    </row>
    <row r="2555" spans="1:5" x14ac:dyDescent="0.4">
      <c r="A2555">
        <v>2020</v>
      </c>
      <c r="B2555">
        <v>2</v>
      </c>
      <c r="C2555">
        <v>63</v>
      </c>
      <c r="D2555" s="3">
        <v>2341</v>
      </c>
      <c r="E2555" s="3">
        <v>2280</v>
      </c>
    </row>
    <row r="2556" spans="1:5" x14ac:dyDescent="0.4">
      <c r="A2556">
        <v>2020</v>
      </c>
      <c r="B2556">
        <v>2</v>
      </c>
      <c r="C2556">
        <v>64</v>
      </c>
      <c r="D2556" s="3">
        <v>2303</v>
      </c>
      <c r="E2556" s="3">
        <v>2292</v>
      </c>
    </row>
    <row r="2557" spans="1:5" x14ac:dyDescent="0.4">
      <c r="A2557">
        <v>2020</v>
      </c>
      <c r="B2557">
        <v>2</v>
      </c>
      <c r="C2557">
        <v>65</v>
      </c>
      <c r="D2557" s="3">
        <v>2384</v>
      </c>
      <c r="E2557" s="3">
        <v>2474</v>
      </c>
    </row>
    <row r="2558" spans="1:5" x14ac:dyDescent="0.4">
      <c r="A2558">
        <v>2020</v>
      </c>
      <c r="B2558">
        <v>2</v>
      </c>
      <c r="C2558">
        <v>66</v>
      </c>
      <c r="D2558" s="3">
        <v>2497</v>
      </c>
      <c r="E2558" s="3">
        <v>2489</v>
      </c>
    </row>
    <row r="2559" spans="1:5" x14ac:dyDescent="0.4">
      <c r="A2559">
        <v>2020</v>
      </c>
      <c r="B2559">
        <v>2</v>
      </c>
      <c r="C2559">
        <v>67</v>
      </c>
      <c r="D2559" s="3">
        <v>2674</v>
      </c>
      <c r="E2559" s="3">
        <v>2762</v>
      </c>
    </row>
    <row r="2560" spans="1:5" x14ac:dyDescent="0.4">
      <c r="A2560">
        <v>2020</v>
      </c>
      <c r="B2560">
        <v>2</v>
      </c>
      <c r="C2560">
        <v>68</v>
      </c>
      <c r="D2560" s="3">
        <v>2825</v>
      </c>
      <c r="E2560" s="3">
        <v>2954</v>
      </c>
    </row>
    <row r="2561" spans="1:5" x14ac:dyDescent="0.4">
      <c r="A2561">
        <v>2020</v>
      </c>
      <c r="B2561">
        <v>2</v>
      </c>
      <c r="C2561">
        <v>69</v>
      </c>
      <c r="D2561" s="3">
        <v>3013</v>
      </c>
      <c r="E2561" s="3">
        <v>3143</v>
      </c>
    </row>
    <row r="2562" spans="1:5" x14ac:dyDescent="0.4">
      <c r="A2562">
        <v>2020</v>
      </c>
      <c r="B2562">
        <v>2</v>
      </c>
      <c r="C2562">
        <v>70</v>
      </c>
      <c r="D2562" s="3">
        <v>3471</v>
      </c>
      <c r="E2562" s="3">
        <v>3833</v>
      </c>
    </row>
    <row r="2563" spans="1:5" x14ac:dyDescent="0.4">
      <c r="A2563">
        <v>2020</v>
      </c>
      <c r="B2563">
        <v>2</v>
      </c>
      <c r="C2563">
        <v>71</v>
      </c>
      <c r="D2563" s="3">
        <v>3338</v>
      </c>
      <c r="E2563" s="3">
        <v>3747</v>
      </c>
    </row>
    <row r="2564" spans="1:5" x14ac:dyDescent="0.4">
      <c r="A2564">
        <v>2020</v>
      </c>
      <c r="B2564">
        <v>2</v>
      </c>
      <c r="C2564">
        <v>72</v>
      </c>
      <c r="D2564" s="3">
        <v>3616</v>
      </c>
      <c r="E2564" s="3">
        <v>4080</v>
      </c>
    </row>
    <row r="2565" spans="1:5" x14ac:dyDescent="0.4">
      <c r="A2565">
        <v>2020</v>
      </c>
      <c r="B2565">
        <v>2</v>
      </c>
      <c r="C2565">
        <v>73</v>
      </c>
      <c r="D2565" s="3">
        <v>2583</v>
      </c>
      <c r="E2565" s="3">
        <v>3044</v>
      </c>
    </row>
    <row r="2566" spans="1:5" x14ac:dyDescent="0.4">
      <c r="A2566">
        <v>2020</v>
      </c>
      <c r="B2566">
        <v>2</v>
      </c>
      <c r="C2566">
        <v>74</v>
      </c>
      <c r="D2566" s="3">
        <v>1929</v>
      </c>
      <c r="E2566" s="3">
        <v>2390</v>
      </c>
    </row>
    <row r="2567" spans="1:5" x14ac:dyDescent="0.4">
      <c r="A2567">
        <v>2020</v>
      </c>
      <c r="B2567">
        <v>2</v>
      </c>
      <c r="C2567">
        <v>75</v>
      </c>
      <c r="D2567" s="3">
        <v>2479</v>
      </c>
      <c r="E2567" s="3">
        <v>3003</v>
      </c>
    </row>
    <row r="2568" spans="1:5" x14ac:dyDescent="0.4">
      <c r="A2568">
        <v>2020</v>
      </c>
      <c r="B2568">
        <v>2</v>
      </c>
      <c r="C2568">
        <v>76</v>
      </c>
      <c r="D2568" s="3">
        <v>2754</v>
      </c>
      <c r="E2568" s="3">
        <v>3264</v>
      </c>
    </row>
    <row r="2569" spans="1:5" x14ac:dyDescent="0.4">
      <c r="A2569">
        <v>2020</v>
      </c>
      <c r="B2569">
        <v>2</v>
      </c>
      <c r="C2569">
        <v>77</v>
      </c>
      <c r="D2569" s="3">
        <v>2689</v>
      </c>
      <c r="E2569" s="3">
        <v>3039</v>
      </c>
    </row>
    <row r="2570" spans="1:5" x14ac:dyDescent="0.4">
      <c r="A2570">
        <v>2020</v>
      </c>
      <c r="B2570">
        <v>2</v>
      </c>
      <c r="C2570">
        <v>78</v>
      </c>
      <c r="D2570" s="3">
        <v>2563</v>
      </c>
      <c r="E2570" s="3">
        <v>3131</v>
      </c>
    </row>
    <row r="2571" spans="1:5" x14ac:dyDescent="0.4">
      <c r="A2571">
        <v>2020</v>
      </c>
      <c r="B2571">
        <v>2</v>
      </c>
      <c r="C2571">
        <v>79</v>
      </c>
      <c r="D2571" s="3">
        <v>2229</v>
      </c>
      <c r="E2571" s="3">
        <v>2762</v>
      </c>
    </row>
    <row r="2572" spans="1:5" x14ac:dyDescent="0.4">
      <c r="A2572">
        <v>2020</v>
      </c>
      <c r="B2572">
        <v>2</v>
      </c>
      <c r="C2572">
        <v>80</v>
      </c>
      <c r="D2572" s="3">
        <v>1967</v>
      </c>
      <c r="E2572" s="3">
        <v>2427</v>
      </c>
    </row>
    <row r="2573" spans="1:5" x14ac:dyDescent="0.4">
      <c r="A2573">
        <v>2020</v>
      </c>
      <c r="B2573">
        <v>2</v>
      </c>
      <c r="C2573">
        <v>81</v>
      </c>
      <c r="D2573" s="3">
        <v>1722</v>
      </c>
      <c r="E2573" s="3">
        <v>2184</v>
      </c>
    </row>
    <row r="2574" spans="1:5" x14ac:dyDescent="0.4">
      <c r="A2574">
        <v>2020</v>
      </c>
      <c r="B2574">
        <v>2</v>
      </c>
      <c r="C2574">
        <v>82</v>
      </c>
      <c r="D2574" s="3">
        <v>1773</v>
      </c>
      <c r="E2574" s="3">
        <v>2319</v>
      </c>
    </row>
    <row r="2575" spans="1:5" x14ac:dyDescent="0.4">
      <c r="A2575">
        <v>2020</v>
      </c>
      <c r="B2575">
        <v>2</v>
      </c>
      <c r="C2575">
        <v>83</v>
      </c>
      <c r="D2575" s="3">
        <v>1573</v>
      </c>
      <c r="E2575" s="3">
        <v>2057</v>
      </c>
    </row>
    <row r="2576" spans="1:5" x14ac:dyDescent="0.4">
      <c r="A2576">
        <v>2020</v>
      </c>
      <c r="B2576">
        <v>2</v>
      </c>
      <c r="C2576">
        <v>84</v>
      </c>
      <c r="D2576" s="3">
        <v>1508</v>
      </c>
      <c r="E2576" s="3">
        <v>2143</v>
      </c>
    </row>
    <row r="2577" spans="1:5" x14ac:dyDescent="0.4">
      <c r="A2577">
        <v>2020</v>
      </c>
      <c r="B2577">
        <v>2</v>
      </c>
      <c r="C2577">
        <v>85</v>
      </c>
      <c r="D2577" s="3">
        <v>1273</v>
      </c>
      <c r="E2577" s="3">
        <v>1888</v>
      </c>
    </row>
    <row r="2578" spans="1:5" x14ac:dyDescent="0.4">
      <c r="A2578">
        <v>2020</v>
      </c>
      <c r="B2578">
        <v>2</v>
      </c>
      <c r="C2578">
        <v>86</v>
      </c>
      <c r="D2578" s="3">
        <v>1092</v>
      </c>
      <c r="E2578" s="3">
        <v>1727</v>
      </c>
    </row>
    <row r="2579" spans="1:5" x14ac:dyDescent="0.4">
      <c r="A2579">
        <v>2020</v>
      </c>
      <c r="B2579">
        <v>2</v>
      </c>
      <c r="C2579">
        <v>87</v>
      </c>
      <c r="D2579" s="3">
        <v>924</v>
      </c>
      <c r="E2579" s="3">
        <v>1598</v>
      </c>
    </row>
    <row r="2580" spans="1:5" x14ac:dyDescent="0.4">
      <c r="A2580">
        <v>2020</v>
      </c>
      <c r="B2580">
        <v>2</v>
      </c>
      <c r="C2580">
        <v>88</v>
      </c>
      <c r="D2580" s="3">
        <v>753</v>
      </c>
      <c r="E2580" s="3">
        <v>1354</v>
      </c>
    </row>
    <row r="2581" spans="1:5" x14ac:dyDescent="0.4">
      <c r="A2581">
        <v>2020</v>
      </c>
      <c r="B2581">
        <v>2</v>
      </c>
      <c r="C2581">
        <v>89</v>
      </c>
      <c r="D2581" s="3">
        <v>611</v>
      </c>
      <c r="E2581" s="3">
        <v>1181</v>
      </c>
    </row>
    <row r="2582" spans="1:5" x14ac:dyDescent="0.4">
      <c r="A2582">
        <v>2020</v>
      </c>
      <c r="B2582">
        <v>2</v>
      </c>
      <c r="C2582">
        <v>90</v>
      </c>
      <c r="D2582" s="3">
        <v>480</v>
      </c>
      <c r="E2582" s="3">
        <v>1073</v>
      </c>
    </row>
    <row r="2583" spans="1:5" x14ac:dyDescent="0.4">
      <c r="A2583">
        <v>2020</v>
      </c>
      <c r="B2583">
        <v>2</v>
      </c>
      <c r="C2583">
        <v>91</v>
      </c>
      <c r="D2583" s="3">
        <v>361</v>
      </c>
      <c r="E2583" s="3">
        <v>890</v>
      </c>
    </row>
    <row r="2584" spans="1:5" x14ac:dyDescent="0.4">
      <c r="A2584">
        <v>2020</v>
      </c>
      <c r="B2584">
        <v>2</v>
      </c>
      <c r="C2584">
        <v>92</v>
      </c>
      <c r="D2584" s="3">
        <v>323</v>
      </c>
      <c r="E2584" s="3">
        <v>731</v>
      </c>
    </row>
    <row r="2585" spans="1:5" x14ac:dyDescent="0.4">
      <c r="A2585">
        <v>2020</v>
      </c>
      <c r="B2585">
        <v>2</v>
      </c>
      <c r="C2585">
        <v>93</v>
      </c>
      <c r="D2585" s="3">
        <v>226</v>
      </c>
      <c r="E2585" s="3">
        <v>614</v>
      </c>
    </row>
    <row r="2586" spans="1:5" x14ac:dyDescent="0.4">
      <c r="A2586">
        <v>2020</v>
      </c>
      <c r="B2586">
        <v>2</v>
      </c>
      <c r="C2586">
        <v>94</v>
      </c>
      <c r="D2586" s="3">
        <v>155</v>
      </c>
      <c r="E2586" s="3">
        <v>548</v>
      </c>
    </row>
    <row r="2587" spans="1:5" x14ac:dyDescent="0.4">
      <c r="A2587">
        <v>2020</v>
      </c>
      <c r="B2587">
        <v>2</v>
      </c>
      <c r="C2587">
        <v>95</v>
      </c>
      <c r="D2587" s="3">
        <v>95</v>
      </c>
      <c r="E2587" s="3">
        <v>402</v>
      </c>
    </row>
    <row r="2588" spans="1:5" x14ac:dyDescent="0.4">
      <c r="A2588">
        <v>2020</v>
      </c>
      <c r="B2588">
        <v>2</v>
      </c>
      <c r="C2588">
        <v>96</v>
      </c>
      <c r="D2588" s="3">
        <v>80</v>
      </c>
      <c r="E2588" s="3">
        <v>299</v>
      </c>
    </row>
    <row r="2589" spans="1:5" x14ac:dyDescent="0.4">
      <c r="A2589">
        <v>2020</v>
      </c>
      <c r="B2589">
        <v>2</v>
      </c>
      <c r="C2589">
        <v>97</v>
      </c>
      <c r="D2589" s="3">
        <v>50</v>
      </c>
      <c r="E2589" s="3">
        <v>218</v>
      </c>
    </row>
    <row r="2590" spans="1:5" x14ac:dyDescent="0.4">
      <c r="A2590">
        <v>2020</v>
      </c>
      <c r="B2590">
        <v>2</v>
      </c>
      <c r="C2590">
        <v>98</v>
      </c>
      <c r="D2590" s="3">
        <v>28</v>
      </c>
      <c r="E2590" s="3">
        <v>195</v>
      </c>
    </row>
    <row r="2591" spans="1:5" x14ac:dyDescent="0.4">
      <c r="A2591">
        <v>2020</v>
      </c>
      <c r="B2591">
        <v>2</v>
      </c>
      <c r="C2591">
        <v>99</v>
      </c>
      <c r="D2591" s="3">
        <v>20</v>
      </c>
      <c r="E2591" s="3">
        <v>118</v>
      </c>
    </row>
    <row r="2592" spans="1:5" x14ac:dyDescent="0.4">
      <c r="A2592">
        <v>2020</v>
      </c>
      <c r="B2592">
        <v>2</v>
      </c>
      <c r="C2592">
        <v>100</v>
      </c>
      <c r="D2592" s="3">
        <v>14</v>
      </c>
      <c r="E2592" s="3">
        <v>69</v>
      </c>
    </row>
    <row r="2593" spans="1:5" x14ac:dyDescent="0.4">
      <c r="A2593">
        <v>2020</v>
      </c>
      <c r="B2593">
        <v>2</v>
      </c>
      <c r="C2593">
        <v>101</v>
      </c>
      <c r="D2593" s="3">
        <v>8</v>
      </c>
      <c r="E2593" s="3">
        <v>40</v>
      </c>
    </row>
    <row r="2594" spans="1:5" x14ac:dyDescent="0.4">
      <c r="A2594">
        <v>2020</v>
      </c>
      <c r="B2594">
        <v>2</v>
      </c>
      <c r="C2594">
        <v>102</v>
      </c>
      <c r="D2594" s="3">
        <v>4</v>
      </c>
      <c r="E2594" s="3">
        <v>35</v>
      </c>
    </row>
    <row r="2595" spans="1:5" x14ac:dyDescent="0.4">
      <c r="A2595">
        <v>2020</v>
      </c>
      <c r="B2595">
        <v>2</v>
      </c>
      <c r="C2595">
        <v>103</v>
      </c>
      <c r="D2595" s="3">
        <v>1</v>
      </c>
      <c r="E2595" s="3">
        <v>22</v>
      </c>
    </row>
    <row r="2596" spans="1:5" x14ac:dyDescent="0.4">
      <c r="A2596">
        <v>2020</v>
      </c>
      <c r="B2596">
        <v>2</v>
      </c>
      <c r="C2596">
        <v>104</v>
      </c>
      <c r="D2596" s="3">
        <v>3</v>
      </c>
      <c r="E2596" s="3">
        <v>11</v>
      </c>
    </row>
    <row r="2597" spans="1:5" x14ac:dyDescent="0.4">
      <c r="A2597">
        <v>2020</v>
      </c>
      <c r="B2597">
        <v>2</v>
      </c>
      <c r="C2597">
        <v>105</v>
      </c>
      <c r="D2597" s="3"/>
      <c r="E2597" s="3">
        <v>10</v>
      </c>
    </row>
    <row r="2598" spans="1:5" x14ac:dyDescent="0.4">
      <c r="A2598">
        <v>2020</v>
      </c>
      <c r="B2598">
        <v>2</v>
      </c>
      <c r="C2598">
        <v>106</v>
      </c>
      <c r="D2598" s="3">
        <v>1</v>
      </c>
      <c r="E2598" s="3">
        <v>2</v>
      </c>
    </row>
    <row r="2599" spans="1:5" x14ac:dyDescent="0.4">
      <c r="A2599">
        <v>2020</v>
      </c>
      <c r="B2599">
        <v>2</v>
      </c>
      <c r="C2599">
        <v>107</v>
      </c>
      <c r="D2599" s="3">
        <v>1</v>
      </c>
      <c r="E2599" s="3">
        <v>3</v>
      </c>
    </row>
    <row r="2600" spans="1:5" x14ac:dyDescent="0.4">
      <c r="A2600">
        <v>2020</v>
      </c>
      <c r="B2600">
        <v>2</v>
      </c>
      <c r="C2600">
        <v>108</v>
      </c>
      <c r="D2600" s="3"/>
      <c r="E2600" s="3">
        <v>1</v>
      </c>
    </row>
    <row r="2601" spans="1:5" x14ac:dyDescent="0.4">
      <c r="A2601">
        <v>2020</v>
      </c>
      <c r="B2601">
        <v>2</v>
      </c>
      <c r="C2601">
        <v>109</v>
      </c>
      <c r="D2601" s="3"/>
      <c r="E2601" s="3">
        <v>3</v>
      </c>
    </row>
    <row r="2602" spans="1:5" x14ac:dyDescent="0.4">
      <c r="A2602">
        <v>2020</v>
      </c>
      <c r="B2602">
        <v>2</v>
      </c>
      <c r="C2602">
        <v>110</v>
      </c>
      <c r="D2602" s="3"/>
      <c r="E2602" s="3"/>
    </row>
    <row r="2603" spans="1:5" x14ac:dyDescent="0.4">
      <c r="A2603">
        <v>2020</v>
      </c>
      <c r="B2603">
        <v>2</v>
      </c>
      <c r="C2603">
        <v>111</v>
      </c>
      <c r="D2603" s="3"/>
      <c r="E2603" s="3"/>
    </row>
    <row r="2604" spans="1:5" x14ac:dyDescent="0.4">
      <c r="A2604">
        <v>2020</v>
      </c>
      <c r="B2604">
        <v>2</v>
      </c>
      <c r="C2604">
        <v>112</v>
      </c>
      <c r="D2604" s="3"/>
      <c r="E2604" s="3"/>
    </row>
    <row r="2605" spans="1:5" x14ac:dyDescent="0.4">
      <c r="A2605">
        <v>2020</v>
      </c>
      <c r="B2605">
        <v>2</v>
      </c>
      <c r="C2605">
        <v>113</v>
      </c>
      <c r="D2605" s="3"/>
      <c r="E2605" s="3"/>
    </row>
    <row r="2606" spans="1:5" x14ac:dyDescent="0.4">
      <c r="A2606">
        <v>2020</v>
      </c>
      <c r="B2606">
        <v>2</v>
      </c>
      <c r="C2606">
        <v>114</v>
      </c>
      <c r="D2606" s="3"/>
      <c r="E2606" s="3"/>
    </row>
    <row r="2607" spans="1:5" x14ac:dyDescent="0.4">
      <c r="A2607">
        <v>2020</v>
      </c>
      <c r="B2607">
        <v>2</v>
      </c>
      <c r="C2607">
        <v>115</v>
      </c>
      <c r="D2607" s="3"/>
      <c r="E2607" s="3"/>
    </row>
    <row r="2608" spans="1:5" x14ac:dyDescent="0.4">
      <c r="A2608">
        <v>2020</v>
      </c>
      <c r="B2608">
        <v>2</v>
      </c>
      <c r="C2608">
        <v>116</v>
      </c>
      <c r="D2608" s="3"/>
      <c r="E2608" s="3"/>
    </row>
    <row r="2609" spans="1:5" x14ac:dyDescent="0.4">
      <c r="A2609">
        <v>2020</v>
      </c>
      <c r="B2609">
        <v>2</v>
      </c>
      <c r="C2609">
        <v>117</v>
      </c>
      <c r="D2609" s="3"/>
      <c r="E2609" s="3"/>
    </row>
    <row r="2610" spans="1:5" x14ac:dyDescent="0.4">
      <c r="A2610">
        <v>2020</v>
      </c>
      <c r="B2610">
        <v>2</v>
      </c>
      <c r="C2610">
        <v>118</v>
      </c>
      <c r="D2610" s="3"/>
      <c r="E2610" s="3"/>
    </row>
    <row r="2611" spans="1:5" x14ac:dyDescent="0.4">
      <c r="A2611">
        <v>2020</v>
      </c>
      <c r="B2611">
        <v>2</v>
      </c>
      <c r="C2611">
        <v>119</v>
      </c>
      <c r="D2611" s="3"/>
      <c r="E2611" s="3"/>
    </row>
    <row r="2612" spans="1:5" x14ac:dyDescent="0.4">
      <c r="A2612">
        <v>2020</v>
      </c>
      <c r="B2612">
        <v>2</v>
      </c>
      <c r="C2612">
        <v>120</v>
      </c>
      <c r="D2612" s="3"/>
      <c r="E2612" s="3"/>
    </row>
    <row r="2613" spans="1:5" x14ac:dyDescent="0.4">
      <c r="A2613">
        <v>2020</v>
      </c>
      <c r="B2613">
        <v>2</v>
      </c>
      <c r="C2613">
        <v>121</v>
      </c>
      <c r="D2613" s="3"/>
      <c r="E2613" s="3"/>
    </row>
    <row r="2614" spans="1:5" x14ac:dyDescent="0.4">
      <c r="A2614">
        <v>2020</v>
      </c>
      <c r="B2614">
        <v>2</v>
      </c>
      <c r="C2614">
        <v>122</v>
      </c>
      <c r="D2614" s="3"/>
      <c r="E2614" s="3"/>
    </row>
    <row r="2615" spans="1:5" x14ac:dyDescent="0.4">
      <c r="A2615">
        <v>2020</v>
      </c>
      <c r="B2615">
        <v>2</v>
      </c>
      <c r="C2615">
        <v>123</v>
      </c>
      <c r="D2615" s="3"/>
      <c r="E2615" s="3"/>
    </row>
    <row r="2616" spans="1:5" x14ac:dyDescent="0.4">
      <c r="A2616">
        <v>2020</v>
      </c>
      <c r="B2616">
        <v>2</v>
      </c>
      <c r="C2616">
        <v>124</v>
      </c>
      <c r="D2616" s="3"/>
      <c r="E2616" s="3"/>
    </row>
    <row r="2617" spans="1:5" x14ac:dyDescent="0.4">
      <c r="A2617">
        <v>2020</v>
      </c>
      <c r="B2617">
        <v>2</v>
      </c>
      <c r="C2617">
        <v>125</v>
      </c>
      <c r="D2617" s="3"/>
      <c r="E2617" s="3"/>
    </row>
    <row r="2618" spans="1:5" x14ac:dyDescent="0.4">
      <c r="A2618">
        <v>2020</v>
      </c>
      <c r="B2618">
        <v>2</v>
      </c>
      <c r="C2618">
        <v>126</v>
      </c>
      <c r="D2618" s="3"/>
      <c r="E2618" s="3"/>
    </row>
    <row r="2619" spans="1:5" x14ac:dyDescent="0.4">
      <c r="A2619">
        <v>2020</v>
      </c>
      <c r="B2619">
        <v>2</v>
      </c>
      <c r="C2619">
        <v>127</v>
      </c>
      <c r="D2619" s="3"/>
      <c r="E2619" s="3"/>
    </row>
    <row r="2620" spans="1:5" x14ac:dyDescent="0.4">
      <c r="A2620">
        <v>2020</v>
      </c>
      <c r="B2620">
        <v>2</v>
      </c>
      <c r="C2620">
        <v>128</v>
      </c>
      <c r="D2620" s="3"/>
      <c r="E2620" s="3"/>
    </row>
    <row r="2621" spans="1:5" x14ac:dyDescent="0.4">
      <c r="A2621">
        <v>2020</v>
      </c>
      <c r="B2621">
        <v>2</v>
      </c>
      <c r="C2621">
        <v>129</v>
      </c>
      <c r="D2621" s="3"/>
      <c r="E2621" s="3"/>
    </row>
    <row r="2622" spans="1:5" x14ac:dyDescent="0.4">
      <c r="A2622">
        <v>2020</v>
      </c>
      <c r="B2622">
        <v>2</v>
      </c>
      <c r="C2622">
        <v>130</v>
      </c>
      <c r="D2622" s="3"/>
      <c r="E2622" s="3"/>
    </row>
    <row r="2623" spans="1:5" x14ac:dyDescent="0.4">
      <c r="A2623">
        <v>2020</v>
      </c>
      <c r="B2623">
        <v>3</v>
      </c>
      <c r="C2623">
        <v>0</v>
      </c>
      <c r="D2623" s="3">
        <v>1133</v>
      </c>
      <c r="E2623" s="3">
        <v>1043</v>
      </c>
    </row>
    <row r="2624" spans="1:5" x14ac:dyDescent="0.4">
      <c r="A2624">
        <v>2020</v>
      </c>
      <c r="B2624">
        <v>3</v>
      </c>
      <c r="C2624">
        <v>1</v>
      </c>
      <c r="D2624" s="3">
        <v>1186</v>
      </c>
      <c r="E2624" s="3">
        <v>1066</v>
      </c>
    </row>
    <row r="2625" spans="1:5" x14ac:dyDescent="0.4">
      <c r="A2625">
        <v>2020</v>
      </c>
      <c r="B2625">
        <v>3</v>
      </c>
      <c r="C2625">
        <v>2</v>
      </c>
      <c r="D2625" s="3">
        <v>1281</v>
      </c>
      <c r="E2625" s="3">
        <v>1236</v>
      </c>
    </row>
    <row r="2626" spans="1:5" x14ac:dyDescent="0.4">
      <c r="A2626">
        <v>2020</v>
      </c>
      <c r="B2626">
        <v>3</v>
      </c>
      <c r="C2626">
        <v>3</v>
      </c>
      <c r="D2626" s="3">
        <v>1340</v>
      </c>
      <c r="E2626" s="3">
        <v>1230</v>
      </c>
    </row>
    <row r="2627" spans="1:5" x14ac:dyDescent="0.4">
      <c r="A2627">
        <v>2020</v>
      </c>
      <c r="B2627">
        <v>3</v>
      </c>
      <c r="C2627">
        <v>4</v>
      </c>
      <c r="D2627" s="3">
        <v>1443</v>
      </c>
      <c r="E2627" s="3">
        <v>1301</v>
      </c>
    </row>
    <row r="2628" spans="1:5" x14ac:dyDescent="0.4">
      <c r="A2628">
        <v>2020</v>
      </c>
      <c r="B2628">
        <v>3</v>
      </c>
      <c r="C2628">
        <v>5</v>
      </c>
      <c r="D2628" s="3">
        <v>1417</v>
      </c>
      <c r="E2628" s="3">
        <v>1436</v>
      </c>
    </row>
    <row r="2629" spans="1:5" x14ac:dyDescent="0.4">
      <c r="A2629">
        <v>2020</v>
      </c>
      <c r="B2629">
        <v>3</v>
      </c>
      <c r="C2629">
        <v>6</v>
      </c>
      <c r="D2629" s="3">
        <v>1406</v>
      </c>
      <c r="E2629" s="3">
        <v>1408</v>
      </c>
    </row>
    <row r="2630" spans="1:5" x14ac:dyDescent="0.4">
      <c r="A2630">
        <v>2020</v>
      </c>
      <c r="B2630">
        <v>3</v>
      </c>
      <c r="C2630">
        <v>7</v>
      </c>
      <c r="D2630" s="3">
        <v>1494</v>
      </c>
      <c r="E2630" s="3">
        <v>1381</v>
      </c>
    </row>
    <row r="2631" spans="1:5" x14ac:dyDescent="0.4">
      <c r="A2631">
        <v>2020</v>
      </c>
      <c r="B2631">
        <v>3</v>
      </c>
      <c r="C2631">
        <v>8</v>
      </c>
      <c r="D2631" s="3">
        <v>1494</v>
      </c>
      <c r="E2631" s="3">
        <v>1534</v>
      </c>
    </row>
    <row r="2632" spans="1:5" x14ac:dyDescent="0.4">
      <c r="A2632">
        <v>2020</v>
      </c>
      <c r="B2632">
        <v>3</v>
      </c>
      <c r="C2632">
        <v>9</v>
      </c>
      <c r="D2632" s="3">
        <v>1624</v>
      </c>
      <c r="E2632" s="3">
        <v>1536</v>
      </c>
    </row>
    <row r="2633" spans="1:5" x14ac:dyDescent="0.4">
      <c r="A2633">
        <v>2020</v>
      </c>
      <c r="B2633">
        <v>3</v>
      </c>
      <c r="C2633">
        <v>10</v>
      </c>
      <c r="D2633" s="3">
        <v>1553</v>
      </c>
      <c r="E2633" s="3">
        <v>1478</v>
      </c>
    </row>
    <row r="2634" spans="1:5" x14ac:dyDescent="0.4">
      <c r="A2634">
        <v>2020</v>
      </c>
      <c r="B2634">
        <v>3</v>
      </c>
      <c r="C2634">
        <v>11</v>
      </c>
      <c r="D2634" s="3">
        <v>1637</v>
      </c>
      <c r="E2634" s="3">
        <v>1542</v>
      </c>
    </row>
    <row r="2635" spans="1:5" x14ac:dyDescent="0.4">
      <c r="A2635">
        <v>2020</v>
      </c>
      <c r="B2635">
        <v>3</v>
      </c>
      <c r="C2635">
        <v>12</v>
      </c>
      <c r="D2635" s="3">
        <v>1653</v>
      </c>
      <c r="E2635" s="3">
        <v>1638</v>
      </c>
    </row>
    <row r="2636" spans="1:5" x14ac:dyDescent="0.4">
      <c r="A2636">
        <v>2020</v>
      </c>
      <c r="B2636">
        <v>3</v>
      </c>
      <c r="C2636">
        <v>13</v>
      </c>
      <c r="D2636" s="3">
        <v>1727</v>
      </c>
      <c r="E2636" s="3">
        <v>1613</v>
      </c>
    </row>
    <row r="2637" spans="1:5" x14ac:dyDescent="0.4">
      <c r="A2637">
        <v>2020</v>
      </c>
      <c r="B2637">
        <v>3</v>
      </c>
      <c r="C2637">
        <v>14</v>
      </c>
      <c r="D2637" s="3">
        <v>1681</v>
      </c>
      <c r="E2637" s="3">
        <v>1564</v>
      </c>
    </row>
    <row r="2638" spans="1:5" x14ac:dyDescent="0.4">
      <c r="A2638">
        <v>2020</v>
      </c>
      <c r="B2638">
        <v>3</v>
      </c>
      <c r="C2638">
        <v>15</v>
      </c>
      <c r="D2638" s="3">
        <v>1749</v>
      </c>
      <c r="E2638" s="3">
        <v>1667</v>
      </c>
    </row>
    <row r="2639" spans="1:5" x14ac:dyDescent="0.4">
      <c r="A2639">
        <v>2020</v>
      </c>
      <c r="B2639">
        <v>3</v>
      </c>
      <c r="C2639">
        <v>16</v>
      </c>
      <c r="D2639" s="3">
        <v>2175</v>
      </c>
      <c r="E2639" s="3">
        <v>1739</v>
      </c>
    </row>
    <row r="2640" spans="1:5" x14ac:dyDescent="0.4">
      <c r="A2640">
        <v>2020</v>
      </c>
      <c r="B2640">
        <v>3</v>
      </c>
      <c r="C2640">
        <v>17</v>
      </c>
      <c r="D2640" s="3">
        <v>2161</v>
      </c>
      <c r="E2640" s="3">
        <v>1760</v>
      </c>
    </row>
    <row r="2641" spans="1:5" x14ac:dyDescent="0.4">
      <c r="A2641">
        <v>2020</v>
      </c>
      <c r="B2641">
        <v>3</v>
      </c>
      <c r="C2641">
        <v>18</v>
      </c>
      <c r="D2641" s="3">
        <v>1988</v>
      </c>
      <c r="E2641" s="3">
        <v>1825</v>
      </c>
    </row>
    <row r="2642" spans="1:5" x14ac:dyDescent="0.4">
      <c r="A2642">
        <v>2020</v>
      </c>
      <c r="B2642">
        <v>3</v>
      </c>
      <c r="C2642">
        <v>19</v>
      </c>
      <c r="D2642" s="3">
        <v>2466</v>
      </c>
      <c r="E2642" s="3">
        <v>1909</v>
      </c>
    </row>
    <row r="2643" spans="1:5" x14ac:dyDescent="0.4">
      <c r="A2643">
        <v>2020</v>
      </c>
      <c r="B2643">
        <v>3</v>
      </c>
      <c r="C2643">
        <v>20</v>
      </c>
      <c r="D2643" s="3">
        <v>2585</v>
      </c>
      <c r="E2643" s="3">
        <v>1969</v>
      </c>
    </row>
    <row r="2644" spans="1:5" x14ac:dyDescent="0.4">
      <c r="A2644">
        <v>2020</v>
      </c>
      <c r="B2644">
        <v>3</v>
      </c>
      <c r="C2644">
        <v>21</v>
      </c>
      <c r="D2644" s="3">
        <v>2497</v>
      </c>
      <c r="E2644" s="3">
        <v>1873</v>
      </c>
    </row>
    <row r="2645" spans="1:5" x14ac:dyDescent="0.4">
      <c r="A2645">
        <v>2020</v>
      </c>
      <c r="B2645">
        <v>3</v>
      </c>
      <c r="C2645">
        <v>22</v>
      </c>
      <c r="D2645" s="3">
        <v>2200</v>
      </c>
      <c r="E2645" s="3">
        <v>1792</v>
      </c>
    </row>
    <row r="2646" spans="1:5" x14ac:dyDescent="0.4">
      <c r="A2646">
        <v>2020</v>
      </c>
      <c r="B2646">
        <v>3</v>
      </c>
      <c r="C2646">
        <v>23</v>
      </c>
      <c r="D2646" s="3">
        <v>2071</v>
      </c>
      <c r="E2646" s="3">
        <v>1648</v>
      </c>
    </row>
    <row r="2647" spans="1:5" x14ac:dyDescent="0.4">
      <c r="A2647">
        <v>2020</v>
      </c>
      <c r="B2647">
        <v>3</v>
      </c>
      <c r="C2647">
        <v>24</v>
      </c>
      <c r="D2647" s="3">
        <v>1945</v>
      </c>
      <c r="E2647" s="3">
        <v>1580</v>
      </c>
    </row>
    <row r="2648" spans="1:5" x14ac:dyDescent="0.4">
      <c r="A2648">
        <v>2020</v>
      </c>
      <c r="B2648">
        <v>3</v>
      </c>
      <c r="C2648">
        <v>25</v>
      </c>
      <c r="D2648" s="3">
        <v>1955</v>
      </c>
      <c r="E2648" s="3">
        <v>1672</v>
      </c>
    </row>
    <row r="2649" spans="1:5" x14ac:dyDescent="0.4">
      <c r="A2649">
        <v>2020</v>
      </c>
      <c r="B2649">
        <v>3</v>
      </c>
      <c r="C2649">
        <v>26</v>
      </c>
      <c r="D2649" s="3">
        <v>1885</v>
      </c>
      <c r="E2649" s="3">
        <v>1543</v>
      </c>
    </row>
    <row r="2650" spans="1:5" x14ac:dyDescent="0.4">
      <c r="A2650">
        <v>2020</v>
      </c>
      <c r="B2650">
        <v>3</v>
      </c>
      <c r="C2650">
        <v>27</v>
      </c>
      <c r="D2650" s="3">
        <v>1864</v>
      </c>
      <c r="E2650" s="3">
        <v>1507</v>
      </c>
    </row>
    <row r="2651" spans="1:5" x14ac:dyDescent="0.4">
      <c r="A2651">
        <v>2020</v>
      </c>
      <c r="B2651">
        <v>3</v>
      </c>
      <c r="C2651">
        <v>28</v>
      </c>
      <c r="D2651" s="3">
        <v>1863</v>
      </c>
      <c r="E2651" s="3">
        <v>1517</v>
      </c>
    </row>
    <row r="2652" spans="1:5" x14ac:dyDescent="0.4">
      <c r="A2652">
        <v>2020</v>
      </c>
      <c r="B2652">
        <v>3</v>
      </c>
      <c r="C2652">
        <v>29</v>
      </c>
      <c r="D2652" s="3">
        <v>1847</v>
      </c>
      <c r="E2652" s="3">
        <v>1541</v>
      </c>
    </row>
    <row r="2653" spans="1:5" x14ac:dyDescent="0.4">
      <c r="A2653">
        <v>2020</v>
      </c>
      <c r="B2653">
        <v>3</v>
      </c>
      <c r="C2653">
        <v>30</v>
      </c>
      <c r="D2653" s="3">
        <v>1814</v>
      </c>
      <c r="E2653" s="3">
        <v>1604</v>
      </c>
    </row>
    <row r="2654" spans="1:5" x14ac:dyDescent="0.4">
      <c r="A2654">
        <v>2020</v>
      </c>
      <c r="B2654">
        <v>3</v>
      </c>
      <c r="C2654">
        <v>31</v>
      </c>
      <c r="D2654" s="3">
        <v>2000</v>
      </c>
      <c r="E2654" s="3">
        <v>1673</v>
      </c>
    </row>
    <row r="2655" spans="1:5" x14ac:dyDescent="0.4">
      <c r="A2655">
        <v>2020</v>
      </c>
      <c r="B2655">
        <v>3</v>
      </c>
      <c r="C2655">
        <v>32</v>
      </c>
      <c r="D2655" s="3">
        <v>1977</v>
      </c>
      <c r="E2655" s="3">
        <v>1756</v>
      </c>
    </row>
    <row r="2656" spans="1:5" x14ac:dyDescent="0.4">
      <c r="A2656">
        <v>2020</v>
      </c>
      <c r="B2656">
        <v>3</v>
      </c>
      <c r="C2656">
        <v>33</v>
      </c>
      <c r="D2656" s="3">
        <v>2000</v>
      </c>
      <c r="E2656" s="3">
        <v>1710</v>
      </c>
    </row>
    <row r="2657" spans="1:5" x14ac:dyDescent="0.4">
      <c r="A2657">
        <v>2020</v>
      </c>
      <c r="B2657">
        <v>3</v>
      </c>
      <c r="C2657">
        <v>34</v>
      </c>
      <c r="D2657" s="3">
        <v>1981</v>
      </c>
      <c r="E2657" s="3">
        <v>1759</v>
      </c>
    </row>
    <row r="2658" spans="1:5" x14ac:dyDescent="0.4">
      <c r="A2658">
        <v>2020</v>
      </c>
      <c r="B2658">
        <v>3</v>
      </c>
      <c r="C2658">
        <v>35</v>
      </c>
      <c r="D2658" s="3">
        <v>2125</v>
      </c>
      <c r="E2658" s="3">
        <v>1891</v>
      </c>
    </row>
    <row r="2659" spans="1:5" x14ac:dyDescent="0.4">
      <c r="A2659">
        <v>2020</v>
      </c>
      <c r="B2659">
        <v>3</v>
      </c>
      <c r="C2659">
        <v>36</v>
      </c>
      <c r="D2659" s="3">
        <v>2073</v>
      </c>
      <c r="E2659" s="3">
        <v>2013</v>
      </c>
    </row>
    <row r="2660" spans="1:5" x14ac:dyDescent="0.4">
      <c r="A2660">
        <v>2020</v>
      </c>
      <c r="B2660">
        <v>3</v>
      </c>
      <c r="C2660">
        <v>37</v>
      </c>
      <c r="D2660" s="3">
        <v>2154</v>
      </c>
      <c r="E2660" s="3">
        <v>1970</v>
      </c>
    </row>
    <row r="2661" spans="1:5" x14ac:dyDescent="0.4">
      <c r="A2661">
        <v>2020</v>
      </c>
      <c r="B2661">
        <v>3</v>
      </c>
      <c r="C2661">
        <v>38</v>
      </c>
      <c r="D2661" s="3">
        <v>2112</v>
      </c>
      <c r="E2661" s="3">
        <v>1996</v>
      </c>
    </row>
    <row r="2662" spans="1:5" x14ac:dyDescent="0.4">
      <c r="A2662">
        <v>2020</v>
      </c>
      <c r="B2662">
        <v>3</v>
      </c>
      <c r="C2662">
        <v>39</v>
      </c>
      <c r="D2662" s="3">
        <v>2219</v>
      </c>
      <c r="E2662" s="3">
        <v>2094</v>
      </c>
    </row>
    <row r="2663" spans="1:5" x14ac:dyDescent="0.4">
      <c r="A2663">
        <v>2020</v>
      </c>
      <c r="B2663">
        <v>3</v>
      </c>
      <c r="C2663">
        <v>40</v>
      </c>
      <c r="D2663" s="3">
        <v>2336</v>
      </c>
      <c r="E2663" s="3">
        <v>2276</v>
      </c>
    </row>
    <row r="2664" spans="1:5" x14ac:dyDescent="0.4">
      <c r="A2664">
        <v>2020</v>
      </c>
      <c r="B2664">
        <v>3</v>
      </c>
      <c r="C2664">
        <v>41</v>
      </c>
      <c r="D2664" s="3">
        <v>2523</v>
      </c>
      <c r="E2664" s="3">
        <v>2278</v>
      </c>
    </row>
    <row r="2665" spans="1:5" x14ac:dyDescent="0.4">
      <c r="A2665">
        <v>2020</v>
      </c>
      <c r="B2665">
        <v>3</v>
      </c>
      <c r="C2665">
        <v>42</v>
      </c>
      <c r="D2665" s="3">
        <v>2520</v>
      </c>
      <c r="E2665" s="3">
        <v>2473</v>
      </c>
    </row>
    <row r="2666" spans="1:5" x14ac:dyDescent="0.4">
      <c r="A2666">
        <v>2020</v>
      </c>
      <c r="B2666">
        <v>3</v>
      </c>
      <c r="C2666">
        <v>43</v>
      </c>
      <c r="D2666" s="3">
        <v>2738</v>
      </c>
      <c r="E2666" s="3">
        <v>2522</v>
      </c>
    </row>
    <row r="2667" spans="1:5" x14ac:dyDescent="0.4">
      <c r="A2667">
        <v>2020</v>
      </c>
      <c r="B2667">
        <v>3</v>
      </c>
      <c r="C2667">
        <v>44</v>
      </c>
      <c r="D2667" s="3">
        <v>2922</v>
      </c>
      <c r="E2667" s="3">
        <v>2754</v>
      </c>
    </row>
    <row r="2668" spans="1:5" x14ac:dyDescent="0.4">
      <c r="A2668">
        <v>2020</v>
      </c>
      <c r="B2668">
        <v>3</v>
      </c>
      <c r="C2668">
        <v>45</v>
      </c>
      <c r="D2668" s="3">
        <v>3072</v>
      </c>
      <c r="E2668" s="3">
        <v>3025</v>
      </c>
    </row>
    <row r="2669" spans="1:5" x14ac:dyDescent="0.4">
      <c r="A2669">
        <v>2020</v>
      </c>
      <c r="B2669">
        <v>3</v>
      </c>
      <c r="C2669">
        <v>46</v>
      </c>
      <c r="D2669" s="3">
        <v>3369</v>
      </c>
      <c r="E2669" s="3">
        <v>3126</v>
      </c>
    </row>
    <row r="2670" spans="1:5" x14ac:dyDescent="0.4">
      <c r="A2670">
        <v>2020</v>
      </c>
      <c r="B2670">
        <v>3</v>
      </c>
      <c r="C2670">
        <v>47</v>
      </c>
      <c r="D2670" s="3">
        <v>3391</v>
      </c>
      <c r="E2670" s="3">
        <v>3124</v>
      </c>
    </row>
    <row r="2671" spans="1:5" x14ac:dyDescent="0.4">
      <c r="A2671">
        <v>2020</v>
      </c>
      <c r="B2671">
        <v>3</v>
      </c>
      <c r="C2671">
        <v>48</v>
      </c>
      <c r="D2671" s="3">
        <v>3423</v>
      </c>
      <c r="E2671" s="3">
        <v>3219</v>
      </c>
    </row>
    <row r="2672" spans="1:5" x14ac:dyDescent="0.4">
      <c r="A2672">
        <v>2020</v>
      </c>
      <c r="B2672">
        <v>3</v>
      </c>
      <c r="C2672">
        <v>49</v>
      </c>
      <c r="D2672" s="3">
        <v>3289</v>
      </c>
      <c r="E2672" s="3">
        <v>3093</v>
      </c>
    </row>
    <row r="2673" spans="1:5" x14ac:dyDescent="0.4">
      <c r="A2673">
        <v>2020</v>
      </c>
      <c r="B2673">
        <v>3</v>
      </c>
      <c r="C2673">
        <v>50</v>
      </c>
      <c r="D2673" s="3">
        <v>3137</v>
      </c>
      <c r="E2673" s="3">
        <v>2886</v>
      </c>
    </row>
    <row r="2674" spans="1:5" x14ac:dyDescent="0.4">
      <c r="A2674">
        <v>2020</v>
      </c>
      <c r="B2674">
        <v>3</v>
      </c>
      <c r="C2674">
        <v>51</v>
      </c>
      <c r="D2674" s="3">
        <v>3135</v>
      </c>
      <c r="E2674" s="3">
        <v>2898</v>
      </c>
    </row>
    <row r="2675" spans="1:5" x14ac:dyDescent="0.4">
      <c r="A2675">
        <v>2020</v>
      </c>
      <c r="B2675">
        <v>3</v>
      </c>
      <c r="C2675">
        <v>52</v>
      </c>
      <c r="D2675" s="3">
        <v>3112</v>
      </c>
      <c r="E2675" s="3">
        <v>2882</v>
      </c>
    </row>
    <row r="2676" spans="1:5" x14ac:dyDescent="0.4">
      <c r="A2676">
        <v>2020</v>
      </c>
      <c r="B2676">
        <v>3</v>
      </c>
      <c r="C2676">
        <v>53</v>
      </c>
      <c r="D2676" s="3">
        <v>2582</v>
      </c>
      <c r="E2676" s="3">
        <v>2439</v>
      </c>
    </row>
    <row r="2677" spans="1:5" x14ac:dyDescent="0.4">
      <c r="A2677">
        <v>2020</v>
      </c>
      <c r="B2677">
        <v>3</v>
      </c>
      <c r="C2677">
        <v>54</v>
      </c>
      <c r="D2677" s="3">
        <v>2682</v>
      </c>
      <c r="E2677" s="3">
        <v>2509</v>
      </c>
    </row>
    <row r="2678" spans="1:5" x14ac:dyDescent="0.4">
      <c r="A2678">
        <v>2020</v>
      </c>
      <c r="B2678">
        <v>3</v>
      </c>
      <c r="C2678">
        <v>55</v>
      </c>
      <c r="D2678" s="3">
        <v>2646</v>
      </c>
      <c r="E2678" s="3">
        <v>2675</v>
      </c>
    </row>
    <row r="2679" spans="1:5" x14ac:dyDescent="0.4">
      <c r="A2679">
        <v>2020</v>
      </c>
      <c r="B2679">
        <v>3</v>
      </c>
      <c r="C2679">
        <v>56</v>
      </c>
      <c r="D2679" s="3">
        <v>2595</v>
      </c>
      <c r="E2679" s="3">
        <v>2426</v>
      </c>
    </row>
    <row r="2680" spans="1:5" x14ac:dyDescent="0.4">
      <c r="A2680">
        <v>2020</v>
      </c>
      <c r="B2680">
        <v>3</v>
      </c>
      <c r="C2680">
        <v>57</v>
      </c>
      <c r="D2680" s="3">
        <v>2527</v>
      </c>
      <c r="E2680" s="3">
        <v>2333</v>
      </c>
    </row>
    <row r="2681" spans="1:5" x14ac:dyDescent="0.4">
      <c r="A2681">
        <v>2020</v>
      </c>
      <c r="B2681">
        <v>3</v>
      </c>
      <c r="C2681">
        <v>58</v>
      </c>
      <c r="D2681" s="3">
        <v>2446</v>
      </c>
      <c r="E2681" s="3">
        <v>2389</v>
      </c>
    </row>
    <row r="2682" spans="1:5" x14ac:dyDescent="0.4">
      <c r="A2682">
        <v>2020</v>
      </c>
      <c r="B2682">
        <v>3</v>
      </c>
      <c r="C2682">
        <v>59</v>
      </c>
      <c r="D2682" s="3">
        <v>2315</v>
      </c>
      <c r="E2682" s="3">
        <v>2298</v>
      </c>
    </row>
    <row r="2683" spans="1:5" x14ac:dyDescent="0.4">
      <c r="A2683">
        <v>2020</v>
      </c>
      <c r="B2683">
        <v>3</v>
      </c>
      <c r="C2683">
        <v>60</v>
      </c>
      <c r="D2683" s="3">
        <v>2467</v>
      </c>
      <c r="E2683" s="3">
        <v>2221</v>
      </c>
    </row>
    <row r="2684" spans="1:5" x14ac:dyDescent="0.4">
      <c r="A2684">
        <v>2020</v>
      </c>
      <c r="B2684">
        <v>3</v>
      </c>
      <c r="C2684">
        <v>61</v>
      </c>
      <c r="D2684" s="3">
        <v>2372</v>
      </c>
      <c r="E2684" s="3">
        <v>2306</v>
      </c>
    </row>
    <row r="2685" spans="1:5" x14ac:dyDescent="0.4">
      <c r="A2685">
        <v>2020</v>
      </c>
      <c r="B2685">
        <v>3</v>
      </c>
      <c r="C2685">
        <v>62</v>
      </c>
      <c r="D2685" s="3">
        <v>2220</v>
      </c>
      <c r="E2685" s="3">
        <v>2165</v>
      </c>
    </row>
    <row r="2686" spans="1:5" x14ac:dyDescent="0.4">
      <c r="A2686">
        <v>2020</v>
      </c>
      <c r="B2686">
        <v>3</v>
      </c>
      <c r="C2686">
        <v>63</v>
      </c>
      <c r="D2686" s="3">
        <v>2339</v>
      </c>
      <c r="E2686" s="3">
        <v>2273</v>
      </c>
    </row>
    <row r="2687" spans="1:5" x14ac:dyDescent="0.4">
      <c r="A2687">
        <v>2020</v>
      </c>
      <c r="B2687">
        <v>3</v>
      </c>
      <c r="C2687">
        <v>64</v>
      </c>
      <c r="D2687" s="3">
        <v>2303</v>
      </c>
      <c r="E2687" s="3">
        <v>2302</v>
      </c>
    </row>
    <row r="2688" spans="1:5" x14ac:dyDescent="0.4">
      <c r="A2688">
        <v>2020</v>
      </c>
      <c r="B2688">
        <v>3</v>
      </c>
      <c r="C2688">
        <v>65</v>
      </c>
      <c r="D2688" s="3">
        <v>2370</v>
      </c>
      <c r="E2688" s="3">
        <v>2421</v>
      </c>
    </row>
    <row r="2689" spans="1:5" x14ac:dyDescent="0.4">
      <c r="A2689">
        <v>2020</v>
      </c>
      <c r="B2689">
        <v>3</v>
      </c>
      <c r="C2689">
        <v>66</v>
      </c>
      <c r="D2689" s="3">
        <v>2476</v>
      </c>
      <c r="E2689" s="3">
        <v>2516</v>
      </c>
    </row>
    <row r="2690" spans="1:5" x14ac:dyDescent="0.4">
      <c r="A2690">
        <v>2020</v>
      </c>
      <c r="B2690">
        <v>3</v>
      </c>
      <c r="C2690">
        <v>67</v>
      </c>
      <c r="D2690" s="3">
        <v>2640</v>
      </c>
      <c r="E2690" s="3">
        <v>2742</v>
      </c>
    </row>
    <row r="2691" spans="1:5" x14ac:dyDescent="0.4">
      <c r="A2691">
        <v>2020</v>
      </c>
      <c r="B2691">
        <v>3</v>
      </c>
      <c r="C2691">
        <v>68</v>
      </c>
      <c r="D2691" s="3">
        <v>2801</v>
      </c>
      <c r="E2691" s="3">
        <v>2927</v>
      </c>
    </row>
    <row r="2692" spans="1:5" x14ac:dyDescent="0.4">
      <c r="A2692">
        <v>2020</v>
      </c>
      <c r="B2692">
        <v>3</v>
      </c>
      <c r="C2692">
        <v>69</v>
      </c>
      <c r="D2692" s="3">
        <v>2990</v>
      </c>
      <c r="E2692" s="3">
        <v>3142</v>
      </c>
    </row>
    <row r="2693" spans="1:5" x14ac:dyDescent="0.4">
      <c r="A2693">
        <v>2020</v>
      </c>
      <c r="B2693">
        <v>3</v>
      </c>
      <c r="C2693">
        <v>70</v>
      </c>
      <c r="D2693" s="3">
        <v>3452</v>
      </c>
      <c r="E2693" s="3">
        <v>3762</v>
      </c>
    </row>
    <row r="2694" spans="1:5" x14ac:dyDescent="0.4">
      <c r="A2694">
        <v>2020</v>
      </c>
      <c r="B2694">
        <v>3</v>
      </c>
      <c r="C2694">
        <v>71</v>
      </c>
      <c r="D2694" s="3">
        <v>3341</v>
      </c>
      <c r="E2694" s="3">
        <v>3735</v>
      </c>
    </row>
    <row r="2695" spans="1:5" x14ac:dyDescent="0.4">
      <c r="A2695">
        <v>2020</v>
      </c>
      <c r="B2695">
        <v>3</v>
      </c>
      <c r="C2695">
        <v>72</v>
      </c>
      <c r="D2695" s="3">
        <v>3590</v>
      </c>
      <c r="E2695" s="3">
        <v>4091</v>
      </c>
    </row>
    <row r="2696" spans="1:5" x14ac:dyDescent="0.4">
      <c r="A2696">
        <v>2020</v>
      </c>
      <c r="B2696">
        <v>3</v>
      </c>
      <c r="C2696">
        <v>73</v>
      </c>
      <c r="D2696" s="3">
        <v>2748</v>
      </c>
      <c r="E2696" s="3">
        <v>3189</v>
      </c>
    </row>
    <row r="2697" spans="1:5" x14ac:dyDescent="0.4">
      <c r="A2697">
        <v>2020</v>
      </c>
      <c r="B2697">
        <v>3</v>
      </c>
      <c r="C2697">
        <v>74</v>
      </c>
      <c r="D2697" s="3">
        <v>1883</v>
      </c>
      <c r="E2697" s="3">
        <v>2310</v>
      </c>
    </row>
    <row r="2698" spans="1:5" x14ac:dyDescent="0.4">
      <c r="A2698">
        <v>2020</v>
      </c>
      <c r="B2698">
        <v>3</v>
      </c>
      <c r="C2698">
        <v>75</v>
      </c>
      <c r="D2698" s="3">
        <v>2408</v>
      </c>
      <c r="E2698" s="3">
        <v>2947</v>
      </c>
    </row>
    <row r="2699" spans="1:5" x14ac:dyDescent="0.4">
      <c r="A2699">
        <v>2020</v>
      </c>
      <c r="B2699">
        <v>3</v>
      </c>
      <c r="C2699">
        <v>76</v>
      </c>
      <c r="D2699" s="3">
        <v>2787</v>
      </c>
      <c r="E2699" s="3">
        <v>3290</v>
      </c>
    </row>
    <row r="2700" spans="1:5" x14ac:dyDescent="0.4">
      <c r="A2700">
        <v>2020</v>
      </c>
      <c r="B2700">
        <v>3</v>
      </c>
      <c r="C2700">
        <v>77</v>
      </c>
      <c r="D2700" s="3">
        <v>2652</v>
      </c>
      <c r="E2700" s="3">
        <v>3061</v>
      </c>
    </row>
    <row r="2701" spans="1:5" x14ac:dyDescent="0.4">
      <c r="A2701">
        <v>2020</v>
      </c>
      <c r="B2701">
        <v>3</v>
      </c>
      <c r="C2701">
        <v>78</v>
      </c>
      <c r="D2701" s="3">
        <v>2575</v>
      </c>
      <c r="E2701" s="3">
        <v>3072</v>
      </c>
    </row>
    <row r="2702" spans="1:5" x14ac:dyDescent="0.4">
      <c r="A2702">
        <v>2020</v>
      </c>
      <c r="B2702">
        <v>3</v>
      </c>
      <c r="C2702">
        <v>79</v>
      </c>
      <c r="D2702" s="3">
        <v>2244</v>
      </c>
      <c r="E2702" s="3">
        <v>2803</v>
      </c>
    </row>
    <row r="2703" spans="1:5" x14ac:dyDescent="0.4">
      <c r="A2703">
        <v>2020</v>
      </c>
      <c r="B2703">
        <v>3</v>
      </c>
      <c r="C2703">
        <v>80</v>
      </c>
      <c r="D2703" s="3">
        <v>1984</v>
      </c>
      <c r="E2703" s="3">
        <v>2468</v>
      </c>
    </row>
    <row r="2704" spans="1:5" x14ac:dyDescent="0.4">
      <c r="A2704">
        <v>2020</v>
      </c>
      <c r="B2704">
        <v>3</v>
      </c>
      <c r="C2704">
        <v>81</v>
      </c>
      <c r="D2704" s="3">
        <v>1727</v>
      </c>
      <c r="E2704" s="3">
        <v>2179</v>
      </c>
    </row>
    <row r="2705" spans="1:5" x14ac:dyDescent="0.4">
      <c r="A2705">
        <v>2020</v>
      </c>
      <c r="B2705">
        <v>3</v>
      </c>
      <c r="C2705">
        <v>82</v>
      </c>
      <c r="D2705" s="3">
        <v>1767</v>
      </c>
      <c r="E2705" s="3">
        <v>2315</v>
      </c>
    </row>
    <row r="2706" spans="1:5" x14ac:dyDescent="0.4">
      <c r="A2706">
        <v>2020</v>
      </c>
      <c r="B2706">
        <v>3</v>
      </c>
      <c r="C2706">
        <v>83</v>
      </c>
      <c r="D2706" s="3">
        <v>1558</v>
      </c>
      <c r="E2706" s="3">
        <v>2073</v>
      </c>
    </row>
    <row r="2707" spans="1:5" x14ac:dyDescent="0.4">
      <c r="A2707">
        <v>2020</v>
      </c>
      <c r="B2707">
        <v>3</v>
      </c>
      <c r="C2707">
        <v>84</v>
      </c>
      <c r="D2707" s="3">
        <v>1515</v>
      </c>
      <c r="E2707" s="3">
        <v>2115</v>
      </c>
    </row>
    <row r="2708" spans="1:5" x14ac:dyDescent="0.4">
      <c r="A2708">
        <v>2020</v>
      </c>
      <c r="B2708">
        <v>3</v>
      </c>
      <c r="C2708">
        <v>85</v>
      </c>
      <c r="D2708" s="3">
        <v>1321</v>
      </c>
      <c r="E2708" s="3">
        <v>1918</v>
      </c>
    </row>
    <row r="2709" spans="1:5" x14ac:dyDescent="0.4">
      <c r="A2709">
        <v>2020</v>
      </c>
      <c r="B2709">
        <v>3</v>
      </c>
      <c r="C2709">
        <v>86</v>
      </c>
      <c r="D2709" s="3">
        <v>1053</v>
      </c>
      <c r="E2709" s="3">
        <v>1682</v>
      </c>
    </row>
    <row r="2710" spans="1:5" x14ac:dyDescent="0.4">
      <c r="A2710">
        <v>2020</v>
      </c>
      <c r="B2710">
        <v>3</v>
      </c>
      <c r="C2710">
        <v>87</v>
      </c>
      <c r="D2710" s="3">
        <v>940</v>
      </c>
      <c r="E2710" s="3">
        <v>1630</v>
      </c>
    </row>
    <row r="2711" spans="1:5" x14ac:dyDescent="0.4">
      <c r="A2711">
        <v>2020</v>
      </c>
      <c r="B2711">
        <v>3</v>
      </c>
      <c r="C2711">
        <v>88</v>
      </c>
      <c r="D2711" s="3">
        <v>755</v>
      </c>
      <c r="E2711" s="3">
        <v>1369</v>
      </c>
    </row>
    <row r="2712" spans="1:5" x14ac:dyDescent="0.4">
      <c r="A2712">
        <v>2020</v>
      </c>
      <c r="B2712">
        <v>3</v>
      </c>
      <c r="C2712">
        <v>89</v>
      </c>
      <c r="D2712" s="3">
        <v>630</v>
      </c>
      <c r="E2712" s="3">
        <v>1178</v>
      </c>
    </row>
    <row r="2713" spans="1:5" x14ac:dyDescent="0.4">
      <c r="A2713">
        <v>2020</v>
      </c>
      <c r="B2713">
        <v>3</v>
      </c>
      <c r="C2713">
        <v>90</v>
      </c>
      <c r="D2713" s="3">
        <v>475</v>
      </c>
      <c r="E2713" s="3">
        <v>1079</v>
      </c>
    </row>
    <row r="2714" spans="1:5" x14ac:dyDescent="0.4">
      <c r="A2714">
        <v>2020</v>
      </c>
      <c r="B2714">
        <v>3</v>
      </c>
      <c r="C2714">
        <v>91</v>
      </c>
      <c r="D2714" s="3">
        <v>386</v>
      </c>
      <c r="E2714" s="3">
        <v>927</v>
      </c>
    </row>
    <row r="2715" spans="1:5" x14ac:dyDescent="0.4">
      <c r="A2715">
        <v>2020</v>
      </c>
      <c r="B2715">
        <v>3</v>
      </c>
      <c r="C2715">
        <v>92</v>
      </c>
      <c r="D2715" s="3">
        <v>302</v>
      </c>
      <c r="E2715" s="3">
        <v>717</v>
      </c>
    </row>
    <row r="2716" spans="1:5" x14ac:dyDescent="0.4">
      <c r="A2716">
        <v>2020</v>
      </c>
      <c r="B2716">
        <v>3</v>
      </c>
      <c r="C2716">
        <v>93</v>
      </c>
      <c r="D2716" s="3">
        <v>234</v>
      </c>
      <c r="E2716" s="3">
        <v>611</v>
      </c>
    </row>
    <row r="2717" spans="1:5" x14ac:dyDescent="0.4">
      <c r="A2717">
        <v>2020</v>
      </c>
      <c r="B2717">
        <v>3</v>
      </c>
      <c r="C2717">
        <v>94</v>
      </c>
      <c r="D2717" s="3">
        <v>170</v>
      </c>
      <c r="E2717" s="3">
        <v>555</v>
      </c>
    </row>
    <row r="2718" spans="1:5" x14ac:dyDescent="0.4">
      <c r="A2718">
        <v>2020</v>
      </c>
      <c r="B2718">
        <v>3</v>
      </c>
      <c r="C2718">
        <v>95</v>
      </c>
      <c r="D2718" s="3">
        <v>86</v>
      </c>
      <c r="E2718" s="3">
        <v>424</v>
      </c>
    </row>
    <row r="2719" spans="1:5" x14ac:dyDescent="0.4">
      <c r="A2719">
        <v>2020</v>
      </c>
      <c r="B2719">
        <v>3</v>
      </c>
      <c r="C2719">
        <v>96</v>
      </c>
      <c r="D2719" s="3">
        <v>85</v>
      </c>
      <c r="E2719" s="3">
        <v>301</v>
      </c>
    </row>
    <row r="2720" spans="1:5" x14ac:dyDescent="0.4">
      <c r="A2720">
        <v>2020</v>
      </c>
      <c r="B2720">
        <v>3</v>
      </c>
      <c r="C2720">
        <v>97</v>
      </c>
      <c r="D2720" s="3">
        <v>50</v>
      </c>
      <c r="E2720" s="3">
        <v>221</v>
      </c>
    </row>
    <row r="2721" spans="1:5" x14ac:dyDescent="0.4">
      <c r="A2721">
        <v>2020</v>
      </c>
      <c r="B2721">
        <v>3</v>
      </c>
      <c r="C2721">
        <v>98</v>
      </c>
      <c r="D2721" s="3">
        <v>27</v>
      </c>
      <c r="E2721" s="3">
        <v>196</v>
      </c>
    </row>
    <row r="2722" spans="1:5" x14ac:dyDescent="0.4">
      <c r="A2722">
        <v>2020</v>
      </c>
      <c r="B2722">
        <v>3</v>
      </c>
      <c r="C2722">
        <v>99</v>
      </c>
      <c r="D2722" s="3">
        <v>20</v>
      </c>
      <c r="E2722" s="3">
        <v>117</v>
      </c>
    </row>
    <row r="2723" spans="1:5" x14ac:dyDescent="0.4">
      <c r="A2723">
        <v>2020</v>
      </c>
      <c r="B2723">
        <v>3</v>
      </c>
      <c r="C2723">
        <v>100</v>
      </c>
      <c r="D2723" s="3">
        <v>16</v>
      </c>
      <c r="E2723" s="3">
        <v>76</v>
      </c>
    </row>
    <row r="2724" spans="1:5" x14ac:dyDescent="0.4">
      <c r="A2724">
        <v>2020</v>
      </c>
      <c r="B2724">
        <v>3</v>
      </c>
      <c r="C2724">
        <v>101</v>
      </c>
      <c r="D2724" s="3">
        <v>7</v>
      </c>
      <c r="E2724" s="3">
        <v>37</v>
      </c>
    </row>
    <row r="2725" spans="1:5" x14ac:dyDescent="0.4">
      <c r="A2725">
        <v>2020</v>
      </c>
      <c r="B2725">
        <v>3</v>
      </c>
      <c r="C2725">
        <v>102</v>
      </c>
      <c r="D2725" s="3">
        <v>4</v>
      </c>
      <c r="E2725" s="3">
        <v>40</v>
      </c>
    </row>
    <row r="2726" spans="1:5" x14ac:dyDescent="0.4">
      <c r="A2726">
        <v>2020</v>
      </c>
      <c r="B2726">
        <v>3</v>
      </c>
      <c r="C2726">
        <v>103</v>
      </c>
      <c r="D2726" s="3">
        <v>1</v>
      </c>
      <c r="E2726" s="3">
        <v>24</v>
      </c>
    </row>
    <row r="2727" spans="1:5" x14ac:dyDescent="0.4">
      <c r="A2727">
        <v>2020</v>
      </c>
      <c r="B2727">
        <v>3</v>
      </c>
      <c r="C2727">
        <v>104</v>
      </c>
      <c r="D2727" s="3">
        <v>2</v>
      </c>
      <c r="E2727" s="3">
        <v>11</v>
      </c>
    </row>
    <row r="2728" spans="1:5" x14ac:dyDescent="0.4">
      <c r="A2728">
        <v>2020</v>
      </c>
      <c r="B2728">
        <v>3</v>
      </c>
      <c r="C2728">
        <v>105</v>
      </c>
      <c r="D2728" s="3">
        <v>1</v>
      </c>
      <c r="E2728" s="3">
        <v>9</v>
      </c>
    </row>
    <row r="2729" spans="1:5" x14ac:dyDescent="0.4">
      <c r="A2729">
        <v>2020</v>
      </c>
      <c r="B2729">
        <v>3</v>
      </c>
      <c r="C2729">
        <v>106</v>
      </c>
      <c r="D2729" s="3">
        <v>1</v>
      </c>
      <c r="E2729" s="3">
        <v>4</v>
      </c>
    </row>
    <row r="2730" spans="1:5" x14ac:dyDescent="0.4">
      <c r="A2730">
        <v>2020</v>
      </c>
      <c r="B2730">
        <v>3</v>
      </c>
      <c r="C2730">
        <v>107</v>
      </c>
      <c r="D2730" s="3">
        <v>1</v>
      </c>
      <c r="E2730" s="3">
        <v>3</v>
      </c>
    </row>
    <row r="2731" spans="1:5" x14ac:dyDescent="0.4">
      <c r="A2731">
        <v>2020</v>
      </c>
      <c r="B2731">
        <v>3</v>
      </c>
      <c r="C2731">
        <v>108</v>
      </c>
      <c r="D2731" s="3"/>
      <c r="E2731" s="3">
        <v>1</v>
      </c>
    </row>
    <row r="2732" spans="1:5" x14ac:dyDescent="0.4">
      <c r="A2732">
        <v>2020</v>
      </c>
      <c r="B2732">
        <v>3</v>
      </c>
      <c r="C2732">
        <v>109</v>
      </c>
      <c r="D2732" s="3"/>
      <c r="E2732" s="3">
        <v>3</v>
      </c>
    </row>
    <row r="2733" spans="1:5" x14ac:dyDescent="0.4">
      <c r="A2733">
        <v>2020</v>
      </c>
      <c r="B2733">
        <v>3</v>
      </c>
      <c r="C2733">
        <v>110</v>
      </c>
      <c r="D2733" s="3"/>
      <c r="E2733" s="3"/>
    </row>
    <row r="2734" spans="1:5" x14ac:dyDescent="0.4">
      <c r="A2734">
        <v>2020</v>
      </c>
      <c r="B2734">
        <v>3</v>
      </c>
      <c r="C2734">
        <v>111</v>
      </c>
      <c r="D2734" s="3"/>
      <c r="E2734" s="3"/>
    </row>
    <row r="2735" spans="1:5" x14ac:dyDescent="0.4">
      <c r="A2735">
        <v>2020</v>
      </c>
      <c r="B2735">
        <v>3</v>
      </c>
      <c r="C2735">
        <v>112</v>
      </c>
      <c r="D2735" s="3"/>
      <c r="E2735" s="3"/>
    </row>
    <row r="2736" spans="1:5" x14ac:dyDescent="0.4">
      <c r="A2736">
        <v>2020</v>
      </c>
      <c r="B2736">
        <v>3</v>
      </c>
      <c r="C2736">
        <v>113</v>
      </c>
      <c r="D2736" s="3"/>
      <c r="E2736" s="3"/>
    </row>
    <row r="2737" spans="1:5" x14ac:dyDescent="0.4">
      <c r="A2737">
        <v>2020</v>
      </c>
      <c r="B2737">
        <v>3</v>
      </c>
      <c r="C2737">
        <v>114</v>
      </c>
      <c r="D2737" s="3"/>
      <c r="E2737" s="3"/>
    </row>
    <row r="2738" spans="1:5" x14ac:dyDescent="0.4">
      <c r="A2738">
        <v>2020</v>
      </c>
      <c r="B2738">
        <v>3</v>
      </c>
      <c r="C2738">
        <v>115</v>
      </c>
      <c r="D2738" s="3"/>
      <c r="E2738" s="3"/>
    </row>
    <row r="2739" spans="1:5" x14ac:dyDescent="0.4">
      <c r="A2739">
        <v>2020</v>
      </c>
      <c r="B2739">
        <v>3</v>
      </c>
      <c r="C2739">
        <v>116</v>
      </c>
      <c r="D2739" s="3"/>
      <c r="E2739" s="3"/>
    </row>
    <row r="2740" spans="1:5" x14ac:dyDescent="0.4">
      <c r="A2740">
        <v>2020</v>
      </c>
      <c r="B2740">
        <v>3</v>
      </c>
      <c r="C2740">
        <v>117</v>
      </c>
      <c r="D2740" s="3"/>
      <c r="E2740" s="3"/>
    </row>
    <row r="2741" spans="1:5" x14ac:dyDescent="0.4">
      <c r="A2741">
        <v>2020</v>
      </c>
      <c r="B2741">
        <v>3</v>
      </c>
      <c r="C2741">
        <v>118</v>
      </c>
      <c r="D2741" s="3"/>
      <c r="E2741" s="3"/>
    </row>
    <row r="2742" spans="1:5" x14ac:dyDescent="0.4">
      <c r="A2742">
        <v>2020</v>
      </c>
      <c r="B2742">
        <v>3</v>
      </c>
      <c r="C2742">
        <v>119</v>
      </c>
      <c r="D2742" s="3"/>
      <c r="E2742" s="3"/>
    </row>
    <row r="2743" spans="1:5" x14ac:dyDescent="0.4">
      <c r="A2743">
        <v>2020</v>
      </c>
      <c r="B2743">
        <v>3</v>
      </c>
      <c r="C2743">
        <v>120</v>
      </c>
      <c r="D2743" s="3"/>
      <c r="E2743" s="3"/>
    </row>
    <row r="2744" spans="1:5" x14ac:dyDescent="0.4">
      <c r="A2744">
        <v>2020</v>
      </c>
      <c r="B2744">
        <v>3</v>
      </c>
      <c r="C2744">
        <v>121</v>
      </c>
      <c r="D2744" s="3"/>
      <c r="E2744" s="3"/>
    </row>
    <row r="2745" spans="1:5" x14ac:dyDescent="0.4">
      <c r="A2745">
        <v>2020</v>
      </c>
      <c r="B2745">
        <v>3</v>
      </c>
      <c r="C2745">
        <v>122</v>
      </c>
      <c r="D2745" s="3"/>
      <c r="E2745" s="3"/>
    </row>
    <row r="2746" spans="1:5" x14ac:dyDescent="0.4">
      <c r="A2746">
        <v>2020</v>
      </c>
      <c r="B2746">
        <v>3</v>
      </c>
      <c r="C2746">
        <v>123</v>
      </c>
      <c r="D2746" s="3"/>
      <c r="E2746" s="3"/>
    </row>
    <row r="2747" spans="1:5" x14ac:dyDescent="0.4">
      <c r="A2747">
        <v>2020</v>
      </c>
      <c r="B2747">
        <v>3</v>
      </c>
      <c r="C2747">
        <v>124</v>
      </c>
      <c r="D2747" s="3"/>
      <c r="E2747" s="3"/>
    </row>
    <row r="2748" spans="1:5" x14ac:dyDescent="0.4">
      <c r="A2748">
        <v>2020</v>
      </c>
      <c r="B2748">
        <v>3</v>
      </c>
      <c r="C2748">
        <v>125</v>
      </c>
      <c r="D2748" s="3"/>
      <c r="E2748" s="3"/>
    </row>
    <row r="2749" spans="1:5" x14ac:dyDescent="0.4">
      <c r="A2749">
        <v>2020</v>
      </c>
      <c r="B2749">
        <v>3</v>
      </c>
      <c r="C2749">
        <v>126</v>
      </c>
      <c r="D2749" s="3"/>
      <c r="E2749" s="3"/>
    </row>
    <row r="2750" spans="1:5" x14ac:dyDescent="0.4">
      <c r="A2750">
        <v>2020</v>
      </c>
      <c r="B2750">
        <v>3</v>
      </c>
      <c r="C2750">
        <v>127</v>
      </c>
      <c r="D2750" s="3"/>
      <c r="E2750" s="3"/>
    </row>
    <row r="2751" spans="1:5" x14ac:dyDescent="0.4">
      <c r="A2751">
        <v>2020</v>
      </c>
      <c r="B2751">
        <v>3</v>
      </c>
      <c r="C2751">
        <v>128</v>
      </c>
      <c r="D2751" s="3"/>
      <c r="E2751" s="3"/>
    </row>
    <row r="2752" spans="1:5" x14ac:dyDescent="0.4">
      <c r="A2752">
        <v>2020</v>
      </c>
      <c r="B2752">
        <v>3</v>
      </c>
      <c r="C2752">
        <v>129</v>
      </c>
      <c r="D2752" s="3"/>
      <c r="E2752" s="3"/>
    </row>
    <row r="2753" spans="1:5" x14ac:dyDescent="0.4">
      <c r="A2753">
        <v>2020</v>
      </c>
      <c r="B2753">
        <v>3</v>
      </c>
      <c r="C2753">
        <v>130</v>
      </c>
      <c r="D2753" s="3"/>
      <c r="E2753" s="3"/>
    </row>
    <row r="2754" spans="1:5" x14ac:dyDescent="0.4">
      <c r="A2754">
        <v>2020</v>
      </c>
      <c r="B2754">
        <v>4</v>
      </c>
      <c r="C2754">
        <v>0</v>
      </c>
      <c r="D2754" s="3">
        <v>1177</v>
      </c>
      <c r="E2754" s="3">
        <v>1044</v>
      </c>
    </row>
    <row r="2755" spans="1:5" x14ac:dyDescent="0.4">
      <c r="A2755">
        <v>2020</v>
      </c>
      <c r="B2755">
        <v>4</v>
      </c>
      <c r="C2755">
        <v>1</v>
      </c>
      <c r="D2755" s="3">
        <v>1196</v>
      </c>
      <c r="E2755" s="3">
        <v>1059</v>
      </c>
    </row>
    <row r="2756" spans="1:5" x14ac:dyDescent="0.4">
      <c r="A2756">
        <v>2020</v>
      </c>
      <c r="B2756">
        <v>4</v>
      </c>
      <c r="C2756">
        <v>2</v>
      </c>
      <c r="D2756" s="3">
        <v>1266</v>
      </c>
      <c r="E2756" s="3">
        <v>1236</v>
      </c>
    </row>
    <row r="2757" spans="1:5" x14ac:dyDescent="0.4">
      <c r="A2757">
        <v>2020</v>
      </c>
      <c r="B2757">
        <v>4</v>
      </c>
      <c r="C2757">
        <v>3</v>
      </c>
      <c r="D2757" s="3">
        <v>1352</v>
      </c>
      <c r="E2757" s="3">
        <v>1224</v>
      </c>
    </row>
    <row r="2758" spans="1:5" x14ac:dyDescent="0.4">
      <c r="A2758">
        <v>2020</v>
      </c>
      <c r="B2758">
        <v>4</v>
      </c>
      <c r="C2758">
        <v>4</v>
      </c>
      <c r="D2758" s="3">
        <v>1417</v>
      </c>
      <c r="E2758" s="3">
        <v>1310</v>
      </c>
    </row>
    <row r="2759" spans="1:5" x14ac:dyDescent="0.4">
      <c r="A2759">
        <v>2020</v>
      </c>
      <c r="B2759">
        <v>4</v>
      </c>
      <c r="C2759">
        <v>5</v>
      </c>
      <c r="D2759" s="3">
        <v>1443</v>
      </c>
      <c r="E2759" s="3">
        <v>1429</v>
      </c>
    </row>
    <row r="2760" spans="1:5" x14ac:dyDescent="0.4">
      <c r="A2760">
        <v>2020</v>
      </c>
      <c r="B2760">
        <v>4</v>
      </c>
      <c r="C2760">
        <v>6</v>
      </c>
      <c r="D2760" s="3">
        <v>1398</v>
      </c>
      <c r="E2760" s="3">
        <v>1383</v>
      </c>
    </row>
    <row r="2761" spans="1:5" x14ac:dyDescent="0.4">
      <c r="A2761">
        <v>2020</v>
      </c>
      <c r="B2761">
        <v>4</v>
      </c>
      <c r="C2761">
        <v>7</v>
      </c>
      <c r="D2761" s="3">
        <v>1482</v>
      </c>
      <c r="E2761" s="3">
        <v>1402</v>
      </c>
    </row>
    <row r="2762" spans="1:5" x14ac:dyDescent="0.4">
      <c r="A2762">
        <v>2020</v>
      </c>
      <c r="B2762">
        <v>4</v>
      </c>
      <c r="C2762">
        <v>8</v>
      </c>
      <c r="D2762" s="3">
        <v>1479</v>
      </c>
      <c r="E2762" s="3">
        <v>1531</v>
      </c>
    </row>
    <row r="2763" spans="1:5" x14ac:dyDescent="0.4">
      <c r="A2763">
        <v>2020</v>
      </c>
      <c r="B2763">
        <v>4</v>
      </c>
      <c r="C2763">
        <v>9</v>
      </c>
      <c r="D2763" s="3">
        <v>1624</v>
      </c>
      <c r="E2763" s="3">
        <v>1524</v>
      </c>
    </row>
    <row r="2764" spans="1:5" x14ac:dyDescent="0.4">
      <c r="A2764">
        <v>2020</v>
      </c>
      <c r="B2764">
        <v>4</v>
      </c>
      <c r="C2764">
        <v>10</v>
      </c>
      <c r="D2764" s="3">
        <v>1560</v>
      </c>
      <c r="E2764" s="3">
        <v>1494</v>
      </c>
    </row>
    <row r="2765" spans="1:5" x14ac:dyDescent="0.4">
      <c r="A2765">
        <v>2020</v>
      </c>
      <c r="B2765">
        <v>4</v>
      </c>
      <c r="C2765">
        <v>11</v>
      </c>
      <c r="D2765" s="3">
        <v>1587</v>
      </c>
      <c r="E2765" s="3">
        <v>1530</v>
      </c>
    </row>
    <row r="2766" spans="1:5" x14ac:dyDescent="0.4">
      <c r="A2766">
        <v>2020</v>
      </c>
      <c r="B2766">
        <v>4</v>
      </c>
      <c r="C2766">
        <v>12</v>
      </c>
      <c r="D2766" s="3">
        <v>1697</v>
      </c>
      <c r="E2766" s="3">
        <v>1616</v>
      </c>
    </row>
    <row r="2767" spans="1:5" x14ac:dyDescent="0.4">
      <c r="A2767">
        <v>2020</v>
      </c>
      <c r="B2767">
        <v>4</v>
      </c>
      <c r="C2767">
        <v>13</v>
      </c>
      <c r="D2767" s="3">
        <v>1717</v>
      </c>
      <c r="E2767" s="3">
        <v>1630</v>
      </c>
    </row>
    <row r="2768" spans="1:5" x14ac:dyDescent="0.4">
      <c r="A2768">
        <v>2020</v>
      </c>
      <c r="B2768">
        <v>4</v>
      </c>
      <c r="C2768">
        <v>14</v>
      </c>
      <c r="D2768" s="3">
        <v>1708</v>
      </c>
      <c r="E2768" s="3">
        <v>1567</v>
      </c>
    </row>
    <row r="2769" spans="1:5" x14ac:dyDescent="0.4">
      <c r="A2769">
        <v>2020</v>
      </c>
      <c r="B2769">
        <v>4</v>
      </c>
      <c r="C2769">
        <v>15</v>
      </c>
      <c r="D2769" s="3">
        <v>2033</v>
      </c>
      <c r="E2769" s="3">
        <v>1663</v>
      </c>
    </row>
    <row r="2770" spans="1:5" x14ac:dyDescent="0.4">
      <c r="A2770">
        <v>2020</v>
      </c>
      <c r="B2770">
        <v>4</v>
      </c>
      <c r="C2770">
        <v>16</v>
      </c>
      <c r="D2770" s="3">
        <v>2183</v>
      </c>
      <c r="E2770" s="3">
        <v>1734</v>
      </c>
    </row>
    <row r="2771" spans="1:5" x14ac:dyDescent="0.4">
      <c r="A2771">
        <v>2020</v>
      </c>
      <c r="B2771">
        <v>4</v>
      </c>
      <c r="C2771">
        <v>17</v>
      </c>
      <c r="D2771" s="3">
        <v>2153</v>
      </c>
      <c r="E2771" s="3">
        <v>1768</v>
      </c>
    </row>
    <row r="2772" spans="1:5" x14ac:dyDescent="0.4">
      <c r="A2772">
        <v>2020</v>
      </c>
      <c r="B2772">
        <v>4</v>
      </c>
      <c r="C2772">
        <v>18</v>
      </c>
      <c r="D2772" s="3">
        <v>2990</v>
      </c>
      <c r="E2772" s="3">
        <v>1957</v>
      </c>
    </row>
    <row r="2773" spans="1:5" x14ac:dyDescent="0.4">
      <c r="A2773">
        <v>2020</v>
      </c>
      <c r="B2773">
        <v>4</v>
      </c>
      <c r="C2773">
        <v>19</v>
      </c>
      <c r="D2773" s="3">
        <v>2756</v>
      </c>
      <c r="E2773" s="3">
        <v>1947</v>
      </c>
    </row>
    <row r="2774" spans="1:5" x14ac:dyDescent="0.4">
      <c r="A2774">
        <v>2020</v>
      </c>
      <c r="B2774">
        <v>4</v>
      </c>
      <c r="C2774">
        <v>20</v>
      </c>
      <c r="D2774" s="3">
        <v>2782</v>
      </c>
      <c r="E2774" s="3">
        <v>2004</v>
      </c>
    </row>
    <row r="2775" spans="1:5" x14ac:dyDescent="0.4">
      <c r="A2775">
        <v>2020</v>
      </c>
      <c r="B2775">
        <v>4</v>
      </c>
      <c r="C2775">
        <v>21</v>
      </c>
      <c r="D2775" s="3">
        <v>2564</v>
      </c>
      <c r="E2775" s="3">
        <v>1922</v>
      </c>
    </row>
    <row r="2776" spans="1:5" x14ac:dyDescent="0.4">
      <c r="A2776">
        <v>2020</v>
      </c>
      <c r="B2776">
        <v>4</v>
      </c>
      <c r="C2776">
        <v>22</v>
      </c>
      <c r="D2776" s="3">
        <v>2388</v>
      </c>
      <c r="E2776" s="3">
        <v>1758</v>
      </c>
    </row>
    <row r="2777" spans="1:5" x14ac:dyDescent="0.4">
      <c r="A2777">
        <v>2020</v>
      </c>
      <c r="B2777">
        <v>4</v>
      </c>
      <c r="C2777">
        <v>23</v>
      </c>
      <c r="D2777" s="3">
        <v>2152</v>
      </c>
      <c r="E2777" s="3">
        <v>1707</v>
      </c>
    </row>
    <row r="2778" spans="1:5" x14ac:dyDescent="0.4">
      <c r="A2778">
        <v>2020</v>
      </c>
      <c r="B2778">
        <v>4</v>
      </c>
      <c r="C2778">
        <v>24</v>
      </c>
      <c r="D2778" s="3">
        <v>1998</v>
      </c>
      <c r="E2778" s="3">
        <v>1585</v>
      </c>
    </row>
    <row r="2779" spans="1:5" x14ac:dyDescent="0.4">
      <c r="A2779">
        <v>2020</v>
      </c>
      <c r="B2779">
        <v>4</v>
      </c>
      <c r="C2779">
        <v>25</v>
      </c>
      <c r="D2779" s="3">
        <v>1987</v>
      </c>
      <c r="E2779" s="3">
        <v>1682</v>
      </c>
    </row>
    <row r="2780" spans="1:5" x14ac:dyDescent="0.4">
      <c r="A2780">
        <v>2020</v>
      </c>
      <c r="B2780">
        <v>4</v>
      </c>
      <c r="C2780">
        <v>26</v>
      </c>
      <c r="D2780" s="3">
        <v>1917</v>
      </c>
      <c r="E2780" s="3">
        <v>1558</v>
      </c>
    </row>
    <row r="2781" spans="1:5" x14ac:dyDescent="0.4">
      <c r="A2781">
        <v>2020</v>
      </c>
      <c r="B2781">
        <v>4</v>
      </c>
      <c r="C2781">
        <v>27</v>
      </c>
      <c r="D2781" s="3">
        <v>1878</v>
      </c>
      <c r="E2781" s="3">
        <v>1494</v>
      </c>
    </row>
    <row r="2782" spans="1:5" x14ac:dyDescent="0.4">
      <c r="A2782">
        <v>2020</v>
      </c>
      <c r="B2782">
        <v>4</v>
      </c>
      <c r="C2782">
        <v>28</v>
      </c>
      <c r="D2782" s="3">
        <v>1871</v>
      </c>
      <c r="E2782" s="3">
        <v>1531</v>
      </c>
    </row>
    <row r="2783" spans="1:5" x14ac:dyDescent="0.4">
      <c r="A2783">
        <v>2020</v>
      </c>
      <c r="B2783">
        <v>4</v>
      </c>
      <c r="C2783">
        <v>29</v>
      </c>
      <c r="D2783" s="3">
        <v>1847</v>
      </c>
      <c r="E2783" s="3">
        <v>1543</v>
      </c>
    </row>
    <row r="2784" spans="1:5" x14ac:dyDescent="0.4">
      <c r="A2784">
        <v>2020</v>
      </c>
      <c r="B2784">
        <v>4</v>
      </c>
      <c r="C2784">
        <v>30</v>
      </c>
      <c r="D2784" s="3">
        <v>1836</v>
      </c>
      <c r="E2784" s="3">
        <v>1580</v>
      </c>
    </row>
    <row r="2785" spans="1:5" x14ac:dyDescent="0.4">
      <c r="A2785">
        <v>2020</v>
      </c>
      <c r="B2785">
        <v>4</v>
      </c>
      <c r="C2785">
        <v>31</v>
      </c>
      <c r="D2785" s="3">
        <v>1985</v>
      </c>
      <c r="E2785" s="3">
        <v>1672</v>
      </c>
    </row>
    <row r="2786" spans="1:5" x14ac:dyDescent="0.4">
      <c r="A2786">
        <v>2020</v>
      </c>
      <c r="B2786">
        <v>4</v>
      </c>
      <c r="C2786">
        <v>32</v>
      </c>
      <c r="D2786" s="3">
        <v>1980</v>
      </c>
      <c r="E2786" s="3">
        <v>1739</v>
      </c>
    </row>
    <row r="2787" spans="1:5" x14ac:dyDescent="0.4">
      <c r="A2787">
        <v>2020</v>
      </c>
      <c r="B2787">
        <v>4</v>
      </c>
      <c r="C2787">
        <v>33</v>
      </c>
      <c r="D2787" s="3">
        <v>2045</v>
      </c>
      <c r="E2787" s="3">
        <v>1733</v>
      </c>
    </row>
    <row r="2788" spans="1:5" x14ac:dyDescent="0.4">
      <c r="A2788">
        <v>2020</v>
      </c>
      <c r="B2788">
        <v>4</v>
      </c>
      <c r="C2788">
        <v>34</v>
      </c>
      <c r="D2788" s="3">
        <v>1949</v>
      </c>
      <c r="E2788" s="3">
        <v>1738</v>
      </c>
    </row>
    <row r="2789" spans="1:5" x14ac:dyDescent="0.4">
      <c r="A2789">
        <v>2020</v>
      </c>
      <c r="B2789">
        <v>4</v>
      </c>
      <c r="C2789">
        <v>35</v>
      </c>
      <c r="D2789" s="3">
        <v>2105</v>
      </c>
      <c r="E2789" s="3">
        <v>1909</v>
      </c>
    </row>
    <row r="2790" spans="1:5" x14ac:dyDescent="0.4">
      <c r="A2790">
        <v>2020</v>
      </c>
      <c r="B2790">
        <v>4</v>
      </c>
      <c r="C2790">
        <v>36</v>
      </c>
      <c r="D2790" s="3">
        <v>2073</v>
      </c>
      <c r="E2790" s="3">
        <v>1956</v>
      </c>
    </row>
    <row r="2791" spans="1:5" x14ac:dyDescent="0.4">
      <c r="A2791">
        <v>2020</v>
      </c>
      <c r="B2791">
        <v>4</v>
      </c>
      <c r="C2791">
        <v>37</v>
      </c>
      <c r="D2791" s="3">
        <v>2134</v>
      </c>
      <c r="E2791" s="3">
        <v>2008</v>
      </c>
    </row>
    <row r="2792" spans="1:5" x14ac:dyDescent="0.4">
      <c r="A2792">
        <v>2020</v>
      </c>
      <c r="B2792">
        <v>4</v>
      </c>
      <c r="C2792">
        <v>38</v>
      </c>
      <c r="D2792" s="3">
        <v>2149</v>
      </c>
      <c r="E2792" s="3">
        <v>2000</v>
      </c>
    </row>
    <row r="2793" spans="1:5" x14ac:dyDescent="0.4">
      <c r="A2793">
        <v>2020</v>
      </c>
      <c r="B2793">
        <v>4</v>
      </c>
      <c r="C2793">
        <v>39</v>
      </c>
      <c r="D2793" s="3">
        <v>2221</v>
      </c>
      <c r="E2793" s="3">
        <v>2105</v>
      </c>
    </row>
    <row r="2794" spans="1:5" x14ac:dyDescent="0.4">
      <c r="A2794">
        <v>2020</v>
      </c>
      <c r="B2794">
        <v>4</v>
      </c>
      <c r="C2794">
        <v>40</v>
      </c>
      <c r="D2794" s="3">
        <v>2330</v>
      </c>
      <c r="E2794" s="3">
        <v>2254</v>
      </c>
    </row>
    <row r="2795" spans="1:5" x14ac:dyDescent="0.4">
      <c r="A2795">
        <v>2020</v>
      </c>
      <c r="B2795">
        <v>4</v>
      </c>
      <c r="C2795">
        <v>41</v>
      </c>
      <c r="D2795" s="3">
        <v>2494</v>
      </c>
      <c r="E2795" s="3">
        <v>2283</v>
      </c>
    </row>
    <row r="2796" spans="1:5" x14ac:dyDescent="0.4">
      <c r="A2796">
        <v>2020</v>
      </c>
      <c r="B2796">
        <v>4</v>
      </c>
      <c r="C2796">
        <v>42</v>
      </c>
      <c r="D2796" s="3">
        <v>2512</v>
      </c>
      <c r="E2796" s="3">
        <v>2419</v>
      </c>
    </row>
    <row r="2797" spans="1:5" x14ac:dyDescent="0.4">
      <c r="A2797">
        <v>2020</v>
      </c>
      <c r="B2797">
        <v>4</v>
      </c>
      <c r="C2797">
        <v>43</v>
      </c>
      <c r="D2797" s="3">
        <v>2726</v>
      </c>
      <c r="E2797" s="3">
        <v>2553</v>
      </c>
    </row>
    <row r="2798" spans="1:5" x14ac:dyDescent="0.4">
      <c r="A2798">
        <v>2020</v>
      </c>
      <c r="B2798">
        <v>4</v>
      </c>
      <c r="C2798">
        <v>44</v>
      </c>
      <c r="D2798" s="3">
        <v>2923</v>
      </c>
      <c r="E2798" s="3">
        <v>2696</v>
      </c>
    </row>
    <row r="2799" spans="1:5" x14ac:dyDescent="0.4">
      <c r="A2799">
        <v>2020</v>
      </c>
      <c r="B2799">
        <v>4</v>
      </c>
      <c r="C2799">
        <v>45</v>
      </c>
      <c r="D2799" s="3">
        <v>3059</v>
      </c>
      <c r="E2799" s="3">
        <v>3027</v>
      </c>
    </row>
    <row r="2800" spans="1:5" x14ac:dyDescent="0.4">
      <c r="A2800">
        <v>2020</v>
      </c>
      <c r="B2800">
        <v>4</v>
      </c>
      <c r="C2800">
        <v>46</v>
      </c>
      <c r="D2800" s="3">
        <v>3353</v>
      </c>
      <c r="E2800" s="3">
        <v>3116</v>
      </c>
    </row>
    <row r="2801" spans="1:5" x14ac:dyDescent="0.4">
      <c r="A2801">
        <v>2020</v>
      </c>
      <c r="B2801">
        <v>4</v>
      </c>
      <c r="C2801">
        <v>47</v>
      </c>
      <c r="D2801" s="3">
        <v>3394</v>
      </c>
      <c r="E2801" s="3">
        <v>3136</v>
      </c>
    </row>
    <row r="2802" spans="1:5" x14ac:dyDescent="0.4">
      <c r="A2802">
        <v>2020</v>
      </c>
      <c r="B2802">
        <v>4</v>
      </c>
      <c r="C2802">
        <v>48</v>
      </c>
      <c r="D2802" s="3">
        <v>3443</v>
      </c>
      <c r="E2802" s="3">
        <v>3198</v>
      </c>
    </row>
    <row r="2803" spans="1:5" x14ac:dyDescent="0.4">
      <c r="A2803">
        <v>2020</v>
      </c>
      <c r="B2803">
        <v>4</v>
      </c>
      <c r="C2803">
        <v>49</v>
      </c>
      <c r="D2803" s="3">
        <v>3248</v>
      </c>
      <c r="E2803" s="3">
        <v>3134</v>
      </c>
    </row>
    <row r="2804" spans="1:5" x14ac:dyDescent="0.4">
      <c r="A2804">
        <v>2020</v>
      </c>
      <c r="B2804">
        <v>4</v>
      </c>
      <c r="C2804">
        <v>50</v>
      </c>
      <c r="D2804" s="3">
        <v>3158</v>
      </c>
      <c r="E2804" s="3">
        <v>2869</v>
      </c>
    </row>
    <row r="2805" spans="1:5" x14ac:dyDescent="0.4">
      <c r="A2805">
        <v>2020</v>
      </c>
      <c r="B2805">
        <v>4</v>
      </c>
      <c r="C2805">
        <v>51</v>
      </c>
      <c r="D2805" s="3">
        <v>3193</v>
      </c>
      <c r="E2805" s="3">
        <v>2894</v>
      </c>
    </row>
    <row r="2806" spans="1:5" x14ac:dyDescent="0.4">
      <c r="A2806">
        <v>2020</v>
      </c>
      <c r="B2806">
        <v>4</v>
      </c>
      <c r="C2806">
        <v>52</v>
      </c>
      <c r="D2806" s="3">
        <v>3059</v>
      </c>
      <c r="E2806" s="3">
        <v>2886</v>
      </c>
    </row>
    <row r="2807" spans="1:5" x14ac:dyDescent="0.4">
      <c r="A2807">
        <v>2020</v>
      </c>
      <c r="B2807">
        <v>4</v>
      </c>
      <c r="C2807">
        <v>53</v>
      </c>
      <c r="D2807" s="3">
        <v>2700</v>
      </c>
      <c r="E2807" s="3">
        <v>2518</v>
      </c>
    </row>
    <row r="2808" spans="1:5" x14ac:dyDescent="0.4">
      <c r="A2808">
        <v>2020</v>
      </c>
      <c r="B2808">
        <v>4</v>
      </c>
      <c r="C2808">
        <v>54</v>
      </c>
      <c r="D2808" s="3">
        <v>2624</v>
      </c>
      <c r="E2808" s="3">
        <v>2486</v>
      </c>
    </row>
    <row r="2809" spans="1:5" x14ac:dyDescent="0.4">
      <c r="A2809">
        <v>2020</v>
      </c>
      <c r="B2809">
        <v>4</v>
      </c>
      <c r="C2809">
        <v>55</v>
      </c>
      <c r="D2809" s="3">
        <v>2650</v>
      </c>
      <c r="E2809" s="3">
        <v>2653</v>
      </c>
    </row>
    <row r="2810" spans="1:5" x14ac:dyDescent="0.4">
      <c r="A2810">
        <v>2020</v>
      </c>
      <c r="B2810">
        <v>4</v>
      </c>
      <c r="C2810">
        <v>56</v>
      </c>
      <c r="D2810" s="3">
        <v>2595</v>
      </c>
      <c r="E2810" s="3">
        <v>2424</v>
      </c>
    </row>
    <row r="2811" spans="1:5" x14ac:dyDescent="0.4">
      <c r="A2811">
        <v>2020</v>
      </c>
      <c r="B2811">
        <v>4</v>
      </c>
      <c r="C2811">
        <v>57</v>
      </c>
      <c r="D2811" s="3">
        <v>2546</v>
      </c>
      <c r="E2811" s="3">
        <v>2360</v>
      </c>
    </row>
    <row r="2812" spans="1:5" x14ac:dyDescent="0.4">
      <c r="A2812">
        <v>2020</v>
      </c>
      <c r="B2812">
        <v>4</v>
      </c>
      <c r="C2812">
        <v>58</v>
      </c>
      <c r="D2812" s="3">
        <v>2474</v>
      </c>
      <c r="E2812" s="3">
        <v>2387</v>
      </c>
    </row>
    <row r="2813" spans="1:5" x14ac:dyDescent="0.4">
      <c r="A2813">
        <v>2020</v>
      </c>
      <c r="B2813">
        <v>4</v>
      </c>
      <c r="C2813">
        <v>59</v>
      </c>
      <c r="D2813" s="3">
        <v>2304</v>
      </c>
      <c r="E2813" s="3">
        <v>2276</v>
      </c>
    </row>
    <row r="2814" spans="1:5" x14ac:dyDescent="0.4">
      <c r="A2814">
        <v>2020</v>
      </c>
      <c r="B2814">
        <v>4</v>
      </c>
      <c r="C2814">
        <v>60</v>
      </c>
      <c r="D2814" s="3">
        <v>2445</v>
      </c>
      <c r="E2814" s="3">
        <v>2245</v>
      </c>
    </row>
    <row r="2815" spans="1:5" x14ac:dyDescent="0.4">
      <c r="A2815">
        <v>2020</v>
      </c>
      <c r="B2815">
        <v>4</v>
      </c>
      <c r="C2815">
        <v>61</v>
      </c>
      <c r="D2815" s="3">
        <v>2416</v>
      </c>
      <c r="E2815" s="3">
        <v>2316</v>
      </c>
    </row>
    <row r="2816" spans="1:5" x14ac:dyDescent="0.4">
      <c r="A2816">
        <v>2020</v>
      </c>
      <c r="B2816">
        <v>4</v>
      </c>
      <c r="C2816">
        <v>62</v>
      </c>
      <c r="D2816" s="3">
        <v>2217</v>
      </c>
      <c r="E2816" s="3">
        <v>2190</v>
      </c>
    </row>
    <row r="2817" spans="1:5" x14ac:dyDescent="0.4">
      <c r="A2817">
        <v>2020</v>
      </c>
      <c r="B2817">
        <v>4</v>
      </c>
      <c r="C2817">
        <v>63</v>
      </c>
      <c r="D2817" s="3">
        <v>2329</v>
      </c>
      <c r="E2817" s="3">
        <v>2225</v>
      </c>
    </row>
    <row r="2818" spans="1:5" x14ac:dyDescent="0.4">
      <c r="A2818">
        <v>2020</v>
      </c>
      <c r="B2818">
        <v>4</v>
      </c>
      <c r="C2818">
        <v>64</v>
      </c>
      <c r="D2818" s="3">
        <v>2297</v>
      </c>
      <c r="E2818" s="3">
        <v>2305</v>
      </c>
    </row>
    <row r="2819" spans="1:5" x14ac:dyDescent="0.4">
      <c r="A2819">
        <v>2020</v>
      </c>
      <c r="B2819">
        <v>4</v>
      </c>
      <c r="C2819">
        <v>65</v>
      </c>
      <c r="D2819" s="3">
        <v>2382</v>
      </c>
      <c r="E2819" s="3">
        <v>2432</v>
      </c>
    </row>
    <row r="2820" spans="1:5" x14ac:dyDescent="0.4">
      <c r="A2820">
        <v>2020</v>
      </c>
      <c r="B2820">
        <v>4</v>
      </c>
      <c r="C2820">
        <v>66</v>
      </c>
      <c r="D2820" s="3">
        <v>2474</v>
      </c>
      <c r="E2820" s="3">
        <v>2501</v>
      </c>
    </row>
    <row r="2821" spans="1:5" x14ac:dyDescent="0.4">
      <c r="A2821">
        <v>2020</v>
      </c>
      <c r="B2821">
        <v>4</v>
      </c>
      <c r="C2821">
        <v>67</v>
      </c>
      <c r="D2821" s="3">
        <v>2631</v>
      </c>
      <c r="E2821" s="3">
        <v>2707</v>
      </c>
    </row>
    <row r="2822" spans="1:5" x14ac:dyDescent="0.4">
      <c r="A2822">
        <v>2020</v>
      </c>
      <c r="B2822">
        <v>4</v>
      </c>
      <c r="C2822">
        <v>68</v>
      </c>
      <c r="D2822" s="3">
        <v>2742</v>
      </c>
      <c r="E2822" s="3">
        <v>2920</v>
      </c>
    </row>
    <row r="2823" spans="1:5" x14ac:dyDescent="0.4">
      <c r="A2823">
        <v>2020</v>
      </c>
      <c r="B2823">
        <v>4</v>
      </c>
      <c r="C2823">
        <v>69</v>
      </c>
      <c r="D2823" s="3">
        <v>3007</v>
      </c>
      <c r="E2823" s="3">
        <v>3117</v>
      </c>
    </row>
    <row r="2824" spans="1:5" x14ac:dyDescent="0.4">
      <c r="A2824">
        <v>2020</v>
      </c>
      <c r="B2824">
        <v>4</v>
      </c>
      <c r="C2824">
        <v>70</v>
      </c>
      <c r="D2824" s="3">
        <v>3401</v>
      </c>
      <c r="E2824" s="3">
        <v>3724</v>
      </c>
    </row>
    <row r="2825" spans="1:5" x14ac:dyDescent="0.4">
      <c r="A2825">
        <v>2020</v>
      </c>
      <c r="B2825">
        <v>4</v>
      </c>
      <c r="C2825">
        <v>71</v>
      </c>
      <c r="D2825" s="3">
        <v>3349</v>
      </c>
      <c r="E2825" s="3">
        <v>3710</v>
      </c>
    </row>
    <row r="2826" spans="1:5" x14ac:dyDescent="0.4">
      <c r="A2826">
        <v>2020</v>
      </c>
      <c r="B2826">
        <v>4</v>
      </c>
      <c r="C2826">
        <v>72</v>
      </c>
      <c r="D2826" s="3">
        <v>3617</v>
      </c>
      <c r="E2826" s="3">
        <v>4102</v>
      </c>
    </row>
    <row r="2827" spans="1:5" x14ac:dyDescent="0.4">
      <c r="A2827">
        <v>2020</v>
      </c>
      <c r="B2827">
        <v>4</v>
      </c>
      <c r="C2827">
        <v>73</v>
      </c>
      <c r="D2827" s="3">
        <v>2874</v>
      </c>
      <c r="E2827" s="3">
        <v>3347</v>
      </c>
    </row>
    <row r="2828" spans="1:5" x14ac:dyDescent="0.4">
      <c r="A2828">
        <v>2020</v>
      </c>
      <c r="B2828">
        <v>4</v>
      </c>
      <c r="C2828">
        <v>74</v>
      </c>
      <c r="D2828" s="3">
        <v>1832</v>
      </c>
      <c r="E2828" s="3">
        <v>2244</v>
      </c>
    </row>
    <row r="2829" spans="1:5" x14ac:dyDescent="0.4">
      <c r="A2829">
        <v>2020</v>
      </c>
      <c r="B2829">
        <v>4</v>
      </c>
      <c r="C2829">
        <v>75</v>
      </c>
      <c r="D2829" s="3">
        <v>2344</v>
      </c>
      <c r="E2829" s="3">
        <v>2892</v>
      </c>
    </row>
    <row r="2830" spans="1:5" x14ac:dyDescent="0.4">
      <c r="A2830">
        <v>2020</v>
      </c>
      <c r="B2830">
        <v>4</v>
      </c>
      <c r="C2830">
        <v>76</v>
      </c>
      <c r="D2830" s="3">
        <v>2801</v>
      </c>
      <c r="E2830" s="3">
        <v>3315</v>
      </c>
    </row>
    <row r="2831" spans="1:5" x14ac:dyDescent="0.4">
      <c r="A2831">
        <v>2020</v>
      </c>
      <c r="B2831">
        <v>4</v>
      </c>
      <c r="C2831">
        <v>77</v>
      </c>
      <c r="D2831" s="3">
        <v>2628</v>
      </c>
      <c r="E2831" s="3">
        <v>3048</v>
      </c>
    </row>
    <row r="2832" spans="1:5" x14ac:dyDescent="0.4">
      <c r="A2832">
        <v>2020</v>
      </c>
      <c r="B2832">
        <v>4</v>
      </c>
      <c r="C2832">
        <v>78</v>
      </c>
      <c r="D2832" s="3">
        <v>2602</v>
      </c>
      <c r="E2832" s="3">
        <v>3061</v>
      </c>
    </row>
    <row r="2833" spans="1:5" x14ac:dyDescent="0.4">
      <c r="A2833">
        <v>2020</v>
      </c>
      <c r="B2833">
        <v>4</v>
      </c>
      <c r="C2833">
        <v>79</v>
      </c>
      <c r="D2833" s="3">
        <v>2264</v>
      </c>
      <c r="E2833" s="3">
        <v>2816</v>
      </c>
    </row>
    <row r="2834" spans="1:5" x14ac:dyDescent="0.4">
      <c r="A2834">
        <v>2020</v>
      </c>
      <c r="B2834">
        <v>4</v>
      </c>
      <c r="C2834">
        <v>80</v>
      </c>
      <c r="D2834" s="3">
        <v>2002</v>
      </c>
      <c r="E2834" s="3">
        <v>2509</v>
      </c>
    </row>
    <row r="2835" spans="1:5" x14ac:dyDescent="0.4">
      <c r="A2835">
        <v>2020</v>
      </c>
      <c r="B2835">
        <v>4</v>
      </c>
      <c r="C2835">
        <v>81</v>
      </c>
      <c r="D2835" s="3">
        <v>1713</v>
      </c>
      <c r="E2835" s="3">
        <v>2182</v>
      </c>
    </row>
    <row r="2836" spans="1:5" x14ac:dyDescent="0.4">
      <c r="A2836">
        <v>2020</v>
      </c>
      <c r="B2836">
        <v>4</v>
      </c>
      <c r="C2836">
        <v>82</v>
      </c>
      <c r="D2836" s="3">
        <v>1764</v>
      </c>
      <c r="E2836" s="3">
        <v>2308</v>
      </c>
    </row>
    <row r="2837" spans="1:5" x14ac:dyDescent="0.4">
      <c r="A2837">
        <v>2020</v>
      </c>
      <c r="B2837">
        <v>4</v>
      </c>
      <c r="C2837">
        <v>83</v>
      </c>
      <c r="D2837" s="3">
        <v>1564</v>
      </c>
      <c r="E2837" s="3">
        <v>2061</v>
      </c>
    </row>
    <row r="2838" spans="1:5" x14ac:dyDescent="0.4">
      <c r="A2838">
        <v>2020</v>
      </c>
      <c r="B2838">
        <v>4</v>
      </c>
      <c r="C2838">
        <v>84</v>
      </c>
      <c r="D2838" s="3">
        <v>1528</v>
      </c>
      <c r="E2838" s="3">
        <v>2138</v>
      </c>
    </row>
    <row r="2839" spans="1:5" x14ac:dyDescent="0.4">
      <c r="A2839">
        <v>2020</v>
      </c>
      <c r="B2839">
        <v>4</v>
      </c>
      <c r="C2839">
        <v>85</v>
      </c>
      <c r="D2839" s="3">
        <v>1325</v>
      </c>
      <c r="E2839" s="3">
        <v>1922</v>
      </c>
    </row>
    <row r="2840" spans="1:5" x14ac:dyDescent="0.4">
      <c r="A2840">
        <v>2020</v>
      </c>
      <c r="B2840">
        <v>4</v>
      </c>
      <c r="C2840">
        <v>86</v>
      </c>
      <c r="D2840" s="3">
        <v>1046</v>
      </c>
      <c r="E2840" s="3">
        <v>1676</v>
      </c>
    </row>
    <row r="2841" spans="1:5" x14ac:dyDescent="0.4">
      <c r="A2841">
        <v>2020</v>
      </c>
      <c r="B2841">
        <v>4</v>
      </c>
      <c r="C2841">
        <v>87</v>
      </c>
      <c r="D2841" s="3">
        <v>956</v>
      </c>
      <c r="E2841" s="3">
        <v>1647</v>
      </c>
    </row>
    <row r="2842" spans="1:5" x14ac:dyDescent="0.4">
      <c r="A2842">
        <v>2020</v>
      </c>
      <c r="B2842">
        <v>4</v>
      </c>
      <c r="C2842">
        <v>88</v>
      </c>
      <c r="D2842" s="3">
        <v>775</v>
      </c>
      <c r="E2842" s="3">
        <v>1383</v>
      </c>
    </row>
    <row r="2843" spans="1:5" x14ac:dyDescent="0.4">
      <c r="A2843">
        <v>2020</v>
      </c>
      <c r="B2843">
        <v>4</v>
      </c>
      <c r="C2843">
        <v>89</v>
      </c>
      <c r="D2843" s="3">
        <v>623</v>
      </c>
      <c r="E2843" s="3">
        <v>1202</v>
      </c>
    </row>
    <row r="2844" spans="1:5" x14ac:dyDescent="0.4">
      <c r="A2844">
        <v>2020</v>
      </c>
      <c r="B2844">
        <v>4</v>
      </c>
      <c r="C2844">
        <v>90</v>
      </c>
      <c r="D2844" s="3">
        <v>477</v>
      </c>
      <c r="E2844" s="3">
        <v>1062</v>
      </c>
    </row>
    <row r="2845" spans="1:5" x14ac:dyDescent="0.4">
      <c r="A2845">
        <v>2020</v>
      </c>
      <c r="B2845">
        <v>4</v>
      </c>
      <c r="C2845">
        <v>91</v>
      </c>
      <c r="D2845" s="3">
        <v>383</v>
      </c>
      <c r="E2845" s="3">
        <v>939</v>
      </c>
    </row>
    <row r="2846" spans="1:5" x14ac:dyDescent="0.4">
      <c r="A2846">
        <v>2020</v>
      </c>
      <c r="B2846">
        <v>4</v>
      </c>
      <c r="C2846">
        <v>92</v>
      </c>
      <c r="D2846" s="3">
        <v>297</v>
      </c>
      <c r="E2846" s="3">
        <v>724</v>
      </c>
    </row>
    <row r="2847" spans="1:5" x14ac:dyDescent="0.4">
      <c r="A2847">
        <v>2020</v>
      </c>
      <c r="B2847">
        <v>4</v>
      </c>
      <c r="C2847">
        <v>93</v>
      </c>
      <c r="D2847" s="3">
        <v>235</v>
      </c>
      <c r="E2847" s="3">
        <v>604</v>
      </c>
    </row>
    <row r="2848" spans="1:5" x14ac:dyDescent="0.4">
      <c r="A2848">
        <v>2020</v>
      </c>
      <c r="B2848">
        <v>4</v>
      </c>
      <c r="C2848">
        <v>94</v>
      </c>
      <c r="D2848" s="3">
        <v>171</v>
      </c>
      <c r="E2848" s="3">
        <v>549</v>
      </c>
    </row>
    <row r="2849" spans="1:5" x14ac:dyDescent="0.4">
      <c r="A2849">
        <v>2020</v>
      </c>
      <c r="B2849">
        <v>4</v>
      </c>
      <c r="C2849">
        <v>95</v>
      </c>
      <c r="D2849" s="3">
        <v>94</v>
      </c>
      <c r="E2849" s="3">
        <v>430</v>
      </c>
    </row>
    <row r="2850" spans="1:5" x14ac:dyDescent="0.4">
      <c r="A2850">
        <v>2020</v>
      </c>
      <c r="B2850">
        <v>4</v>
      </c>
      <c r="C2850">
        <v>96</v>
      </c>
      <c r="D2850" s="3">
        <v>82</v>
      </c>
      <c r="E2850" s="3">
        <v>303</v>
      </c>
    </row>
    <row r="2851" spans="1:5" x14ac:dyDescent="0.4">
      <c r="A2851">
        <v>2020</v>
      </c>
      <c r="B2851">
        <v>4</v>
      </c>
      <c r="C2851">
        <v>97</v>
      </c>
      <c r="D2851" s="3">
        <v>48</v>
      </c>
      <c r="E2851" s="3">
        <v>218</v>
      </c>
    </row>
    <row r="2852" spans="1:5" x14ac:dyDescent="0.4">
      <c r="A2852">
        <v>2020</v>
      </c>
      <c r="B2852">
        <v>4</v>
      </c>
      <c r="C2852">
        <v>98</v>
      </c>
      <c r="D2852" s="3">
        <v>30</v>
      </c>
      <c r="E2852" s="3">
        <v>197</v>
      </c>
    </row>
    <row r="2853" spans="1:5" x14ac:dyDescent="0.4">
      <c r="A2853">
        <v>2020</v>
      </c>
      <c r="B2853">
        <v>4</v>
      </c>
      <c r="C2853">
        <v>99</v>
      </c>
      <c r="D2853" s="3">
        <v>17</v>
      </c>
      <c r="E2853" s="3">
        <v>115</v>
      </c>
    </row>
    <row r="2854" spans="1:5" x14ac:dyDescent="0.4">
      <c r="A2854">
        <v>2020</v>
      </c>
      <c r="B2854">
        <v>4</v>
      </c>
      <c r="C2854">
        <v>100</v>
      </c>
      <c r="D2854" s="3">
        <v>17</v>
      </c>
      <c r="E2854" s="3">
        <v>76</v>
      </c>
    </row>
    <row r="2855" spans="1:5" x14ac:dyDescent="0.4">
      <c r="A2855">
        <v>2020</v>
      </c>
      <c r="B2855">
        <v>4</v>
      </c>
      <c r="C2855">
        <v>101</v>
      </c>
      <c r="D2855" s="3">
        <v>8</v>
      </c>
      <c r="E2855" s="3">
        <v>44</v>
      </c>
    </row>
    <row r="2856" spans="1:5" x14ac:dyDescent="0.4">
      <c r="A2856">
        <v>2020</v>
      </c>
      <c r="B2856">
        <v>4</v>
      </c>
      <c r="C2856">
        <v>102</v>
      </c>
      <c r="D2856" s="3">
        <v>3</v>
      </c>
      <c r="E2856" s="3">
        <v>37</v>
      </c>
    </row>
    <row r="2857" spans="1:5" x14ac:dyDescent="0.4">
      <c r="A2857">
        <v>2020</v>
      </c>
      <c r="B2857">
        <v>4</v>
      </c>
      <c r="C2857">
        <v>103</v>
      </c>
      <c r="D2857" s="3">
        <v>1</v>
      </c>
      <c r="E2857" s="3">
        <v>26</v>
      </c>
    </row>
    <row r="2858" spans="1:5" x14ac:dyDescent="0.4">
      <c r="A2858">
        <v>2020</v>
      </c>
      <c r="B2858">
        <v>4</v>
      </c>
      <c r="C2858">
        <v>104</v>
      </c>
      <c r="D2858" s="3">
        <v>2</v>
      </c>
      <c r="E2858" s="3">
        <v>10</v>
      </c>
    </row>
    <row r="2859" spans="1:5" x14ac:dyDescent="0.4">
      <c r="A2859">
        <v>2020</v>
      </c>
      <c r="B2859">
        <v>4</v>
      </c>
      <c r="C2859">
        <v>105</v>
      </c>
      <c r="D2859" s="3">
        <v>1</v>
      </c>
      <c r="E2859" s="3">
        <v>9</v>
      </c>
    </row>
    <row r="2860" spans="1:5" x14ac:dyDescent="0.4">
      <c r="A2860">
        <v>2020</v>
      </c>
      <c r="B2860">
        <v>4</v>
      </c>
      <c r="C2860">
        <v>106</v>
      </c>
      <c r="D2860" s="3">
        <v>1</v>
      </c>
      <c r="E2860" s="3">
        <v>4</v>
      </c>
    </row>
    <row r="2861" spans="1:5" x14ac:dyDescent="0.4">
      <c r="A2861">
        <v>2020</v>
      </c>
      <c r="B2861">
        <v>4</v>
      </c>
      <c r="C2861">
        <v>107</v>
      </c>
      <c r="D2861" s="3">
        <v>1</v>
      </c>
      <c r="E2861" s="3">
        <v>3</v>
      </c>
    </row>
    <row r="2862" spans="1:5" x14ac:dyDescent="0.4">
      <c r="A2862">
        <v>2020</v>
      </c>
      <c r="B2862">
        <v>4</v>
      </c>
      <c r="C2862">
        <v>108</v>
      </c>
      <c r="D2862" s="3"/>
      <c r="E2862" s="3"/>
    </row>
    <row r="2863" spans="1:5" x14ac:dyDescent="0.4">
      <c r="A2863">
        <v>2020</v>
      </c>
      <c r="B2863">
        <v>4</v>
      </c>
      <c r="C2863">
        <v>109</v>
      </c>
      <c r="D2863" s="3"/>
      <c r="E2863" s="3">
        <v>3</v>
      </c>
    </row>
    <row r="2864" spans="1:5" x14ac:dyDescent="0.4">
      <c r="A2864">
        <v>2020</v>
      </c>
      <c r="B2864">
        <v>4</v>
      </c>
      <c r="C2864">
        <v>110</v>
      </c>
      <c r="D2864" s="3"/>
      <c r="E2864" s="3"/>
    </row>
    <row r="2865" spans="1:5" x14ac:dyDescent="0.4">
      <c r="A2865">
        <v>2020</v>
      </c>
      <c r="B2865">
        <v>4</v>
      </c>
      <c r="C2865">
        <v>111</v>
      </c>
      <c r="D2865" s="3"/>
      <c r="E2865" s="3"/>
    </row>
    <row r="2866" spans="1:5" x14ac:dyDescent="0.4">
      <c r="A2866">
        <v>2020</v>
      </c>
      <c r="B2866">
        <v>4</v>
      </c>
      <c r="C2866">
        <v>112</v>
      </c>
      <c r="D2866" s="3"/>
      <c r="E2866" s="3"/>
    </row>
    <row r="2867" spans="1:5" x14ac:dyDescent="0.4">
      <c r="A2867">
        <v>2020</v>
      </c>
      <c r="B2867">
        <v>4</v>
      </c>
      <c r="C2867">
        <v>113</v>
      </c>
      <c r="D2867" s="3"/>
      <c r="E2867" s="3"/>
    </row>
    <row r="2868" spans="1:5" x14ac:dyDescent="0.4">
      <c r="A2868">
        <v>2020</v>
      </c>
      <c r="B2868">
        <v>4</v>
      </c>
      <c r="C2868">
        <v>114</v>
      </c>
      <c r="D2868" s="3"/>
      <c r="E2868" s="3"/>
    </row>
    <row r="2869" spans="1:5" x14ac:dyDescent="0.4">
      <c r="A2869">
        <v>2020</v>
      </c>
      <c r="B2869">
        <v>4</v>
      </c>
      <c r="C2869">
        <v>115</v>
      </c>
      <c r="D2869" s="3"/>
      <c r="E2869" s="3"/>
    </row>
    <row r="2870" spans="1:5" x14ac:dyDescent="0.4">
      <c r="A2870">
        <v>2020</v>
      </c>
      <c r="B2870">
        <v>4</v>
      </c>
      <c r="C2870">
        <v>116</v>
      </c>
      <c r="D2870" s="3"/>
      <c r="E2870" s="3"/>
    </row>
    <row r="2871" spans="1:5" x14ac:dyDescent="0.4">
      <c r="A2871">
        <v>2020</v>
      </c>
      <c r="B2871">
        <v>4</v>
      </c>
      <c r="C2871">
        <v>117</v>
      </c>
      <c r="D2871" s="3"/>
      <c r="E2871" s="3"/>
    </row>
    <row r="2872" spans="1:5" x14ac:dyDescent="0.4">
      <c r="A2872">
        <v>2020</v>
      </c>
      <c r="B2872">
        <v>4</v>
      </c>
      <c r="C2872">
        <v>118</v>
      </c>
      <c r="D2872" s="3"/>
      <c r="E2872" s="3"/>
    </row>
    <row r="2873" spans="1:5" x14ac:dyDescent="0.4">
      <c r="A2873">
        <v>2020</v>
      </c>
      <c r="B2873">
        <v>4</v>
      </c>
      <c r="C2873">
        <v>119</v>
      </c>
      <c r="D2873" s="3"/>
      <c r="E2873" s="3"/>
    </row>
    <row r="2874" spans="1:5" x14ac:dyDescent="0.4">
      <c r="A2874">
        <v>2020</v>
      </c>
      <c r="B2874">
        <v>4</v>
      </c>
      <c r="C2874">
        <v>120</v>
      </c>
      <c r="D2874" s="3"/>
      <c r="E2874" s="3"/>
    </row>
    <row r="2875" spans="1:5" x14ac:dyDescent="0.4">
      <c r="A2875">
        <v>2020</v>
      </c>
      <c r="B2875">
        <v>4</v>
      </c>
      <c r="C2875">
        <v>121</v>
      </c>
      <c r="D2875" s="3"/>
      <c r="E2875" s="3"/>
    </row>
    <row r="2876" spans="1:5" x14ac:dyDescent="0.4">
      <c r="A2876">
        <v>2020</v>
      </c>
      <c r="B2876">
        <v>4</v>
      </c>
      <c r="C2876">
        <v>122</v>
      </c>
      <c r="D2876" s="3"/>
      <c r="E2876" s="3"/>
    </row>
    <row r="2877" spans="1:5" x14ac:dyDescent="0.4">
      <c r="A2877">
        <v>2020</v>
      </c>
      <c r="B2877">
        <v>4</v>
      </c>
      <c r="C2877">
        <v>123</v>
      </c>
      <c r="D2877" s="3"/>
      <c r="E2877" s="3"/>
    </row>
    <row r="2878" spans="1:5" x14ac:dyDescent="0.4">
      <c r="A2878">
        <v>2020</v>
      </c>
      <c r="B2878">
        <v>4</v>
      </c>
      <c r="C2878">
        <v>124</v>
      </c>
      <c r="D2878" s="3"/>
      <c r="E2878" s="3"/>
    </row>
    <row r="2879" spans="1:5" x14ac:dyDescent="0.4">
      <c r="A2879">
        <v>2020</v>
      </c>
      <c r="B2879">
        <v>4</v>
      </c>
      <c r="C2879">
        <v>125</v>
      </c>
      <c r="D2879" s="3"/>
      <c r="E2879" s="3"/>
    </row>
    <row r="2880" spans="1:5" x14ac:dyDescent="0.4">
      <c r="A2880">
        <v>2020</v>
      </c>
      <c r="B2880">
        <v>4</v>
      </c>
      <c r="C2880">
        <v>126</v>
      </c>
      <c r="D2880" s="3"/>
      <c r="E2880" s="3"/>
    </row>
    <row r="2881" spans="1:5" x14ac:dyDescent="0.4">
      <c r="A2881">
        <v>2020</v>
      </c>
      <c r="B2881">
        <v>4</v>
      </c>
      <c r="C2881">
        <v>127</v>
      </c>
      <c r="D2881" s="3"/>
      <c r="E2881" s="3"/>
    </row>
    <row r="2882" spans="1:5" x14ac:dyDescent="0.4">
      <c r="A2882">
        <v>2020</v>
      </c>
      <c r="B2882">
        <v>4</v>
      </c>
      <c r="C2882">
        <v>128</v>
      </c>
      <c r="D2882" s="3"/>
      <c r="E2882" s="3"/>
    </row>
    <row r="2883" spans="1:5" x14ac:dyDescent="0.4">
      <c r="A2883">
        <v>2020</v>
      </c>
      <c r="B2883">
        <v>4</v>
      </c>
      <c r="C2883">
        <v>129</v>
      </c>
      <c r="D2883" s="3"/>
      <c r="E2883" s="3"/>
    </row>
    <row r="2884" spans="1:5" x14ac:dyDescent="0.4">
      <c r="A2884">
        <v>2020</v>
      </c>
      <c r="B2884">
        <v>4</v>
      </c>
      <c r="C2884">
        <v>130</v>
      </c>
      <c r="D2884" s="3"/>
      <c r="E2884" s="3"/>
    </row>
    <row r="2885" spans="1:5" x14ac:dyDescent="0.4">
      <c r="A2885">
        <v>2020</v>
      </c>
      <c r="B2885">
        <v>5</v>
      </c>
      <c r="C2885">
        <v>0</v>
      </c>
      <c r="D2885" s="3">
        <v>1135</v>
      </c>
      <c r="E2885" s="3">
        <v>1024</v>
      </c>
    </row>
    <row r="2886" spans="1:5" x14ac:dyDescent="0.4">
      <c r="A2886">
        <v>2020</v>
      </c>
      <c r="B2886">
        <v>5</v>
      </c>
      <c r="C2886">
        <v>1</v>
      </c>
      <c r="D2886" s="3">
        <v>1209</v>
      </c>
      <c r="E2886" s="3">
        <v>1054</v>
      </c>
    </row>
    <row r="2887" spans="1:5" x14ac:dyDescent="0.4">
      <c r="A2887">
        <v>2020</v>
      </c>
      <c r="B2887">
        <v>5</v>
      </c>
      <c r="C2887">
        <v>2</v>
      </c>
      <c r="D2887" s="3">
        <v>1248</v>
      </c>
      <c r="E2887" s="3">
        <v>1233</v>
      </c>
    </row>
    <row r="2888" spans="1:5" x14ac:dyDescent="0.4">
      <c r="A2888">
        <v>2020</v>
      </c>
      <c r="B2888">
        <v>5</v>
      </c>
      <c r="C2888">
        <v>3</v>
      </c>
      <c r="D2888" s="3">
        <v>1363</v>
      </c>
      <c r="E2888" s="3">
        <v>1223</v>
      </c>
    </row>
    <row r="2889" spans="1:5" x14ac:dyDescent="0.4">
      <c r="A2889">
        <v>2020</v>
      </c>
      <c r="B2889">
        <v>5</v>
      </c>
      <c r="C2889">
        <v>4</v>
      </c>
      <c r="D2889" s="3">
        <v>1422</v>
      </c>
      <c r="E2889" s="3">
        <v>1298</v>
      </c>
    </row>
    <row r="2890" spans="1:5" x14ac:dyDescent="0.4">
      <c r="A2890">
        <v>2020</v>
      </c>
      <c r="B2890">
        <v>5</v>
      </c>
      <c r="C2890">
        <v>5</v>
      </c>
      <c r="D2890" s="3">
        <v>1432</v>
      </c>
      <c r="E2890" s="3">
        <v>1424</v>
      </c>
    </row>
    <row r="2891" spans="1:5" x14ac:dyDescent="0.4">
      <c r="A2891">
        <v>2020</v>
      </c>
      <c r="B2891">
        <v>5</v>
      </c>
      <c r="C2891">
        <v>6</v>
      </c>
      <c r="D2891" s="3">
        <v>1391</v>
      </c>
      <c r="E2891" s="3">
        <v>1394</v>
      </c>
    </row>
    <row r="2892" spans="1:5" x14ac:dyDescent="0.4">
      <c r="A2892">
        <v>2020</v>
      </c>
      <c r="B2892">
        <v>5</v>
      </c>
      <c r="C2892">
        <v>7</v>
      </c>
      <c r="D2892" s="3">
        <v>1482</v>
      </c>
      <c r="E2892" s="3">
        <v>1393</v>
      </c>
    </row>
    <row r="2893" spans="1:5" x14ac:dyDescent="0.4">
      <c r="A2893">
        <v>2020</v>
      </c>
      <c r="B2893">
        <v>5</v>
      </c>
      <c r="C2893">
        <v>8</v>
      </c>
      <c r="D2893" s="3">
        <v>1462</v>
      </c>
      <c r="E2893" s="3">
        <v>1538</v>
      </c>
    </row>
    <row r="2894" spans="1:5" x14ac:dyDescent="0.4">
      <c r="A2894">
        <v>2020</v>
      </c>
      <c r="B2894">
        <v>5</v>
      </c>
      <c r="C2894">
        <v>9</v>
      </c>
      <c r="D2894" s="3">
        <v>1618</v>
      </c>
      <c r="E2894" s="3">
        <v>1510</v>
      </c>
    </row>
    <row r="2895" spans="1:5" x14ac:dyDescent="0.4">
      <c r="A2895">
        <v>2020</v>
      </c>
      <c r="B2895">
        <v>5</v>
      </c>
      <c r="C2895">
        <v>10</v>
      </c>
      <c r="D2895" s="3">
        <v>1572</v>
      </c>
      <c r="E2895" s="3">
        <v>1488</v>
      </c>
    </row>
    <row r="2896" spans="1:5" x14ac:dyDescent="0.4">
      <c r="A2896">
        <v>2020</v>
      </c>
      <c r="B2896">
        <v>5</v>
      </c>
      <c r="C2896">
        <v>11</v>
      </c>
      <c r="D2896" s="3">
        <v>1600</v>
      </c>
      <c r="E2896" s="3">
        <v>1533</v>
      </c>
    </row>
    <row r="2897" spans="1:5" x14ac:dyDescent="0.4">
      <c r="A2897">
        <v>2020</v>
      </c>
      <c r="B2897">
        <v>5</v>
      </c>
      <c r="C2897">
        <v>12</v>
      </c>
      <c r="D2897" s="3">
        <v>1685</v>
      </c>
      <c r="E2897" s="3">
        <v>1602</v>
      </c>
    </row>
    <row r="2898" spans="1:5" x14ac:dyDescent="0.4">
      <c r="A2898">
        <v>2020</v>
      </c>
      <c r="B2898">
        <v>5</v>
      </c>
      <c r="C2898">
        <v>13</v>
      </c>
      <c r="D2898" s="3">
        <v>1705</v>
      </c>
      <c r="E2898" s="3">
        <v>1651</v>
      </c>
    </row>
    <row r="2899" spans="1:5" x14ac:dyDescent="0.4">
      <c r="A2899">
        <v>2020</v>
      </c>
      <c r="B2899">
        <v>5</v>
      </c>
      <c r="C2899">
        <v>14</v>
      </c>
      <c r="D2899" s="3">
        <v>1697</v>
      </c>
      <c r="E2899" s="3">
        <v>1536</v>
      </c>
    </row>
    <row r="2900" spans="1:5" x14ac:dyDescent="0.4">
      <c r="A2900">
        <v>2020</v>
      </c>
      <c r="B2900">
        <v>5</v>
      </c>
      <c r="C2900">
        <v>15</v>
      </c>
      <c r="D2900" s="3">
        <v>2009</v>
      </c>
      <c r="E2900" s="3">
        <v>1666</v>
      </c>
    </row>
    <row r="2901" spans="1:5" x14ac:dyDescent="0.4">
      <c r="A2901">
        <v>2020</v>
      </c>
      <c r="B2901">
        <v>5</v>
      </c>
      <c r="C2901">
        <v>16</v>
      </c>
      <c r="D2901" s="3">
        <v>2178</v>
      </c>
      <c r="E2901" s="3">
        <v>1718</v>
      </c>
    </row>
    <row r="2902" spans="1:5" x14ac:dyDescent="0.4">
      <c r="A2902">
        <v>2020</v>
      </c>
      <c r="B2902">
        <v>5</v>
      </c>
      <c r="C2902">
        <v>17</v>
      </c>
      <c r="D2902" s="3">
        <v>2132</v>
      </c>
      <c r="E2902" s="3">
        <v>1782</v>
      </c>
    </row>
    <row r="2903" spans="1:5" x14ac:dyDescent="0.4">
      <c r="A2903">
        <v>2020</v>
      </c>
      <c r="B2903">
        <v>5</v>
      </c>
      <c r="C2903">
        <v>18</v>
      </c>
      <c r="D2903" s="3">
        <v>2908</v>
      </c>
      <c r="E2903" s="3">
        <v>1923</v>
      </c>
    </row>
    <row r="2904" spans="1:5" x14ac:dyDescent="0.4">
      <c r="A2904">
        <v>2020</v>
      </c>
      <c r="B2904">
        <v>5</v>
      </c>
      <c r="C2904">
        <v>19</v>
      </c>
      <c r="D2904" s="3">
        <v>2787</v>
      </c>
      <c r="E2904" s="3">
        <v>1930</v>
      </c>
    </row>
    <row r="2905" spans="1:5" x14ac:dyDescent="0.4">
      <c r="A2905">
        <v>2020</v>
      </c>
      <c r="B2905">
        <v>5</v>
      </c>
      <c r="C2905">
        <v>20</v>
      </c>
      <c r="D2905" s="3">
        <v>2760</v>
      </c>
      <c r="E2905" s="3">
        <v>1994</v>
      </c>
    </row>
    <row r="2906" spans="1:5" x14ac:dyDescent="0.4">
      <c r="A2906">
        <v>2020</v>
      </c>
      <c r="B2906">
        <v>5</v>
      </c>
      <c r="C2906">
        <v>21</v>
      </c>
      <c r="D2906" s="3">
        <v>2604</v>
      </c>
      <c r="E2906" s="3">
        <v>1963</v>
      </c>
    </row>
    <row r="2907" spans="1:5" x14ac:dyDescent="0.4">
      <c r="A2907">
        <v>2020</v>
      </c>
      <c r="B2907">
        <v>5</v>
      </c>
      <c r="C2907">
        <v>22</v>
      </c>
      <c r="D2907" s="3">
        <v>2387</v>
      </c>
      <c r="E2907" s="3">
        <v>1738</v>
      </c>
    </row>
    <row r="2908" spans="1:5" x14ac:dyDescent="0.4">
      <c r="A2908">
        <v>2020</v>
      </c>
      <c r="B2908">
        <v>5</v>
      </c>
      <c r="C2908">
        <v>23</v>
      </c>
      <c r="D2908" s="3">
        <v>2159</v>
      </c>
      <c r="E2908" s="3">
        <v>1711</v>
      </c>
    </row>
    <row r="2909" spans="1:5" x14ac:dyDescent="0.4">
      <c r="A2909">
        <v>2020</v>
      </c>
      <c r="B2909">
        <v>5</v>
      </c>
      <c r="C2909">
        <v>24</v>
      </c>
      <c r="D2909" s="3">
        <v>1997</v>
      </c>
      <c r="E2909" s="3">
        <v>1603</v>
      </c>
    </row>
    <row r="2910" spans="1:5" x14ac:dyDescent="0.4">
      <c r="A2910">
        <v>2020</v>
      </c>
      <c r="B2910">
        <v>5</v>
      </c>
      <c r="C2910">
        <v>25</v>
      </c>
      <c r="D2910" s="3">
        <v>1980</v>
      </c>
      <c r="E2910" s="3">
        <v>1678</v>
      </c>
    </row>
    <row r="2911" spans="1:5" x14ac:dyDescent="0.4">
      <c r="A2911">
        <v>2020</v>
      </c>
      <c r="B2911">
        <v>5</v>
      </c>
      <c r="C2911">
        <v>26</v>
      </c>
      <c r="D2911" s="3">
        <v>1915</v>
      </c>
      <c r="E2911" s="3">
        <v>1569</v>
      </c>
    </row>
    <row r="2912" spans="1:5" x14ac:dyDescent="0.4">
      <c r="A2912">
        <v>2020</v>
      </c>
      <c r="B2912">
        <v>5</v>
      </c>
      <c r="C2912">
        <v>27</v>
      </c>
      <c r="D2912" s="3">
        <v>1887</v>
      </c>
      <c r="E2912" s="3">
        <v>1482</v>
      </c>
    </row>
    <row r="2913" spans="1:5" x14ac:dyDescent="0.4">
      <c r="A2913">
        <v>2020</v>
      </c>
      <c r="B2913">
        <v>5</v>
      </c>
      <c r="C2913">
        <v>28</v>
      </c>
      <c r="D2913" s="3">
        <v>1851</v>
      </c>
      <c r="E2913" s="3">
        <v>1511</v>
      </c>
    </row>
    <row r="2914" spans="1:5" x14ac:dyDescent="0.4">
      <c r="A2914">
        <v>2020</v>
      </c>
      <c r="B2914">
        <v>5</v>
      </c>
      <c r="C2914">
        <v>29</v>
      </c>
      <c r="D2914" s="3">
        <v>1869</v>
      </c>
      <c r="E2914" s="3">
        <v>1560</v>
      </c>
    </row>
    <row r="2915" spans="1:5" x14ac:dyDescent="0.4">
      <c r="A2915">
        <v>2020</v>
      </c>
      <c r="B2915">
        <v>5</v>
      </c>
      <c r="C2915">
        <v>30</v>
      </c>
      <c r="D2915" s="3">
        <v>1806</v>
      </c>
      <c r="E2915" s="3">
        <v>1605</v>
      </c>
    </row>
    <row r="2916" spans="1:5" x14ac:dyDescent="0.4">
      <c r="A2916">
        <v>2020</v>
      </c>
      <c r="B2916">
        <v>5</v>
      </c>
      <c r="C2916">
        <v>31</v>
      </c>
      <c r="D2916" s="3">
        <v>1948</v>
      </c>
      <c r="E2916" s="3">
        <v>1652</v>
      </c>
    </row>
    <row r="2917" spans="1:5" x14ac:dyDescent="0.4">
      <c r="A2917">
        <v>2020</v>
      </c>
      <c r="B2917">
        <v>5</v>
      </c>
      <c r="C2917">
        <v>32</v>
      </c>
      <c r="D2917" s="3">
        <v>1997</v>
      </c>
      <c r="E2917" s="3">
        <v>1721</v>
      </c>
    </row>
    <row r="2918" spans="1:5" x14ac:dyDescent="0.4">
      <c r="A2918">
        <v>2020</v>
      </c>
      <c r="B2918">
        <v>5</v>
      </c>
      <c r="C2918">
        <v>33</v>
      </c>
      <c r="D2918" s="3">
        <v>2023</v>
      </c>
      <c r="E2918" s="3">
        <v>1763</v>
      </c>
    </row>
    <row r="2919" spans="1:5" x14ac:dyDescent="0.4">
      <c r="A2919">
        <v>2020</v>
      </c>
      <c r="B2919">
        <v>5</v>
      </c>
      <c r="C2919">
        <v>34</v>
      </c>
      <c r="D2919" s="3">
        <v>1974</v>
      </c>
      <c r="E2919" s="3">
        <v>1706</v>
      </c>
    </row>
    <row r="2920" spans="1:5" x14ac:dyDescent="0.4">
      <c r="A2920">
        <v>2020</v>
      </c>
      <c r="B2920">
        <v>5</v>
      </c>
      <c r="C2920">
        <v>35</v>
      </c>
      <c r="D2920" s="3">
        <v>2081</v>
      </c>
      <c r="E2920" s="3">
        <v>1900</v>
      </c>
    </row>
    <row r="2921" spans="1:5" x14ac:dyDescent="0.4">
      <c r="A2921">
        <v>2020</v>
      </c>
      <c r="B2921">
        <v>5</v>
      </c>
      <c r="C2921">
        <v>36</v>
      </c>
      <c r="D2921" s="3">
        <v>2060</v>
      </c>
      <c r="E2921" s="3">
        <v>1938</v>
      </c>
    </row>
    <row r="2922" spans="1:5" x14ac:dyDescent="0.4">
      <c r="A2922">
        <v>2020</v>
      </c>
      <c r="B2922">
        <v>5</v>
      </c>
      <c r="C2922">
        <v>37</v>
      </c>
      <c r="D2922" s="3">
        <v>2173</v>
      </c>
      <c r="E2922" s="3">
        <v>2030</v>
      </c>
    </row>
    <row r="2923" spans="1:5" x14ac:dyDescent="0.4">
      <c r="A2923">
        <v>2020</v>
      </c>
      <c r="B2923">
        <v>5</v>
      </c>
      <c r="C2923">
        <v>38</v>
      </c>
      <c r="D2923" s="3">
        <v>2111</v>
      </c>
      <c r="E2923" s="3">
        <v>2006</v>
      </c>
    </row>
    <row r="2924" spans="1:5" x14ac:dyDescent="0.4">
      <c r="A2924">
        <v>2020</v>
      </c>
      <c r="B2924">
        <v>5</v>
      </c>
      <c r="C2924">
        <v>39</v>
      </c>
      <c r="D2924" s="3">
        <v>2211</v>
      </c>
      <c r="E2924" s="3">
        <v>2086</v>
      </c>
    </row>
    <row r="2925" spans="1:5" x14ac:dyDescent="0.4">
      <c r="A2925">
        <v>2020</v>
      </c>
      <c r="B2925">
        <v>5</v>
      </c>
      <c r="C2925">
        <v>40</v>
      </c>
      <c r="D2925" s="3">
        <v>2317</v>
      </c>
      <c r="E2925" s="3">
        <v>2218</v>
      </c>
    </row>
    <row r="2926" spans="1:5" x14ac:dyDescent="0.4">
      <c r="A2926">
        <v>2020</v>
      </c>
      <c r="B2926">
        <v>5</v>
      </c>
      <c r="C2926">
        <v>41</v>
      </c>
      <c r="D2926" s="3">
        <v>2455</v>
      </c>
      <c r="E2926" s="3">
        <v>2286</v>
      </c>
    </row>
    <row r="2927" spans="1:5" x14ac:dyDescent="0.4">
      <c r="A2927">
        <v>2020</v>
      </c>
      <c r="B2927">
        <v>5</v>
      </c>
      <c r="C2927">
        <v>42</v>
      </c>
      <c r="D2927" s="3">
        <v>2501</v>
      </c>
      <c r="E2927" s="3">
        <v>2367</v>
      </c>
    </row>
    <row r="2928" spans="1:5" x14ac:dyDescent="0.4">
      <c r="A2928">
        <v>2020</v>
      </c>
      <c r="B2928">
        <v>5</v>
      </c>
      <c r="C2928">
        <v>43</v>
      </c>
      <c r="D2928" s="3">
        <v>2727</v>
      </c>
      <c r="E2928" s="3">
        <v>2611</v>
      </c>
    </row>
    <row r="2929" spans="1:5" x14ac:dyDescent="0.4">
      <c r="A2929">
        <v>2020</v>
      </c>
      <c r="B2929">
        <v>5</v>
      </c>
      <c r="C2929">
        <v>44</v>
      </c>
      <c r="D2929" s="3">
        <v>2912</v>
      </c>
      <c r="E2929" s="3">
        <v>2629</v>
      </c>
    </row>
    <row r="2930" spans="1:5" x14ac:dyDescent="0.4">
      <c r="A2930">
        <v>2020</v>
      </c>
      <c r="B2930">
        <v>5</v>
      </c>
      <c r="C2930">
        <v>45</v>
      </c>
      <c r="D2930" s="3">
        <v>3046</v>
      </c>
      <c r="E2930" s="3">
        <v>3037</v>
      </c>
    </row>
    <row r="2931" spans="1:5" x14ac:dyDescent="0.4">
      <c r="A2931">
        <v>2020</v>
      </c>
      <c r="B2931">
        <v>5</v>
      </c>
      <c r="C2931">
        <v>46</v>
      </c>
      <c r="D2931" s="3">
        <v>3341</v>
      </c>
      <c r="E2931" s="3">
        <v>3095</v>
      </c>
    </row>
    <row r="2932" spans="1:5" x14ac:dyDescent="0.4">
      <c r="A2932">
        <v>2020</v>
      </c>
      <c r="B2932">
        <v>5</v>
      </c>
      <c r="C2932">
        <v>47</v>
      </c>
      <c r="D2932" s="3">
        <v>3370</v>
      </c>
      <c r="E2932" s="3">
        <v>3161</v>
      </c>
    </row>
    <row r="2933" spans="1:5" x14ac:dyDescent="0.4">
      <c r="A2933">
        <v>2020</v>
      </c>
      <c r="B2933">
        <v>5</v>
      </c>
      <c r="C2933">
        <v>48</v>
      </c>
      <c r="D2933" s="3">
        <v>3469</v>
      </c>
      <c r="E2933" s="3">
        <v>3199</v>
      </c>
    </row>
    <row r="2934" spans="1:5" x14ac:dyDescent="0.4">
      <c r="A2934">
        <v>2020</v>
      </c>
      <c r="B2934">
        <v>5</v>
      </c>
      <c r="C2934">
        <v>49</v>
      </c>
      <c r="D2934" s="3">
        <v>3264</v>
      </c>
      <c r="E2934" s="3">
        <v>3121</v>
      </c>
    </row>
    <row r="2935" spans="1:5" x14ac:dyDescent="0.4">
      <c r="A2935">
        <v>2020</v>
      </c>
      <c r="B2935">
        <v>5</v>
      </c>
      <c r="C2935">
        <v>50</v>
      </c>
      <c r="D2935" s="3">
        <v>3139</v>
      </c>
      <c r="E2935" s="3">
        <v>2898</v>
      </c>
    </row>
    <row r="2936" spans="1:5" x14ac:dyDescent="0.4">
      <c r="A2936">
        <v>2020</v>
      </c>
      <c r="B2936">
        <v>5</v>
      </c>
      <c r="C2936">
        <v>51</v>
      </c>
      <c r="D2936" s="3">
        <v>3235</v>
      </c>
      <c r="E2936" s="3">
        <v>2880</v>
      </c>
    </row>
    <row r="2937" spans="1:5" x14ac:dyDescent="0.4">
      <c r="A2937">
        <v>2020</v>
      </c>
      <c r="B2937">
        <v>5</v>
      </c>
      <c r="C2937">
        <v>52</v>
      </c>
      <c r="D2937" s="3">
        <v>3034</v>
      </c>
      <c r="E2937" s="3">
        <v>2888</v>
      </c>
    </row>
    <row r="2938" spans="1:5" x14ac:dyDescent="0.4">
      <c r="A2938">
        <v>2020</v>
      </c>
      <c r="B2938">
        <v>5</v>
      </c>
      <c r="C2938">
        <v>53</v>
      </c>
      <c r="D2938" s="3">
        <v>2815</v>
      </c>
      <c r="E2938" s="3">
        <v>2585</v>
      </c>
    </row>
    <row r="2939" spans="1:5" x14ac:dyDescent="0.4">
      <c r="A2939">
        <v>2020</v>
      </c>
      <c r="B2939">
        <v>5</v>
      </c>
      <c r="C2939">
        <v>54</v>
      </c>
      <c r="D2939" s="3">
        <v>2549</v>
      </c>
      <c r="E2939" s="3">
        <v>2407</v>
      </c>
    </row>
    <row r="2940" spans="1:5" x14ac:dyDescent="0.4">
      <c r="A2940">
        <v>2020</v>
      </c>
      <c r="B2940">
        <v>5</v>
      </c>
      <c r="C2940">
        <v>55</v>
      </c>
      <c r="D2940" s="3">
        <v>2672</v>
      </c>
      <c r="E2940" s="3">
        <v>2691</v>
      </c>
    </row>
    <row r="2941" spans="1:5" x14ac:dyDescent="0.4">
      <c r="A2941">
        <v>2020</v>
      </c>
      <c r="B2941">
        <v>5</v>
      </c>
      <c r="C2941">
        <v>56</v>
      </c>
      <c r="D2941" s="3">
        <v>2594</v>
      </c>
      <c r="E2941" s="3">
        <v>2457</v>
      </c>
    </row>
    <row r="2942" spans="1:5" x14ac:dyDescent="0.4">
      <c r="A2942">
        <v>2020</v>
      </c>
      <c r="B2942">
        <v>5</v>
      </c>
      <c r="C2942">
        <v>57</v>
      </c>
      <c r="D2942" s="3">
        <v>2549</v>
      </c>
      <c r="E2942" s="3">
        <v>2340</v>
      </c>
    </row>
    <row r="2943" spans="1:5" x14ac:dyDescent="0.4">
      <c r="A2943">
        <v>2020</v>
      </c>
      <c r="B2943">
        <v>5</v>
      </c>
      <c r="C2943">
        <v>58</v>
      </c>
      <c r="D2943" s="3">
        <v>2455</v>
      </c>
      <c r="E2943" s="3">
        <v>2383</v>
      </c>
    </row>
    <row r="2944" spans="1:5" x14ac:dyDescent="0.4">
      <c r="A2944">
        <v>2020</v>
      </c>
      <c r="B2944">
        <v>5</v>
      </c>
      <c r="C2944">
        <v>59</v>
      </c>
      <c r="D2944" s="3">
        <v>2321</v>
      </c>
      <c r="E2944" s="3">
        <v>2304</v>
      </c>
    </row>
    <row r="2945" spans="1:5" x14ac:dyDescent="0.4">
      <c r="A2945">
        <v>2020</v>
      </c>
      <c r="B2945">
        <v>5</v>
      </c>
      <c r="C2945">
        <v>60</v>
      </c>
      <c r="D2945" s="3">
        <v>2447</v>
      </c>
      <c r="E2945" s="3">
        <v>2236</v>
      </c>
    </row>
    <row r="2946" spans="1:5" x14ac:dyDescent="0.4">
      <c r="A2946">
        <v>2020</v>
      </c>
      <c r="B2946">
        <v>5</v>
      </c>
      <c r="C2946">
        <v>61</v>
      </c>
      <c r="D2946" s="3">
        <v>2413</v>
      </c>
      <c r="E2946" s="3">
        <v>2327</v>
      </c>
    </row>
    <row r="2947" spans="1:5" x14ac:dyDescent="0.4">
      <c r="A2947">
        <v>2020</v>
      </c>
      <c r="B2947">
        <v>5</v>
      </c>
      <c r="C2947">
        <v>62</v>
      </c>
      <c r="D2947" s="3">
        <v>2242</v>
      </c>
      <c r="E2947" s="3">
        <v>2175</v>
      </c>
    </row>
    <row r="2948" spans="1:5" x14ac:dyDescent="0.4">
      <c r="A2948">
        <v>2020</v>
      </c>
      <c r="B2948">
        <v>5</v>
      </c>
      <c r="C2948">
        <v>63</v>
      </c>
      <c r="D2948" s="3">
        <v>2271</v>
      </c>
      <c r="E2948" s="3">
        <v>2210</v>
      </c>
    </row>
    <row r="2949" spans="1:5" x14ac:dyDescent="0.4">
      <c r="A2949">
        <v>2020</v>
      </c>
      <c r="B2949">
        <v>5</v>
      </c>
      <c r="C2949">
        <v>64</v>
      </c>
      <c r="D2949" s="3">
        <v>2334</v>
      </c>
      <c r="E2949" s="3">
        <v>2318</v>
      </c>
    </row>
    <row r="2950" spans="1:5" x14ac:dyDescent="0.4">
      <c r="A2950">
        <v>2020</v>
      </c>
      <c r="B2950">
        <v>5</v>
      </c>
      <c r="C2950">
        <v>65</v>
      </c>
      <c r="D2950" s="3">
        <v>2382</v>
      </c>
      <c r="E2950" s="3">
        <v>2441</v>
      </c>
    </row>
    <row r="2951" spans="1:5" x14ac:dyDescent="0.4">
      <c r="A2951">
        <v>2020</v>
      </c>
      <c r="B2951">
        <v>5</v>
      </c>
      <c r="C2951">
        <v>66</v>
      </c>
      <c r="D2951" s="3">
        <v>2431</v>
      </c>
      <c r="E2951" s="3">
        <v>2482</v>
      </c>
    </row>
    <row r="2952" spans="1:5" x14ac:dyDescent="0.4">
      <c r="A2952">
        <v>2020</v>
      </c>
      <c r="B2952">
        <v>5</v>
      </c>
      <c r="C2952">
        <v>67</v>
      </c>
      <c r="D2952" s="3">
        <v>2621</v>
      </c>
      <c r="E2952" s="3">
        <v>2658</v>
      </c>
    </row>
    <row r="2953" spans="1:5" x14ac:dyDescent="0.4">
      <c r="A2953">
        <v>2020</v>
      </c>
      <c r="B2953">
        <v>5</v>
      </c>
      <c r="C2953">
        <v>68</v>
      </c>
      <c r="D2953" s="3">
        <v>2745</v>
      </c>
      <c r="E2953" s="3">
        <v>2913</v>
      </c>
    </row>
    <row r="2954" spans="1:5" x14ac:dyDescent="0.4">
      <c r="A2954">
        <v>2020</v>
      </c>
      <c r="B2954">
        <v>5</v>
      </c>
      <c r="C2954">
        <v>69</v>
      </c>
      <c r="D2954" s="3">
        <v>3000</v>
      </c>
      <c r="E2954" s="3">
        <v>3102</v>
      </c>
    </row>
    <row r="2955" spans="1:5" x14ac:dyDescent="0.4">
      <c r="A2955">
        <v>2020</v>
      </c>
      <c r="B2955">
        <v>5</v>
      </c>
      <c r="C2955">
        <v>70</v>
      </c>
      <c r="D2955" s="3">
        <v>3325</v>
      </c>
      <c r="E2955" s="3">
        <v>3666</v>
      </c>
    </row>
    <row r="2956" spans="1:5" x14ac:dyDescent="0.4">
      <c r="A2956">
        <v>2020</v>
      </c>
      <c r="B2956">
        <v>5</v>
      </c>
      <c r="C2956">
        <v>71</v>
      </c>
      <c r="D2956" s="3">
        <v>3409</v>
      </c>
      <c r="E2956" s="3">
        <v>3754</v>
      </c>
    </row>
    <row r="2957" spans="1:5" x14ac:dyDescent="0.4">
      <c r="A2957">
        <v>2020</v>
      </c>
      <c r="B2957">
        <v>5</v>
      </c>
      <c r="C2957">
        <v>72</v>
      </c>
      <c r="D2957" s="3">
        <v>3559</v>
      </c>
      <c r="E2957" s="3">
        <v>4056</v>
      </c>
    </row>
    <row r="2958" spans="1:5" x14ac:dyDescent="0.4">
      <c r="A2958">
        <v>2020</v>
      </c>
      <c r="B2958">
        <v>5</v>
      </c>
      <c r="C2958">
        <v>73</v>
      </c>
      <c r="D2958" s="3">
        <v>2997</v>
      </c>
      <c r="E2958" s="3">
        <v>3480</v>
      </c>
    </row>
    <row r="2959" spans="1:5" x14ac:dyDescent="0.4">
      <c r="A2959">
        <v>2020</v>
      </c>
      <c r="B2959">
        <v>5</v>
      </c>
      <c r="C2959">
        <v>74</v>
      </c>
      <c r="D2959" s="3">
        <v>1833</v>
      </c>
      <c r="E2959" s="3">
        <v>2232</v>
      </c>
    </row>
    <row r="2960" spans="1:5" x14ac:dyDescent="0.4">
      <c r="A2960">
        <v>2020</v>
      </c>
      <c r="B2960">
        <v>5</v>
      </c>
      <c r="C2960">
        <v>75</v>
      </c>
      <c r="D2960" s="3">
        <v>2293</v>
      </c>
      <c r="E2960" s="3">
        <v>2829</v>
      </c>
    </row>
    <row r="2961" spans="1:5" x14ac:dyDescent="0.4">
      <c r="A2961">
        <v>2020</v>
      </c>
      <c r="B2961">
        <v>5</v>
      </c>
      <c r="C2961">
        <v>76</v>
      </c>
      <c r="D2961" s="3">
        <v>2800</v>
      </c>
      <c r="E2961" s="3">
        <v>3365</v>
      </c>
    </row>
    <row r="2962" spans="1:5" x14ac:dyDescent="0.4">
      <c r="A2962">
        <v>2020</v>
      </c>
      <c r="B2962">
        <v>5</v>
      </c>
      <c r="C2962">
        <v>77</v>
      </c>
      <c r="D2962" s="3">
        <v>2624</v>
      </c>
      <c r="E2962" s="3">
        <v>3024</v>
      </c>
    </row>
    <row r="2963" spans="1:5" x14ac:dyDescent="0.4">
      <c r="A2963">
        <v>2020</v>
      </c>
      <c r="B2963">
        <v>5</v>
      </c>
      <c r="C2963">
        <v>78</v>
      </c>
      <c r="D2963" s="3">
        <v>2599</v>
      </c>
      <c r="E2963" s="3">
        <v>3055</v>
      </c>
    </row>
    <row r="2964" spans="1:5" x14ac:dyDescent="0.4">
      <c r="A2964">
        <v>2020</v>
      </c>
      <c r="B2964">
        <v>5</v>
      </c>
      <c r="C2964">
        <v>79</v>
      </c>
      <c r="D2964" s="3">
        <v>2293</v>
      </c>
      <c r="E2964" s="3">
        <v>2841</v>
      </c>
    </row>
    <row r="2965" spans="1:5" x14ac:dyDescent="0.4">
      <c r="A2965">
        <v>2020</v>
      </c>
      <c r="B2965">
        <v>5</v>
      </c>
      <c r="C2965">
        <v>80</v>
      </c>
      <c r="D2965" s="3">
        <v>2008</v>
      </c>
      <c r="E2965" s="3">
        <v>2520</v>
      </c>
    </row>
    <row r="2966" spans="1:5" x14ac:dyDescent="0.4">
      <c r="A2966">
        <v>2020</v>
      </c>
      <c r="B2966">
        <v>5</v>
      </c>
      <c r="C2966">
        <v>81</v>
      </c>
      <c r="D2966" s="3">
        <v>1730</v>
      </c>
      <c r="E2966" s="3">
        <v>2177</v>
      </c>
    </row>
    <row r="2967" spans="1:5" x14ac:dyDescent="0.4">
      <c r="A2967">
        <v>2020</v>
      </c>
      <c r="B2967">
        <v>5</v>
      </c>
      <c r="C2967">
        <v>82</v>
      </c>
      <c r="D2967" s="3">
        <v>1752</v>
      </c>
      <c r="E2967" s="3">
        <v>2328</v>
      </c>
    </row>
    <row r="2968" spans="1:5" x14ac:dyDescent="0.4">
      <c r="A2968">
        <v>2020</v>
      </c>
      <c r="B2968">
        <v>5</v>
      </c>
      <c r="C2968">
        <v>83</v>
      </c>
      <c r="D2968" s="3">
        <v>1547</v>
      </c>
      <c r="E2968" s="3">
        <v>2049</v>
      </c>
    </row>
    <row r="2969" spans="1:5" x14ac:dyDescent="0.4">
      <c r="A2969">
        <v>2020</v>
      </c>
      <c r="B2969">
        <v>5</v>
      </c>
      <c r="C2969">
        <v>84</v>
      </c>
      <c r="D2969" s="3">
        <v>1538</v>
      </c>
      <c r="E2969" s="3">
        <v>2155</v>
      </c>
    </row>
    <row r="2970" spans="1:5" x14ac:dyDescent="0.4">
      <c r="A2970">
        <v>2020</v>
      </c>
      <c r="B2970">
        <v>5</v>
      </c>
      <c r="C2970">
        <v>85</v>
      </c>
      <c r="D2970" s="3">
        <v>1332</v>
      </c>
      <c r="E2970" s="3">
        <v>1922</v>
      </c>
    </row>
    <row r="2971" spans="1:5" x14ac:dyDescent="0.4">
      <c r="A2971">
        <v>2020</v>
      </c>
      <c r="B2971">
        <v>5</v>
      </c>
      <c r="C2971">
        <v>86</v>
      </c>
      <c r="D2971" s="3">
        <v>1050</v>
      </c>
      <c r="E2971" s="3">
        <v>1680</v>
      </c>
    </row>
    <row r="2972" spans="1:5" x14ac:dyDescent="0.4">
      <c r="A2972">
        <v>2020</v>
      </c>
      <c r="B2972">
        <v>5</v>
      </c>
      <c r="C2972">
        <v>87</v>
      </c>
      <c r="D2972" s="3">
        <v>968</v>
      </c>
      <c r="E2972" s="3">
        <v>1639</v>
      </c>
    </row>
    <row r="2973" spans="1:5" x14ac:dyDescent="0.4">
      <c r="A2973">
        <v>2020</v>
      </c>
      <c r="B2973">
        <v>5</v>
      </c>
      <c r="C2973">
        <v>88</v>
      </c>
      <c r="D2973" s="3">
        <v>785</v>
      </c>
      <c r="E2973" s="3">
        <v>1390</v>
      </c>
    </row>
    <row r="2974" spans="1:5" x14ac:dyDescent="0.4">
      <c r="A2974">
        <v>2020</v>
      </c>
      <c r="B2974">
        <v>5</v>
      </c>
      <c r="C2974">
        <v>89</v>
      </c>
      <c r="D2974" s="3">
        <v>633</v>
      </c>
      <c r="E2974" s="3">
        <v>1213</v>
      </c>
    </row>
    <row r="2975" spans="1:5" x14ac:dyDescent="0.4">
      <c r="A2975">
        <v>2020</v>
      </c>
      <c r="B2975">
        <v>5</v>
      </c>
      <c r="C2975">
        <v>90</v>
      </c>
      <c r="D2975" s="3">
        <v>476</v>
      </c>
      <c r="E2975" s="3">
        <v>1081</v>
      </c>
    </row>
    <row r="2976" spans="1:5" x14ac:dyDescent="0.4">
      <c r="A2976">
        <v>2020</v>
      </c>
      <c r="B2976">
        <v>5</v>
      </c>
      <c r="C2976">
        <v>91</v>
      </c>
      <c r="D2976" s="3">
        <v>379</v>
      </c>
      <c r="E2976" s="3">
        <v>924</v>
      </c>
    </row>
    <row r="2977" spans="1:5" x14ac:dyDescent="0.4">
      <c r="A2977">
        <v>2020</v>
      </c>
      <c r="B2977">
        <v>5</v>
      </c>
      <c r="C2977">
        <v>92</v>
      </c>
      <c r="D2977" s="3">
        <v>313</v>
      </c>
      <c r="E2977" s="3">
        <v>730</v>
      </c>
    </row>
    <row r="2978" spans="1:5" x14ac:dyDescent="0.4">
      <c r="A2978">
        <v>2020</v>
      </c>
      <c r="B2978">
        <v>5</v>
      </c>
      <c r="C2978">
        <v>93</v>
      </c>
      <c r="D2978" s="3">
        <v>228</v>
      </c>
      <c r="E2978" s="3">
        <v>597</v>
      </c>
    </row>
    <row r="2979" spans="1:5" x14ac:dyDescent="0.4">
      <c r="A2979">
        <v>2020</v>
      </c>
      <c r="B2979">
        <v>5</v>
      </c>
      <c r="C2979">
        <v>94</v>
      </c>
      <c r="D2979" s="3">
        <v>173</v>
      </c>
      <c r="E2979" s="3">
        <v>544</v>
      </c>
    </row>
    <row r="2980" spans="1:5" x14ac:dyDescent="0.4">
      <c r="A2980">
        <v>2020</v>
      </c>
      <c r="B2980">
        <v>5</v>
      </c>
      <c r="C2980">
        <v>95</v>
      </c>
      <c r="D2980" s="3">
        <v>100</v>
      </c>
      <c r="E2980" s="3">
        <v>442</v>
      </c>
    </row>
    <row r="2981" spans="1:5" x14ac:dyDescent="0.4">
      <c r="A2981">
        <v>2020</v>
      </c>
      <c r="B2981">
        <v>5</v>
      </c>
      <c r="C2981">
        <v>96</v>
      </c>
      <c r="D2981" s="3">
        <v>79</v>
      </c>
      <c r="E2981" s="3">
        <v>303</v>
      </c>
    </row>
    <row r="2982" spans="1:5" x14ac:dyDescent="0.4">
      <c r="A2982">
        <v>2020</v>
      </c>
      <c r="B2982">
        <v>5</v>
      </c>
      <c r="C2982">
        <v>97</v>
      </c>
      <c r="D2982" s="3">
        <v>52</v>
      </c>
      <c r="E2982" s="3">
        <v>223</v>
      </c>
    </row>
    <row r="2983" spans="1:5" x14ac:dyDescent="0.4">
      <c r="A2983">
        <v>2020</v>
      </c>
      <c r="B2983">
        <v>5</v>
      </c>
      <c r="C2983">
        <v>98</v>
      </c>
      <c r="D2983" s="3">
        <v>30</v>
      </c>
      <c r="E2983" s="3">
        <v>190</v>
      </c>
    </row>
    <row r="2984" spans="1:5" x14ac:dyDescent="0.4">
      <c r="A2984">
        <v>2020</v>
      </c>
      <c r="B2984">
        <v>5</v>
      </c>
      <c r="C2984">
        <v>99</v>
      </c>
      <c r="D2984" s="3">
        <v>15</v>
      </c>
      <c r="E2984" s="3">
        <v>114</v>
      </c>
    </row>
    <row r="2985" spans="1:5" x14ac:dyDescent="0.4">
      <c r="A2985">
        <v>2020</v>
      </c>
      <c r="B2985">
        <v>5</v>
      </c>
      <c r="C2985">
        <v>100</v>
      </c>
      <c r="D2985" s="3">
        <v>15</v>
      </c>
      <c r="E2985" s="3">
        <v>74</v>
      </c>
    </row>
    <row r="2986" spans="1:5" x14ac:dyDescent="0.4">
      <c r="A2986">
        <v>2020</v>
      </c>
      <c r="B2986">
        <v>5</v>
      </c>
      <c r="C2986">
        <v>101</v>
      </c>
      <c r="D2986" s="3">
        <v>9</v>
      </c>
      <c r="E2986" s="3">
        <v>43</v>
      </c>
    </row>
    <row r="2987" spans="1:5" x14ac:dyDescent="0.4">
      <c r="A2987">
        <v>2020</v>
      </c>
      <c r="B2987">
        <v>5</v>
      </c>
      <c r="C2987">
        <v>102</v>
      </c>
      <c r="D2987" s="3">
        <v>2</v>
      </c>
      <c r="E2987" s="3">
        <v>36</v>
      </c>
    </row>
    <row r="2988" spans="1:5" x14ac:dyDescent="0.4">
      <c r="A2988">
        <v>2020</v>
      </c>
      <c r="B2988">
        <v>5</v>
      </c>
      <c r="C2988">
        <v>103</v>
      </c>
      <c r="D2988" s="3">
        <v>1</v>
      </c>
      <c r="E2988" s="3">
        <v>22</v>
      </c>
    </row>
    <row r="2989" spans="1:5" x14ac:dyDescent="0.4">
      <c r="A2989">
        <v>2020</v>
      </c>
      <c r="B2989">
        <v>5</v>
      </c>
      <c r="C2989">
        <v>104</v>
      </c>
      <c r="D2989" s="3">
        <v>1</v>
      </c>
      <c r="E2989" s="3">
        <v>11</v>
      </c>
    </row>
    <row r="2990" spans="1:5" x14ac:dyDescent="0.4">
      <c r="A2990">
        <v>2020</v>
      </c>
      <c r="B2990">
        <v>5</v>
      </c>
      <c r="C2990">
        <v>105</v>
      </c>
      <c r="D2990" s="3">
        <v>1</v>
      </c>
      <c r="E2990" s="3">
        <v>8</v>
      </c>
    </row>
    <row r="2991" spans="1:5" x14ac:dyDescent="0.4">
      <c r="A2991">
        <v>2020</v>
      </c>
      <c r="B2991">
        <v>5</v>
      </c>
      <c r="C2991">
        <v>106</v>
      </c>
      <c r="D2991" s="3">
        <v>1</v>
      </c>
      <c r="E2991" s="3">
        <v>4</v>
      </c>
    </row>
    <row r="2992" spans="1:5" x14ac:dyDescent="0.4">
      <c r="A2992">
        <v>2020</v>
      </c>
      <c r="B2992">
        <v>5</v>
      </c>
      <c r="C2992">
        <v>107</v>
      </c>
      <c r="D2992" s="3">
        <v>1</v>
      </c>
      <c r="E2992" s="3">
        <v>3</v>
      </c>
    </row>
    <row r="2993" spans="1:5" x14ac:dyDescent="0.4">
      <c r="A2993">
        <v>2020</v>
      </c>
      <c r="B2993">
        <v>5</v>
      </c>
      <c r="C2993">
        <v>108</v>
      </c>
      <c r="D2993" s="3"/>
      <c r="E2993" s="3"/>
    </row>
    <row r="2994" spans="1:5" x14ac:dyDescent="0.4">
      <c r="A2994">
        <v>2020</v>
      </c>
      <c r="B2994">
        <v>5</v>
      </c>
      <c r="C2994">
        <v>109</v>
      </c>
      <c r="D2994" s="3"/>
      <c r="E2994" s="3">
        <v>3</v>
      </c>
    </row>
    <row r="2995" spans="1:5" x14ac:dyDescent="0.4">
      <c r="A2995">
        <v>2020</v>
      </c>
      <c r="B2995">
        <v>5</v>
      </c>
      <c r="C2995">
        <v>110</v>
      </c>
      <c r="D2995" s="3"/>
      <c r="E2995" s="3"/>
    </row>
    <row r="2996" spans="1:5" x14ac:dyDescent="0.4">
      <c r="A2996">
        <v>2020</v>
      </c>
      <c r="B2996">
        <v>5</v>
      </c>
      <c r="C2996">
        <v>111</v>
      </c>
      <c r="D2996" s="3"/>
      <c r="E2996" s="3"/>
    </row>
    <row r="2997" spans="1:5" x14ac:dyDescent="0.4">
      <c r="A2997">
        <v>2020</v>
      </c>
      <c r="B2997">
        <v>5</v>
      </c>
      <c r="C2997">
        <v>112</v>
      </c>
      <c r="D2997" s="3"/>
      <c r="E2997" s="3"/>
    </row>
    <row r="2998" spans="1:5" x14ac:dyDescent="0.4">
      <c r="A2998">
        <v>2020</v>
      </c>
      <c r="B2998">
        <v>5</v>
      </c>
      <c r="C2998">
        <v>113</v>
      </c>
      <c r="D2998" s="3"/>
      <c r="E2998" s="3"/>
    </row>
    <row r="2999" spans="1:5" x14ac:dyDescent="0.4">
      <c r="A2999">
        <v>2020</v>
      </c>
      <c r="B2999">
        <v>5</v>
      </c>
      <c r="C2999">
        <v>114</v>
      </c>
      <c r="D2999" s="3"/>
      <c r="E2999" s="3"/>
    </row>
    <row r="3000" spans="1:5" x14ac:dyDescent="0.4">
      <c r="A3000">
        <v>2020</v>
      </c>
      <c r="B3000">
        <v>5</v>
      </c>
      <c r="C3000">
        <v>115</v>
      </c>
      <c r="D3000" s="3"/>
      <c r="E3000" s="3"/>
    </row>
    <row r="3001" spans="1:5" x14ac:dyDescent="0.4">
      <c r="A3001">
        <v>2020</v>
      </c>
      <c r="B3001">
        <v>5</v>
      </c>
      <c r="C3001">
        <v>116</v>
      </c>
      <c r="D3001" s="3"/>
      <c r="E3001" s="3"/>
    </row>
    <row r="3002" spans="1:5" x14ac:dyDescent="0.4">
      <c r="A3002">
        <v>2020</v>
      </c>
      <c r="B3002">
        <v>5</v>
      </c>
      <c r="C3002">
        <v>117</v>
      </c>
      <c r="D3002" s="3"/>
      <c r="E3002" s="3"/>
    </row>
    <row r="3003" spans="1:5" x14ac:dyDescent="0.4">
      <c r="A3003">
        <v>2020</v>
      </c>
      <c r="B3003">
        <v>5</v>
      </c>
      <c r="C3003">
        <v>118</v>
      </c>
      <c r="D3003" s="3"/>
      <c r="E3003" s="3"/>
    </row>
    <row r="3004" spans="1:5" x14ac:dyDescent="0.4">
      <c r="A3004">
        <v>2020</v>
      </c>
      <c r="B3004">
        <v>5</v>
      </c>
      <c r="C3004">
        <v>119</v>
      </c>
      <c r="D3004" s="3"/>
      <c r="E3004" s="3"/>
    </row>
    <row r="3005" spans="1:5" x14ac:dyDescent="0.4">
      <c r="A3005">
        <v>2020</v>
      </c>
      <c r="B3005">
        <v>5</v>
      </c>
      <c r="C3005">
        <v>120</v>
      </c>
      <c r="D3005" s="3"/>
      <c r="E3005" s="3"/>
    </row>
    <row r="3006" spans="1:5" x14ac:dyDescent="0.4">
      <c r="A3006">
        <v>2020</v>
      </c>
      <c r="B3006">
        <v>5</v>
      </c>
      <c r="C3006">
        <v>121</v>
      </c>
      <c r="D3006" s="3"/>
      <c r="E3006" s="3"/>
    </row>
    <row r="3007" spans="1:5" x14ac:dyDescent="0.4">
      <c r="A3007">
        <v>2020</v>
      </c>
      <c r="B3007">
        <v>5</v>
      </c>
      <c r="C3007">
        <v>122</v>
      </c>
      <c r="D3007" s="3"/>
      <c r="E3007" s="3"/>
    </row>
    <row r="3008" spans="1:5" x14ac:dyDescent="0.4">
      <c r="A3008">
        <v>2020</v>
      </c>
      <c r="B3008">
        <v>5</v>
      </c>
      <c r="C3008">
        <v>123</v>
      </c>
      <c r="D3008" s="3"/>
      <c r="E3008" s="3"/>
    </row>
    <row r="3009" spans="1:5" x14ac:dyDescent="0.4">
      <c r="A3009">
        <v>2020</v>
      </c>
      <c r="B3009">
        <v>5</v>
      </c>
      <c r="C3009">
        <v>124</v>
      </c>
      <c r="D3009" s="3"/>
      <c r="E3009" s="3"/>
    </row>
    <row r="3010" spans="1:5" x14ac:dyDescent="0.4">
      <c r="A3010">
        <v>2020</v>
      </c>
      <c r="B3010">
        <v>5</v>
      </c>
      <c r="C3010">
        <v>125</v>
      </c>
      <c r="D3010" s="3"/>
      <c r="E3010" s="3"/>
    </row>
    <row r="3011" spans="1:5" x14ac:dyDescent="0.4">
      <c r="A3011">
        <v>2020</v>
      </c>
      <c r="B3011">
        <v>5</v>
      </c>
      <c r="C3011">
        <v>126</v>
      </c>
      <c r="D3011" s="3"/>
      <c r="E3011" s="3"/>
    </row>
    <row r="3012" spans="1:5" x14ac:dyDescent="0.4">
      <c r="A3012">
        <v>2020</v>
      </c>
      <c r="B3012">
        <v>5</v>
      </c>
      <c r="C3012">
        <v>127</v>
      </c>
      <c r="D3012" s="3"/>
      <c r="E3012" s="3"/>
    </row>
    <row r="3013" spans="1:5" x14ac:dyDescent="0.4">
      <c r="A3013">
        <v>2020</v>
      </c>
      <c r="B3013">
        <v>5</v>
      </c>
      <c r="C3013">
        <v>128</v>
      </c>
      <c r="D3013" s="3"/>
      <c r="E3013" s="3"/>
    </row>
    <row r="3014" spans="1:5" x14ac:dyDescent="0.4">
      <c r="A3014">
        <v>2020</v>
      </c>
      <c r="B3014">
        <v>5</v>
      </c>
      <c r="C3014">
        <v>129</v>
      </c>
      <c r="D3014" s="3"/>
      <c r="E3014" s="3"/>
    </row>
    <row r="3015" spans="1:5" x14ac:dyDescent="0.4">
      <c r="A3015">
        <v>2020</v>
      </c>
      <c r="B3015">
        <v>5</v>
      </c>
      <c r="C3015">
        <v>130</v>
      </c>
      <c r="D3015" s="3"/>
      <c r="E3015" s="3"/>
    </row>
    <row r="3016" spans="1:5" x14ac:dyDescent="0.4">
      <c r="A3016">
        <v>2020</v>
      </c>
      <c r="B3016">
        <v>6</v>
      </c>
      <c r="C3016">
        <v>0</v>
      </c>
      <c r="D3016" s="3">
        <v>1130</v>
      </c>
      <c r="E3016" s="3">
        <v>1020</v>
      </c>
    </row>
    <row r="3017" spans="1:5" x14ac:dyDescent="0.4">
      <c r="A3017">
        <v>2020</v>
      </c>
      <c r="B3017">
        <v>6</v>
      </c>
      <c r="C3017">
        <v>1</v>
      </c>
      <c r="D3017" s="3">
        <v>1214</v>
      </c>
      <c r="E3017" s="3">
        <v>1047</v>
      </c>
    </row>
    <row r="3018" spans="1:5" x14ac:dyDescent="0.4">
      <c r="A3018">
        <v>2020</v>
      </c>
      <c r="B3018">
        <v>6</v>
      </c>
      <c r="C3018">
        <v>2</v>
      </c>
      <c r="D3018" s="3">
        <v>1251</v>
      </c>
      <c r="E3018" s="3">
        <v>1226</v>
      </c>
    </row>
    <row r="3019" spans="1:5" x14ac:dyDescent="0.4">
      <c r="A3019">
        <v>2020</v>
      </c>
      <c r="B3019">
        <v>6</v>
      </c>
      <c r="C3019">
        <v>3</v>
      </c>
      <c r="D3019" s="3">
        <v>1339</v>
      </c>
      <c r="E3019" s="3">
        <v>1219</v>
      </c>
    </row>
    <row r="3020" spans="1:5" x14ac:dyDescent="0.4">
      <c r="A3020">
        <v>2020</v>
      </c>
      <c r="B3020">
        <v>6</v>
      </c>
      <c r="C3020">
        <v>4</v>
      </c>
      <c r="D3020" s="3">
        <v>1432</v>
      </c>
      <c r="E3020" s="3">
        <v>1285</v>
      </c>
    </row>
    <row r="3021" spans="1:5" x14ac:dyDescent="0.4">
      <c r="A3021">
        <v>2020</v>
      </c>
      <c r="B3021">
        <v>6</v>
      </c>
      <c r="C3021">
        <v>5</v>
      </c>
      <c r="D3021" s="3">
        <v>1406</v>
      </c>
      <c r="E3021" s="3">
        <v>1424</v>
      </c>
    </row>
    <row r="3022" spans="1:5" x14ac:dyDescent="0.4">
      <c r="A3022">
        <v>2020</v>
      </c>
      <c r="B3022">
        <v>6</v>
      </c>
      <c r="C3022">
        <v>6</v>
      </c>
      <c r="D3022" s="3">
        <v>1404</v>
      </c>
      <c r="E3022" s="3">
        <v>1361</v>
      </c>
    </row>
    <row r="3023" spans="1:5" x14ac:dyDescent="0.4">
      <c r="A3023">
        <v>2020</v>
      </c>
      <c r="B3023">
        <v>6</v>
      </c>
      <c r="C3023">
        <v>7</v>
      </c>
      <c r="D3023" s="3">
        <v>1474</v>
      </c>
      <c r="E3023" s="3">
        <v>1423</v>
      </c>
    </row>
    <row r="3024" spans="1:5" x14ac:dyDescent="0.4">
      <c r="A3024">
        <v>2020</v>
      </c>
      <c r="B3024">
        <v>6</v>
      </c>
      <c r="C3024">
        <v>8</v>
      </c>
      <c r="D3024" s="3">
        <v>1471</v>
      </c>
      <c r="E3024" s="3">
        <v>1481</v>
      </c>
    </row>
    <row r="3025" spans="1:5" x14ac:dyDescent="0.4">
      <c r="A3025">
        <v>2020</v>
      </c>
      <c r="B3025">
        <v>6</v>
      </c>
      <c r="C3025">
        <v>9</v>
      </c>
      <c r="D3025" s="3">
        <v>1600</v>
      </c>
      <c r="E3025" s="3">
        <v>1543</v>
      </c>
    </row>
    <row r="3026" spans="1:5" x14ac:dyDescent="0.4">
      <c r="A3026">
        <v>2020</v>
      </c>
      <c r="B3026">
        <v>6</v>
      </c>
      <c r="C3026">
        <v>10</v>
      </c>
      <c r="D3026" s="3">
        <v>1590</v>
      </c>
      <c r="E3026" s="3">
        <v>1512</v>
      </c>
    </row>
    <row r="3027" spans="1:5" x14ac:dyDescent="0.4">
      <c r="A3027">
        <v>2020</v>
      </c>
      <c r="B3027">
        <v>6</v>
      </c>
      <c r="C3027">
        <v>11</v>
      </c>
      <c r="D3027" s="3">
        <v>1617</v>
      </c>
      <c r="E3027" s="3">
        <v>1523</v>
      </c>
    </row>
    <row r="3028" spans="1:5" x14ac:dyDescent="0.4">
      <c r="A3028">
        <v>2020</v>
      </c>
      <c r="B3028">
        <v>6</v>
      </c>
      <c r="C3028">
        <v>12</v>
      </c>
      <c r="D3028" s="3">
        <v>1645</v>
      </c>
      <c r="E3028" s="3">
        <v>1590</v>
      </c>
    </row>
    <row r="3029" spans="1:5" x14ac:dyDescent="0.4">
      <c r="A3029">
        <v>2020</v>
      </c>
      <c r="B3029">
        <v>6</v>
      </c>
      <c r="C3029">
        <v>13</v>
      </c>
      <c r="D3029" s="3">
        <v>1700</v>
      </c>
      <c r="E3029" s="3">
        <v>1624</v>
      </c>
    </row>
    <row r="3030" spans="1:5" x14ac:dyDescent="0.4">
      <c r="A3030">
        <v>2020</v>
      </c>
      <c r="B3030">
        <v>6</v>
      </c>
      <c r="C3030">
        <v>14</v>
      </c>
      <c r="D3030" s="3">
        <v>1689</v>
      </c>
      <c r="E3030" s="3">
        <v>1565</v>
      </c>
    </row>
    <row r="3031" spans="1:5" x14ac:dyDescent="0.4">
      <c r="A3031">
        <v>2020</v>
      </c>
      <c r="B3031">
        <v>6</v>
      </c>
      <c r="C3031">
        <v>15</v>
      </c>
      <c r="D3031" s="3">
        <v>1977</v>
      </c>
      <c r="E3031" s="3">
        <v>1663</v>
      </c>
    </row>
    <row r="3032" spans="1:5" x14ac:dyDescent="0.4">
      <c r="A3032">
        <v>2020</v>
      </c>
      <c r="B3032">
        <v>6</v>
      </c>
      <c r="C3032">
        <v>16</v>
      </c>
      <c r="D3032" s="3">
        <v>2143</v>
      </c>
      <c r="E3032" s="3">
        <v>1701</v>
      </c>
    </row>
    <row r="3033" spans="1:5" x14ac:dyDescent="0.4">
      <c r="A3033">
        <v>2020</v>
      </c>
      <c r="B3033">
        <v>6</v>
      </c>
      <c r="C3033">
        <v>17</v>
      </c>
      <c r="D3033" s="3">
        <v>2150</v>
      </c>
      <c r="E3033" s="3">
        <v>1783</v>
      </c>
    </row>
    <row r="3034" spans="1:5" x14ac:dyDescent="0.4">
      <c r="A3034">
        <v>2020</v>
      </c>
      <c r="B3034">
        <v>6</v>
      </c>
      <c r="C3034">
        <v>18</v>
      </c>
      <c r="D3034" s="3">
        <v>2553</v>
      </c>
      <c r="E3034" s="3">
        <v>1885</v>
      </c>
    </row>
    <row r="3035" spans="1:5" x14ac:dyDescent="0.4">
      <c r="A3035">
        <v>2020</v>
      </c>
      <c r="B3035">
        <v>6</v>
      </c>
      <c r="C3035">
        <v>19</v>
      </c>
      <c r="D3035" s="3">
        <v>2650</v>
      </c>
      <c r="E3035" s="3">
        <v>1916</v>
      </c>
    </row>
    <row r="3036" spans="1:5" x14ac:dyDescent="0.4">
      <c r="A3036">
        <v>2020</v>
      </c>
      <c r="B3036">
        <v>6</v>
      </c>
      <c r="C3036">
        <v>20</v>
      </c>
      <c r="D3036" s="3">
        <v>2653</v>
      </c>
      <c r="E3036" s="3">
        <v>1997</v>
      </c>
    </row>
    <row r="3037" spans="1:5" x14ac:dyDescent="0.4">
      <c r="A3037">
        <v>2020</v>
      </c>
      <c r="B3037">
        <v>6</v>
      </c>
      <c r="C3037">
        <v>21</v>
      </c>
      <c r="D3037" s="3">
        <v>2577</v>
      </c>
      <c r="E3037" s="3">
        <v>1951</v>
      </c>
    </row>
    <row r="3038" spans="1:5" x14ac:dyDescent="0.4">
      <c r="A3038">
        <v>2020</v>
      </c>
      <c r="B3038">
        <v>6</v>
      </c>
      <c r="C3038">
        <v>22</v>
      </c>
      <c r="D3038" s="3">
        <v>2335</v>
      </c>
      <c r="E3038" s="3">
        <v>1733</v>
      </c>
    </row>
    <row r="3039" spans="1:5" x14ac:dyDescent="0.4">
      <c r="A3039">
        <v>2020</v>
      </c>
      <c r="B3039">
        <v>6</v>
      </c>
      <c r="C3039">
        <v>23</v>
      </c>
      <c r="D3039" s="3">
        <v>2154</v>
      </c>
      <c r="E3039" s="3">
        <v>1711</v>
      </c>
    </row>
    <row r="3040" spans="1:5" x14ac:dyDescent="0.4">
      <c r="A3040">
        <v>2020</v>
      </c>
      <c r="B3040">
        <v>6</v>
      </c>
      <c r="C3040">
        <v>24</v>
      </c>
      <c r="D3040" s="3">
        <v>1949</v>
      </c>
      <c r="E3040" s="3">
        <v>1597</v>
      </c>
    </row>
    <row r="3041" spans="1:5" x14ac:dyDescent="0.4">
      <c r="A3041">
        <v>2020</v>
      </c>
      <c r="B3041">
        <v>6</v>
      </c>
      <c r="C3041">
        <v>25</v>
      </c>
      <c r="D3041" s="3">
        <v>1956</v>
      </c>
      <c r="E3041" s="3">
        <v>1672</v>
      </c>
    </row>
    <row r="3042" spans="1:5" x14ac:dyDescent="0.4">
      <c r="A3042">
        <v>2020</v>
      </c>
      <c r="B3042">
        <v>6</v>
      </c>
      <c r="C3042">
        <v>26</v>
      </c>
      <c r="D3042" s="3">
        <v>1901</v>
      </c>
      <c r="E3042" s="3">
        <v>1562</v>
      </c>
    </row>
    <row r="3043" spans="1:5" x14ac:dyDescent="0.4">
      <c r="A3043">
        <v>2020</v>
      </c>
      <c r="B3043">
        <v>6</v>
      </c>
      <c r="C3043">
        <v>27</v>
      </c>
      <c r="D3043" s="3">
        <v>1888</v>
      </c>
      <c r="E3043" s="3">
        <v>1470</v>
      </c>
    </row>
    <row r="3044" spans="1:5" x14ac:dyDescent="0.4">
      <c r="A3044">
        <v>2020</v>
      </c>
      <c r="B3044">
        <v>6</v>
      </c>
      <c r="C3044">
        <v>28</v>
      </c>
      <c r="D3044" s="3">
        <v>1835</v>
      </c>
      <c r="E3044" s="3">
        <v>1527</v>
      </c>
    </row>
    <row r="3045" spans="1:5" x14ac:dyDescent="0.4">
      <c r="A3045">
        <v>2020</v>
      </c>
      <c r="B3045">
        <v>6</v>
      </c>
      <c r="C3045">
        <v>29</v>
      </c>
      <c r="D3045" s="3">
        <v>1887</v>
      </c>
      <c r="E3045" s="3">
        <v>1538</v>
      </c>
    </row>
    <row r="3046" spans="1:5" x14ac:dyDescent="0.4">
      <c r="A3046">
        <v>2020</v>
      </c>
      <c r="B3046">
        <v>6</v>
      </c>
      <c r="C3046">
        <v>30</v>
      </c>
      <c r="D3046" s="3">
        <v>1791</v>
      </c>
      <c r="E3046" s="3">
        <v>1609</v>
      </c>
    </row>
    <row r="3047" spans="1:5" x14ac:dyDescent="0.4">
      <c r="A3047">
        <v>2020</v>
      </c>
      <c r="B3047">
        <v>6</v>
      </c>
      <c r="C3047">
        <v>31</v>
      </c>
      <c r="D3047" s="3">
        <v>1922</v>
      </c>
      <c r="E3047" s="3">
        <v>1635</v>
      </c>
    </row>
    <row r="3048" spans="1:5" x14ac:dyDescent="0.4">
      <c r="A3048">
        <v>2020</v>
      </c>
      <c r="B3048">
        <v>6</v>
      </c>
      <c r="C3048">
        <v>32</v>
      </c>
      <c r="D3048" s="3">
        <v>1957</v>
      </c>
      <c r="E3048" s="3">
        <v>1702</v>
      </c>
    </row>
    <row r="3049" spans="1:5" x14ac:dyDescent="0.4">
      <c r="A3049">
        <v>2020</v>
      </c>
      <c r="B3049">
        <v>6</v>
      </c>
      <c r="C3049">
        <v>33</v>
      </c>
      <c r="D3049" s="3">
        <v>2026</v>
      </c>
      <c r="E3049" s="3">
        <v>1783</v>
      </c>
    </row>
    <row r="3050" spans="1:5" x14ac:dyDescent="0.4">
      <c r="A3050">
        <v>2020</v>
      </c>
      <c r="B3050">
        <v>6</v>
      </c>
      <c r="C3050">
        <v>34</v>
      </c>
      <c r="D3050" s="3">
        <v>1972</v>
      </c>
      <c r="E3050" s="3">
        <v>1696</v>
      </c>
    </row>
    <row r="3051" spans="1:5" x14ac:dyDescent="0.4">
      <c r="A3051">
        <v>2020</v>
      </c>
      <c r="B3051">
        <v>6</v>
      </c>
      <c r="C3051">
        <v>35</v>
      </c>
      <c r="D3051" s="3">
        <v>2092</v>
      </c>
      <c r="E3051" s="3">
        <v>1900</v>
      </c>
    </row>
    <row r="3052" spans="1:5" x14ac:dyDescent="0.4">
      <c r="A3052">
        <v>2020</v>
      </c>
      <c r="B3052">
        <v>6</v>
      </c>
      <c r="C3052">
        <v>36</v>
      </c>
      <c r="D3052" s="3">
        <v>2051</v>
      </c>
      <c r="E3052" s="3">
        <v>1909</v>
      </c>
    </row>
    <row r="3053" spans="1:5" x14ac:dyDescent="0.4">
      <c r="A3053">
        <v>2020</v>
      </c>
      <c r="B3053">
        <v>6</v>
      </c>
      <c r="C3053">
        <v>37</v>
      </c>
      <c r="D3053" s="3">
        <v>2155</v>
      </c>
      <c r="E3053" s="3">
        <v>2017</v>
      </c>
    </row>
    <row r="3054" spans="1:5" x14ac:dyDescent="0.4">
      <c r="A3054">
        <v>2020</v>
      </c>
      <c r="B3054">
        <v>6</v>
      </c>
      <c r="C3054">
        <v>38</v>
      </c>
      <c r="D3054" s="3">
        <v>2130</v>
      </c>
      <c r="E3054" s="3">
        <v>2028</v>
      </c>
    </row>
    <row r="3055" spans="1:5" x14ac:dyDescent="0.4">
      <c r="A3055">
        <v>2020</v>
      </c>
      <c r="B3055">
        <v>6</v>
      </c>
      <c r="C3055">
        <v>39</v>
      </c>
      <c r="D3055" s="3">
        <v>2199</v>
      </c>
      <c r="E3055" s="3">
        <v>2073</v>
      </c>
    </row>
    <row r="3056" spans="1:5" x14ac:dyDescent="0.4">
      <c r="A3056">
        <v>2020</v>
      </c>
      <c r="B3056">
        <v>6</v>
      </c>
      <c r="C3056">
        <v>40</v>
      </c>
      <c r="D3056" s="3">
        <v>2264</v>
      </c>
      <c r="E3056" s="3">
        <v>2219</v>
      </c>
    </row>
    <row r="3057" spans="1:5" x14ac:dyDescent="0.4">
      <c r="A3057">
        <v>2020</v>
      </c>
      <c r="B3057">
        <v>6</v>
      </c>
      <c r="C3057">
        <v>41</v>
      </c>
      <c r="D3057" s="3">
        <v>2473</v>
      </c>
      <c r="E3057" s="3">
        <v>2240</v>
      </c>
    </row>
    <row r="3058" spans="1:5" x14ac:dyDescent="0.4">
      <c r="A3058">
        <v>2020</v>
      </c>
      <c r="B3058">
        <v>6</v>
      </c>
      <c r="C3058">
        <v>42</v>
      </c>
      <c r="D3058" s="3">
        <v>2470</v>
      </c>
      <c r="E3058" s="3">
        <v>2374</v>
      </c>
    </row>
    <row r="3059" spans="1:5" x14ac:dyDescent="0.4">
      <c r="A3059">
        <v>2020</v>
      </c>
      <c r="B3059">
        <v>6</v>
      </c>
      <c r="C3059">
        <v>43</v>
      </c>
      <c r="D3059" s="3">
        <v>2720</v>
      </c>
      <c r="E3059" s="3">
        <v>2587</v>
      </c>
    </row>
    <row r="3060" spans="1:5" x14ac:dyDescent="0.4">
      <c r="A3060">
        <v>2020</v>
      </c>
      <c r="B3060">
        <v>6</v>
      </c>
      <c r="C3060">
        <v>44</v>
      </c>
      <c r="D3060" s="3">
        <v>2934</v>
      </c>
      <c r="E3060" s="3">
        <v>2656</v>
      </c>
    </row>
    <row r="3061" spans="1:5" x14ac:dyDescent="0.4">
      <c r="A3061">
        <v>2020</v>
      </c>
      <c r="B3061">
        <v>6</v>
      </c>
      <c r="C3061">
        <v>45</v>
      </c>
      <c r="D3061" s="3">
        <v>3010</v>
      </c>
      <c r="E3061" s="3">
        <v>2993</v>
      </c>
    </row>
    <row r="3062" spans="1:5" x14ac:dyDescent="0.4">
      <c r="A3062">
        <v>2020</v>
      </c>
      <c r="B3062">
        <v>6</v>
      </c>
      <c r="C3062">
        <v>46</v>
      </c>
      <c r="D3062" s="3">
        <v>3291</v>
      </c>
      <c r="E3062" s="3">
        <v>3050</v>
      </c>
    </row>
    <row r="3063" spans="1:5" x14ac:dyDescent="0.4">
      <c r="A3063">
        <v>2020</v>
      </c>
      <c r="B3063">
        <v>6</v>
      </c>
      <c r="C3063">
        <v>47</v>
      </c>
      <c r="D3063" s="3">
        <v>3378</v>
      </c>
      <c r="E3063" s="3">
        <v>3168</v>
      </c>
    </row>
    <row r="3064" spans="1:5" x14ac:dyDescent="0.4">
      <c r="A3064">
        <v>2020</v>
      </c>
      <c r="B3064">
        <v>6</v>
      </c>
      <c r="C3064">
        <v>48</v>
      </c>
      <c r="D3064" s="3">
        <v>3476</v>
      </c>
      <c r="E3064" s="3">
        <v>3200</v>
      </c>
    </row>
    <row r="3065" spans="1:5" x14ac:dyDescent="0.4">
      <c r="A3065">
        <v>2020</v>
      </c>
      <c r="B3065">
        <v>6</v>
      </c>
      <c r="C3065">
        <v>49</v>
      </c>
      <c r="D3065" s="3">
        <v>3283</v>
      </c>
      <c r="E3065" s="3">
        <v>3157</v>
      </c>
    </row>
    <row r="3066" spans="1:5" x14ac:dyDescent="0.4">
      <c r="A3066">
        <v>2020</v>
      </c>
      <c r="B3066">
        <v>6</v>
      </c>
      <c r="C3066">
        <v>50</v>
      </c>
      <c r="D3066" s="3">
        <v>3150</v>
      </c>
      <c r="E3066" s="3">
        <v>2900</v>
      </c>
    </row>
    <row r="3067" spans="1:5" x14ac:dyDescent="0.4">
      <c r="A3067">
        <v>2020</v>
      </c>
      <c r="B3067">
        <v>6</v>
      </c>
      <c r="C3067">
        <v>51</v>
      </c>
      <c r="D3067" s="3">
        <v>3252</v>
      </c>
      <c r="E3067" s="3">
        <v>2912</v>
      </c>
    </row>
    <row r="3068" spans="1:5" x14ac:dyDescent="0.4">
      <c r="A3068">
        <v>2020</v>
      </c>
      <c r="B3068">
        <v>6</v>
      </c>
      <c r="C3068">
        <v>52</v>
      </c>
      <c r="D3068" s="3">
        <v>3055</v>
      </c>
      <c r="E3068" s="3">
        <v>2884</v>
      </c>
    </row>
    <row r="3069" spans="1:5" x14ac:dyDescent="0.4">
      <c r="A3069">
        <v>2020</v>
      </c>
      <c r="B3069">
        <v>6</v>
      </c>
      <c r="C3069">
        <v>53</v>
      </c>
      <c r="D3069" s="3">
        <v>2844</v>
      </c>
      <c r="E3069" s="3">
        <v>2638</v>
      </c>
    </row>
    <row r="3070" spans="1:5" x14ac:dyDescent="0.4">
      <c r="A3070">
        <v>2020</v>
      </c>
      <c r="B3070">
        <v>6</v>
      </c>
      <c r="C3070">
        <v>54</v>
      </c>
      <c r="D3070" s="3">
        <v>2516</v>
      </c>
      <c r="E3070" s="3">
        <v>2370</v>
      </c>
    </row>
    <row r="3071" spans="1:5" x14ac:dyDescent="0.4">
      <c r="A3071">
        <v>2020</v>
      </c>
      <c r="B3071">
        <v>6</v>
      </c>
      <c r="C3071">
        <v>55</v>
      </c>
      <c r="D3071" s="3">
        <v>2714</v>
      </c>
      <c r="E3071" s="3">
        <v>2675</v>
      </c>
    </row>
    <row r="3072" spans="1:5" x14ac:dyDescent="0.4">
      <c r="A3072">
        <v>2020</v>
      </c>
      <c r="B3072">
        <v>6</v>
      </c>
      <c r="C3072">
        <v>56</v>
      </c>
      <c r="D3072" s="3">
        <v>2579</v>
      </c>
      <c r="E3072" s="3">
        <v>2502</v>
      </c>
    </row>
    <row r="3073" spans="1:5" x14ac:dyDescent="0.4">
      <c r="A3073">
        <v>2020</v>
      </c>
      <c r="B3073">
        <v>6</v>
      </c>
      <c r="C3073">
        <v>57</v>
      </c>
      <c r="D3073" s="3">
        <v>2568</v>
      </c>
      <c r="E3073" s="3">
        <v>2332</v>
      </c>
    </row>
    <row r="3074" spans="1:5" x14ac:dyDescent="0.4">
      <c r="A3074">
        <v>2020</v>
      </c>
      <c r="B3074">
        <v>6</v>
      </c>
      <c r="C3074">
        <v>58</v>
      </c>
      <c r="D3074" s="3">
        <v>2475</v>
      </c>
      <c r="E3074" s="3">
        <v>2399</v>
      </c>
    </row>
    <row r="3075" spans="1:5" x14ac:dyDescent="0.4">
      <c r="A3075">
        <v>2020</v>
      </c>
      <c r="B3075">
        <v>6</v>
      </c>
      <c r="C3075">
        <v>59</v>
      </c>
      <c r="D3075" s="3">
        <v>2316</v>
      </c>
      <c r="E3075" s="3">
        <v>2298</v>
      </c>
    </row>
    <row r="3076" spans="1:5" x14ac:dyDescent="0.4">
      <c r="A3076">
        <v>2020</v>
      </c>
      <c r="B3076">
        <v>6</v>
      </c>
      <c r="C3076">
        <v>60</v>
      </c>
      <c r="D3076" s="3">
        <v>2433</v>
      </c>
      <c r="E3076" s="3">
        <v>2231</v>
      </c>
    </row>
    <row r="3077" spans="1:5" x14ac:dyDescent="0.4">
      <c r="A3077">
        <v>2020</v>
      </c>
      <c r="B3077">
        <v>6</v>
      </c>
      <c r="C3077">
        <v>61</v>
      </c>
      <c r="D3077" s="3">
        <v>2417</v>
      </c>
      <c r="E3077" s="3">
        <v>2317</v>
      </c>
    </row>
    <row r="3078" spans="1:5" x14ac:dyDescent="0.4">
      <c r="A3078">
        <v>2020</v>
      </c>
      <c r="B3078">
        <v>6</v>
      </c>
      <c r="C3078">
        <v>62</v>
      </c>
      <c r="D3078" s="3">
        <v>2275</v>
      </c>
      <c r="E3078" s="3">
        <v>2178</v>
      </c>
    </row>
    <row r="3079" spans="1:5" x14ac:dyDescent="0.4">
      <c r="A3079">
        <v>2020</v>
      </c>
      <c r="B3079">
        <v>6</v>
      </c>
      <c r="C3079">
        <v>63</v>
      </c>
      <c r="D3079" s="3">
        <v>2245</v>
      </c>
      <c r="E3079" s="3">
        <v>2191</v>
      </c>
    </row>
    <row r="3080" spans="1:5" x14ac:dyDescent="0.4">
      <c r="A3080">
        <v>2020</v>
      </c>
      <c r="B3080">
        <v>6</v>
      </c>
      <c r="C3080">
        <v>64</v>
      </c>
      <c r="D3080" s="3">
        <v>2329</v>
      </c>
      <c r="E3080" s="3">
        <v>2332</v>
      </c>
    </row>
    <row r="3081" spans="1:5" x14ac:dyDescent="0.4">
      <c r="A3081">
        <v>2020</v>
      </c>
      <c r="B3081">
        <v>6</v>
      </c>
      <c r="C3081">
        <v>65</v>
      </c>
      <c r="D3081" s="3">
        <v>2373</v>
      </c>
      <c r="E3081" s="3">
        <v>2428</v>
      </c>
    </row>
    <row r="3082" spans="1:5" x14ac:dyDescent="0.4">
      <c r="A3082">
        <v>2020</v>
      </c>
      <c r="B3082">
        <v>6</v>
      </c>
      <c r="C3082">
        <v>66</v>
      </c>
      <c r="D3082" s="3">
        <v>2436</v>
      </c>
      <c r="E3082" s="3">
        <v>2476</v>
      </c>
    </row>
    <row r="3083" spans="1:5" x14ac:dyDescent="0.4">
      <c r="A3083">
        <v>2020</v>
      </c>
      <c r="B3083">
        <v>6</v>
      </c>
      <c r="C3083">
        <v>67</v>
      </c>
      <c r="D3083" s="3">
        <v>2592</v>
      </c>
      <c r="E3083" s="3">
        <v>2632</v>
      </c>
    </row>
    <row r="3084" spans="1:5" x14ac:dyDescent="0.4">
      <c r="A3084">
        <v>2020</v>
      </c>
      <c r="B3084">
        <v>6</v>
      </c>
      <c r="C3084">
        <v>68</v>
      </c>
      <c r="D3084" s="3">
        <v>2742</v>
      </c>
      <c r="E3084" s="3">
        <v>2906</v>
      </c>
    </row>
    <row r="3085" spans="1:5" x14ac:dyDescent="0.4">
      <c r="A3085">
        <v>2020</v>
      </c>
      <c r="B3085">
        <v>6</v>
      </c>
      <c r="C3085">
        <v>69</v>
      </c>
      <c r="D3085" s="3">
        <v>2961</v>
      </c>
      <c r="E3085" s="3">
        <v>3094</v>
      </c>
    </row>
    <row r="3086" spans="1:5" x14ac:dyDescent="0.4">
      <c r="A3086">
        <v>2020</v>
      </c>
      <c r="B3086">
        <v>6</v>
      </c>
      <c r="C3086">
        <v>70</v>
      </c>
      <c r="D3086" s="3">
        <v>3303</v>
      </c>
      <c r="E3086" s="3">
        <v>3588</v>
      </c>
    </row>
    <row r="3087" spans="1:5" x14ac:dyDescent="0.4">
      <c r="A3087">
        <v>2020</v>
      </c>
      <c r="B3087">
        <v>6</v>
      </c>
      <c r="C3087">
        <v>71</v>
      </c>
      <c r="D3087" s="3">
        <v>3420</v>
      </c>
      <c r="E3087" s="3">
        <v>3758</v>
      </c>
    </row>
    <row r="3088" spans="1:5" x14ac:dyDescent="0.4">
      <c r="A3088">
        <v>2020</v>
      </c>
      <c r="B3088">
        <v>6</v>
      </c>
      <c r="C3088">
        <v>72</v>
      </c>
      <c r="D3088" s="3">
        <v>3494</v>
      </c>
      <c r="E3088" s="3">
        <v>4062</v>
      </c>
    </row>
    <row r="3089" spans="1:5" x14ac:dyDescent="0.4">
      <c r="A3089">
        <v>2020</v>
      </c>
      <c r="B3089">
        <v>6</v>
      </c>
      <c r="C3089">
        <v>73</v>
      </c>
      <c r="D3089" s="3">
        <v>3110</v>
      </c>
      <c r="E3089" s="3">
        <v>3568</v>
      </c>
    </row>
    <row r="3090" spans="1:5" x14ac:dyDescent="0.4">
      <c r="A3090">
        <v>2020</v>
      </c>
      <c r="B3090">
        <v>6</v>
      </c>
      <c r="C3090">
        <v>74</v>
      </c>
      <c r="D3090" s="3">
        <v>1872</v>
      </c>
      <c r="E3090" s="3">
        <v>2249</v>
      </c>
    </row>
    <row r="3091" spans="1:5" x14ac:dyDescent="0.4">
      <c r="A3091">
        <v>2020</v>
      </c>
      <c r="B3091">
        <v>6</v>
      </c>
      <c r="C3091">
        <v>75</v>
      </c>
      <c r="D3091" s="3">
        <v>2243</v>
      </c>
      <c r="E3091" s="3">
        <v>2762</v>
      </c>
    </row>
    <row r="3092" spans="1:5" x14ac:dyDescent="0.4">
      <c r="A3092">
        <v>2020</v>
      </c>
      <c r="B3092">
        <v>6</v>
      </c>
      <c r="C3092">
        <v>76</v>
      </c>
      <c r="D3092" s="3">
        <v>2804</v>
      </c>
      <c r="E3092" s="3">
        <v>3356</v>
      </c>
    </row>
    <row r="3093" spans="1:5" x14ac:dyDescent="0.4">
      <c r="A3093">
        <v>2020</v>
      </c>
      <c r="B3093">
        <v>6</v>
      </c>
      <c r="C3093">
        <v>77</v>
      </c>
      <c r="D3093" s="3">
        <v>2613</v>
      </c>
      <c r="E3093" s="3">
        <v>3023</v>
      </c>
    </row>
    <row r="3094" spans="1:5" x14ac:dyDescent="0.4">
      <c r="A3094">
        <v>2020</v>
      </c>
      <c r="B3094">
        <v>6</v>
      </c>
      <c r="C3094">
        <v>78</v>
      </c>
      <c r="D3094" s="3">
        <v>2600</v>
      </c>
      <c r="E3094" s="3">
        <v>3078</v>
      </c>
    </row>
    <row r="3095" spans="1:5" x14ac:dyDescent="0.4">
      <c r="A3095">
        <v>2020</v>
      </c>
      <c r="B3095">
        <v>6</v>
      </c>
      <c r="C3095">
        <v>79</v>
      </c>
      <c r="D3095" s="3">
        <v>2327</v>
      </c>
      <c r="E3095" s="3">
        <v>2862</v>
      </c>
    </row>
    <row r="3096" spans="1:5" x14ac:dyDescent="0.4">
      <c r="A3096">
        <v>2020</v>
      </c>
      <c r="B3096">
        <v>6</v>
      </c>
      <c r="C3096">
        <v>80</v>
      </c>
      <c r="D3096" s="3">
        <v>2010</v>
      </c>
      <c r="E3096" s="3">
        <v>2544</v>
      </c>
    </row>
    <row r="3097" spans="1:5" x14ac:dyDescent="0.4">
      <c r="A3097">
        <v>2020</v>
      </c>
      <c r="B3097">
        <v>6</v>
      </c>
      <c r="C3097">
        <v>81</v>
      </c>
      <c r="D3097" s="3">
        <v>1736</v>
      </c>
      <c r="E3097" s="3">
        <v>2181</v>
      </c>
    </row>
    <row r="3098" spans="1:5" x14ac:dyDescent="0.4">
      <c r="A3098">
        <v>2020</v>
      </c>
      <c r="B3098">
        <v>6</v>
      </c>
      <c r="C3098">
        <v>82</v>
      </c>
      <c r="D3098" s="3">
        <v>1726</v>
      </c>
      <c r="E3098" s="3">
        <v>2320</v>
      </c>
    </row>
    <row r="3099" spans="1:5" x14ac:dyDescent="0.4">
      <c r="A3099">
        <v>2020</v>
      </c>
      <c r="B3099">
        <v>6</v>
      </c>
      <c r="C3099">
        <v>83</v>
      </c>
      <c r="D3099" s="3">
        <v>1577</v>
      </c>
      <c r="E3099" s="3">
        <v>2067</v>
      </c>
    </row>
    <row r="3100" spans="1:5" x14ac:dyDescent="0.4">
      <c r="A3100">
        <v>2020</v>
      </c>
      <c r="B3100">
        <v>6</v>
      </c>
      <c r="C3100">
        <v>84</v>
      </c>
      <c r="D3100" s="3">
        <v>1528</v>
      </c>
      <c r="E3100" s="3">
        <v>2124</v>
      </c>
    </row>
    <row r="3101" spans="1:5" x14ac:dyDescent="0.4">
      <c r="A3101">
        <v>2020</v>
      </c>
      <c r="B3101">
        <v>6</v>
      </c>
      <c r="C3101">
        <v>85</v>
      </c>
      <c r="D3101" s="3">
        <v>1346</v>
      </c>
      <c r="E3101" s="3">
        <v>1946</v>
      </c>
    </row>
    <row r="3102" spans="1:5" x14ac:dyDescent="0.4">
      <c r="A3102">
        <v>2020</v>
      </c>
      <c r="B3102">
        <v>6</v>
      </c>
      <c r="C3102">
        <v>86</v>
      </c>
      <c r="D3102" s="3">
        <v>1049</v>
      </c>
      <c r="E3102" s="3">
        <v>1690</v>
      </c>
    </row>
    <row r="3103" spans="1:5" x14ac:dyDescent="0.4">
      <c r="A3103">
        <v>2020</v>
      </c>
      <c r="B3103">
        <v>6</v>
      </c>
      <c r="C3103">
        <v>87</v>
      </c>
      <c r="D3103" s="3">
        <v>959</v>
      </c>
      <c r="E3103" s="3">
        <v>1638</v>
      </c>
    </row>
    <row r="3104" spans="1:5" x14ac:dyDescent="0.4">
      <c r="A3104">
        <v>2020</v>
      </c>
      <c r="B3104">
        <v>6</v>
      </c>
      <c r="C3104">
        <v>88</v>
      </c>
      <c r="D3104" s="3">
        <v>801</v>
      </c>
      <c r="E3104" s="3">
        <v>1392</v>
      </c>
    </row>
    <row r="3105" spans="1:5" x14ac:dyDescent="0.4">
      <c r="A3105">
        <v>2020</v>
      </c>
      <c r="B3105">
        <v>6</v>
      </c>
      <c r="C3105">
        <v>89</v>
      </c>
      <c r="D3105" s="3">
        <v>638</v>
      </c>
      <c r="E3105" s="3">
        <v>1229</v>
      </c>
    </row>
    <row r="3106" spans="1:5" x14ac:dyDescent="0.4">
      <c r="A3106">
        <v>2020</v>
      </c>
      <c r="B3106">
        <v>6</v>
      </c>
      <c r="C3106">
        <v>90</v>
      </c>
      <c r="D3106" s="3">
        <v>464</v>
      </c>
      <c r="E3106" s="3">
        <v>1044</v>
      </c>
    </row>
    <row r="3107" spans="1:5" x14ac:dyDescent="0.4">
      <c r="A3107">
        <v>2020</v>
      </c>
      <c r="B3107">
        <v>6</v>
      </c>
      <c r="C3107">
        <v>91</v>
      </c>
      <c r="D3107" s="3">
        <v>390</v>
      </c>
      <c r="E3107" s="3">
        <v>937</v>
      </c>
    </row>
    <row r="3108" spans="1:5" x14ac:dyDescent="0.4">
      <c r="A3108">
        <v>2020</v>
      </c>
      <c r="B3108">
        <v>6</v>
      </c>
      <c r="C3108">
        <v>92</v>
      </c>
      <c r="D3108" s="3">
        <v>311</v>
      </c>
      <c r="E3108" s="3">
        <v>732</v>
      </c>
    </row>
    <row r="3109" spans="1:5" x14ac:dyDescent="0.4">
      <c r="A3109">
        <v>2020</v>
      </c>
      <c r="B3109">
        <v>6</v>
      </c>
      <c r="C3109">
        <v>93</v>
      </c>
      <c r="D3109" s="3">
        <v>232</v>
      </c>
      <c r="E3109" s="3">
        <v>603</v>
      </c>
    </row>
    <row r="3110" spans="1:5" x14ac:dyDescent="0.4">
      <c r="A3110">
        <v>2020</v>
      </c>
      <c r="B3110">
        <v>6</v>
      </c>
      <c r="C3110">
        <v>94</v>
      </c>
      <c r="D3110" s="3">
        <v>169</v>
      </c>
      <c r="E3110" s="3">
        <v>531</v>
      </c>
    </row>
    <row r="3111" spans="1:5" x14ac:dyDescent="0.4">
      <c r="A3111">
        <v>2020</v>
      </c>
      <c r="B3111">
        <v>6</v>
      </c>
      <c r="C3111">
        <v>95</v>
      </c>
      <c r="D3111" s="3">
        <v>104</v>
      </c>
      <c r="E3111" s="3">
        <v>450</v>
      </c>
    </row>
    <row r="3112" spans="1:5" x14ac:dyDescent="0.4">
      <c r="A3112">
        <v>2020</v>
      </c>
      <c r="B3112">
        <v>6</v>
      </c>
      <c r="C3112">
        <v>96</v>
      </c>
      <c r="D3112" s="3">
        <v>79</v>
      </c>
      <c r="E3112" s="3">
        <v>299</v>
      </c>
    </row>
    <row r="3113" spans="1:5" x14ac:dyDescent="0.4">
      <c r="A3113">
        <v>2020</v>
      </c>
      <c r="B3113">
        <v>6</v>
      </c>
      <c r="C3113">
        <v>97</v>
      </c>
      <c r="D3113" s="3">
        <v>51</v>
      </c>
      <c r="E3113" s="3">
        <v>224</v>
      </c>
    </row>
    <row r="3114" spans="1:5" x14ac:dyDescent="0.4">
      <c r="A3114">
        <v>2020</v>
      </c>
      <c r="B3114">
        <v>6</v>
      </c>
      <c r="C3114">
        <v>98</v>
      </c>
      <c r="D3114" s="3">
        <v>30</v>
      </c>
      <c r="E3114" s="3">
        <v>186</v>
      </c>
    </row>
    <row r="3115" spans="1:5" x14ac:dyDescent="0.4">
      <c r="A3115">
        <v>2020</v>
      </c>
      <c r="B3115">
        <v>6</v>
      </c>
      <c r="C3115">
        <v>99</v>
      </c>
      <c r="D3115" s="3">
        <v>16</v>
      </c>
      <c r="E3115" s="3">
        <v>114</v>
      </c>
    </row>
    <row r="3116" spans="1:5" x14ac:dyDescent="0.4">
      <c r="A3116">
        <v>2020</v>
      </c>
      <c r="B3116">
        <v>6</v>
      </c>
      <c r="C3116">
        <v>100</v>
      </c>
      <c r="D3116" s="3">
        <v>17</v>
      </c>
      <c r="E3116" s="3">
        <v>76</v>
      </c>
    </row>
    <row r="3117" spans="1:5" x14ac:dyDescent="0.4">
      <c r="A3117">
        <v>2020</v>
      </c>
      <c r="B3117">
        <v>6</v>
      </c>
      <c r="C3117">
        <v>101</v>
      </c>
      <c r="D3117" s="3">
        <v>8</v>
      </c>
      <c r="E3117" s="3">
        <v>45</v>
      </c>
    </row>
    <row r="3118" spans="1:5" x14ac:dyDescent="0.4">
      <c r="A3118">
        <v>2020</v>
      </c>
      <c r="B3118">
        <v>6</v>
      </c>
      <c r="C3118">
        <v>102</v>
      </c>
      <c r="D3118" s="3">
        <v>3</v>
      </c>
      <c r="E3118" s="3">
        <v>33</v>
      </c>
    </row>
    <row r="3119" spans="1:5" x14ac:dyDescent="0.4">
      <c r="A3119">
        <v>2020</v>
      </c>
      <c r="B3119">
        <v>6</v>
      </c>
      <c r="C3119">
        <v>103</v>
      </c>
      <c r="D3119" s="3">
        <v>1</v>
      </c>
      <c r="E3119" s="3">
        <v>22</v>
      </c>
    </row>
    <row r="3120" spans="1:5" x14ac:dyDescent="0.4">
      <c r="A3120">
        <v>2020</v>
      </c>
      <c r="B3120">
        <v>6</v>
      </c>
      <c r="C3120">
        <v>104</v>
      </c>
      <c r="D3120" s="3">
        <v>1</v>
      </c>
      <c r="E3120" s="3">
        <v>11</v>
      </c>
    </row>
    <row r="3121" spans="1:5" x14ac:dyDescent="0.4">
      <c r="A3121">
        <v>2020</v>
      </c>
      <c r="B3121">
        <v>6</v>
      </c>
      <c r="C3121">
        <v>105</v>
      </c>
      <c r="D3121" s="3">
        <v>1</v>
      </c>
      <c r="E3121" s="3">
        <v>8</v>
      </c>
    </row>
    <row r="3122" spans="1:5" x14ac:dyDescent="0.4">
      <c r="A3122">
        <v>2020</v>
      </c>
      <c r="B3122">
        <v>6</v>
      </c>
      <c r="C3122">
        <v>106</v>
      </c>
      <c r="D3122" s="3"/>
      <c r="E3122" s="3">
        <v>4</v>
      </c>
    </row>
    <row r="3123" spans="1:5" x14ac:dyDescent="0.4">
      <c r="A3123">
        <v>2020</v>
      </c>
      <c r="B3123">
        <v>6</v>
      </c>
      <c r="C3123">
        <v>107</v>
      </c>
      <c r="D3123" s="3">
        <v>2</v>
      </c>
      <c r="E3123" s="3">
        <v>3</v>
      </c>
    </row>
    <row r="3124" spans="1:5" x14ac:dyDescent="0.4">
      <c r="A3124">
        <v>2020</v>
      </c>
      <c r="B3124">
        <v>6</v>
      </c>
      <c r="C3124">
        <v>108</v>
      </c>
      <c r="D3124" s="3"/>
      <c r="E3124" s="3"/>
    </row>
    <row r="3125" spans="1:5" x14ac:dyDescent="0.4">
      <c r="A3125">
        <v>2020</v>
      </c>
      <c r="B3125">
        <v>6</v>
      </c>
      <c r="C3125">
        <v>109</v>
      </c>
      <c r="D3125" s="3"/>
      <c r="E3125" s="3">
        <v>3</v>
      </c>
    </row>
    <row r="3126" spans="1:5" x14ac:dyDescent="0.4">
      <c r="A3126">
        <v>2020</v>
      </c>
      <c r="B3126">
        <v>6</v>
      </c>
      <c r="C3126">
        <v>110</v>
      </c>
      <c r="D3126" s="3"/>
      <c r="E3126" s="3"/>
    </row>
    <row r="3127" spans="1:5" x14ac:dyDescent="0.4">
      <c r="A3127">
        <v>2020</v>
      </c>
      <c r="B3127">
        <v>6</v>
      </c>
      <c r="C3127">
        <v>111</v>
      </c>
      <c r="D3127" s="3"/>
      <c r="E3127" s="3"/>
    </row>
    <row r="3128" spans="1:5" x14ac:dyDescent="0.4">
      <c r="A3128">
        <v>2020</v>
      </c>
      <c r="B3128">
        <v>6</v>
      </c>
      <c r="C3128">
        <v>112</v>
      </c>
      <c r="D3128" s="3"/>
      <c r="E3128" s="3"/>
    </row>
    <row r="3129" spans="1:5" x14ac:dyDescent="0.4">
      <c r="A3129">
        <v>2020</v>
      </c>
      <c r="B3129">
        <v>6</v>
      </c>
      <c r="C3129">
        <v>113</v>
      </c>
      <c r="D3129" s="3"/>
      <c r="E3129" s="3"/>
    </row>
    <row r="3130" spans="1:5" x14ac:dyDescent="0.4">
      <c r="A3130">
        <v>2020</v>
      </c>
      <c r="B3130">
        <v>6</v>
      </c>
      <c r="C3130">
        <v>114</v>
      </c>
      <c r="D3130" s="3"/>
      <c r="E3130" s="3"/>
    </row>
    <row r="3131" spans="1:5" x14ac:dyDescent="0.4">
      <c r="A3131">
        <v>2020</v>
      </c>
      <c r="B3131">
        <v>6</v>
      </c>
      <c r="C3131">
        <v>115</v>
      </c>
      <c r="D3131" s="3"/>
      <c r="E3131" s="3"/>
    </row>
    <row r="3132" spans="1:5" x14ac:dyDescent="0.4">
      <c r="A3132">
        <v>2020</v>
      </c>
      <c r="B3132">
        <v>6</v>
      </c>
      <c r="C3132">
        <v>116</v>
      </c>
      <c r="D3132" s="3"/>
      <c r="E3132" s="3"/>
    </row>
    <row r="3133" spans="1:5" x14ac:dyDescent="0.4">
      <c r="A3133">
        <v>2020</v>
      </c>
      <c r="B3133">
        <v>6</v>
      </c>
      <c r="C3133">
        <v>117</v>
      </c>
      <c r="D3133" s="3"/>
      <c r="E3133" s="3"/>
    </row>
    <row r="3134" spans="1:5" x14ac:dyDescent="0.4">
      <c r="A3134">
        <v>2020</v>
      </c>
      <c r="B3134">
        <v>6</v>
      </c>
      <c r="C3134">
        <v>118</v>
      </c>
      <c r="D3134" s="3"/>
      <c r="E3134" s="3"/>
    </row>
    <row r="3135" spans="1:5" x14ac:dyDescent="0.4">
      <c r="A3135">
        <v>2020</v>
      </c>
      <c r="B3135">
        <v>6</v>
      </c>
      <c r="C3135">
        <v>119</v>
      </c>
      <c r="D3135" s="3"/>
      <c r="E3135" s="3"/>
    </row>
    <row r="3136" spans="1:5" x14ac:dyDescent="0.4">
      <c r="A3136">
        <v>2020</v>
      </c>
      <c r="B3136">
        <v>6</v>
      </c>
      <c r="C3136">
        <v>120</v>
      </c>
      <c r="D3136" s="3"/>
      <c r="E3136" s="3"/>
    </row>
    <row r="3137" spans="1:5" x14ac:dyDescent="0.4">
      <c r="A3137">
        <v>2020</v>
      </c>
      <c r="B3137">
        <v>6</v>
      </c>
      <c r="C3137">
        <v>121</v>
      </c>
      <c r="D3137" s="3"/>
      <c r="E3137" s="3"/>
    </row>
    <row r="3138" spans="1:5" x14ac:dyDescent="0.4">
      <c r="A3138">
        <v>2020</v>
      </c>
      <c r="B3138">
        <v>6</v>
      </c>
      <c r="C3138">
        <v>122</v>
      </c>
      <c r="D3138" s="3"/>
      <c r="E3138" s="3"/>
    </row>
    <row r="3139" spans="1:5" x14ac:dyDescent="0.4">
      <c r="A3139">
        <v>2020</v>
      </c>
      <c r="B3139">
        <v>6</v>
      </c>
      <c r="C3139">
        <v>123</v>
      </c>
      <c r="D3139" s="3"/>
      <c r="E3139" s="3"/>
    </row>
    <row r="3140" spans="1:5" x14ac:dyDescent="0.4">
      <c r="A3140">
        <v>2020</v>
      </c>
      <c r="B3140">
        <v>6</v>
      </c>
      <c r="C3140">
        <v>124</v>
      </c>
      <c r="D3140" s="3"/>
      <c r="E3140" s="3"/>
    </row>
    <row r="3141" spans="1:5" x14ac:dyDescent="0.4">
      <c r="A3141">
        <v>2020</v>
      </c>
      <c r="B3141">
        <v>6</v>
      </c>
      <c r="C3141">
        <v>125</v>
      </c>
      <c r="D3141" s="3"/>
      <c r="E3141" s="3"/>
    </row>
    <row r="3142" spans="1:5" x14ac:dyDescent="0.4">
      <c r="A3142">
        <v>2020</v>
      </c>
      <c r="B3142">
        <v>6</v>
      </c>
      <c r="C3142">
        <v>126</v>
      </c>
      <c r="D3142" s="3"/>
      <c r="E3142" s="3"/>
    </row>
    <row r="3143" spans="1:5" x14ac:dyDescent="0.4">
      <c r="A3143">
        <v>2020</v>
      </c>
      <c r="B3143">
        <v>6</v>
      </c>
      <c r="C3143">
        <v>127</v>
      </c>
      <c r="D3143" s="3"/>
      <c r="E3143" s="3"/>
    </row>
    <row r="3144" spans="1:5" x14ac:dyDescent="0.4">
      <c r="A3144">
        <v>2020</v>
      </c>
      <c r="B3144">
        <v>6</v>
      </c>
      <c r="C3144">
        <v>128</v>
      </c>
      <c r="D3144" s="3"/>
      <c r="E3144" s="3"/>
    </row>
    <row r="3145" spans="1:5" x14ac:dyDescent="0.4">
      <c r="A3145">
        <v>2020</v>
      </c>
      <c r="B3145">
        <v>6</v>
      </c>
      <c r="C3145">
        <v>129</v>
      </c>
      <c r="D3145" s="3"/>
      <c r="E3145" s="3"/>
    </row>
    <row r="3146" spans="1:5" x14ac:dyDescent="0.4">
      <c r="A3146">
        <v>2020</v>
      </c>
      <c r="B3146">
        <v>6</v>
      </c>
      <c r="C3146">
        <v>130</v>
      </c>
      <c r="D3146" s="3"/>
      <c r="E3146" s="3"/>
    </row>
    <row r="3147" spans="1:5" x14ac:dyDescent="0.4">
      <c r="A3147">
        <v>2020</v>
      </c>
      <c r="B3147">
        <v>7</v>
      </c>
      <c r="C3147">
        <v>0</v>
      </c>
      <c r="D3147" s="3">
        <v>1089</v>
      </c>
      <c r="E3147" s="3">
        <v>1025</v>
      </c>
    </row>
    <row r="3148" spans="1:5" x14ac:dyDescent="0.4">
      <c r="A3148">
        <v>2020</v>
      </c>
      <c r="B3148">
        <v>7</v>
      </c>
      <c r="C3148">
        <v>1</v>
      </c>
      <c r="D3148" s="3">
        <v>1213</v>
      </c>
      <c r="E3148" s="3">
        <v>1050</v>
      </c>
    </row>
    <row r="3149" spans="1:5" x14ac:dyDescent="0.4">
      <c r="A3149">
        <v>2020</v>
      </c>
      <c r="B3149">
        <v>7</v>
      </c>
      <c r="C3149">
        <v>2</v>
      </c>
      <c r="D3149" s="3">
        <v>1241</v>
      </c>
      <c r="E3149" s="3">
        <v>1203</v>
      </c>
    </row>
    <row r="3150" spans="1:5" x14ac:dyDescent="0.4">
      <c r="A3150">
        <v>2020</v>
      </c>
      <c r="B3150">
        <v>7</v>
      </c>
      <c r="C3150">
        <v>3</v>
      </c>
      <c r="D3150" s="3">
        <v>1302</v>
      </c>
      <c r="E3150" s="3">
        <v>1216</v>
      </c>
    </row>
    <row r="3151" spans="1:5" x14ac:dyDescent="0.4">
      <c r="A3151">
        <v>2020</v>
      </c>
      <c r="B3151">
        <v>7</v>
      </c>
      <c r="C3151">
        <v>4</v>
      </c>
      <c r="D3151" s="3">
        <v>1453</v>
      </c>
      <c r="E3151" s="3">
        <v>1286</v>
      </c>
    </row>
    <row r="3152" spans="1:5" x14ac:dyDescent="0.4">
      <c r="A3152">
        <v>2020</v>
      </c>
      <c r="B3152">
        <v>7</v>
      </c>
      <c r="C3152">
        <v>5</v>
      </c>
      <c r="D3152" s="3">
        <v>1388</v>
      </c>
      <c r="E3152" s="3">
        <v>1409</v>
      </c>
    </row>
    <row r="3153" spans="1:5" x14ac:dyDescent="0.4">
      <c r="A3153">
        <v>2020</v>
      </c>
      <c r="B3153">
        <v>7</v>
      </c>
      <c r="C3153">
        <v>6</v>
      </c>
      <c r="D3153" s="3">
        <v>1405</v>
      </c>
      <c r="E3153" s="3">
        <v>1377</v>
      </c>
    </row>
    <row r="3154" spans="1:5" x14ac:dyDescent="0.4">
      <c r="A3154">
        <v>2020</v>
      </c>
      <c r="B3154">
        <v>7</v>
      </c>
      <c r="C3154">
        <v>7</v>
      </c>
      <c r="D3154" s="3">
        <v>1473</v>
      </c>
      <c r="E3154" s="3">
        <v>1408</v>
      </c>
    </row>
    <row r="3155" spans="1:5" x14ac:dyDescent="0.4">
      <c r="A3155">
        <v>2020</v>
      </c>
      <c r="B3155">
        <v>7</v>
      </c>
      <c r="C3155">
        <v>8</v>
      </c>
      <c r="D3155" s="3">
        <v>1471</v>
      </c>
      <c r="E3155" s="3">
        <v>1468</v>
      </c>
    </row>
    <row r="3156" spans="1:5" x14ac:dyDescent="0.4">
      <c r="A3156">
        <v>2020</v>
      </c>
      <c r="B3156">
        <v>7</v>
      </c>
      <c r="C3156">
        <v>9</v>
      </c>
      <c r="D3156" s="3">
        <v>1609</v>
      </c>
      <c r="E3156" s="3">
        <v>1536</v>
      </c>
    </row>
    <row r="3157" spans="1:5" x14ac:dyDescent="0.4">
      <c r="A3157">
        <v>2020</v>
      </c>
      <c r="B3157">
        <v>7</v>
      </c>
      <c r="C3157">
        <v>10</v>
      </c>
      <c r="D3157" s="3">
        <v>1577</v>
      </c>
      <c r="E3157" s="3">
        <v>1506</v>
      </c>
    </row>
    <row r="3158" spans="1:5" x14ac:dyDescent="0.4">
      <c r="A3158">
        <v>2020</v>
      </c>
      <c r="B3158">
        <v>7</v>
      </c>
      <c r="C3158">
        <v>11</v>
      </c>
      <c r="D3158" s="3">
        <v>1595</v>
      </c>
      <c r="E3158" s="3">
        <v>1506</v>
      </c>
    </row>
    <row r="3159" spans="1:5" x14ac:dyDescent="0.4">
      <c r="A3159">
        <v>2020</v>
      </c>
      <c r="B3159">
        <v>7</v>
      </c>
      <c r="C3159">
        <v>12</v>
      </c>
      <c r="D3159" s="3">
        <v>1641</v>
      </c>
      <c r="E3159" s="3">
        <v>1597</v>
      </c>
    </row>
    <row r="3160" spans="1:5" x14ac:dyDescent="0.4">
      <c r="A3160">
        <v>2020</v>
      </c>
      <c r="B3160">
        <v>7</v>
      </c>
      <c r="C3160">
        <v>13</v>
      </c>
      <c r="D3160" s="3">
        <v>1682</v>
      </c>
      <c r="E3160" s="3">
        <v>1609</v>
      </c>
    </row>
    <row r="3161" spans="1:5" x14ac:dyDescent="0.4">
      <c r="A3161">
        <v>2020</v>
      </c>
      <c r="B3161">
        <v>7</v>
      </c>
      <c r="C3161">
        <v>14</v>
      </c>
      <c r="D3161" s="3">
        <v>1716</v>
      </c>
      <c r="E3161" s="3">
        <v>1608</v>
      </c>
    </row>
    <row r="3162" spans="1:5" x14ac:dyDescent="0.4">
      <c r="A3162">
        <v>2020</v>
      </c>
      <c r="B3162">
        <v>7</v>
      </c>
      <c r="C3162">
        <v>15</v>
      </c>
      <c r="D3162" s="3">
        <v>1929</v>
      </c>
      <c r="E3162" s="3">
        <v>1644</v>
      </c>
    </row>
    <row r="3163" spans="1:5" x14ac:dyDescent="0.4">
      <c r="A3163">
        <v>2020</v>
      </c>
      <c r="B3163">
        <v>7</v>
      </c>
      <c r="C3163">
        <v>16</v>
      </c>
      <c r="D3163" s="3">
        <v>2136</v>
      </c>
      <c r="E3163" s="3">
        <v>1680</v>
      </c>
    </row>
    <row r="3164" spans="1:5" x14ac:dyDescent="0.4">
      <c r="A3164">
        <v>2020</v>
      </c>
      <c r="B3164">
        <v>7</v>
      </c>
      <c r="C3164">
        <v>17</v>
      </c>
      <c r="D3164" s="3">
        <v>2150</v>
      </c>
      <c r="E3164" s="3">
        <v>1791</v>
      </c>
    </row>
    <row r="3165" spans="1:5" x14ac:dyDescent="0.4">
      <c r="A3165">
        <v>2020</v>
      </c>
      <c r="B3165">
        <v>7</v>
      </c>
      <c r="C3165">
        <v>18</v>
      </c>
      <c r="D3165" s="3">
        <v>2482</v>
      </c>
      <c r="E3165" s="3">
        <v>1859</v>
      </c>
    </row>
    <row r="3166" spans="1:5" x14ac:dyDescent="0.4">
      <c r="A3166">
        <v>2020</v>
      </c>
      <c r="B3166">
        <v>7</v>
      </c>
      <c r="C3166">
        <v>19</v>
      </c>
      <c r="D3166" s="3">
        <v>2596</v>
      </c>
      <c r="E3166" s="3">
        <v>1924</v>
      </c>
    </row>
    <row r="3167" spans="1:5" x14ac:dyDescent="0.4">
      <c r="A3167">
        <v>2020</v>
      </c>
      <c r="B3167">
        <v>7</v>
      </c>
      <c r="C3167">
        <v>20</v>
      </c>
      <c r="D3167" s="3">
        <v>2613</v>
      </c>
      <c r="E3167" s="3">
        <v>2007</v>
      </c>
    </row>
    <row r="3168" spans="1:5" x14ac:dyDescent="0.4">
      <c r="A3168">
        <v>2020</v>
      </c>
      <c r="B3168">
        <v>7</v>
      </c>
      <c r="C3168">
        <v>21</v>
      </c>
      <c r="D3168" s="3">
        <v>2602</v>
      </c>
      <c r="E3168" s="3">
        <v>1950</v>
      </c>
    </row>
    <row r="3169" spans="1:5" x14ac:dyDescent="0.4">
      <c r="A3169">
        <v>2020</v>
      </c>
      <c r="B3169">
        <v>7</v>
      </c>
      <c r="C3169">
        <v>22</v>
      </c>
      <c r="D3169" s="3">
        <v>2343</v>
      </c>
      <c r="E3169" s="3">
        <v>1767</v>
      </c>
    </row>
    <row r="3170" spans="1:5" x14ac:dyDescent="0.4">
      <c r="A3170">
        <v>2020</v>
      </c>
      <c r="B3170">
        <v>7</v>
      </c>
      <c r="C3170">
        <v>23</v>
      </c>
      <c r="D3170" s="3">
        <v>2147</v>
      </c>
      <c r="E3170" s="3">
        <v>1695</v>
      </c>
    </row>
    <row r="3171" spans="1:5" x14ac:dyDescent="0.4">
      <c r="A3171">
        <v>2020</v>
      </c>
      <c r="B3171">
        <v>7</v>
      </c>
      <c r="C3171">
        <v>24</v>
      </c>
      <c r="D3171" s="3">
        <v>1935</v>
      </c>
      <c r="E3171" s="3">
        <v>1583</v>
      </c>
    </row>
    <row r="3172" spans="1:5" x14ac:dyDescent="0.4">
      <c r="A3172">
        <v>2020</v>
      </c>
      <c r="B3172">
        <v>7</v>
      </c>
      <c r="C3172">
        <v>25</v>
      </c>
      <c r="D3172" s="3">
        <v>1978</v>
      </c>
      <c r="E3172" s="3">
        <v>1651</v>
      </c>
    </row>
    <row r="3173" spans="1:5" x14ac:dyDescent="0.4">
      <c r="A3173">
        <v>2020</v>
      </c>
      <c r="B3173">
        <v>7</v>
      </c>
      <c r="C3173">
        <v>26</v>
      </c>
      <c r="D3173" s="3">
        <v>1901</v>
      </c>
      <c r="E3173" s="3">
        <v>1582</v>
      </c>
    </row>
    <row r="3174" spans="1:5" x14ac:dyDescent="0.4">
      <c r="A3174">
        <v>2020</v>
      </c>
      <c r="B3174">
        <v>7</v>
      </c>
      <c r="C3174">
        <v>27</v>
      </c>
      <c r="D3174" s="3">
        <v>1881</v>
      </c>
      <c r="E3174" s="3">
        <v>1475</v>
      </c>
    </row>
    <row r="3175" spans="1:5" x14ac:dyDescent="0.4">
      <c r="A3175">
        <v>2020</v>
      </c>
      <c r="B3175">
        <v>7</v>
      </c>
      <c r="C3175">
        <v>28</v>
      </c>
      <c r="D3175" s="3">
        <v>1838</v>
      </c>
      <c r="E3175" s="3">
        <v>1531</v>
      </c>
    </row>
    <row r="3176" spans="1:5" x14ac:dyDescent="0.4">
      <c r="A3176">
        <v>2020</v>
      </c>
      <c r="B3176">
        <v>7</v>
      </c>
      <c r="C3176">
        <v>29</v>
      </c>
      <c r="D3176" s="3">
        <v>1889</v>
      </c>
      <c r="E3176" s="3">
        <v>1505</v>
      </c>
    </row>
    <row r="3177" spans="1:5" x14ac:dyDescent="0.4">
      <c r="A3177">
        <v>2020</v>
      </c>
      <c r="B3177">
        <v>7</v>
      </c>
      <c r="C3177">
        <v>30</v>
      </c>
      <c r="D3177" s="3">
        <v>1795</v>
      </c>
      <c r="E3177" s="3">
        <v>1611</v>
      </c>
    </row>
    <row r="3178" spans="1:5" x14ac:dyDescent="0.4">
      <c r="A3178">
        <v>2020</v>
      </c>
      <c r="B3178">
        <v>7</v>
      </c>
      <c r="C3178">
        <v>31</v>
      </c>
      <c r="D3178" s="3">
        <v>1901</v>
      </c>
      <c r="E3178" s="3">
        <v>1625</v>
      </c>
    </row>
    <row r="3179" spans="1:5" x14ac:dyDescent="0.4">
      <c r="A3179">
        <v>2020</v>
      </c>
      <c r="B3179">
        <v>7</v>
      </c>
      <c r="C3179">
        <v>32</v>
      </c>
      <c r="D3179" s="3">
        <v>1920</v>
      </c>
      <c r="E3179" s="3">
        <v>1697</v>
      </c>
    </row>
    <row r="3180" spans="1:5" x14ac:dyDescent="0.4">
      <c r="A3180">
        <v>2020</v>
      </c>
      <c r="B3180">
        <v>7</v>
      </c>
      <c r="C3180">
        <v>33</v>
      </c>
      <c r="D3180" s="3">
        <v>2056</v>
      </c>
      <c r="E3180" s="3">
        <v>1776</v>
      </c>
    </row>
    <row r="3181" spans="1:5" x14ac:dyDescent="0.4">
      <c r="A3181">
        <v>2020</v>
      </c>
      <c r="B3181">
        <v>7</v>
      </c>
      <c r="C3181">
        <v>34</v>
      </c>
      <c r="D3181" s="3">
        <v>1938</v>
      </c>
      <c r="E3181" s="3">
        <v>1694</v>
      </c>
    </row>
    <row r="3182" spans="1:5" x14ac:dyDescent="0.4">
      <c r="A3182">
        <v>2020</v>
      </c>
      <c r="B3182">
        <v>7</v>
      </c>
      <c r="C3182">
        <v>35</v>
      </c>
      <c r="D3182" s="3">
        <v>2047</v>
      </c>
      <c r="E3182" s="3">
        <v>1866</v>
      </c>
    </row>
    <row r="3183" spans="1:5" x14ac:dyDescent="0.4">
      <c r="A3183">
        <v>2020</v>
      </c>
      <c r="B3183">
        <v>7</v>
      </c>
      <c r="C3183">
        <v>36</v>
      </c>
      <c r="D3183" s="3">
        <v>2078</v>
      </c>
      <c r="E3183" s="3">
        <v>1876</v>
      </c>
    </row>
    <row r="3184" spans="1:5" x14ac:dyDescent="0.4">
      <c r="A3184">
        <v>2020</v>
      </c>
      <c r="B3184">
        <v>7</v>
      </c>
      <c r="C3184">
        <v>37</v>
      </c>
      <c r="D3184" s="3">
        <v>2144</v>
      </c>
      <c r="E3184" s="3">
        <v>2036</v>
      </c>
    </row>
    <row r="3185" spans="1:5" x14ac:dyDescent="0.4">
      <c r="A3185">
        <v>2020</v>
      </c>
      <c r="B3185">
        <v>7</v>
      </c>
      <c r="C3185">
        <v>38</v>
      </c>
      <c r="D3185" s="3">
        <v>2162</v>
      </c>
      <c r="E3185" s="3">
        <v>2010</v>
      </c>
    </row>
    <row r="3186" spans="1:5" x14ac:dyDescent="0.4">
      <c r="A3186">
        <v>2020</v>
      </c>
      <c r="B3186">
        <v>7</v>
      </c>
      <c r="C3186">
        <v>39</v>
      </c>
      <c r="D3186" s="3">
        <v>2163</v>
      </c>
      <c r="E3186" s="3">
        <v>2054</v>
      </c>
    </row>
    <row r="3187" spans="1:5" x14ac:dyDescent="0.4">
      <c r="A3187">
        <v>2020</v>
      </c>
      <c r="B3187">
        <v>7</v>
      </c>
      <c r="C3187">
        <v>40</v>
      </c>
      <c r="D3187" s="3">
        <v>2232</v>
      </c>
      <c r="E3187" s="3">
        <v>2220</v>
      </c>
    </row>
    <row r="3188" spans="1:5" x14ac:dyDescent="0.4">
      <c r="A3188">
        <v>2020</v>
      </c>
      <c r="B3188">
        <v>7</v>
      </c>
      <c r="C3188">
        <v>41</v>
      </c>
      <c r="D3188" s="3">
        <v>2467</v>
      </c>
      <c r="E3188" s="3">
        <v>2216</v>
      </c>
    </row>
    <row r="3189" spans="1:5" x14ac:dyDescent="0.4">
      <c r="A3189">
        <v>2020</v>
      </c>
      <c r="B3189">
        <v>7</v>
      </c>
      <c r="C3189">
        <v>42</v>
      </c>
      <c r="D3189" s="3">
        <v>2497</v>
      </c>
      <c r="E3189" s="3">
        <v>2353</v>
      </c>
    </row>
    <row r="3190" spans="1:5" x14ac:dyDescent="0.4">
      <c r="A3190">
        <v>2020</v>
      </c>
      <c r="B3190">
        <v>7</v>
      </c>
      <c r="C3190">
        <v>43</v>
      </c>
      <c r="D3190" s="3">
        <v>2666</v>
      </c>
      <c r="E3190" s="3">
        <v>2577</v>
      </c>
    </row>
    <row r="3191" spans="1:5" x14ac:dyDescent="0.4">
      <c r="A3191">
        <v>2020</v>
      </c>
      <c r="B3191">
        <v>7</v>
      </c>
      <c r="C3191">
        <v>44</v>
      </c>
      <c r="D3191" s="3">
        <v>2909</v>
      </c>
      <c r="E3191" s="3">
        <v>2643</v>
      </c>
    </row>
    <row r="3192" spans="1:5" x14ac:dyDescent="0.4">
      <c r="A3192">
        <v>2020</v>
      </c>
      <c r="B3192">
        <v>7</v>
      </c>
      <c r="C3192">
        <v>45</v>
      </c>
      <c r="D3192" s="3">
        <v>3033</v>
      </c>
      <c r="E3192" s="3">
        <v>2965</v>
      </c>
    </row>
    <row r="3193" spans="1:5" x14ac:dyDescent="0.4">
      <c r="A3193">
        <v>2020</v>
      </c>
      <c r="B3193">
        <v>7</v>
      </c>
      <c r="C3193">
        <v>46</v>
      </c>
      <c r="D3193" s="3">
        <v>3247</v>
      </c>
      <c r="E3193" s="3">
        <v>3039</v>
      </c>
    </row>
    <row r="3194" spans="1:5" x14ac:dyDescent="0.4">
      <c r="A3194">
        <v>2020</v>
      </c>
      <c r="B3194">
        <v>7</v>
      </c>
      <c r="C3194">
        <v>47</v>
      </c>
      <c r="D3194" s="3">
        <v>3393</v>
      </c>
      <c r="E3194" s="3">
        <v>3158</v>
      </c>
    </row>
    <row r="3195" spans="1:5" x14ac:dyDescent="0.4">
      <c r="A3195">
        <v>2020</v>
      </c>
      <c r="B3195">
        <v>7</v>
      </c>
      <c r="C3195">
        <v>48</v>
      </c>
      <c r="D3195" s="3">
        <v>3460</v>
      </c>
      <c r="E3195" s="3">
        <v>3209</v>
      </c>
    </row>
    <row r="3196" spans="1:5" x14ac:dyDescent="0.4">
      <c r="A3196">
        <v>2020</v>
      </c>
      <c r="B3196">
        <v>7</v>
      </c>
      <c r="C3196">
        <v>49</v>
      </c>
      <c r="D3196" s="3">
        <v>3290</v>
      </c>
      <c r="E3196" s="3">
        <v>3152</v>
      </c>
    </row>
    <row r="3197" spans="1:5" x14ac:dyDescent="0.4">
      <c r="A3197">
        <v>2020</v>
      </c>
      <c r="B3197">
        <v>7</v>
      </c>
      <c r="C3197">
        <v>50</v>
      </c>
      <c r="D3197" s="3">
        <v>3173</v>
      </c>
      <c r="E3197" s="3">
        <v>2952</v>
      </c>
    </row>
    <row r="3198" spans="1:5" x14ac:dyDescent="0.4">
      <c r="A3198">
        <v>2020</v>
      </c>
      <c r="B3198">
        <v>7</v>
      </c>
      <c r="C3198">
        <v>51</v>
      </c>
      <c r="D3198" s="3">
        <v>3217</v>
      </c>
      <c r="E3198" s="3">
        <v>2876</v>
      </c>
    </row>
    <row r="3199" spans="1:5" x14ac:dyDescent="0.4">
      <c r="A3199">
        <v>2020</v>
      </c>
      <c r="B3199">
        <v>7</v>
      </c>
      <c r="C3199">
        <v>52</v>
      </c>
      <c r="D3199" s="3">
        <v>3065</v>
      </c>
      <c r="E3199" s="3">
        <v>2886</v>
      </c>
    </row>
    <row r="3200" spans="1:5" x14ac:dyDescent="0.4">
      <c r="A3200">
        <v>2020</v>
      </c>
      <c r="B3200">
        <v>7</v>
      </c>
      <c r="C3200">
        <v>53</v>
      </c>
      <c r="D3200" s="3">
        <v>2917</v>
      </c>
      <c r="E3200" s="3">
        <v>2743</v>
      </c>
    </row>
    <row r="3201" spans="1:5" x14ac:dyDescent="0.4">
      <c r="A3201">
        <v>2020</v>
      </c>
      <c r="B3201">
        <v>7</v>
      </c>
      <c r="C3201">
        <v>54</v>
      </c>
      <c r="D3201" s="3">
        <v>2484</v>
      </c>
      <c r="E3201" s="3">
        <v>2303</v>
      </c>
    </row>
    <row r="3202" spans="1:5" x14ac:dyDescent="0.4">
      <c r="A3202">
        <v>2020</v>
      </c>
      <c r="B3202">
        <v>7</v>
      </c>
      <c r="C3202">
        <v>55</v>
      </c>
      <c r="D3202" s="3">
        <v>2738</v>
      </c>
      <c r="E3202" s="3">
        <v>2694</v>
      </c>
    </row>
    <row r="3203" spans="1:5" x14ac:dyDescent="0.4">
      <c r="A3203">
        <v>2020</v>
      </c>
      <c r="B3203">
        <v>7</v>
      </c>
      <c r="C3203">
        <v>56</v>
      </c>
      <c r="D3203" s="3">
        <v>2543</v>
      </c>
      <c r="E3203" s="3">
        <v>2510</v>
      </c>
    </row>
    <row r="3204" spans="1:5" x14ac:dyDescent="0.4">
      <c r="A3204">
        <v>2020</v>
      </c>
      <c r="B3204">
        <v>7</v>
      </c>
      <c r="C3204">
        <v>57</v>
      </c>
      <c r="D3204" s="3">
        <v>2601</v>
      </c>
      <c r="E3204" s="3">
        <v>2352</v>
      </c>
    </row>
    <row r="3205" spans="1:5" x14ac:dyDescent="0.4">
      <c r="A3205">
        <v>2020</v>
      </c>
      <c r="B3205">
        <v>7</v>
      </c>
      <c r="C3205">
        <v>58</v>
      </c>
      <c r="D3205" s="3">
        <v>2453</v>
      </c>
      <c r="E3205" s="3">
        <v>2387</v>
      </c>
    </row>
    <row r="3206" spans="1:5" x14ac:dyDescent="0.4">
      <c r="A3206">
        <v>2020</v>
      </c>
      <c r="B3206">
        <v>7</v>
      </c>
      <c r="C3206">
        <v>59</v>
      </c>
      <c r="D3206" s="3">
        <v>2357</v>
      </c>
      <c r="E3206" s="3">
        <v>2321</v>
      </c>
    </row>
    <row r="3207" spans="1:5" x14ac:dyDescent="0.4">
      <c r="A3207">
        <v>2020</v>
      </c>
      <c r="B3207">
        <v>7</v>
      </c>
      <c r="C3207">
        <v>60</v>
      </c>
      <c r="D3207" s="3">
        <v>2407</v>
      </c>
      <c r="E3207" s="3">
        <v>2232</v>
      </c>
    </row>
    <row r="3208" spans="1:5" x14ac:dyDescent="0.4">
      <c r="A3208">
        <v>2020</v>
      </c>
      <c r="B3208">
        <v>7</v>
      </c>
      <c r="C3208">
        <v>61</v>
      </c>
      <c r="D3208" s="3">
        <v>2420</v>
      </c>
      <c r="E3208" s="3">
        <v>2309</v>
      </c>
    </row>
    <row r="3209" spans="1:5" x14ac:dyDescent="0.4">
      <c r="A3209">
        <v>2020</v>
      </c>
      <c r="B3209">
        <v>7</v>
      </c>
      <c r="C3209">
        <v>62</v>
      </c>
      <c r="D3209" s="3">
        <v>2271</v>
      </c>
      <c r="E3209" s="3">
        <v>2176</v>
      </c>
    </row>
    <row r="3210" spans="1:5" x14ac:dyDescent="0.4">
      <c r="A3210">
        <v>2020</v>
      </c>
      <c r="B3210">
        <v>7</v>
      </c>
      <c r="C3210">
        <v>63</v>
      </c>
      <c r="D3210" s="3">
        <v>2264</v>
      </c>
      <c r="E3210" s="3">
        <v>2205</v>
      </c>
    </row>
    <row r="3211" spans="1:5" x14ac:dyDescent="0.4">
      <c r="A3211">
        <v>2020</v>
      </c>
      <c r="B3211">
        <v>7</v>
      </c>
      <c r="C3211">
        <v>64</v>
      </c>
      <c r="D3211" s="3">
        <v>2310</v>
      </c>
      <c r="E3211" s="3">
        <v>2304</v>
      </c>
    </row>
    <row r="3212" spans="1:5" x14ac:dyDescent="0.4">
      <c r="A3212">
        <v>2020</v>
      </c>
      <c r="B3212">
        <v>7</v>
      </c>
      <c r="C3212">
        <v>65</v>
      </c>
      <c r="D3212" s="3">
        <v>2403</v>
      </c>
      <c r="E3212" s="3">
        <v>2427</v>
      </c>
    </row>
    <row r="3213" spans="1:5" x14ac:dyDescent="0.4">
      <c r="A3213">
        <v>2020</v>
      </c>
      <c r="B3213">
        <v>7</v>
      </c>
      <c r="C3213">
        <v>66</v>
      </c>
      <c r="D3213" s="3">
        <v>2403</v>
      </c>
      <c r="E3213" s="3">
        <v>2450</v>
      </c>
    </row>
    <row r="3214" spans="1:5" x14ac:dyDescent="0.4">
      <c r="A3214">
        <v>2020</v>
      </c>
      <c r="B3214">
        <v>7</v>
      </c>
      <c r="C3214">
        <v>67</v>
      </c>
      <c r="D3214" s="3">
        <v>2561</v>
      </c>
      <c r="E3214" s="3">
        <v>2620</v>
      </c>
    </row>
    <row r="3215" spans="1:5" x14ac:dyDescent="0.4">
      <c r="A3215">
        <v>2020</v>
      </c>
      <c r="B3215">
        <v>7</v>
      </c>
      <c r="C3215">
        <v>68</v>
      </c>
      <c r="D3215" s="3">
        <v>2723</v>
      </c>
      <c r="E3215" s="3">
        <v>2873</v>
      </c>
    </row>
    <row r="3216" spans="1:5" x14ac:dyDescent="0.4">
      <c r="A3216">
        <v>2020</v>
      </c>
      <c r="B3216">
        <v>7</v>
      </c>
      <c r="C3216">
        <v>69</v>
      </c>
      <c r="D3216" s="3">
        <v>2929</v>
      </c>
      <c r="E3216" s="3">
        <v>3098</v>
      </c>
    </row>
    <row r="3217" spans="1:5" x14ac:dyDescent="0.4">
      <c r="A3217">
        <v>2020</v>
      </c>
      <c r="B3217">
        <v>7</v>
      </c>
      <c r="C3217">
        <v>70</v>
      </c>
      <c r="D3217" s="3">
        <v>3258</v>
      </c>
      <c r="E3217" s="3">
        <v>3539</v>
      </c>
    </row>
    <row r="3218" spans="1:5" x14ac:dyDescent="0.4">
      <c r="A3218">
        <v>2020</v>
      </c>
      <c r="B3218">
        <v>7</v>
      </c>
      <c r="C3218">
        <v>71</v>
      </c>
      <c r="D3218" s="3">
        <v>3464</v>
      </c>
      <c r="E3218" s="3">
        <v>3723</v>
      </c>
    </row>
    <row r="3219" spans="1:5" x14ac:dyDescent="0.4">
      <c r="A3219">
        <v>2020</v>
      </c>
      <c r="B3219">
        <v>7</v>
      </c>
      <c r="C3219">
        <v>72</v>
      </c>
      <c r="D3219" s="3">
        <v>3449</v>
      </c>
      <c r="E3219" s="3">
        <v>4010</v>
      </c>
    </row>
    <row r="3220" spans="1:5" x14ac:dyDescent="0.4">
      <c r="A3220">
        <v>2020</v>
      </c>
      <c r="B3220">
        <v>7</v>
      </c>
      <c r="C3220">
        <v>73</v>
      </c>
      <c r="D3220" s="3">
        <v>3215</v>
      </c>
      <c r="E3220" s="3">
        <v>3705</v>
      </c>
    </row>
    <row r="3221" spans="1:5" x14ac:dyDescent="0.4">
      <c r="A3221">
        <v>2020</v>
      </c>
      <c r="B3221">
        <v>7</v>
      </c>
      <c r="C3221">
        <v>74</v>
      </c>
      <c r="D3221" s="3">
        <v>1914</v>
      </c>
      <c r="E3221" s="3">
        <v>2299</v>
      </c>
    </row>
    <row r="3222" spans="1:5" x14ac:dyDescent="0.4">
      <c r="A3222">
        <v>2020</v>
      </c>
      <c r="B3222">
        <v>7</v>
      </c>
      <c r="C3222">
        <v>75</v>
      </c>
      <c r="D3222" s="3">
        <v>2205</v>
      </c>
      <c r="E3222" s="3">
        <v>2732</v>
      </c>
    </row>
    <row r="3223" spans="1:5" x14ac:dyDescent="0.4">
      <c r="A3223">
        <v>2020</v>
      </c>
      <c r="B3223">
        <v>7</v>
      </c>
      <c r="C3223">
        <v>76</v>
      </c>
      <c r="D3223" s="3">
        <v>2770</v>
      </c>
      <c r="E3223" s="3">
        <v>3323</v>
      </c>
    </row>
    <row r="3224" spans="1:5" x14ac:dyDescent="0.4">
      <c r="A3224">
        <v>2020</v>
      </c>
      <c r="B3224">
        <v>7</v>
      </c>
      <c r="C3224">
        <v>77</v>
      </c>
      <c r="D3224" s="3">
        <v>2592</v>
      </c>
      <c r="E3224" s="3">
        <v>3046</v>
      </c>
    </row>
    <row r="3225" spans="1:5" x14ac:dyDescent="0.4">
      <c r="A3225">
        <v>2020</v>
      </c>
      <c r="B3225">
        <v>7</v>
      </c>
      <c r="C3225">
        <v>78</v>
      </c>
      <c r="D3225" s="3">
        <v>2621</v>
      </c>
      <c r="E3225" s="3">
        <v>3066</v>
      </c>
    </row>
    <row r="3226" spans="1:5" x14ac:dyDescent="0.4">
      <c r="A3226">
        <v>2020</v>
      </c>
      <c r="B3226">
        <v>7</v>
      </c>
      <c r="C3226">
        <v>79</v>
      </c>
      <c r="D3226" s="3">
        <v>2375</v>
      </c>
      <c r="E3226" s="3">
        <v>2907</v>
      </c>
    </row>
    <row r="3227" spans="1:5" x14ac:dyDescent="0.4">
      <c r="A3227">
        <v>2020</v>
      </c>
      <c r="B3227">
        <v>7</v>
      </c>
      <c r="C3227">
        <v>80</v>
      </c>
      <c r="D3227" s="3">
        <v>2029</v>
      </c>
      <c r="E3227" s="3">
        <v>2550</v>
      </c>
    </row>
    <row r="3228" spans="1:5" x14ac:dyDescent="0.4">
      <c r="A3228">
        <v>2020</v>
      </c>
      <c r="B3228">
        <v>7</v>
      </c>
      <c r="C3228">
        <v>81</v>
      </c>
      <c r="D3228" s="3">
        <v>1736</v>
      </c>
      <c r="E3228" s="3">
        <v>2189</v>
      </c>
    </row>
    <row r="3229" spans="1:5" x14ac:dyDescent="0.4">
      <c r="A3229">
        <v>2020</v>
      </c>
      <c r="B3229">
        <v>7</v>
      </c>
      <c r="C3229">
        <v>82</v>
      </c>
      <c r="D3229" s="3">
        <v>1720</v>
      </c>
      <c r="E3229" s="3">
        <v>2327</v>
      </c>
    </row>
    <row r="3230" spans="1:5" x14ac:dyDescent="0.4">
      <c r="A3230">
        <v>2020</v>
      </c>
      <c r="B3230">
        <v>7</v>
      </c>
      <c r="C3230">
        <v>83</v>
      </c>
      <c r="D3230" s="3">
        <v>1587</v>
      </c>
      <c r="E3230" s="3">
        <v>2036</v>
      </c>
    </row>
    <row r="3231" spans="1:5" x14ac:dyDescent="0.4">
      <c r="A3231">
        <v>2020</v>
      </c>
      <c r="B3231">
        <v>7</v>
      </c>
      <c r="C3231">
        <v>84</v>
      </c>
      <c r="D3231" s="3">
        <v>1513</v>
      </c>
      <c r="E3231" s="3">
        <v>2137</v>
      </c>
    </row>
    <row r="3232" spans="1:5" x14ac:dyDescent="0.4">
      <c r="A3232">
        <v>2020</v>
      </c>
      <c r="B3232">
        <v>7</v>
      </c>
      <c r="C3232">
        <v>85</v>
      </c>
      <c r="D3232" s="3">
        <v>1358</v>
      </c>
      <c r="E3232" s="3">
        <v>1960</v>
      </c>
    </row>
    <row r="3233" spans="1:5" x14ac:dyDescent="0.4">
      <c r="A3233">
        <v>2020</v>
      </c>
      <c r="B3233">
        <v>7</v>
      </c>
      <c r="C3233">
        <v>86</v>
      </c>
      <c r="D3233" s="3">
        <v>1052</v>
      </c>
      <c r="E3233" s="3">
        <v>1697</v>
      </c>
    </row>
    <row r="3234" spans="1:5" x14ac:dyDescent="0.4">
      <c r="A3234">
        <v>2020</v>
      </c>
      <c r="B3234">
        <v>7</v>
      </c>
      <c r="C3234">
        <v>87</v>
      </c>
      <c r="D3234" s="3">
        <v>950</v>
      </c>
      <c r="E3234" s="3">
        <v>1622</v>
      </c>
    </row>
    <row r="3235" spans="1:5" x14ac:dyDescent="0.4">
      <c r="A3235">
        <v>2020</v>
      </c>
      <c r="B3235">
        <v>7</v>
      </c>
      <c r="C3235">
        <v>88</v>
      </c>
      <c r="D3235" s="3">
        <v>814</v>
      </c>
      <c r="E3235" s="3">
        <v>1399</v>
      </c>
    </row>
    <row r="3236" spans="1:5" x14ac:dyDescent="0.4">
      <c r="A3236">
        <v>2020</v>
      </c>
      <c r="B3236">
        <v>7</v>
      </c>
      <c r="C3236">
        <v>89</v>
      </c>
      <c r="D3236" s="3">
        <v>644</v>
      </c>
      <c r="E3236" s="3">
        <v>1219</v>
      </c>
    </row>
    <row r="3237" spans="1:5" x14ac:dyDescent="0.4">
      <c r="A3237">
        <v>2020</v>
      </c>
      <c r="B3237">
        <v>7</v>
      </c>
      <c r="C3237">
        <v>90</v>
      </c>
      <c r="D3237" s="3">
        <v>466</v>
      </c>
      <c r="E3237" s="3">
        <v>1059</v>
      </c>
    </row>
    <row r="3238" spans="1:5" x14ac:dyDescent="0.4">
      <c r="A3238">
        <v>2020</v>
      </c>
      <c r="B3238">
        <v>7</v>
      </c>
      <c r="C3238">
        <v>91</v>
      </c>
      <c r="D3238" s="3">
        <v>382</v>
      </c>
      <c r="E3238" s="3">
        <v>919</v>
      </c>
    </row>
    <row r="3239" spans="1:5" x14ac:dyDescent="0.4">
      <c r="A3239">
        <v>2020</v>
      </c>
      <c r="B3239">
        <v>7</v>
      </c>
      <c r="C3239">
        <v>92</v>
      </c>
      <c r="D3239" s="3">
        <v>314</v>
      </c>
      <c r="E3239" s="3">
        <v>752</v>
      </c>
    </row>
    <row r="3240" spans="1:5" x14ac:dyDescent="0.4">
      <c r="A3240">
        <v>2020</v>
      </c>
      <c r="B3240">
        <v>7</v>
      </c>
      <c r="C3240">
        <v>93</v>
      </c>
      <c r="D3240" s="3">
        <v>240</v>
      </c>
      <c r="E3240" s="3">
        <v>605</v>
      </c>
    </row>
    <row r="3241" spans="1:5" x14ac:dyDescent="0.4">
      <c r="A3241">
        <v>2020</v>
      </c>
      <c r="B3241">
        <v>7</v>
      </c>
      <c r="C3241">
        <v>94</v>
      </c>
      <c r="D3241" s="3">
        <v>175</v>
      </c>
      <c r="E3241" s="3">
        <v>514</v>
      </c>
    </row>
    <row r="3242" spans="1:5" x14ac:dyDescent="0.4">
      <c r="A3242">
        <v>2020</v>
      </c>
      <c r="B3242">
        <v>7</v>
      </c>
      <c r="C3242">
        <v>95</v>
      </c>
      <c r="D3242" s="3">
        <v>101</v>
      </c>
      <c r="E3242" s="3">
        <v>469</v>
      </c>
    </row>
    <row r="3243" spans="1:5" x14ac:dyDescent="0.4">
      <c r="A3243">
        <v>2020</v>
      </c>
      <c r="B3243">
        <v>7</v>
      </c>
      <c r="C3243">
        <v>96</v>
      </c>
      <c r="D3243" s="3">
        <v>78</v>
      </c>
      <c r="E3243" s="3">
        <v>293</v>
      </c>
    </row>
    <row r="3244" spans="1:5" x14ac:dyDescent="0.4">
      <c r="A3244">
        <v>2020</v>
      </c>
      <c r="B3244">
        <v>7</v>
      </c>
      <c r="C3244">
        <v>97</v>
      </c>
      <c r="D3244" s="3">
        <v>51</v>
      </c>
      <c r="E3244" s="3">
        <v>226</v>
      </c>
    </row>
    <row r="3245" spans="1:5" x14ac:dyDescent="0.4">
      <c r="A3245">
        <v>2020</v>
      </c>
      <c r="B3245">
        <v>7</v>
      </c>
      <c r="C3245">
        <v>98</v>
      </c>
      <c r="D3245" s="3">
        <v>31</v>
      </c>
      <c r="E3245" s="3">
        <v>173</v>
      </c>
    </row>
    <row r="3246" spans="1:5" x14ac:dyDescent="0.4">
      <c r="A3246">
        <v>2020</v>
      </c>
      <c r="B3246">
        <v>7</v>
      </c>
      <c r="C3246">
        <v>99</v>
      </c>
      <c r="D3246" s="3">
        <v>17</v>
      </c>
      <c r="E3246" s="3">
        <v>123</v>
      </c>
    </row>
    <row r="3247" spans="1:5" x14ac:dyDescent="0.4">
      <c r="A3247">
        <v>2020</v>
      </c>
      <c r="B3247">
        <v>7</v>
      </c>
      <c r="C3247">
        <v>100</v>
      </c>
      <c r="D3247" s="3">
        <v>18</v>
      </c>
      <c r="E3247" s="3">
        <v>75</v>
      </c>
    </row>
    <row r="3248" spans="1:5" x14ac:dyDescent="0.4">
      <c r="A3248">
        <v>2020</v>
      </c>
      <c r="B3248">
        <v>7</v>
      </c>
      <c r="C3248">
        <v>101</v>
      </c>
      <c r="D3248" s="3">
        <v>7</v>
      </c>
      <c r="E3248" s="3">
        <v>44</v>
      </c>
    </row>
    <row r="3249" spans="1:5" x14ac:dyDescent="0.4">
      <c r="A3249">
        <v>2020</v>
      </c>
      <c r="B3249">
        <v>7</v>
      </c>
      <c r="C3249">
        <v>102</v>
      </c>
      <c r="D3249" s="3">
        <v>4</v>
      </c>
      <c r="E3249" s="3">
        <v>29</v>
      </c>
    </row>
    <row r="3250" spans="1:5" x14ac:dyDescent="0.4">
      <c r="A3250">
        <v>2020</v>
      </c>
      <c r="B3250">
        <v>7</v>
      </c>
      <c r="C3250">
        <v>103</v>
      </c>
      <c r="D3250" s="3">
        <v>1</v>
      </c>
      <c r="E3250" s="3">
        <v>21</v>
      </c>
    </row>
    <row r="3251" spans="1:5" x14ac:dyDescent="0.4">
      <c r="A3251">
        <v>2020</v>
      </c>
      <c r="B3251">
        <v>7</v>
      </c>
      <c r="C3251">
        <v>104</v>
      </c>
      <c r="D3251" s="3">
        <v>1</v>
      </c>
      <c r="E3251" s="3">
        <v>12</v>
      </c>
    </row>
    <row r="3252" spans="1:5" x14ac:dyDescent="0.4">
      <c r="A3252">
        <v>2020</v>
      </c>
      <c r="B3252">
        <v>7</v>
      </c>
      <c r="C3252">
        <v>105</v>
      </c>
      <c r="D3252" s="3">
        <v>1</v>
      </c>
      <c r="E3252" s="3">
        <v>9</v>
      </c>
    </row>
    <row r="3253" spans="1:5" x14ac:dyDescent="0.4">
      <c r="A3253">
        <v>2020</v>
      </c>
      <c r="B3253">
        <v>7</v>
      </c>
      <c r="C3253">
        <v>106</v>
      </c>
      <c r="D3253" s="3"/>
      <c r="E3253" s="3">
        <v>4</v>
      </c>
    </row>
    <row r="3254" spans="1:5" x14ac:dyDescent="0.4">
      <c r="A3254">
        <v>2020</v>
      </c>
      <c r="B3254">
        <v>7</v>
      </c>
      <c r="C3254">
        <v>107</v>
      </c>
      <c r="D3254" s="3">
        <v>2</v>
      </c>
      <c r="E3254" s="3">
        <v>3</v>
      </c>
    </row>
    <row r="3255" spans="1:5" x14ac:dyDescent="0.4">
      <c r="A3255">
        <v>2020</v>
      </c>
      <c r="B3255">
        <v>7</v>
      </c>
      <c r="C3255">
        <v>108</v>
      </c>
      <c r="D3255" s="3"/>
      <c r="E3255" s="3"/>
    </row>
    <row r="3256" spans="1:5" x14ac:dyDescent="0.4">
      <c r="A3256">
        <v>2020</v>
      </c>
      <c r="B3256">
        <v>7</v>
      </c>
      <c r="C3256">
        <v>109</v>
      </c>
      <c r="D3256" s="3"/>
      <c r="E3256" s="3">
        <v>2</v>
      </c>
    </row>
    <row r="3257" spans="1:5" x14ac:dyDescent="0.4">
      <c r="A3257">
        <v>2020</v>
      </c>
      <c r="B3257">
        <v>7</v>
      </c>
      <c r="C3257">
        <v>110</v>
      </c>
      <c r="D3257" s="3"/>
      <c r="E3257" s="3">
        <v>1</v>
      </c>
    </row>
    <row r="3258" spans="1:5" x14ac:dyDescent="0.4">
      <c r="A3258">
        <v>2020</v>
      </c>
      <c r="B3258">
        <v>7</v>
      </c>
      <c r="C3258">
        <v>111</v>
      </c>
      <c r="D3258" s="3"/>
      <c r="E3258" s="3"/>
    </row>
    <row r="3259" spans="1:5" x14ac:dyDescent="0.4">
      <c r="A3259">
        <v>2020</v>
      </c>
      <c r="B3259">
        <v>7</v>
      </c>
      <c r="C3259">
        <v>112</v>
      </c>
      <c r="D3259" s="3"/>
      <c r="E3259" s="3"/>
    </row>
    <row r="3260" spans="1:5" x14ac:dyDescent="0.4">
      <c r="A3260">
        <v>2020</v>
      </c>
      <c r="B3260">
        <v>7</v>
      </c>
      <c r="C3260">
        <v>113</v>
      </c>
      <c r="D3260" s="3"/>
      <c r="E3260" s="3"/>
    </row>
    <row r="3261" spans="1:5" x14ac:dyDescent="0.4">
      <c r="A3261">
        <v>2020</v>
      </c>
      <c r="B3261">
        <v>7</v>
      </c>
      <c r="C3261">
        <v>114</v>
      </c>
      <c r="D3261" s="3"/>
      <c r="E3261" s="3"/>
    </row>
    <row r="3262" spans="1:5" x14ac:dyDescent="0.4">
      <c r="A3262">
        <v>2020</v>
      </c>
      <c r="B3262">
        <v>7</v>
      </c>
      <c r="C3262">
        <v>115</v>
      </c>
      <c r="D3262" s="3"/>
      <c r="E3262" s="3"/>
    </row>
    <row r="3263" spans="1:5" x14ac:dyDescent="0.4">
      <c r="A3263">
        <v>2020</v>
      </c>
      <c r="B3263">
        <v>7</v>
      </c>
      <c r="C3263">
        <v>116</v>
      </c>
      <c r="D3263" s="3"/>
      <c r="E3263" s="3"/>
    </row>
    <row r="3264" spans="1:5" x14ac:dyDescent="0.4">
      <c r="A3264">
        <v>2020</v>
      </c>
      <c r="B3264">
        <v>7</v>
      </c>
      <c r="C3264">
        <v>117</v>
      </c>
      <c r="D3264" s="3"/>
      <c r="E3264" s="3"/>
    </row>
    <row r="3265" spans="1:5" x14ac:dyDescent="0.4">
      <c r="A3265">
        <v>2020</v>
      </c>
      <c r="B3265">
        <v>7</v>
      </c>
      <c r="C3265">
        <v>118</v>
      </c>
      <c r="D3265" s="3"/>
      <c r="E3265" s="3"/>
    </row>
    <row r="3266" spans="1:5" x14ac:dyDescent="0.4">
      <c r="A3266">
        <v>2020</v>
      </c>
      <c r="B3266">
        <v>7</v>
      </c>
      <c r="C3266">
        <v>119</v>
      </c>
      <c r="D3266" s="3"/>
      <c r="E3266" s="3"/>
    </row>
    <row r="3267" spans="1:5" x14ac:dyDescent="0.4">
      <c r="A3267">
        <v>2020</v>
      </c>
      <c r="B3267">
        <v>7</v>
      </c>
      <c r="C3267">
        <v>120</v>
      </c>
      <c r="D3267" s="3"/>
      <c r="E3267" s="3"/>
    </row>
    <row r="3268" spans="1:5" x14ac:dyDescent="0.4">
      <c r="A3268">
        <v>2020</v>
      </c>
      <c r="B3268">
        <v>7</v>
      </c>
      <c r="C3268">
        <v>121</v>
      </c>
      <c r="D3268" s="3"/>
      <c r="E3268" s="3"/>
    </row>
    <row r="3269" spans="1:5" x14ac:dyDescent="0.4">
      <c r="A3269">
        <v>2020</v>
      </c>
      <c r="B3269">
        <v>7</v>
      </c>
      <c r="C3269">
        <v>122</v>
      </c>
      <c r="D3269" s="3"/>
      <c r="E3269" s="3"/>
    </row>
    <row r="3270" spans="1:5" x14ac:dyDescent="0.4">
      <c r="A3270">
        <v>2020</v>
      </c>
      <c r="B3270">
        <v>7</v>
      </c>
      <c r="C3270">
        <v>123</v>
      </c>
      <c r="D3270" s="3"/>
      <c r="E3270" s="3"/>
    </row>
    <row r="3271" spans="1:5" x14ac:dyDescent="0.4">
      <c r="A3271">
        <v>2020</v>
      </c>
      <c r="B3271">
        <v>7</v>
      </c>
      <c r="C3271">
        <v>124</v>
      </c>
      <c r="D3271" s="3"/>
      <c r="E3271" s="3"/>
    </row>
    <row r="3272" spans="1:5" x14ac:dyDescent="0.4">
      <c r="A3272">
        <v>2020</v>
      </c>
      <c r="B3272">
        <v>7</v>
      </c>
      <c r="C3272">
        <v>125</v>
      </c>
      <c r="D3272" s="3"/>
      <c r="E3272" s="3"/>
    </row>
    <row r="3273" spans="1:5" x14ac:dyDescent="0.4">
      <c r="A3273">
        <v>2020</v>
      </c>
      <c r="B3273">
        <v>7</v>
      </c>
      <c r="C3273">
        <v>126</v>
      </c>
      <c r="D3273" s="3"/>
      <c r="E3273" s="3"/>
    </row>
    <row r="3274" spans="1:5" x14ac:dyDescent="0.4">
      <c r="A3274">
        <v>2020</v>
      </c>
      <c r="B3274">
        <v>7</v>
      </c>
      <c r="C3274">
        <v>127</v>
      </c>
      <c r="D3274" s="3"/>
      <c r="E3274" s="3"/>
    </row>
    <row r="3275" spans="1:5" x14ac:dyDescent="0.4">
      <c r="A3275">
        <v>2020</v>
      </c>
      <c r="B3275">
        <v>7</v>
      </c>
      <c r="C3275">
        <v>128</v>
      </c>
      <c r="D3275" s="3"/>
      <c r="E3275" s="3"/>
    </row>
    <row r="3276" spans="1:5" x14ac:dyDescent="0.4">
      <c r="A3276">
        <v>2020</v>
      </c>
      <c r="B3276">
        <v>7</v>
      </c>
      <c r="C3276">
        <v>129</v>
      </c>
      <c r="D3276" s="3"/>
      <c r="E3276" s="3"/>
    </row>
    <row r="3277" spans="1:5" x14ac:dyDescent="0.4">
      <c r="A3277">
        <v>2020</v>
      </c>
      <c r="B3277">
        <v>7</v>
      </c>
      <c r="C3277">
        <v>130</v>
      </c>
      <c r="D3277" s="3"/>
      <c r="E3277" s="3"/>
    </row>
    <row r="3278" spans="1:5" x14ac:dyDescent="0.4">
      <c r="A3278">
        <v>2020</v>
      </c>
      <c r="B3278">
        <v>8</v>
      </c>
      <c r="C3278">
        <v>0</v>
      </c>
      <c r="D3278" s="3">
        <v>1094</v>
      </c>
      <c r="E3278" s="3">
        <v>1014</v>
      </c>
    </row>
    <row r="3279" spans="1:5" x14ac:dyDescent="0.4">
      <c r="A3279">
        <v>2020</v>
      </c>
      <c r="B3279">
        <v>8</v>
      </c>
      <c r="C3279">
        <v>1</v>
      </c>
      <c r="D3279" s="3">
        <v>1200</v>
      </c>
      <c r="E3279" s="3">
        <v>1057</v>
      </c>
    </row>
    <row r="3280" spans="1:5" x14ac:dyDescent="0.4">
      <c r="A3280">
        <v>2020</v>
      </c>
      <c r="B3280">
        <v>8</v>
      </c>
      <c r="C3280">
        <v>2</v>
      </c>
      <c r="D3280" s="3">
        <v>1242</v>
      </c>
      <c r="E3280" s="3">
        <v>1176</v>
      </c>
    </row>
    <row r="3281" spans="1:5" x14ac:dyDescent="0.4">
      <c r="A3281">
        <v>2020</v>
      </c>
      <c r="B3281">
        <v>8</v>
      </c>
      <c r="C3281">
        <v>3</v>
      </c>
      <c r="D3281" s="3">
        <v>1288</v>
      </c>
      <c r="E3281" s="3">
        <v>1228</v>
      </c>
    </row>
    <row r="3282" spans="1:5" x14ac:dyDescent="0.4">
      <c r="A3282">
        <v>2020</v>
      </c>
      <c r="B3282">
        <v>8</v>
      </c>
      <c r="C3282">
        <v>4</v>
      </c>
      <c r="D3282" s="3">
        <v>1462</v>
      </c>
      <c r="E3282" s="3">
        <v>1284</v>
      </c>
    </row>
    <row r="3283" spans="1:5" x14ac:dyDescent="0.4">
      <c r="A3283">
        <v>2020</v>
      </c>
      <c r="B3283">
        <v>8</v>
      </c>
      <c r="C3283">
        <v>5</v>
      </c>
      <c r="D3283" s="3">
        <v>1381</v>
      </c>
      <c r="E3283" s="3">
        <v>1397</v>
      </c>
    </row>
    <row r="3284" spans="1:5" x14ac:dyDescent="0.4">
      <c r="A3284">
        <v>2020</v>
      </c>
      <c r="B3284">
        <v>8</v>
      </c>
      <c r="C3284">
        <v>6</v>
      </c>
      <c r="D3284" s="3">
        <v>1418</v>
      </c>
      <c r="E3284" s="3">
        <v>1379</v>
      </c>
    </row>
    <row r="3285" spans="1:5" x14ac:dyDescent="0.4">
      <c r="A3285">
        <v>2020</v>
      </c>
      <c r="B3285">
        <v>8</v>
      </c>
      <c r="C3285">
        <v>7</v>
      </c>
      <c r="D3285" s="3">
        <v>1470</v>
      </c>
      <c r="E3285" s="3">
        <v>1414</v>
      </c>
    </row>
    <row r="3286" spans="1:5" x14ac:dyDescent="0.4">
      <c r="A3286">
        <v>2020</v>
      </c>
      <c r="B3286">
        <v>8</v>
      </c>
      <c r="C3286">
        <v>8</v>
      </c>
      <c r="D3286" s="3">
        <v>1468</v>
      </c>
      <c r="E3286" s="3">
        <v>1448</v>
      </c>
    </row>
    <row r="3287" spans="1:5" x14ac:dyDescent="0.4">
      <c r="A3287">
        <v>2020</v>
      </c>
      <c r="B3287">
        <v>8</v>
      </c>
      <c r="C3287">
        <v>9</v>
      </c>
      <c r="D3287" s="3">
        <v>1583</v>
      </c>
      <c r="E3287" s="3">
        <v>1539</v>
      </c>
    </row>
    <row r="3288" spans="1:5" x14ac:dyDescent="0.4">
      <c r="A3288">
        <v>2020</v>
      </c>
      <c r="B3288">
        <v>8</v>
      </c>
      <c r="C3288">
        <v>10</v>
      </c>
      <c r="D3288" s="3">
        <v>1593</v>
      </c>
      <c r="E3288" s="3">
        <v>1528</v>
      </c>
    </row>
    <row r="3289" spans="1:5" x14ac:dyDescent="0.4">
      <c r="A3289">
        <v>2020</v>
      </c>
      <c r="B3289">
        <v>8</v>
      </c>
      <c r="C3289">
        <v>11</v>
      </c>
      <c r="D3289" s="3">
        <v>1617</v>
      </c>
      <c r="E3289" s="3">
        <v>1486</v>
      </c>
    </row>
    <row r="3290" spans="1:5" x14ac:dyDescent="0.4">
      <c r="A3290">
        <v>2020</v>
      </c>
      <c r="B3290">
        <v>8</v>
      </c>
      <c r="C3290">
        <v>12</v>
      </c>
      <c r="D3290" s="3">
        <v>1626</v>
      </c>
      <c r="E3290" s="3">
        <v>1580</v>
      </c>
    </row>
    <row r="3291" spans="1:5" x14ac:dyDescent="0.4">
      <c r="A3291">
        <v>2020</v>
      </c>
      <c r="B3291">
        <v>8</v>
      </c>
      <c r="C3291">
        <v>13</v>
      </c>
      <c r="D3291" s="3">
        <v>1671</v>
      </c>
      <c r="E3291" s="3">
        <v>1625</v>
      </c>
    </row>
    <row r="3292" spans="1:5" x14ac:dyDescent="0.4">
      <c r="A3292">
        <v>2020</v>
      </c>
      <c r="B3292">
        <v>8</v>
      </c>
      <c r="C3292">
        <v>14</v>
      </c>
      <c r="D3292" s="3">
        <v>1707</v>
      </c>
      <c r="E3292" s="3">
        <v>1607</v>
      </c>
    </row>
    <row r="3293" spans="1:5" x14ac:dyDescent="0.4">
      <c r="A3293">
        <v>2020</v>
      </c>
      <c r="B3293">
        <v>8</v>
      </c>
      <c r="C3293">
        <v>15</v>
      </c>
      <c r="D3293" s="3">
        <v>1901</v>
      </c>
      <c r="E3293" s="3">
        <v>1663</v>
      </c>
    </row>
    <row r="3294" spans="1:5" x14ac:dyDescent="0.4">
      <c r="A3294">
        <v>2020</v>
      </c>
      <c r="B3294">
        <v>8</v>
      </c>
      <c r="C3294">
        <v>16</v>
      </c>
      <c r="D3294" s="3">
        <v>2109</v>
      </c>
      <c r="E3294" s="3">
        <v>1636</v>
      </c>
    </row>
    <row r="3295" spans="1:5" x14ac:dyDescent="0.4">
      <c r="A3295">
        <v>2020</v>
      </c>
      <c r="B3295">
        <v>8</v>
      </c>
      <c r="C3295">
        <v>17</v>
      </c>
      <c r="D3295" s="3">
        <v>2169</v>
      </c>
      <c r="E3295" s="3">
        <v>1823</v>
      </c>
    </row>
    <row r="3296" spans="1:5" x14ac:dyDescent="0.4">
      <c r="A3296">
        <v>2020</v>
      </c>
      <c r="B3296">
        <v>8</v>
      </c>
      <c r="C3296">
        <v>18</v>
      </c>
      <c r="D3296" s="3">
        <v>2370</v>
      </c>
      <c r="E3296" s="3">
        <v>1797</v>
      </c>
    </row>
    <row r="3297" spans="1:5" x14ac:dyDescent="0.4">
      <c r="A3297">
        <v>2020</v>
      </c>
      <c r="B3297">
        <v>8</v>
      </c>
      <c r="C3297">
        <v>19</v>
      </c>
      <c r="D3297" s="3">
        <v>2494</v>
      </c>
      <c r="E3297" s="3">
        <v>1860</v>
      </c>
    </row>
    <row r="3298" spans="1:5" x14ac:dyDescent="0.4">
      <c r="A3298">
        <v>2020</v>
      </c>
      <c r="B3298">
        <v>8</v>
      </c>
      <c r="C3298">
        <v>20</v>
      </c>
      <c r="D3298" s="3">
        <v>2582</v>
      </c>
      <c r="E3298" s="3">
        <v>1991</v>
      </c>
    </row>
    <row r="3299" spans="1:5" x14ac:dyDescent="0.4">
      <c r="A3299">
        <v>2020</v>
      </c>
      <c r="B3299">
        <v>8</v>
      </c>
      <c r="C3299">
        <v>21</v>
      </c>
      <c r="D3299" s="3">
        <v>2586</v>
      </c>
      <c r="E3299" s="3">
        <v>1920</v>
      </c>
    </row>
    <row r="3300" spans="1:5" x14ac:dyDescent="0.4">
      <c r="A3300">
        <v>2020</v>
      </c>
      <c r="B3300">
        <v>8</v>
      </c>
      <c r="C3300">
        <v>22</v>
      </c>
      <c r="D3300" s="3">
        <v>2359</v>
      </c>
      <c r="E3300" s="3">
        <v>1786</v>
      </c>
    </row>
    <row r="3301" spans="1:5" x14ac:dyDescent="0.4">
      <c r="A3301">
        <v>2020</v>
      </c>
      <c r="B3301">
        <v>8</v>
      </c>
      <c r="C3301">
        <v>23</v>
      </c>
      <c r="D3301" s="3">
        <v>2130</v>
      </c>
      <c r="E3301" s="3">
        <v>1680</v>
      </c>
    </row>
    <row r="3302" spans="1:5" x14ac:dyDescent="0.4">
      <c r="A3302">
        <v>2020</v>
      </c>
      <c r="B3302">
        <v>8</v>
      </c>
      <c r="C3302">
        <v>24</v>
      </c>
      <c r="D3302" s="3">
        <v>1923</v>
      </c>
      <c r="E3302" s="3">
        <v>1591</v>
      </c>
    </row>
    <row r="3303" spans="1:5" x14ac:dyDescent="0.4">
      <c r="A3303">
        <v>2020</v>
      </c>
      <c r="B3303">
        <v>8</v>
      </c>
      <c r="C3303">
        <v>25</v>
      </c>
      <c r="D3303" s="3">
        <v>1981</v>
      </c>
      <c r="E3303" s="3">
        <v>1629</v>
      </c>
    </row>
    <row r="3304" spans="1:5" x14ac:dyDescent="0.4">
      <c r="A3304">
        <v>2020</v>
      </c>
      <c r="B3304">
        <v>8</v>
      </c>
      <c r="C3304">
        <v>26</v>
      </c>
      <c r="D3304" s="3">
        <v>1893</v>
      </c>
      <c r="E3304" s="3">
        <v>1581</v>
      </c>
    </row>
    <row r="3305" spans="1:5" x14ac:dyDescent="0.4">
      <c r="A3305">
        <v>2020</v>
      </c>
      <c r="B3305">
        <v>8</v>
      </c>
      <c r="C3305">
        <v>27</v>
      </c>
      <c r="D3305" s="3">
        <v>1899</v>
      </c>
      <c r="E3305" s="3">
        <v>1469</v>
      </c>
    </row>
    <row r="3306" spans="1:5" x14ac:dyDescent="0.4">
      <c r="A3306">
        <v>2020</v>
      </c>
      <c r="B3306">
        <v>8</v>
      </c>
      <c r="C3306">
        <v>28</v>
      </c>
      <c r="D3306" s="3">
        <v>1810</v>
      </c>
      <c r="E3306" s="3">
        <v>1524</v>
      </c>
    </row>
    <row r="3307" spans="1:5" x14ac:dyDescent="0.4">
      <c r="A3307">
        <v>2020</v>
      </c>
      <c r="B3307">
        <v>8</v>
      </c>
      <c r="C3307">
        <v>29</v>
      </c>
      <c r="D3307" s="3">
        <v>1870</v>
      </c>
      <c r="E3307" s="3">
        <v>1516</v>
      </c>
    </row>
    <row r="3308" spans="1:5" x14ac:dyDescent="0.4">
      <c r="A3308">
        <v>2020</v>
      </c>
      <c r="B3308">
        <v>8</v>
      </c>
      <c r="C3308">
        <v>30</v>
      </c>
      <c r="D3308" s="3">
        <v>1791</v>
      </c>
      <c r="E3308" s="3">
        <v>1586</v>
      </c>
    </row>
    <row r="3309" spans="1:5" x14ac:dyDescent="0.4">
      <c r="A3309">
        <v>2020</v>
      </c>
      <c r="B3309">
        <v>8</v>
      </c>
      <c r="C3309">
        <v>31</v>
      </c>
      <c r="D3309" s="3">
        <v>1864</v>
      </c>
      <c r="E3309" s="3">
        <v>1651</v>
      </c>
    </row>
    <row r="3310" spans="1:5" x14ac:dyDescent="0.4">
      <c r="A3310">
        <v>2020</v>
      </c>
      <c r="B3310">
        <v>8</v>
      </c>
      <c r="C3310">
        <v>32</v>
      </c>
      <c r="D3310" s="3">
        <v>1933</v>
      </c>
      <c r="E3310" s="3">
        <v>1663</v>
      </c>
    </row>
    <row r="3311" spans="1:5" x14ac:dyDescent="0.4">
      <c r="A3311">
        <v>2020</v>
      </c>
      <c r="B3311">
        <v>8</v>
      </c>
      <c r="C3311">
        <v>33</v>
      </c>
      <c r="D3311" s="3">
        <v>2041</v>
      </c>
      <c r="E3311" s="3">
        <v>1798</v>
      </c>
    </row>
    <row r="3312" spans="1:5" x14ac:dyDescent="0.4">
      <c r="A3312">
        <v>2020</v>
      </c>
      <c r="B3312">
        <v>8</v>
      </c>
      <c r="C3312">
        <v>34</v>
      </c>
      <c r="D3312" s="3">
        <v>1931</v>
      </c>
      <c r="E3312" s="3">
        <v>1690</v>
      </c>
    </row>
    <row r="3313" spans="1:5" x14ac:dyDescent="0.4">
      <c r="A3313">
        <v>2020</v>
      </c>
      <c r="B3313">
        <v>8</v>
      </c>
      <c r="C3313">
        <v>35</v>
      </c>
      <c r="D3313" s="3">
        <v>2048</v>
      </c>
      <c r="E3313" s="3">
        <v>1849</v>
      </c>
    </row>
    <row r="3314" spans="1:5" x14ac:dyDescent="0.4">
      <c r="A3314">
        <v>2020</v>
      </c>
      <c r="B3314">
        <v>8</v>
      </c>
      <c r="C3314">
        <v>36</v>
      </c>
      <c r="D3314" s="3">
        <v>2061</v>
      </c>
      <c r="E3314" s="3">
        <v>1851</v>
      </c>
    </row>
    <row r="3315" spans="1:5" x14ac:dyDescent="0.4">
      <c r="A3315">
        <v>2020</v>
      </c>
      <c r="B3315">
        <v>8</v>
      </c>
      <c r="C3315">
        <v>37</v>
      </c>
      <c r="D3315" s="3">
        <v>2143</v>
      </c>
      <c r="E3315" s="3">
        <v>2035</v>
      </c>
    </row>
    <row r="3316" spans="1:5" x14ac:dyDescent="0.4">
      <c r="A3316">
        <v>2020</v>
      </c>
      <c r="B3316">
        <v>8</v>
      </c>
      <c r="C3316">
        <v>38</v>
      </c>
      <c r="D3316" s="3">
        <v>2148</v>
      </c>
      <c r="E3316" s="3">
        <v>2011</v>
      </c>
    </row>
    <row r="3317" spans="1:5" x14ac:dyDescent="0.4">
      <c r="A3317">
        <v>2020</v>
      </c>
      <c r="B3317">
        <v>8</v>
      </c>
      <c r="C3317">
        <v>39</v>
      </c>
      <c r="D3317" s="3">
        <v>2177</v>
      </c>
      <c r="E3317" s="3">
        <v>2048</v>
      </c>
    </row>
    <row r="3318" spans="1:5" x14ac:dyDescent="0.4">
      <c r="A3318">
        <v>2020</v>
      </c>
      <c r="B3318">
        <v>8</v>
      </c>
      <c r="C3318">
        <v>40</v>
      </c>
      <c r="D3318" s="3">
        <v>2229</v>
      </c>
      <c r="E3318" s="3">
        <v>2203</v>
      </c>
    </row>
    <row r="3319" spans="1:5" x14ac:dyDescent="0.4">
      <c r="A3319">
        <v>2020</v>
      </c>
      <c r="B3319">
        <v>8</v>
      </c>
      <c r="C3319">
        <v>41</v>
      </c>
      <c r="D3319" s="3">
        <v>2474</v>
      </c>
      <c r="E3319" s="3">
        <v>2231</v>
      </c>
    </row>
    <row r="3320" spans="1:5" x14ac:dyDescent="0.4">
      <c r="A3320">
        <v>2020</v>
      </c>
      <c r="B3320">
        <v>8</v>
      </c>
      <c r="C3320">
        <v>42</v>
      </c>
      <c r="D3320" s="3">
        <v>2489</v>
      </c>
      <c r="E3320" s="3">
        <v>2350</v>
      </c>
    </row>
    <row r="3321" spans="1:5" x14ac:dyDescent="0.4">
      <c r="A3321">
        <v>2020</v>
      </c>
      <c r="B3321">
        <v>8</v>
      </c>
      <c r="C3321">
        <v>43</v>
      </c>
      <c r="D3321" s="3">
        <v>2648</v>
      </c>
      <c r="E3321" s="3">
        <v>2546</v>
      </c>
    </row>
    <row r="3322" spans="1:5" x14ac:dyDescent="0.4">
      <c r="A3322">
        <v>2020</v>
      </c>
      <c r="B3322">
        <v>8</v>
      </c>
      <c r="C3322">
        <v>44</v>
      </c>
      <c r="D3322" s="3">
        <v>2883</v>
      </c>
      <c r="E3322" s="3">
        <v>2647</v>
      </c>
    </row>
    <row r="3323" spans="1:5" x14ac:dyDescent="0.4">
      <c r="A3323">
        <v>2020</v>
      </c>
      <c r="B3323">
        <v>8</v>
      </c>
      <c r="C3323">
        <v>45</v>
      </c>
      <c r="D3323" s="3">
        <v>3019</v>
      </c>
      <c r="E3323" s="3">
        <v>2928</v>
      </c>
    </row>
    <row r="3324" spans="1:5" x14ac:dyDescent="0.4">
      <c r="A3324">
        <v>2020</v>
      </c>
      <c r="B3324">
        <v>8</v>
      </c>
      <c r="C3324">
        <v>46</v>
      </c>
      <c r="D3324" s="3">
        <v>3235</v>
      </c>
      <c r="E3324" s="3">
        <v>3025</v>
      </c>
    </row>
    <row r="3325" spans="1:5" x14ac:dyDescent="0.4">
      <c r="A3325">
        <v>2020</v>
      </c>
      <c r="B3325">
        <v>8</v>
      </c>
      <c r="C3325">
        <v>47</v>
      </c>
      <c r="D3325" s="3">
        <v>3386</v>
      </c>
      <c r="E3325" s="3">
        <v>3152</v>
      </c>
    </row>
    <row r="3326" spans="1:5" x14ac:dyDescent="0.4">
      <c r="A3326">
        <v>2020</v>
      </c>
      <c r="B3326">
        <v>8</v>
      </c>
      <c r="C3326">
        <v>48</v>
      </c>
      <c r="D3326" s="3">
        <v>3463</v>
      </c>
      <c r="E3326" s="3">
        <v>3170</v>
      </c>
    </row>
    <row r="3327" spans="1:5" x14ac:dyDescent="0.4">
      <c r="A3327">
        <v>2020</v>
      </c>
      <c r="B3327">
        <v>8</v>
      </c>
      <c r="C3327">
        <v>49</v>
      </c>
      <c r="D3327" s="3">
        <v>3354</v>
      </c>
      <c r="E3327" s="3">
        <v>3194</v>
      </c>
    </row>
    <row r="3328" spans="1:5" x14ac:dyDescent="0.4">
      <c r="A3328">
        <v>2020</v>
      </c>
      <c r="B3328">
        <v>8</v>
      </c>
      <c r="C3328">
        <v>50</v>
      </c>
      <c r="D3328" s="3">
        <v>3167</v>
      </c>
      <c r="E3328" s="3">
        <v>2968</v>
      </c>
    </row>
    <row r="3329" spans="1:5" x14ac:dyDescent="0.4">
      <c r="A3329">
        <v>2020</v>
      </c>
      <c r="B3329">
        <v>8</v>
      </c>
      <c r="C3329">
        <v>51</v>
      </c>
      <c r="D3329" s="3">
        <v>3239</v>
      </c>
      <c r="E3329" s="3">
        <v>2884</v>
      </c>
    </row>
    <row r="3330" spans="1:5" x14ac:dyDescent="0.4">
      <c r="A3330">
        <v>2020</v>
      </c>
      <c r="B3330">
        <v>8</v>
      </c>
      <c r="C3330">
        <v>52</v>
      </c>
      <c r="D3330" s="3">
        <v>3025</v>
      </c>
      <c r="E3330" s="3">
        <v>2889</v>
      </c>
    </row>
    <row r="3331" spans="1:5" x14ac:dyDescent="0.4">
      <c r="A3331">
        <v>2020</v>
      </c>
      <c r="B3331">
        <v>8</v>
      </c>
      <c r="C3331">
        <v>53</v>
      </c>
      <c r="D3331" s="3">
        <v>3010</v>
      </c>
      <c r="E3331" s="3">
        <v>2803</v>
      </c>
    </row>
    <row r="3332" spans="1:5" x14ac:dyDescent="0.4">
      <c r="A3332">
        <v>2020</v>
      </c>
      <c r="B3332">
        <v>8</v>
      </c>
      <c r="C3332">
        <v>54</v>
      </c>
      <c r="D3332" s="3">
        <v>2432</v>
      </c>
      <c r="E3332" s="3">
        <v>2280</v>
      </c>
    </row>
    <row r="3333" spans="1:5" x14ac:dyDescent="0.4">
      <c r="A3333">
        <v>2020</v>
      </c>
      <c r="B3333">
        <v>8</v>
      </c>
      <c r="C3333">
        <v>55</v>
      </c>
      <c r="D3333" s="3">
        <v>2757</v>
      </c>
      <c r="E3333" s="3">
        <v>2687</v>
      </c>
    </row>
    <row r="3334" spans="1:5" x14ac:dyDescent="0.4">
      <c r="A3334">
        <v>2020</v>
      </c>
      <c r="B3334">
        <v>8</v>
      </c>
      <c r="C3334">
        <v>56</v>
      </c>
      <c r="D3334" s="3">
        <v>2555</v>
      </c>
      <c r="E3334" s="3">
        <v>2495</v>
      </c>
    </row>
    <row r="3335" spans="1:5" x14ac:dyDescent="0.4">
      <c r="A3335">
        <v>2020</v>
      </c>
      <c r="B3335">
        <v>8</v>
      </c>
      <c r="C3335">
        <v>57</v>
      </c>
      <c r="D3335" s="3">
        <v>2612</v>
      </c>
      <c r="E3335" s="3">
        <v>2404</v>
      </c>
    </row>
    <row r="3336" spans="1:5" x14ac:dyDescent="0.4">
      <c r="A3336">
        <v>2020</v>
      </c>
      <c r="B3336">
        <v>8</v>
      </c>
      <c r="C3336">
        <v>58</v>
      </c>
      <c r="D3336" s="3">
        <v>2450</v>
      </c>
      <c r="E3336" s="3">
        <v>2361</v>
      </c>
    </row>
    <row r="3337" spans="1:5" x14ac:dyDescent="0.4">
      <c r="A3337">
        <v>2020</v>
      </c>
      <c r="B3337">
        <v>8</v>
      </c>
      <c r="C3337">
        <v>59</v>
      </c>
      <c r="D3337" s="3">
        <v>2398</v>
      </c>
      <c r="E3337" s="3">
        <v>2320</v>
      </c>
    </row>
    <row r="3338" spans="1:5" x14ac:dyDescent="0.4">
      <c r="A3338">
        <v>2020</v>
      </c>
      <c r="B3338">
        <v>8</v>
      </c>
      <c r="C3338">
        <v>60</v>
      </c>
      <c r="D3338" s="3">
        <v>2372</v>
      </c>
      <c r="E3338" s="3">
        <v>2253</v>
      </c>
    </row>
    <row r="3339" spans="1:5" x14ac:dyDescent="0.4">
      <c r="A3339">
        <v>2020</v>
      </c>
      <c r="B3339">
        <v>8</v>
      </c>
      <c r="C3339">
        <v>61</v>
      </c>
      <c r="D3339" s="3">
        <v>2450</v>
      </c>
      <c r="E3339" s="3">
        <v>2295</v>
      </c>
    </row>
    <row r="3340" spans="1:5" x14ac:dyDescent="0.4">
      <c r="A3340">
        <v>2020</v>
      </c>
      <c r="B3340">
        <v>8</v>
      </c>
      <c r="C3340">
        <v>62</v>
      </c>
      <c r="D3340" s="3">
        <v>2268</v>
      </c>
      <c r="E3340" s="3">
        <v>2181</v>
      </c>
    </row>
    <row r="3341" spans="1:5" x14ac:dyDescent="0.4">
      <c r="A3341">
        <v>2020</v>
      </c>
      <c r="B3341">
        <v>8</v>
      </c>
      <c r="C3341">
        <v>63</v>
      </c>
      <c r="D3341" s="3">
        <v>2248</v>
      </c>
      <c r="E3341" s="3">
        <v>2203</v>
      </c>
    </row>
    <row r="3342" spans="1:5" x14ac:dyDescent="0.4">
      <c r="A3342">
        <v>2020</v>
      </c>
      <c r="B3342">
        <v>8</v>
      </c>
      <c r="C3342">
        <v>64</v>
      </c>
      <c r="D3342" s="3">
        <v>2297</v>
      </c>
      <c r="E3342" s="3">
        <v>2323</v>
      </c>
    </row>
    <row r="3343" spans="1:5" x14ac:dyDescent="0.4">
      <c r="A3343">
        <v>2020</v>
      </c>
      <c r="B3343">
        <v>8</v>
      </c>
      <c r="C3343">
        <v>65</v>
      </c>
      <c r="D3343" s="3">
        <v>2392</v>
      </c>
      <c r="E3343" s="3">
        <v>2416</v>
      </c>
    </row>
    <row r="3344" spans="1:5" x14ac:dyDescent="0.4">
      <c r="A3344">
        <v>2020</v>
      </c>
      <c r="B3344">
        <v>8</v>
      </c>
      <c r="C3344">
        <v>66</v>
      </c>
      <c r="D3344" s="3">
        <v>2401</v>
      </c>
      <c r="E3344" s="3">
        <v>2440</v>
      </c>
    </row>
    <row r="3345" spans="1:5" x14ac:dyDescent="0.4">
      <c r="A3345">
        <v>2020</v>
      </c>
      <c r="B3345">
        <v>8</v>
      </c>
      <c r="C3345">
        <v>67</v>
      </c>
      <c r="D3345" s="3">
        <v>2567</v>
      </c>
      <c r="E3345" s="3">
        <v>2567</v>
      </c>
    </row>
    <row r="3346" spans="1:5" x14ac:dyDescent="0.4">
      <c r="A3346">
        <v>2020</v>
      </c>
      <c r="B3346">
        <v>8</v>
      </c>
      <c r="C3346">
        <v>68</v>
      </c>
      <c r="D3346" s="3">
        <v>2722</v>
      </c>
      <c r="E3346" s="3">
        <v>2868</v>
      </c>
    </row>
    <row r="3347" spans="1:5" x14ac:dyDescent="0.4">
      <c r="A3347">
        <v>2020</v>
      </c>
      <c r="B3347">
        <v>8</v>
      </c>
      <c r="C3347">
        <v>69</v>
      </c>
      <c r="D3347" s="3">
        <v>2901</v>
      </c>
      <c r="E3347" s="3">
        <v>3073</v>
      </c>
    </row>
    <row r="3348" spans="1:5" x14ac:dyDescent="0.4">
      <c r="A3348">
        <v>2020</v>
      </c>
      <c r="B3348">
        <v>8</v>
      </c>
      <c r="C3348">
        <v>70</v>
      </c>
      <c r="D3348" s="3">
        <v>3205</v>
      </c>
      <c r="E3348" s="3">
        <v>3476</v>
      </c>
    </row>
    <row r="3349" spans="1:5" x14ac:dyDescent="0.4">
      <c r="A3349">
        <v>2020</v>
      </c>
      <c r="B3349">
        <v>8</v>
      </c>
      <c r="C3349">
        <v>71</v>
      </c>
      <c r="D3349" s="3">
        <v>3504</v>
      </c>
      <c r="E3349" s="3">
        <v>3764</v>
      </c>
    </row>
    <row r="3350" spans="1:5" x14ac:dyDescent="0.4">
      <c r="A3350">
        <v>2020</v>
      </c>
      <c r="B3350">
        <v>8</v>
      </c>
      <c r="C3350">
        <v>72</v>
      </c>
      <c r="D3350" s="3">
        <v>3365</v>
      </c>
      <c r="E3350" s="3">
        <v>3946</v>
      </c>
    </row>
    <row r="3351" spans="1:5" x14ac:dyDescent="0.4">
      <c r="A3351">
        <v>2020</v>
      </c>
      <c r="B3351">
        <v>8</v>
      </c>
      <c r="C3351">
        <v>73</v>
      </c>
      <c r="D3351" s="3">
        <v>3312</v>
      </c>
      <c r="E3351" s="3">
        <v>3787</v>
      </c>
    </row>
    <row r="3352" spans="1:5" x14ac:dyDescent="0.4">
      <c r="A3352">
        <v>2020</v>
      </c>
      <c r="B3352">
        <v>8</v>
      </c>
      <c r="C3352">
        <v>74</v>
      </c>
      <c r="D3352" s="3">
        <v>1921</v>
      </c>
      <c r="E3352" s="3">
        <v>2358</v>
      </c>
    </row>
    <row r="3353" spans="1:5" x14ac:dyDescent="0.4">
      <c r="A3353">
        <v>2020</v>
      </c>
      <c r="B3353">
        <v>8</v>
      </c>
      <c r="C3353">
        <v>75</v>
      </c>
      <c r="D3353" s="3">
        <v>2192</v>
      </c>
      <c r="E3353" s="3">
        <v>2649</v>
      </c>
    </row>
    <row r="3354" spans="1:5" x14ac:dyDescent="0.4">
      <c r="A3354">
        <v>2020</v>
      </c>
      <c r="B3354">
        <v>8</v>
      </c>
      <c r="C3354">
        <v>76</v>
      </c>
      <c r="D3354" s="3">
        <v>2757</v>
      </c>
      <c r="E3354" s="3">
        <v>3317</v>
      </c>
    </row>
    <row r="3355" spans="1:5" x14ac:dyDescent="0.4">
      <c r="A3355">
        <v>2020</v>
      </c>
      <c r="B3355">
        <v>8</v>
      </c>
      <c r="C3355">
        <v>77</v>
      </c>
      <c r="D3355" s="3">
        <v>2601</v>
      </c>
      <c r="E3355" s="3">
        <v>3036</v>
      </c>
    </row>
    <row r="3356" spans="1:5" x14ac:dyDescent="0.4">
      <c r="A3356">
        <v>2020</v>
      </c>
      <c r="B3356">
        <v>8</v>
      </c>
      <c r="C3356">
        <v>78</v>
      </c>
      <c r="D3356" s="3">
        <v>2608</v>
      </c>
      <c r="E3356" s="3">
        <v>3120</v>
      </c>
    </row>
    <row r="3357" spans="1:5" x14ac:dyDescent="0.4">
      <c r="A3357">
        <v>2020</v>
      </c>
      <c r="B3357">
        <v>8</v>
      </c>
      <c r="C3357">
        <v>79</v>
      </c>
      <c r="D3357" s="3">
        <v>2425</v>
      </c>
      <c r="E3357" s="3">
        <v>2927</v>
      </c>
    </row>
    <row r="3358" spans="1:5" x14ac:dyDescent="0.4">
      <c r="A3358">
        <v>2020</v>
      </c>
      <c r="B3358">
        <v>8</v>
      </c>
      <c r="C3358">
        <v>80</v>
      </c>
      <c r="D3358" s="3">
        <v>2030</v>
      </c>
      <c r="E3358" s="3">
        <v>2563</v>
      </c>
    </row>
    <row r="3359" spans="1:5" x14ac:dyDescent="0.4">
      <c r="A3359">
        <v>2020</v>
      </c>
      <c r="B3359">
        <v>8</v>
      </c>
      <c r="C3359">
        <v>81</v>
      </c>
      <c r="D3359" s="3">
        <v>1743</v>
      </c>
      <c r="E3359" s="3">
        <v>2203</v>
      </c>
    </row>
    <row r="3360" spans="1:5" x14ac:dyDescent="0.4">
      <c r="A3360">
        <v>2020</v>
      </c>
      <c r="B3360">
        <v>8</v>
      </c>
      <c r="C3360">
        <v>82</v>
      </c>
      <c r="D3360" s="3">
        <v>1702</v>
      </c>
      <c r="E3360" s="3">
        <v>2317</v>
      </c>
    </row>
    <row r="3361" spans="1:5" x14ac:dyDescent="0.4">
      <c r="A3361">
        <v>2020</v>
      </c>
      <c r="B3361">
        <v>8</v>
      </c>
      <c r="C3361">
        <v>83</v>
      </c>
      <c r="D3361" s="3">
        <v>1583</v>
      </c>
      <c r="E3361" s="3">
        <v>2047</v>
      </c>
    </row>
    <row r="3362" spans="1:5" x14ac:dyDescent="0.4">
      <c r="A3362">
        <v>2020</v>
      </c>
      <c r="B3362">
        <v>8</v>
      </c>
      <c r="C3362">
        <v>84</v>
      </c>
      <c r="D3362" s="3">
        <v>1529</v>
      </c>
      <c r="E3362" s="3">
        <v>2109</v>
      </c>
    </row>
    <row r="3363" spans="1:5" x14ac:dyDescent="0.4">
      <c r="A3363">
        <v>2020</v>
      </c>
      <c r="B3363">
        <v>8</v>
      </c>
      <c r="C3363">
        <v>85</v>
      </c>
      <c r="D3363" s="3">
        <v>1350</v>
      </c>
      <c r="E3363" s="3">
        <v>1977</v>
      </c>
    </row>
    <row r="3364" spans="1:5" x14ac:dyDescent="0.4">
      <c r="A3364">
        <v>2020</v>
      </c>
      <c r="B3364">
        <v>8</v>
      </c>
      <c r="C3364">
        <v>86</v>
      </c>
      <c r="D3364" s="3">
        <v>1073</v>
      </c>
      <c r="E3364" s="3">
        <v>1722</v>
      </c>
    </row>
    <row r="3365" spans="1:5" x14ac:dyDescent="0.4">
      <c r="A3365">
        <v>2020</v>
      </c>
      <c r="B3365">
        <v>8</v>
      </c>
      <c r="C3365">
        <v>87</v>
      </c>
      <c r="D3365" s="3">
        <v>950</v>
      </c>
      <c r="E3365" s="3">
        <v>1622</v>
      </c>
    </row>
    <row r="3366" spans="1:5" x14ac:dyDescent="0.4">
      <c r="A3366">
        <v>2020</v>
      </c>
      <c r="B3366">
        <v>8</v>
      </c>
      <c r="C3366">
        <v>88</v>
      </c>
      <c r="D3366" s="3">
        <v>814</v>
      </c>
      <c r="E3366" s="3">
        <v>1417</v>
      </c>
    </row>
    <row r="3367" spans="1:5" x14ac:dyDescent="0.4">
      <c r="A3367">
        <v>2020</v>
      </c>
      <c r="B3367">
        <v>8</v>
      </c>
      <c r="C3367">
        <v>89</v>
      </c>
      <c r="D3367" s="3">
        <v>657</v>
      </c>
      <c r="E3367" s="3">
        <v>1220</v>
      </c>
    </row>
    <row r="3368" spans="1:5" x14ac:dyDescent="0.4">
      <c r="A3368">
        <v>2020</v>
      </c>
      <c r="B3368">
        <v>8</v>
      </c>
      <c r="C3368">
        <v>90</v>
      </c>
      <c r="D3368" s="3">
        <v>469</v>
      </c>
      <c r="E3368" s="3">
        <v>1049</v>
      </c>
    </row>
    <row r="3369" spans="1:5" x14ac:dyDescent="0.4">
      <c r="A3369">
        <v>2020</v>
      </c>
      <c r="B3369">
        <v>8</v>
      </c>
      <c r="C3369">
        <v>91</v>
      </c>
      <c r="D3369" s="3">
        <v>384</v>
      </c>
      <c r="E3369" s="3">
        <v>911</v>
      </c>
    </row>
    <row r="3370" spans="1:5" x14ac:dyDescent="0.4">
      <c r="A3370">
        <v>2020</v>
      </c>
      <c r="B3370">
        <v>8</v>
      </c>
      <c r="C3370">
        <v>92</v>
      </c>
      <c r="D3370" s="3">
        <v>305</v>
      </c>
      <c r="E3370" s="3">
        <v>763</v>
      </c>
    </row>
    <row r="3371" spans="1:5" x14ac:dyDescent="0.4">
      <c r="A3371">
        <v>2020</v>
      </c>
      <c r="B3371">
        <v>8</v>
      </c>
      <c r="C3371">
        <v>93</v>
      </c>
      <c r="D3371" s="3">
        <v>248</v>
      </c>
      <c r="E3371" s="3">
        <v>612</v>
      </c>
    </row>
    <row r="3372" spans="1:5" x14ac:dyDescent="0.4">
      <c r="A3372">
        <v>2020</v>
      </c>
      <c r="B3372">
        <v>8</v>
      </c>
      <c r="C3372">
        <v>94</v>
      </c>
      <c r="D3372" s="3">
        <v>180</v>
      </c>
      <c r="E3372" s="3">
        <v>501</v>
      </c>
    </row>
    <row r="3373" spans="1:5" x14ac:dyDescent="0.4">
      <c r="A3373">
        <v>2020</v>
      </c>
      <c r="B3373">
        <v>8</v>
      </c>
      <c r="C3373">
        <v>95</v>
      </c>
      <c r="D3373" s="3">
        <v>97</v>
      </c>
      <c r="E3373" s="3">
        <v>479</v>
      </c>
    </row>
    <row r="3374" spans="1:5" x14ac:dyDescent="0.4">
      <c r="A3374">
        <v>2020</v>
      </c>
      <c r="B3374">
        <v>8</v>
      </c>
      <c r="C3374">
        <v>96</v>
      </c>
      <c r="D3374" s="3">
        <v>77</v>
      </c>
      <c r="E3374" s="3">
        <v>299</v>
      </c>
    </row>
    <row r="3375" spans="1:5" x14ac:dyDescent="0.4">
      <c r="A3375">
        <v>2020</v>
      </c>
      <c r="B3375">
        <v>8</v>
      </c>
      <c r="C3375">
        <v>97</v>
      </c>
      <c r="D3375" s="3">
        <v>55</v>
      </c>
      <c r="E3375" s="3">
        <v>233</v>
      </c>
    </row>
    <row r="3376" spans="1:5" x14ac:dyDescent="0.4">
      <c r="A3376">
        <v>2020</v>
      </c>
      <c r="B3376">
        <v>8</v>
      </c>
      <c r="C3376">
        <v>98</v>
      </c>
      <c r="D3376" s="3">
        <v>31</v>
      </c>
      <c r="E3376" s="3">
        <v>168</v>
      </c>
    </row>
    <row r="3377" spans="1:5" x14ac:dyDescent="0.4">
      <c r="A3377">
        <v>2020</v>
      </c>
      <c r="B3377">
        <v>8</v>
      </c>
      <c r="C3377">
        <v>99</v>
      </c>
      <c r="D3377" s="3">
        <v>17</v>
      </c>
      <c r="E3377" s="3">
        <v>123</v>
      </c>
    </row>
    <row r="3378" spans="1:5" x14ac:dyDescent="0.4">
      <c r="A3378">
        <v>2020</v>
      </c>
      <c r="B3378">
        <v>8</v>
      </c>
      <c r="C3378">
        <v>100</v>
      </c>
      <c r="D3378" s="3">
        <v>19</v>
      </c>
      <c r="E3378" s="3">
        <v>74</v>
      </c>
    </row>
    <row r="3379" spans="1:5" x14ac:dyDescent="0.4">
      <c r="A3379">
        <v>2020</v>
      </c>
      <c r="B3379">
        <v>8</v>
      </c>
      <c r="C3379">
        <v>101</v>
      </c>
      <c r="D3379" s="3">
        <v>7</v>
      </c>
      <c r="E3379" s="3">
        <v>50</v>
      </c>
    </row>
    <row r="3380" spans="1:5" x14ac:dyDescent="0.4">
      <c r="A3380">
        <v>2020</v>
      </c>
      <c r="B3380">
        <v>8</v>
      </c>
      <c r="C3380">
        <v>102</v>
      </c>
      <c r="D3380" s="3">
        <v>4</v>
      </c>
      <c r="E3380" s="3">
        <v>28</v>
      </c>
    </row>
    <row r="3381" spans="1:5" x14ac:dyDescent="0.4">
      <c r="A3381">
        <v>2020</v>
      </c>
      <c r="B3381">
        <v>8</v>
      </c>
      <c r="C3381">
        <v>103</v>
      </c>
      <c r="D3381" s="3">
        <v>1</v>
      </c>
      <c r="E3381" s="3">
        <v>19</v>
      </c>
    </row>
    <row r="3382" spans="1:5" x14ac:dyDescent="0.4">
      <c r="A3382">
        <v>2020</v>
      </c>
      <c r="B3382">
        <v>8</v>
      </c>
      <c r="C3382">
        <v>104</v>
      </c>
      <c r="D3382" s="3">
        <v>1</v>
      </c>
      <c r="E3382" s="3">
        <v>14</v>
      </c>
    </row>
    <row r="3383" spans="1:5" x14ac:dyDescent="0.4">
      <c r="A3383">
        <v>2020</v>
      </c>
      <c r="B3383">
        <v>8</v>
      </c>
      <c r="C3383">
        <v>105</v>
      </c>
      <c r="D3383" s="3">
        <v>1</v>
      </c>
      <c r="E3383" s="3">
        <v>7</v>
      </c>
    </row>
    <row r="3384" spans="1:5" x14ac:dyDescent="0.4">
      <c r="A3384">
        <v>2020</v>
      </c>
      <c r="B3384">
        <v>8</v>
      </c>
      <c r="C3384">
        <v>106</v>
      </c>
      <c r="D3384" s="3"/>
      <c r="E3384" s="3">
        <v>6</v>
      </c>
    </row>
    <row r="3385" spans="1:5" x14ac:dyDescent="0.4">
      <c r="A3385">
        <v>2020</v>
      </c>
      <c r="B3385">
        <v>8</v>
      </c>
      <c r="C3385">
        <v>107</v>
      </c>
      <c r="D3385" s="3">
        <v>2</v>
      </c>
      <c r="E3385" s="3">
        <v>3</v>
      </c>
    </row>
    <row r="3386" spans="1:5" x14ac:dyDescent="0.4">
      <c r="A3386">
        <v>2020</v>
      </c>
      <c r="B3386">
        <v>8</v>
      </c>
      <c r="C3386">
        <v>108</v>
      </c>
      <c r="D3386" s="3"/>
      <c r="E3386" s="3"/>
    </row>
    <row r="3387" spans="1:5" x14ac:dyDescent="0.4">
      <c r="A3387">
        <v>2020</v>
      </c>
      <c r="B3387">
        <v>8</v>
      </c>
      <c r="C3387">
        <v>109</v>
      </c>
      <c r="D3387" s="3"/>
      <c r="E3387" s="3">
        <v>2</v>
      </c>
    </row>
    <row r="3388" spans="1:5" x14ac:dyDescent="0.4">
      <c r="A3388">
        <v>2020</v>
      </c>
      <c r="B3388">
        <v>8</v>
      </c>
      <c r="C3388">
        <v>110</v>
      </c>
      <c r="D3388" s="3"/>
      <c r="E3388" s="3">
        <v>1</v>
      </c>
    </row>
    <row r="3389" spans="1:5" x14ac:dyDescent="0.4">
      <c r="A3389">
        <v>2020</v>
      </c>
      <c r="B3389">
        <v>8</v>
      </c>
      <c r="C3389">
        <v>111</v>
      </c>
      <c r="D3389" s="3"/>
      <c r="E3389" s="3"/>
    </row>
    <row r="3390" spans="1:5" x14ac:dyDescent="0.4">
      <c r="A3390">
        <v>2020</v>
      </c>
      <c r="B3390">
        <v>8</v>
      </c>
      <c r="C3390">
        <v>112</v>
      </c>
      <c r="D3390" s="3"/>
      <c r="E3390" s="3"/>
    </row>
    <row r="3391" spans="1:5" x14ac:dyDescent="0.4">
      <c r="A3391">
        <v>2020</v>
      </c>
      <c r="B3391">
        <v>8</v>
      </c>
      <c r="C3391">
        <v>113</v>
      </c>
      <c r="D3391" s="3"/>
      <c r="E3391" s="3"/>
    </row>
    <row r="3392" spans="1:5" x14ac:dyDescent="0.4">
      <c r="A3392">
        <v>2020</v>
      </c>
      <c r="B3392">
        <v>8</v>
      </c>
      <c r="C3392">
        <v>114</v>
      </c>
      <c r="D3392" s="3"/>
      <c r="E3392" s="3"/>
    </row>
    <row r="3393" spans="1:5" x14ac:dyDescent="0.4">
      <c r="A3393">
        <v>2020</v>
      </c>
      <c r="B3393">
        <v>8</v>
      </c>
      <c r="C3393">
        <v>115</v>
      </c>
      <c r="D3393" s="3"/>
      <c r="E3393" s="3"/>
    </row>
    <row r="3394" spans="1:5" x14ac:dyDescent="0.4">
      <c r="A3394">
        <v>2020</v>
      </c>
      <c r="B3394">
        <v>8</v>
      </c>
      <c r="C3394">
        <v>116</v>
      </c>
      <c r="D3394" s="3"/>
      <c r="E3394" s="3"/>
    </row>
    <row r="3395" spans="1:5" x14ac:dyDescent="0.4">
      <c r="A3395">
        <v>2020</v>
      </c>
      <c r="B3395">
        <v>8</v>
      </c>
      <c r="C3395">
        <v>117</v>
      </c>
      <c r="D3395" s="3"/>
      <c r="E3395" s="3"/>
    </row>
    <row r="3396" spans="1:5" x14ac:dyDescent="0.4">
      <c r="A3396">
        <v>2020</v>
      </c>
      <c r="B3396">
        <v>8</v>
      </c>
      <c r="C3396">
        <v>118</v>
      </c>
      <c r="D3396" s="3"/>
      <c r="E3396" s="3"/>
    </row>
    <row r="3397" spans="1:5" x14ac:dyDescent="0.4">
      <c r="A3397">
        <v>2020</v>
      </c>
      <c r="B3397">
        <v>8</v>
      </c>
      <c r="C3397">
        <v>119</v>
      </c>
      <c r="D3397" s="3"/>
      <c r="E3397" s="3"/>
    </row>
    <row r="3398" spans="1:5" x14ac:dyDescent="0.4">
      <c r="A3398">
        <v>2020</v>
      </c>
      <c r="B3398">
        <v>8</v>
      </c>
      <c r="C3398">
        <v>120</v>
      </c>
      <c r="D3398" s="3"/>
      <c r="E3398" s="3"/>
    </row>
    <row r="3399" spans="1:5" x14ac:dyDescent="0.4">
      <c r="A3399">
        <v>2020</v>
      </c>
      <c r="B3399">
        <v>8</v>
      </c>
      <c r="C3399">
        <v>121</v>
      </c>
      <c r="D3399" s="3"/>
      <c r="E3399" s="3"/>
    </row>
    <row r="3400" spans="1:5" x14ac:dyDescent="0.4">
      <c r="A3400">
        <v>2020</v>
      </c>
      <c r="B3400">
        <v>8</v>
      </c>
      <c r="C3400">
        <v>122</v>
      </c>
      <c r="D3400" s="3"/>
      <c r="E3400" s="3"/>
    </row>
    <row r="3401" spans="1:5" x14ac:dyDescent="0.4">
      <c r="A3401">
        <v>2020</v>
      </c>
      <c r="B3401">
        <v>8</v>
      </c>
      <c r="C3401">
        <v>123</v>
      </c>
      <c r="D3401" s="3"/>
      <c r="E3401" s="3"/>
    </row>
    <row r="3402" spans="1:5" x14ac:dyDescent="0.4">
      <c r="A3402">
        <v>2020</v>
      </c>
      <c r="B3402">
        <v>8</v>
      </c>
      <c r="C3402">
        <v>124</v>
      </c>
      <c r="D3402" s="3"/>
      <c r="E3402" s="3"/>
    </row>
    <row r="3403" spans="1:5" x14ac:dyDescent="0.4">
      <c r="A3403">
        <v>2020</v>
      </c>
      <c r="B3403">
        <v>8</v>
      </c>
      <c r="C3403">
        <v>125</v>
      </c>
      <c r="D3403" s="3"/>
      <c r="E3403" s="3"/>
    </row>
    <row r="3404" spans="1:5" x14ac:dyDescent="0.4">
      <c r="A3404">
        <v>2020</v>
      </c>
      <c r="B3404">
        <v>8</v>
      </c>
      <c r="C3404">
        <v>126</v>
      </c>
      <c r="D3404" s="3"/>
      <c r="E3404" s="3"/>
    </row>
    <row r="3405" spans="1:5" x14ac:dyDescent="0.4">
      <c r="A3405">
        <v>2020</v>
      </c>
      <c r="B3405">
        <v>8</v>
      </c>
      <c r="C3405">
        <v>127</v>
      </c>
      <c r="D3405" s="3"/>
      <c r="E3405" s="3"/>
    </row>
    <row r="3406" spans="1:5" x14ac:dyDescent="0.4">
      <c r="A3406">
        <v>2020</v>
      </c>
      <c r="B3406">
        <v>8</v>
      </c>
      <c r="C3406">
        <v>128</v>
      </c>
      <c r="D3406" s="3"/>
      <c r="E3406" s="3"/>
    </row>
    <row r="3407" spans="1:5" x14ac:dyDescent="0.4">
      <c r="A3407">
        <v>2020</v>
      </c>
      <c r="B3407">
        <v>8</v>
      </c>
      <c r="C3407">
        <v>129</v>
      </c>
      <c r="D3407" s="3"/>
      <c r="E3407" s="3"/>
    </row>
    <row r="3408" spans="1:5" x14ac:dyDescent="0.4">
      <c r="A3408">
        <v>2020</v>
      </c>
      <c r="B3408">
        <v>8</v>
      </c>
      <c r="C3408">
        <v>130</v>
      </c>
      <c r="D3408" s="3"/>
      <c r="E3408" s="3"/>
    </row>
    <row r="3409" spans="1:5" x14ac:dyDescent="0.4">
      <c r="A3409">
        <v>2020</v>
      </c>
      <c r="B3409">
        <v>9</v>
      </c>
      <c r="C3409">
        <v>0</v>
      </c>
      <c r="D3409" s="3">
        <v>1091</v>
      </c>
      <c r="E3409" s="3">
        <v>998</v>
      </c>
    </row>
    <row r="3410" spans="1:5" x14ac:dyDescent="0.4">
      <c r="A3410">
        <v>2020</v>
      </c>
      <c r="B3410">
        <v>9</v>
      </c>
      <c r="C3410">
        <v>1</v>
      </c>
      <c r="D3410" s="3">
        <v>1196</v>
      </c>
      <c r="E3410" s="3">
        <v>1073</v>
      </c>
    </row>
    <row r="3411" spans="1:5" x14ac:dyDescent="0.4">
      <c r="A3411">
        <v>2020</v>
      </c>
      <c r="B3411">
        <v>9</v>
      </c>
      <c r="C3411">
        <v>2</v>
      </c>
      <c r="D3411" s="3">
        <v>1224</v>
      </c>
      <c r="E3411" s="3">
        <v>1161</v>
      </c>
    </row>
    <row r="3412" spans="1:5" x14ac:dyDescent="0.4">
      <c r="A3412">
        <v>2020</v>
      </c>
      <c r="B3412">
        <v>9</v>
      </c>
      <c r="C3412">
        <v>3</v>
      </c>
      <c r="D3412" s="3">
        <v>1308</v>
      </c>
      <c r="E3412" s="3">
        <v>1220</v>
      </c>
    </row>
    <row r="3413" spans="1:5" x14ac:dyDescent="0.4">
      <c r="A3413">
        <v>2020</v>
      </c>
      <c r="B3413">
        <v>9</v>
      </c>
      <c r="C3413">
        <v>4</v>
      </c>
      <c r="D3413" s="3">
        <v>1426</v>
      </c>
      <c r="E3413" s="3">
        <v>1292</v>
      </c>
    </row>
    <row r="3414" spans="1:5" x14ac:dyDescent="0.4">
      <c r="A3414">
        <v>2020</v>
      </c>
      <c r="B3414">
        <v>9</v>
      </c>
      <c r="C3414">
        <v>5</v>
      </c>
      <c r="D3414" s="3">
        <v>1403</v>
      </c>
      <c r="E3414" s="3">
        <v>1374</v>
      </c>
    </row>
    <row r="3415" spans="1:5" x14ac:dyDescent="0.4">
      <c r="A3415">
        <v>2020</v>
      </c>
      <c r="B3415">
        <v>9</v>
      </c>
      <c r="C3415">
        <v>6</v>
      </c>
      <c r="D3415" s="3">
        <v>1419</v>
      </c>
      <c r="E3415" s="3">
        <v>1365</v>
      </c>
    </row>
    <row r="3416" spans="1:5" x14ac:dyDescent="0.4">
      <c r="A3416">
        <v>2020</v>
      </c>
      <c r="B3416">
        <v>9</v>
      </c>
      <c r="C3416">
        <v>7</v>
      </c>
      <c r="D3416" s="3">
        <v>1432</v>
      </c>
      <c r="E3416" s="3">
        <v>1422</v>
      </c>
    </row>
    <row r="3417" spans="1:5" x14ac:dyDescent="0.4">
      <c r="A3417">
        <v>2020</v>
      </c>
      <c r="B3417">
        <v>9</v>
      </c>
      <c r="C3417">
        <v>8</v>
      </c>
      <c r="D3417" s="3">
        <v>1499</v>
      </c>
      <c r="E3417" s="3">
        <v>1460</v>
      </c>
    </row>
    <row r="3418" spans="1:5" x14ac:dyDescent="0.4">
      <c r="A3418">
        <v>2020</v>
      </c>
      <c r="B3418">
        <v>9</v>
      </c>
      <c r="C3418">
        <v>9</v>
      </c>
      <c r="D3418" s="3">
        <v>1578</v>
      </c>
      <c r="E3418" s="3">
        <v>1525</v>
      </c>
    </row>
    <row r="3419" spans="1:5" x14ac:dyDescent="0.4">
      <c r="A3419">
        <v>2020</v>
      </c>
      <c r="B3419">
        <v>9</v>
      </c>
      <c r="C3419">
        <v>10</v>
      </c>
      <c r="D3419" s="3">
        <v>1604</v>
      </c>
      <c r="E3419" s="3">
        <v>1527</v>
      </c>
    </row>
    <row r="3420" spans="1:5" x14ac:dyDescent="0.4">
      <c r="A3420">
        <v>2020</v>
      </c>
      <c r="B3420">
        <v>9</v>
      </c>
      <c r="C3420">
        <v>11</v>
      </c>
      <c r="D3420" s="3">
        <v>1584</v>
      </c>
      <c r="E3420" s="3">
        <v>1499</v>
      </c>
    </row>
    <row r="3421" spans="1:5" x14ac:dyDescent="0.4">
      <c r="A3421">
        <v>2020</v>
      </c>
      <c r="B3421">
        <v>9</v>
      </c>
      <c r="C3421">
        <v>12</v>
      </c>
      <c r="D3421" s="3">
        <v>1619</v>
      </c>
      <c r="E3421" s="3">
        <v>1583</v>
      </c>
    </row>
    <row r="3422" spans="1:5" x14ac:dyDescent="0.4">
      <c r="A3422">
        <v>2020</v>
      </c>
      <c r="B3422">
        <v>9</v>
      </c>
      <c r="C3422">
        <v>13</v>
      </c>
      <c r="D3422" s="3">
        <v>1682</v>
      </c>
      <c r="E3422" s="3">
        <v>1594</v>
      </c>
    </row>
    <row r="3423" spans="1:5" x14ac:dyDescent="0.4">
      <c r="A3423">
        <v>2020</v>
      </c>
      <c r="B3423">
        <v>9</v>
      </c>
      <c r="C3423">
        <v>14</v>
      </c>
      <c r="D3423" s="3">
        <v>1711</v>
      </c>
      <c r="E3423" s="3">
        <v>1617</v>
      </c>
    </row>
    <row r="3424" spans="1:5" x14ac:dyDescent="0.4">
      <c r="A3424">
        <v>2020</v>
      </c>
      <c r="B3424">
        <v>9</v>
      </c>
      <c r="C3424">
        <v>15</v>
      </c>
      <c r="D3424" s="3">
        <v>1856</v>
      </c>
      <c r="E3424" s="3">
        <v>1641</v>
      </c>
    </row>
    <row r="3425" spans="1:5" x14ac:dyDescent="0.4">
      <c r="A3425">
        <v>2020</v>
      </c>
      <c r="B3425">
        <v>9</v>
      </c>
      <c r="C3425">
        <v>16</v>
      </c>
      <c r="D3425" s="3">
        <v>2107</v>
      </c>
      <c r="E3425" s="3">
        <v>1653</v>
      </c>
    </row>
    <row r="3426" spans="1:5" x14ac:dyDescent="0.4">
      <c r="A3426">
        <v>2020</v>
      </c>
      <c r="B3426">
        <v>9</v>
      </c>
      <c r="C3426">
        <v>17</v>
      </c>
      <c r="D3426" s="3">
        <v>2175</v>
      </c>
      <c r="E3426" s="3">
        <v>1793</v>
      </c>
    </row>
    <row r="3427" spans="1:5" x14ac:dyDescent="0.4">
      <c r="A3427">
        <v>2020</v>
      </c>
      <c r="B3427">
        <v>9</v>
      </c>
      <c r="C3427">
        <v>18</v>
      </c>
      <c r="D3427" s="3">
        <v>2332</v>
      </c>
      <c r="E3427" s="3">
        <v>1770</v>
      </c>
    </row>
    <row r="3428" spans="1:5" x14ac:dyDescent="0.4">
      <c r="A3428">
        <v>2020</v>
      </c>
      <c r="B3428">
        <v>9</v>
      </c>
      <c r="C3428">
        <v>19</v>
      </c>
      <c r="D3428" s="3">
        <v>2473</v>
      </c>
      <c r="E3428" s="3">
        <v>1881</v>
      </c>
    </row>
    <row r="3429" spans="1:5" x14ac:dyDescent="0.4">
      <c r="A3429">
        <v>2020</v>
      </c>
      <c r="B3429">
        <v>9</v>
      </c>
      <c r="C3429">
        <v>20</v>
      </c>
      <c r="D3429" s="3">
        <v>2642</v>
      </c>
      <c r="E3429" s="3">
        <v>1976</v>
      </c>
    </row>
    <row r="3430" spans="1:5" x14ac:dyDescent="0.4">
      <c r="A3430">
        <v>2020</v>
      </c>
      <c r="B3430">
        <v>9</v>
      </c>
      <c r="C3430">
        <v>21</v>
      </c>
      <c r="D3430" s="3">
        <v>2560</v>
      </c>
      <c r="E3430" s="3">
        <v>1914</v>
      </c>
    </row>
    <row r="3431" spans="1:5" x14ac:dyDescent="0.4">
      <c r="A3431">
        <v>2020</v>
      </c>
      <c r="B3431">
        <v>9</v>
      </c>
      <c r="C3431">
        <v>22</v>
      </c>
      <c r="D3431" s="3">
        <v>2354</v>
      </c>
      <c r="E3431" s="3">
        <v>1810</v>
      </c>
    </row>
    <row r="3432" spans="1:5" x14ac:dyDescent="0.4">
      <c r="A3432">
        <v>2020</v>
      </c>
      <c r="B3432">
        <v>9</v>
      </c>
      <c r="C3432">
        <v>23</v>
      </c>
      <c r="D3432" s="3">
        <v>2138</v>
      </c>
      <c r="E3432" s="3">
        <v>1678</v>
      </c>
    </row>
    <row r="3433" spans="1:5" x14ac:dyDescent="0.4">
      <c r="A3433">
        <v>2020</v>
      </c>
      <c r="B3433">
        <v>9</v>
      </c>
      <c r="C3433">
        <v>24</v>
      </c>
      <c r="D3433" s="3">
        <v>1942</v>
      </c>
      <c r="E3433" s="3">
        <v>1606</v>
      </c>
    </row>
    <row r="3434" spans="1:5" x14ac:dyDescent="0.4">
      <c r="A3434">
        <v>2020</v>
      </c>
      <c r="B3434">
        <v>9</v>
      </c>
      <c r="C3434">
        <v>25</v>
      </c>
      <c r="D3434" s="3">
        <v>1967</v>
      </c>
      <c r="E3434" s="3">
        <v>1600</v>
      </c>
    </row>
    <row r="3435" spans="1:5" x14ac:dyDescent="0.4">
      <c r="A3435">
        <v>2020</v>
      </c>
      <c r="B3435">
        <v>9</v>
      </c>
      <c r="C3435">
        <v>26</v>
      </c>
      <c r="D3435" s="3">
        <v>1914</v>
      </c>
      <c r="E3435" s="3">
        <v>1575</v>
      </c>
    </row>
    <row r="3436" spans="1:5" x14ac:dyDescent="0.4">
      <c r="A3436">
        <v>2020</v>
      </c>
      <c r="B3436">
        <v>9</v>
      </c>
      <c r="C3436">
        <v>27</v>
      </c>
      <c r="D3436" s="3">
        <v>1873</v>
      </c>
      <c r="E3436" s="3">
        <v>1467</v>
      </c>
    </row>
    <row r="3437" spans="1:5" x14ac:dyDescent="0.4">
      <c r="A3437">
        <v>2020</v>
      </c>
      <c r="B3437">
        <v>9</v>
      </c>
      <c r="C3437">
        <v>28</v>
      </c>
      <c r="D3437" s="3">
        <v>1835</v>
      </c>
      <c r="E3437" s="3">
        <v>1534</v>
      </c>
    </row>
    <row r="3438" spans="1:5" x14ac:dyDescent="0.4">
      <c r="A3438">
        <v>2020</v>
      </c>
      <c r="B3438">
        <v>9</v>
      </c>
      <c r="C3438">
        <v>29</v>
      </c>
      <c r="D3438" s="3">
        <v>1830</v>
      </c>
      <c r="E3438" s="3">
        <v>1497</v>
      </c>
    </row>
    <row r="3439" spans="1:5" x14ac:dyDescent="0.4">
      <c r="A3439">
        <v>2020</v>
      </c>
      <c r="B3439">
        <v>9</v>
      </c>
      <c r="C3439">
        <v>30</v>
      </c>
      <c r="D3439" s="3">
        <v>1817</v>
      </c>
      <c r="E3439" s="3">
        <v>1578</v>
      </c>
    </row>
    <row r="3440" spans="1:5" x14ac:dyDescent="0.4">
      <c r="A3440">
        <v>2020</v>
      </c>
      <c r="B3440">
        <v>9</v>
      </c>
      <c r="C3440">
        <v>31</v>
      </c>
      <c r="D3440" s="3">
        <v>1835</v>
      </c>
      <c r="E3440" s="3">
        <v>1640</v>
      </c>
    </row>
    <row r="3441" spans="1:5" x14ac:dyDescent="0.4">
      <c r="A3441">
        <v>2020</v>
      </c>
      <c r="B3441">
        <v>9</v>
      </c>
      <c r="C3441">
        <v>32</v>
      </c>
      <c r="D3441" s="3">
        <v>1938</v>
      </c>
      <c r="E3441" s="3">
        <v>1658</v>
      </c>
    </row>
    <row r="3442" spans="1:5" x14ac:dyDescent="0.4">
      <c r="A3442">
        <v>2020</v>
      </c>
      <c r="B3442">
        <v>9</v>
      </c>
      <c r="C3442">
        <v>33</v>
      </c>
      <c r="D3442" s="3">
        <v>2033</v>
      </c>
      <c r="E3442" s="3">
        <v>1784</v>
      </c>
    </row>
    <row r="3443" spans="1:5" x14ac:dyDescent="0.4">
      <c r="A3443">
        <v>2020</v>
      </c>
      <c r="B3443">
        <v>9</v>
      </c>
      <c r="C3443">
        <v>34</v>
      </c>
      <c r="D3443" s="3">
        <v>1929</v>
      </c>
      <c r="E3443" s="3">
        <v>1704</v>
      </c>
    </row>
    <row r="3444" spans="1:5" x14ac:dyDescent="0.4">
      <c r="A3444">
        <v>2020</v>
      </c>
      <c r="B3444">
        <v>9</v>
      </c>
      <c r="C3444">
        <v>35</v>
      </c>
      <c r="D3444" s="3">
        <v>2043</v>
      </c>
      <c r="E3444" s="3">
        <v>1847</v>
      </c>
    </row>
    <row r="3445" spans="1:5" x14ac:dyDescent="0.4">
      <c r="A3445">
        <v>2020</v>
      </c>
      <c r="B3445">
        <v>9</v>
      </c>
      <c r="C3445">
        <v>36</v>
      </c>
      <c r="D3445" s="3">
        <v>2034</v>
      </c>
      <c r="E3445" s="3">
        <v>1850</v>
      </c>
    </row>
    <row r="3446" spans="1:5" x14ac:dyDescent="0.4">
      <c r="A3446">
        <v>2020</v>
      </c>
      <c r="B3446">
        <v>9</v>
      </c>
      <c r="C3446">
        <v>37</v>
      </c>
      <c r="D3446" s="3">
        <v>2150</v>
      </c>
      <c r="E3446" s="3">
        <v>2033</v>
      </c>
    </row>
    <row r="3447" spans="1:5" x14ac:dyDescent="0.4">
      <c r="A3447">
        <v>2020</v>
      </c>
      <c r="B3447">
        <v>9</v>
      </c>
      <c r="C3447">
        <v>38</v>
      </c>
      <c r="D3447" s="3">
        <v>2148</v>
      </c>
      <c r="E3447" s="3">
        <v>1996</v>
      </c>
    </row>
    <row r="3448" spans="1:5" x14ac:dyDescent="0.4">
      <c r="A3448">
        <v>2020</v>
      </c>
      <c r="B3448">
        <v>9</v>
      </c>
      <c r="C3448">
        <v>39</v>
      </c>
      <c r="D3448" s="3">
        <v>2177</v>
      </c>
      <c r="E3448" s="3">
        <v>2054</v>
      </c>
    </row>
    <row r="3449" spans="1:5" x14ac:dyDescent="0.4">
      <c r="A3449">
        <v>2020</v>
      </c>
      <c r="B3449">
        <v>9</v>
      </c>
      <c r="C3449">
        <v>40</v>
      </c>
      <c r="D3449" s="3">
        <v>2220</v>
      </c>
      <c r="E3449" s="3">
        <v>2182</v>
      </c>
    </row>
    <row r="3450" spans="1:5" x14ac:dyDescent="0.4">
      <c r="A3450">
        <v>2020</v>
      </c>
      <c r="B3450">
        <v>9</v>
      </c>
      <c r="C3450">
        <v>41</v>
      </c>
      <c r="D3450" s="3">
        <v>2470</v>
      </c>
      <c r="E3450" s="3">
        <v>2260</v>
      </c>
    </row>
    <row r="3451" spans="1:5" x14ac:dyDescent="0.4">
      <c r="A3451">
        <v>2020</v>
      </c>
      <c r="B3451">
        <v>9</v>
      </c>
      <c r="C3451">
        <v>42</v>
      </c>
      <c r="D3451" s="3">
        <v>2504</v>
      </c>
      <c r="E3451" s="3">
        <v>2359</v>
      </c>
    </row>
    <row r="3452" spans="1:5" x14ac:dyDescent="0.4">
      <c r="A3452">
        <v>2020</v>
      </c>
      <c r="B3452">
        <v>9</v>
      </c>
      <c r="C3452">
        <v>43</v>
      </c>
      <c r="D3452" s="3">
        <v>2597</v>
      </c>
      <c r="E3452" s="3">
        <v>2483</v>
      </c>
    </row>
    <row r="3453" spans="1:5" x14ac:dyDescent="0.4">
      <c r="A3453">
        <v>2020</v>
      </c>
      <c r="B3453">
        <v>9</v>
      </c>
      <c r="C3453">
        <v>44</v>
      </c>
      <c r="D3453" s="3">
        <v>2889</v>
      </c>
      <c r="E3453" s="3">
        <v>2625</v>
      </c>
    </row>
    <row r="3454" spans="1:5" x14ac:dyDescent="0.4">
      <c r="A3454">
        <v>2020</v>
      </c>
      <c r="B3454">
        <v>9</v>
      </c>
      <c r="C3454">
        <v>45</v>
      </c>
      <c r="D3454" s="3">
        <v>2996</v>
      </c>
      <c r="E3454" s="3">
        <v>2920</v>
      </c>
    </row>
    <row r="3455" spans="1:5" x14ac:dyDescent="0.4">
      <c r="A3455">
        <v>2020</v>
      </c>
      <c r="B3455">
        <v>9</v>
      </c>
      <c r="C3455">
        <v>46</v>
      </c>
      <c r="D3455" s="3">
        <v>3225</v>
      </c>
      <c r="E3455" s="3">
        <v>3014</v>
      </c>
    </row>
    <row r="3456" spans="1:5" x14ac:dyDescent="0.4">
      <c r="A3456">
        <v>2020</v>
      </c>
      <c r="B3456">
        <v>9</v>
      </c>
      <c r="C3456">
        <v>47</v>
      </c>
      <c r="D3456" s="3">
        <v>3399</v>
      </c>
      <c r="E3456" s="3">
        <v>3165</v>
      </c>
    </row>
    <row r="3457" spans="1:5" x14ac:dyDescent="0.4">
      <c r="A3457">
        <v>2020</v>
      </c>
      <c r="B3457">
        <v>9</v>
      </c>
      <c r="C3457">
        <v>48</v>
      </c>
      <c r="D3457" s="3">
        <v>3408</v>
      </c>
      <c r="E3457" s="3">
        <v>3168</v>
      </c>
    </row>
    <row r="3458" spans="1:5" x14ac:dyDescent="0.4">
      <c r="A3458">
        <v>2020</v>
      </c>
      <c r="B3458">
        <v>9</v>
      </c>
      <c r="C3458">
        <v>49</v>
      </c>
      <c r="D3458" s="3">
        <v>3388</v>
      </c>
      <c r="E3458" s="3">
        <v>3211</v>
      </c>
    </row>
    <row r="3459" spans="1:5" x14ac:dyDescent="0.4">
      <c r="A3459">
        <v>2020</v>
      </c>
      <c r="B3459">
        <v>9</v>
      </c>
      <c r="C3459">
        <v>50</v>
      </c>
      <c r="D3459" s="3">
        <v>3221</v>
      </c>
      <c r="E3459" s="3">
        <v>2979</v>
      </c>
    </row>
    <row r="3460" spans="1:5" x14ac:dyDescent="0.4">
      <c r="A3460">
        <v>2020</v>
      </c>
      <c r="B3460">
        <v>9</v>
      </c>
      <c r="C3460">
        <v>51</v>
      </c>
      <c r="D3460" s="3">
        <v>3194</v>
      </c>
      <c r="E3460" s="3">
        <v>2889</v>
      </c>
    </row>
    <row r="3461" spans="1:5" x14ac:dyDescent="0.4">
      <c r="A3461">
        <v>2020</v>
      </c>
      <c r="B3461">
        <v>9</v>
      </c>
      <c r="C3461">
        <v>52</v>
      </c>
      <c r="D3461" s="3">
        <v>3034</v>
      </c>
      <c r="E3461" s="3">
        <v>2862</v>
      </c>
    </row>
    <row r="3462" spans="1:5" x14ac:dyDescent="0.4">
      <c r="A3462">
        <v>2020</v>
      </c>
      <c r="B3462">
        <v>9</v>
      </c>
      <c r="C3462">
        <v>53</v>
      </c>
      <c r="D3462" s="3">
        <v>3065</v>
      </c>
      <c r="E3462" s="3">
        <v>2886</v>
      </c>
    </row>
    <row r="3463" spans="1:5" x14ac:dyDescent="0.4">
      <c r="A3463">
        <v>2020</v>
      </c>
      <c r="B3463">
        <v>9</v>
      </c>
      <c r="C3463">
        <v>54</v>
      </c>
      <c r="D3463" s="3">
        <v>2377</v>
      </c>
      <c r="E3463" s="3">
        <v>2187</v>
      </c>
    </row>
    <row r="3464" spans="1:5" x14ac:dyDescent="0.4">
      <c r="A3464">
        <v>2020</v>
      </c>
      <c r="B3464">
        <v>9</v>
      </c>
      <c r="C3464">
        <v>55</v>
      </c>
      <c r="D3464" s="3">
        <v>2815</v>
      </c>
      <c r="E3464" s="3">
        <v>2715</v>
      </c>
    </row>
    <row r="3465" spans="1:5" x14ac:dyDescent="0.4">
      <c r="A3465">
        <v>2020</v>
      </c>
      <c r="B3465">
        <v>9</v>
      </c>
      <c r="C3465">
        <v>56</v>
      </c>
      <c r="D3465" s="3">
        <v>2584</v>
      </c>
      <c r="E3465" s="3">
        <v>2505</v>
      </c>
    </row>
    <row r="3466" spans="1:5" x14ac:dyDescent="0.4">
      <c r="A3466">
        <v>2020</v>
      </c>
      <c r="B3466">
        <v>9</v>
      </c>
      <c r="C3466">
        <v>57</v>
      </c>
      <c r="D3466" s="3">
        <v>2589</v>
      </c>
      <c r="E3466" s="3">
        <v>2431</v>
      </c>
    </row>
    <row r="3467" spans="1:5" x14ac:dyDescent="0.4">
      <c r="A3467">
        <v>2020</v>
      </c>
      <c r="B3467">
        <v>9</v>
      </c>
      <c r="C3467">
        <v>58</v>
      </c>
      <c r="D3467" s="3">
        <v>2469</v>
      </c>
      <c r="E3467" s="3">
        <v>2348</v>
      </c>
    </row>
    <row r="3468" spans="1:5" x14ac:dyDescent="0.4">
      <c r="A3468">
        <v>2020</v>
      </c>
      <c r="B3468">
        <v>9</v>
      </c>
      <c r="C3468">
        <v>59</v>
      </c>
      <c r="D3468" s="3">
        <v>2388</v>
      </c>
      <c r="E3468" s="3">
        <v>2310</v>
      </c>
    </row>
    <row r="3469" spans="1:5" x14ac:dyDescent="0.4">
      <c r="A3469">
        <v>2020</v>
      </c>
      <c r="B3469">
        <v>9</v>
      </c>
      <c r="C3469">
        <v>60</v>
      </c>
      <c r="D3469" s="3">
        <v>2384</v>
      </c>
      <c r="E3469" s="3">
        <v>2290</v>
      </c>
    </row>
    <row r="3470" spans="1:5" x14ac:dyDescent="0.4">
      <c r="A3470">
        <v>2020</v>
      </c>
      <c r="B3470">
        <v>9</v>
      </c>
      <c r="C3470">
        <v>61</v>
      </c>
      <c r="D3470" s="3">
        <v>2444</v>
      </c>
      <c r="E3470" s="3">
        <v>2301</v>
      </c>
    </row>
    <row r="3471" spans="1:5" x14ac:dyDescent="0.4">
      <c r="A3471">
        <v>2020</v>
      </c>
      <c r="B3471">
        <v>9</v>
      </c>
      <c r="C3471">
        <v>62</v>
      </c>
      <c r="D3471" s="3">
        <v>2276</v>
      </c>
      <c r="E3471" s="3">
        <v>2177</v>
      </c>
    </row>
    <row r="3472" spans="1:5" x14ac:dyDescent="0.4">
      <c r="A3472">
        <v>2020</v>
      </c>
      <c r="B3472">
        <v>9</v>
      </c>
      <c r="C3472">
        <v>63</v>
      </c>
      <c r="D3472" s="3">
        <v>2219</v>
      </c>
      <c r="E3472" s="3">
        <v>2183</v>
      </c>
    </row>
    <row r="3473" spans="1:5" x14ac:dyDescent="0.4">
      <c r="A3473">
        <v>2020</v>
      </c>
      <c r="B3473">
        <v>9</v>
      </c>
      <c r="C3473">
        <v>64</v>
      </c>
      <c r="D3473" s="3">
        <v>2302</v>
      </c>
      <c r="E3473" s="3">
        <v>2331</v>
      </c>
    </row>
    <row r="3474" spans="1:5" x14ac:dyDescent="0.4">
      <c r="A3474">
        <v>2020</v>
      </c>
      <c r="B3474">
        <v>9</v>
      </c>
      <c r="C3474">
        <v>65</v>
      </c>
      <c r="D3474" s="3">
        <v>2398</v>
      </c>
      <c r="E3474" s="3">
        <v>2382</v>
      </c>
    </row>
    <row r="3475" spans="1:5" x14ac:dyDescent="0.4">
      <c r="A3475">
        <v>2020</v>
      </c>
      <c r="B3475">
        <v>9</v>
      </c>
      <c r="C3475">
        <v>66</v>
      </c>
      <c r="D3475" s="3">
        <v>2367</v>
      </c>
      <c r="E3475" s="3">
        <v>2451</v>
      </c>
    </row>
    <row r="3476" spans="1:5" x14ac:dyDescent="0.4">
      <c r="A3476">
        <v>2020</v>
      </c>
      <c r="B3476">
        <v>9</v>
      </c>
      <c r="C3476">
        <v>67</v>
      </c>
      <c r="D3476" s="3">
        <v>2565</v>
      </c>
      <c r="E3476" s="3">
        <v>2540</v>
      </c>
    </row>
    <row r="3477" spans="1:5" x14ac:dyDescent="0.4">
      <c r="A3477">
        <v>2020</v>
      </c>
      <c r="B3477">
        <v>9</v>
      </c>
      <c r="C3477">
        <v>68</v>
      </c>
      <c r="D3477" s="3">
        <v>2730</v>
      </c>
      <c r="E3477" s="3">
        <v>2853</v>
      </c>
    </row>
    <row r="3478" spans="1:5" x14ac:dyDescent="0.4">
      <c r="A3478">
        <v>2020</v>
      </c>
      <c r="B3478">
        <v>9</v>
      </c>
      <c r="C3478">
        <v>69</v>
      </c>
      <c r="D3478" s="3">
        <v>2855</v>
      </c>
      <c r="E3478" s="3">
        <v>3057</v>
      </c>
    </row>
    <row r="3479" spans="1:5" x14ac:dyDescent="0.4">
      <c r="A3479">
        <v>2020</v>
      </c>
      <c r="B3479">
        <v>9</v>
      </c>
      <c r="C3479">
        <v>70</v>
      </c>
      <c r="D3479" s="3">
        <v>3152</v>
      </c>
      <c r="E3479" s="3">
        <v>3401</v>
      </c>
    </row>
    <row r="3480" spans="1:5" x14ac:dyDescent="0.4">
      <c r="A3480">
        <v>2020</v>
      </c>
      <c r="B3480">
        <v>9</v>
      </c>
      <c r="C3480">
        <v>71</v>
      </c>
      <c r="D3480" s="3">
        <v>3534</v>
      </c>
      <c r="E3480" s="3">
        <v>3789</v>
      </c>
    </row>
    <row r="3481" spans="1:5" x14ac:dyDescent="0.4">
      <c r="A3481">
        <v>2020</v>
      </c>
      <c r="B3481">
        <v>9</v>
      </c>
      <c r="C3481">
        <v>72</v>
      </c>
      <c r="D3481" s="3">
        <v>3337</v>
      </c>
      <c r="E3481" s="3">
        <v>3896</v>
      </c>
    </row>
    <row r="3482" spans="1:5" x14ac:dyDescent="0.4">
      <c r="A3482">
        <v>2020</v>
      </c>
      <c r="B3482">
        <v>9</v>
      </c>
      <c r="C3482">
        <v>73</v>
      </c>
      <c r="D3482" s="3">
        <v>3354</v>
      </c>
      <c r="E3482" s="3">
        <v>3887</v>
      </c>
    </row>
    <row r="3483" spans="1:5" x14ac:dyDescent="0.4">
      <c r="A3483">
        <v>2020</v>
      </c>
      <c r="B3483">
        <v>9</v>
      </c>
      <c r="C3483">
        <v>74</v>
      </c>
      <c r="D3483" s="3">
        <v>1970</v>
      </c>
      <c r="E3483" s="3">
        <v>2382</v>
      </c>
    </row>
    <row r="3484" spans="1:5" x14ac:dyDescent="0.4">
      <c r="A3484">
        <v>2020</v>
      </c>
      <c r="B3484">
        <v>9</v>
      </c>
      <c r="C3484">
        <v>75</v>
      </c>
      <c r="D3484" s="3">
        <v>2158</v>
      </c>
      <c r="E3484" s="3">
        <v>2602</v>
      </c>
    </row>
    <row r="3485" spans="1:5" x14ac:dyDescent="0.4">
      <c r="A3485">
        <v>2020</v>
      </c>
      <c r="B3485">
        <v>9</v>
      </c>
      <c r="C3485">
        <v>76</v>
      </c>
      <c r="D3485" s="3">
        <v>2717</v>
      </c>
      <c r="E3485" s="3">
        <v>3298</v>
      </c>
    </row>
    <row r="3486" spans="1:5" x14ac:dyDescent="0.4">
      <c r="A3486">
        <v>2020</v>
      </c>
      <c r="B3486">
        <v>9</v>
      </c>
      <c r="C3486">
        <v>77</v>
      </c>
      <c r="D3486" s="3">
        <v>2602</v>
      </c>
      <c r="E3486" s="3">
        <v>3057</v>
      </c>
    </row>
    <row r="3487" spans="1:5" x14ac:dyDescent="0.4">
      <c r="A3487">
        <v>2020</v>
      </c>
      <c r="B3487">
        <v>9</v>
      </c>
      <c r="C3487">
        <v>78</v>
      </c>
      <c r="D3487" s="3">
        <v>2634</v>
      </c>
      <c r="E3487" s="3">
        <v>3097</v>
      </c>
    </row>
    <row r="3488" spans="1:5" x14ac:dyDescent="0.4">
      <c r="A3488">
        <v>2020</v>
      </c>
      <c r="B3488">
        <v>9</v>
      </c>
      <c r="C3488">
        <v>79</v>
      </c>
      <c r="D3488" s="3">
        <v>2437</v>
      </c>
      <c r="E3488" s="3">
        <v>2991</v>
      </c>
    </row>
    <row r="3489" spans="1:5" x14ac:dyDescent="0.4">
      <c r="A3489">
        <v>2020</v>
      </c>
      <c r="B3489">
        <v>9</v>
      </c>
      <c r="C3489">
        <v>80</v>
      </c>
      <c r="D3489" s="3">
        <v>2049</v>
      </c>
      <c r="E3489" s="3">
        <v>2582</v>
      </c>
    </row>
    <row r="3490" spans="1:5" x14ac:dyDescent="0.4">
      <c r="A3490">
        <v>2020</v>
      </c>
      <c r="B3490">
        <v>9</v>
      </c>
      <c r="C3490">
        <v>81</v>
      </c>
      <c r="D3490" s="3">
        <v>1762</v>
      </c>
      <c r="E3490" s="3">
        <v>2222</v>
      </c>
    </row>
    <row r="3491" spans="1:5" x14ac:dyDescent="0.4">
      <c r="A3491">
        <v>2020</v>
      </c>
      <c r="B3491">
        <v>9</v>
      </c>
      <c r="C3491">
        <v>82</v>
      </c>
      <c r="D3491" s="3">
        <v>1681</v>
      </c>
      <c r="E3491" s="3">
        <v>2277</v>
      </c>
    </row>
    <row r="3492" spans="1:5" x14ac:dyDescent="0.4">
      <c r="A3492">
        <v>2020</v>
      </c>
      <c r="B3492">
        <v>9</v>
      </c>
      <c r="C3492">
        <v>83</v>
      </c>
      <c r="D3492" s="3">
        <v>1597</v>
      </c>
      <c r="E3492" s="3">
        <v>2074</v>
      </c>
    </row>
    <row r="3493" spans="1:5" x14ac:dyDescent="0.4">
      <c r="A3493">
        <v>2020</v>
      </c>
      <c r="B3493">
        <v>9</v>
      </c>
      <c r="C3493">
        <v>84</v>
      </c>
      <c r="D3493" s="3">
        <v>1509</v>
      </c>
      <c r="E3493" s="3">
        <v>2097</v>
      </c>
    </row>
    <row r="3494" spans="1:5" x14ac:dyDescent="0.4">
      <c r="A3494">
        <v>2020</v>
      </c>
      <c r="B3494">
        <v>9</v>
      </c>
      <c r="C3494">
        <v>85</v>
      </c>
      <c r="D3494" s="3">
        <v>1383</v>
      </c>
      <c r="E3494" s="3">
        <v>2005</v>
      </c>
    </row>
    <row r="3495" spans="1:5" x14ac:dyDescent="0.4">
      <c r="A3495">
        <v>2020</v>
      </c>
      <c r="B3495">
        <v>9</v>
      </c>
      <c r="C3495">
        <v>86</v>
      </c>
      <c r="D3495" s="3">
        <v>1070</v>
      </c>
      <c r="E3495" s="3">
        <v>1721</v>
      </c>
    </row>
    <row r="3496" spans="1:5" x14ac:dyDescent="0.4">
      <c r="A3496">
        <v>2020</v>
      </c>
      <c r="B3496">
        <v>9</v>
      </c>
      <c r="C3496">
        <v>87</v>
      </c>
      <c r="D3496" s="3">
        <v>942</v>
      </c>
      <c r="E3496" s="3">
        <v>1635</v>
      </c>
    </row>
    <row r="3497" spans="1:5" x14ac:dyDescent="0.4">
      <c r="A3497">
        <v>2020</v>
      </c>
      <c r="B3497">
        <v>9</v>
      </c>
      <c r="C3497">
        <v>88</v>
      </c>
      <c r="D3497" s="3">
        <v>818</v>
      </c>
      <c r="E3497" s="3">
        <v>1413</v>
      </c>
    </row>
    <row r="3498" spans="1:5" x14ac:dyDescent="0.4">
      <c r="A3498">
        <v>2020</v>
      </c>
      <c r="B3498">
        <v>9</v>
      </c>
      <c r="C3498">
        <v>89</v>
      </c>
      <c r="D3498" s="3">
        <v>655</v>
      </c>
      <c r="E3498" s="3">
        <v>1224</v>
      </c>
    </row>
    <row r="3499" spans="1:5" x14ac:dyDescent="0.4">
      <c r="A3499">
        <v>2020</v>
      </c>
      <c r="B3499">
        <v>9</v>
      </c>
      <c r="C3499">
        <v>90</v>
      </c>
      <c r="D3499" s="3">
        <v>462</v>
      </c>
      <c r="E3499" s="3">
        <v>1059</v>
      </c>
    </row>
    <row r="3500" spans="1:5" x14ac:dyDescent="0.4">
      <c r="A3500">
        <v>2020</v>
      </c>
      <c r="B3500">
        <v>9</v>
      </c>
      <c r="C3500">
        <v>91</v>
      </c>
      <c r="D3500" s="3">
        <v>391</v>
      </c>
      <c r="E3500" s="3">
        <v>908</v>
      </c>
    </row>
    <row r="3501" spans="1:5" x14ac:dyDescent="0.4">
      <c r="A3501">
        <v>2020</v>
      </c>
      <c r="B3501">
        <v>9</v>
      </c>
      <c r="C3501">
        <v>92</v>
      </c>
      <c r="D3501" s="3">
        <v>310</v>
      </c>
      <c r="E3501" s="3">
        <v>779</v>
      </c>
    </row>
    <row r="3502" spans="1:5" x14ac:dyDescent="0.4">
      <c r="A3502">
        <v>2020</v>
      </c>
      <c r="B3502">
        <v>9</v>
      </c>
      <c r="C3502">
        <v>93</v>
      </c>
      <c r="D3502" s="3">
        <v>256</v>
      </c>
      <c r="E3502" s="3">
        <v>609</v>
      </c>
    </row>
    <row r="3503" spans="1:5" x14ac:dyDescent="0.4">
      <c r="A3503">
        <v>2020</v>
      </c>
      <c r="B3503">
        <v>9</v>
      </c>
      <c r="C3503">
        <v>94</v>
      </c>
      <c r="D3503" s="3">
        <v>173</v>
      </c>
      <c r="E3503" s="3">
        <v>498</v>
      </c>
    </row>
    <row r="3504" spans="1:5" x14ac:dyDescent="0.4">
      <c r="A3504">
        <v>2020</v>
      </c>
      <c r="B3504">
        <v>9</v>
      </c>
      <c r="C3504">
        <v>95</v>
      </c>
      <c r="D3504" s="3">
        <v>95</v>
      </c>
      <c r="E3504" s="3">
        <v>480</v>
      </c>
    </row>
    <row r="3505" spans="1:5" x14ac:dyDescent="0.4">
      <c r="A3505">
        <v>2020</v>
      </c>
      <c r="B3505">
        <v>9</v>
      </c>
      <c r="C3505">
        <v>96</v>
      </c>
      <c r="D3505" s="3">
        <v>76</v>
      </c>
      <c r="E3505" s="3">
        <v>307</v>
      </c>
    </row>
    <row r="3506" spans="1:5" x14ac:dyDescent="0.4">
      <c r="A3506">
        <v>2020</v>
      </c>
      <c r="B3506">
        <v>9</v>
      </c>
      <c r="C3506">
        <v>97</v>
      </c>
      <c r="D3506" s="3">
        <v>56</v>
      </c>
      <c r="E3506" s="3">
        <v>234</v>
      </c>
    </row>
    <row r="3507" spans="1:5" x14ac:dyDescent="0.4">
      <c r="A3507">
        <v>2020</v>
      </c>
      <c r="B3507">
        <v>9</v>
      </c>
      <c r="C3507">
        <v>98</v>
      </c>
      <c r="D3507" s="3">
        <v>34</v>
      </c>
      <c r="E3507" s="3">
        <v>158</v>
      </c>
    </row>
    <row r="3508" spans="1:5" x14ac:dyDescent="0.4">
      <c r="A3508">
        <v>2020</v>
      </c>
      <c r="B3508">
        <v>9</v>
      </c>
      <c r="C3508">
        <v>99</v>
      </c>
      <c r="D3508" s="3">
        <v>18</v>
      </c>
      <c r="E3508" s="3">
        <v>127</v>
      </c>
    </row>
    <row r="3509" spans="1:5" x14ac:dyDescent="0.4">
      <c r="A3509">
        <v>2020</v>
      </c>
      <c r="B3509">
        <v>9</v>
      </c>
      <c r="C3509">
        <v>100</v>
      </c>
      <c r="D3509" s="3">
        <v>18</v>
      </c>
      <c r="E3509" s="3">
        <v>78</v>
      </c>
    </row>
    <row r="3510" spans="1:5" x14ac:dyDescent="0.4">
      <c r="A3510">
        <v>2020</v>
      </c>
      <c r="B3510">
        <v>9</v>
      </c>
      <c r="C3510">
        <v>101</v>
      </c>
      <c r="D3510" s="3">
        <v>9</v>
      </c>
      <c r="E3510" s="3">
        <v>48</v>
      </c>
    </row>
    <row r="3511" spans="1:5" x14ac:dyDescent="0.4">
      <c r="A3511">
        <v>2020</v>
      </c>
      <c r="B3511">
        <v>9</v>
      </c>
      <c r="C3511">
        <v>102</v>
      </c>
      <c r="D3511" s="3">
        <v>4</v>
      </c>
      <c r="E3511" s="3">
        <v>29</v>
      </c>
    </row>
    <row r="3512" spans="1:5" x14ac:dyDescent="0.4">
      <c r="A3512">
        <v>2020</v>
      </c>
      <c r="B3512">
        <v>9</v>
      </c>
      <c r="C3512">
        <v>103</v>
      </c>
      <c r="D3512" s="3">
        <v>1</v>
      </c>
      <c r="E3512" s="3">
        <v>17</v>
      </c>
    </row>
    <row r="3513" spans="1:5" x14ac:dyDescent="0.4">
      <c r="A3513">
        <v>2020</v>
      </c>
      <c r="B3513">
        <v>9</v>
      </c>
      <c r="C3513">
        <v>104</v>
      </c>
      <c r="D3513" s="3">
        <v>1</v>
      </c>
      <c r="E3513" s="3">
        <v>15</v>
      </c>
    </row>
    <row r="3514" spans="1:5" x14ac:dyDescent="0.4">
      <c r="A3514">
        <v>2020</v>
      </c>
      <c r="B3514">
        <v>9</v>
      </c>
      <c r="C3514">
        <v>105</v>
      </c>
      <c r="D3514" s="3">
        <v>1</v>
      </c>
      <c r="E3514" s="3">
        <v>8</v>
      </c>
    </row>
    <row r="3515" spans="1:5" x14ac:dyDescent="0.4">
      <c r="A3515">
        <v>2020</v>
      </c>
      <c r="B3515">
        <v>9</v>
      </c>
      <c r="C3515">
        <v>106</v>
      </c>
      <c r="D3515" s="3"/>
      <c r="E3515" s="3">
        <v>6</v>
      </c>
    </row>
    <row r="3516" spans="1:5" x14ac:dyDescent="0.4">
      <c r="A3516">
        <v>2020</v>
      </c>
      <c r="B3516">
        <v>9</v>
      </c>
      <c r="C3516">
        <v>107</v>
      </c>
      <c r="D3516" s="3">
        <v>2</v>
      </c>
      <c r="E3516" s="3">
        <v>2</v>
      </c>
    </row>
    <row r="3517" spans="1:5" x14ac:dyDescent="0.4">
      <c r="A3517">
        <v>2020</v>
      </c>
      <c r="B3517">
        <v>9</v>
      </c>
      <c r="C3517">
        <v>108</v>
      </c>
      <c r="D3517" s="3"/>
      <c r="E3517" s="3"/>
    </row>
    <row r="3518" spans="1:5" x14ac:dyDescent="0.4">
      <c r="A3518">
        <v>2020</v>
      </c>
      <c r="B3518">
        <v>9</v>
      </c>
      <c r="C3518">
        <v>109</v>
      </c>
      <c r="D3518" s="3"/>
      <c r="E3518" s="3">
        <v>2</v>
      </c>
    </row>
    <row r="3519" spans="1:5" x14ac:dyDescent="0.4">
      <c r="A3519">
        <v>2020</v>
      </c>
      <c r="B3519">
        <v>9</v>
      </c>
      <c r="C3519">
        <v>110</v>
      </c>
      <c r="D3519" s="3"/>
      <c r="E3519" s="3">
        <v>1</v>
      </c>
    </row>
    <row r="3520" spans="1:5" x14ac:dyDescent="0.4">
      <c r="A3520">
        <v>2020</v>
      </c>
      <c r="B3520">
        <v>9</v>
      </c>
      <c r="C3520">
        <v>111</v>
      </c>
      <c r="D3520" s="3"/>
      <c r="E3520" s="3"/>
    </row>
    <row r="3521" spans="1:5" x14ac:dyDescent="0.4">
      <c r="A3521">
        <v>2020</v>
      </c>
      <c r="B3521">
        <v>9</v>
      </c>
      <c r="C3521">
        <v>112</v>
      </c>
      <c r="D3521" s="3"/>
      <c r="E3521" s="3"/>
    </row>
    <row r="3522" spans="1:5" x14ac:dyDescent="0.4">
      <c r="A3522">
        <v>2020</v>
      </c>
      <c r="B3522">
        <v>9</v>
      </c>
      <c r="C3522">
        <v>113</v>
      </c>
      <c r="D3522" s="3"/>
      <c r="E3522" s="3"/>
    </row>
    <row r="3523" spans="1:5" x14ac:dyDescent="0.4">
      <c r="A3523">
        <v>2020</v>
      </c>
      <c r="B3523">
        <v>9</v>
      </c>
      <c r="C3523">
        <v>114</v>
      </c>
      <c r="D3523" s="3"/>
      <c r="E3523" s="3"/>
    </row>
    <row r="3524" spans="1:5" x14ac:dyDescent="0.4">
      <c r="A3524">
        <v>2020</v>
      </c>
      <c r="B3524">
        <v>9</v>
      </c>
      <c r="C3524">
        <v>115</v>
      </c>
      <c r="D3524" s="3"/>
      <c r="E3524" s="3"/>
    </row>
    <row r="3525" spans="1:5" x14ac:dyDescent="0.4">
      <c r="A3525">
        <v>2020</v>
      </c>
      <c r="B3525">
        <v>9</v>
      </c>
      <c r="C3525">
        <v>116</v>
      </c>
      <c r="D3525" s="3"/>
      <c r="E3525" s="3"/>
    </row>
    <row r="3526" spans="1:5" x14ac:dyDescent="0.4">
      <c r="A3526">
        <v>2020</v>
      </c>
      <c r="B3526">
        <v>9</v>
      </c>
      <c r="C3526">
        <v>117</v>
      </c>
      <c r="D3526" s="3"/>
      <c r="E3526" s="3"/>
    </row>
    <row r="3527" spans="1:5" x14ac:dyDescent="0.4">
      <c r="A3527">
        <v>2020</v>
      </c>
      <c r="B3527">
        <v>9</v>
      </c>
      <c r="C3527">
        <v>118</v>
      </c>
      <c r="D3527" s="3"/>
      <c r="E3527" s="3"/>
    </row>
    <row r="3528" spans="1:5" x14ac:dyDescent="0.4">
      <c r="A3528">
        <v>2020</v>
      </c>
      <c r="B3528">
        <v>9</v>
      </c>
      <c r="C3528">
        <v>119</v>
      </c>
      <c r="D3528" s="3"/>
      <c r="E3528" s="3"/>
    </row>
    <row r="3529" spans="1:5" x14ac:dyDescent="0.4">
      <c r="A3529">
        <v>2020</v>
      </c>
      <c r="B3529">
        <v>9</v>
      </c>
      <c r="C3529">
        <v>120</v>
      </c>
      <c r="D3529" s="3"/>
      <c r="E3529" s="3"/>
    </row>
    <row r="3530" spans="1:5" x14ac:dyDescent="0.4">
      <c r="A3530">
        <v>2020</v>
      </c>
      <c r="B3530">
        <v>9</v>
      </c>
      <c r="C3530">
        <v>121</v>
      </c>
      <c r="D3530" s="3"/>
      <c r="E3530" s="3"/>
    </row>
    <row r="3531" spans="1:5" x14ac:dyDescent="0.4">
      <c r="A3531">
        <v>2020</v>
      </c>
      <c r="B3531">
        <v>9</v>
      </c>
      <c r="C3531">
        <v>122</v>
      </c>
      <c r="D3531" s="3"/>
      <c r="E3531" s="3"/>
    </row>
    <row r="3532" spans="1:5" x14ac:dyDescent="0.4">
      <c r="A3532">
        <v>2020</v>
      </c>
      <c r="B3532">
        <v>9</v>
      </c>
      <c r="C3532">
        <v>123</v>
      </c>
      <c r="D3532" s="3"/>
      <c r="E3532" s="3"/>
    </row>
    <row r="3533" spans="1:5" x14ac:dyDescent="0.4">
      <c r="A3533">
        <v>2020</v>
      </c>
      <c r="B3533">
        <v>9</v>
      </c>
      <c r="C3533">
        <v>124</v>
      </c>
      <c r="D3533" s="3"/>
      <c r="E3533" s="3"/>
    </row>
    <row r="3534" spans="1:5" x14ac:dyDescent="0.4">
      <c r="A3534">
        <v>2020</v>
      </c>
      <c r="B3534">
        <v>9</v>
      </c>
      <c r="C3534">
        <v>125</v>
      </c>
      <c r="D3534" s="3"/>
      <c r="E3534" s="3"/>
    </row>
    <row r="3535" spans="1:5" x14ac:dyDescent="0.4">
      <c r="A3535">
        <v>2020</v>
      </c>
      <c r="B3535">
        <v>9</v>
      </c>
      <c r="C3535">
        <v>126</v>
      </c>
      <c r="D3535" s="3"/>
      <c r="E3535" s="3"/>
    </row>
    <row r="3536" spans="1:5" x14ac:dyDescent="0.4">
      <c r="A3536">
        <v>2020</v>
      </c>
      <c r="B3536">
        <v>9</v>
      </c>
      <c r="C3536">
        <v>127</v>
      </c>
      <c r="D3536" s="3"/>
      <c r="E3536" s="3"/>
    </row>
    <row r="3537" spans="1:5" x14ac:dyDescent="0.4">
      <c r="A3537">
        <v>2020</v>
      </c>
      <c r="B3537">
        <v>9</v>
      </c>
      <c r="C3537">
        <v>128</v>
      </c>
      <c r="D3537" s="3"/>
      <c r="E3537" s="3"/>
    </row>
    <row r="3538" spans="1:5" x14ac:dyDescent="0.4">
      <c r="A3538">
        <v>2020</v>
      </c>
      <c r="B3538">
        <v>9</v>
      </c>
      <c r="C3538">
        <v>129</v>
      </c>
      <c r="D3538" s="3"/>
      <c r="E3538" s="3"/>
    </row>
    <row r="3539" spans="1:5" x14ac:dyDescent="0.4">
      <c r="A3539">
        <v>2020</v>
      </c>
      <c r="B3539">
        <v>9</v>
      </c>
      <c r="C3539">
        <v>130</v>
      </c>
      <c r="D3539" s="3"/>
      <c r="E3539" s="3"/>
    </row>
    <row r="3540" spans="1:5" x14ac:dyDescent="0.4">
      <c r="A3540">
        <v>2020</v>
      </c>
      <c r="B3540">
        <v>10</v>
      </c>
      <c r="C3540">
        <v>0</v>
      </c>
      <c r="D3540" s="3">
        <v>1074</v>
      </c>
      <c r="E3540" s="3">
        <v>990</v>
      </c>
    </row>
    <row r="3541" spans="1:5" x14ac:dyDescent="0.4">
      <c r="A3541">
        <v>2020</v>
      </c>
      <c r="B3541">
        <v>10</v>
      </c>
      <c r="C3541">
        <v>1</v>
      </c>
      <c r="D3541" s="3">
        <v>1183</v>
      </c>
      <c r="E3541" s="3">
        <v>1059</v>
      </c>
    </row>
    <row r="3542" spans="1:5" x14ac:dyDescent="0.4">
      <c r="A3542">
        <v>2020</v>
      </c>
      <c r="B3542">
        <v>10</v>
      </c>
      <c r="C3542">
        <v>2</v>
      </c>
      <c r="D3542" s="3">
        <v>1219</v>
      </c>
      <c r="E3542" s="3">
        <v>1153</v>
      </c>
    </row>
    <row r="3543" spans="1:5" x14ac:dyDescent="0.4">
      <c r="A3543">
        <v>2020</v>
      </c>
      <c r="B3543">
        <v>10</v>
      </c>
      <c r="C3543">
        <v>3</v>
      </c>
      <c r="D3543" s="3">
        <v>1306</v>
      </c>
      <c r="E3543" s="3">
        <v>1212</v>
      </c>
    </row>
    <row r="3544" spans="1:5" x14ac:dyDescent="0.4">
      <c r="A3544">
        <v>2020</v>
      </c>
      <c r="B3544">
        <v>10</v>
      </c>
      <c r="C3544">
        <v>4</v>
      </c>
      <c r="D3544" s="3">
        <v>1432</v>
      </c>
      <c r="E3544" s="3">
        <v>1292</v>
      </c>
    </row>
    <row r="3545" spans="1:5" x14ac:dyDescent="0.4">
      <c r="A3545">
        <v>2020</v>
      </c>
      <c r="B3545">
        <v>10</v>
      </c>
      <c r="C3545">
        <v>5</v>
      </c>
      <c r="D3545" s="3">
        <v>1400</v>
      </c>
      <c r="E3545" s="3">
        <v>1356</v>
      </c>
    </row>
    <row r="3546" spans="1:5" x14ac:dyDescent="0.4">
      <c r="A3546">
        <v>2020</v>
      </c>
      <c r="B3546">
        <v>10</v>
      </c>
      <c r="C3546">
        <v>6</v>
      </c>
      <c r="D3546" s="3">
        <v>1401</v>
      </c>
      <c r="E3546" s="3">
        <v>1361</v>
      </c>
    </row>
    <row r="3547" spans="1:5" x14ac:dyDescent="0.4">
      <c r="A3547">
        <v>2020</v>
      </c>
      <c r="B3547">
        <v>10</v>
      </c>
      <c r="C3547">
        <v>7</v>
      </c>
      <c r="D3547" s="3">
        <v>1422</v>
      </c>
      <c r="E3547" s="3">
        <v>1458</v>
      </c>
    </row>
    <row r="3548" spans="1:5" x14ac:dyDescent="0.4">
      <c r="A3548">
        <v>2020</v>
      </c>
      <c r="B3548">
        <v>10</v>
      </c>
      <c r="C3548">
        <v>8</v>
      </c>
      <c r="D3548" s="3">
        <v>1499</v>
      </c>
      <c r="E3548" s="3">
        <v>1425</v>
      </c>
    </row>
    <row r="3549" spans="1:5" x14ac:dyDescent="0.4">
      <c r="A3549">
        <v>2020</v>
      </c>
      <c r="B3549">
        <v>10</v>
      </c>
      <c r="C3549">
        <v>9</v>
      </c>
      <c r="D3549" s="3">
        <v>1583</v>
      </c>
      <c r="E3549" s="3">
        <v>1541</v>
      </c>
    </row>
    <row r="3550" spans="1:5" x14ac:dyDescent="0.4">
      <c r="A3550">
        <v>2020</v>
      </c>
      <c r="B3550">
        <v>10</v>
      </c>
      <c r="C3550">
        <v>10</v>
      </c>
      <c r="D3550" s="3">
        <v>1598</v>
      </c>
      <c r="E3550" s="3">
        <v>1507</v>
      </c>
    </row>
    <row r="3551" spans="1:5" x14ac:dyDescent="0.4">
      <c r="A3551">
        <v>2020</v>
      </c>
      <c r="B3551">
        <v>10</v>
      </c>
      <c r="C3551">
        <v>11</v>
      </c>
      <c r="D3551" s="3">
        <v>1594</v>
      </c>
      <c r="E3551" s="3">
        <v>1511</v>
      </c>
    </row>
    <row r="3552" spans="1:5" x14ac:dyDescent="0.4">
      <c r="A3552">
        <v>2020</v>
      </c>
      <c r="B3552">
        <v>10</v>
      </c>
      <c r="C3552">
        <v>12</v>
      </c>
      <c r="D3552" s="3">
        <v>1579</v>
      </c>
      <c r="E3552" s="3">
        <v>1550</v>
      </c>
    </row>
    <row r="3553" spans="1:5" x14ac:dyDescent="0.4">
      <c r="A3553">
        <v>2020</v>
      </c>
      <c r="B3553">
        <v>10</v>
      </c>
      <c r="C3553">
        <v>13</v>
      </c>
      <c r="D3553" s="3">
        <v>1688</v>
      </c>
      <c r="E3553" s="3">
        <v>1628</v>
      </c>
    </row>
    <row r="3554" spans="1:5" x14ac:dyDescent="0.4">
      <c r="A3554">
        <v>2020</v>
      </c>
      <c r="B3554">
        <v>10</v>
      </c>
      <c r="C3554">
        <v>14</v>
      </c>
      <c r="D3554" s="3">
        <v>1743</v>
      </c>
      <c r="E3554" s="3">
        <v>1605</v>
      </c>
    </row>
    <row r="3555" spans="1:5" x14ac:dyDescent="0.4">
      <c r="A3555">
        <v>2020</v>
      </c>
      <c r="B3555">
        <v>10</v>
      </c>
      <c r="C3555">
        <v>15</v>
      </c>
      <c r="D3555" s="3">
        <v>1805</v>
      </c>
      <c r="E3555" s="3">
        <v>1621</v>
      </c>
    </row>
    <row r="3556" spans="1:5" x14ac:dyDescent="0.4">
      <c r="A3556">
        <v>2020</v>
      </c>
      <c r="B3556">
        <v>10</v>
      </c>
      <c r="C3556">
        <v>16</v>
      </c>
      <c r="D3556" s="3">
        <v>2113</v>
      </c>
      <c r="E3556" s="3">
        <v>1646</v>
      </c>
    </row>
    <row r="3557" spans="1:5" x14ac:dyDescent="0.4">
      <c r="A3557">
        <v>2020</v>
      </c>
      <c r="B3557">
        <v>10</v>
      </c>
      <c r="C3557">
        <v>17</v>
      </c>
      <c r="D3557" s="3">
        <v>2182</v>
      </c>
      <c r="E3557" s="3">
        <v>1810</v>
      </c>
    </row>
    <row r="3558" spans="1:5" x14ac:dyDescent="0.4">
      <c r="A3558">
        <v>2020</v>
      </c>
      <c r="B3558">
        <v>10</v>
      </c>
      <c r="C3558">
        <v>18</v>
      </c>
      <c r="D3558" s="3">
        <v>2303</v>
      </c>
      <c r="E3558" s="3">
        <v>1746</v>
      </c>
    </row>
    <row r="3559" spans="1:5" x14ac:dyDescent="0.4">
      <c r="A3559">
        <v>2020</v>
      </c>
      <c r="B3559">
        <v>10</v>
      </c>
      <c r="C3559">
        <v>19</v>
      </c>
      <c r="D3559" s="3">
        <v>2483</v>
      </c>
      <c r="E3559" s="3">
        <v>1884</v>
      </c>
    </row>
    <row r="3560" spans="1:5" x14ac:dyDescent="0.4">
      <c r="A3560">
        <v>2020</v>
      </c>
      <c r="B3560">
        <v>10</v>
      </c>
      <c r="C3560">
        <v>20</v>
      </c>
      <c r="D3560" s="3">
        <v>2683</v>
      </c>
      <c r="E3560" s="3">
        <v>1985</v>
      </c>
    </row>
    <row r="3561" spans="1:5" x14ac:dyDescent="0.4">
      <c r="A3561">
        <v>2020</v>
      </c>
      <c r="B3561">
        <v>10</v>
      </c>
      <c r="C3561">
        <v>21</v>
      </c>
      <c r="D3561" s="3">
        <v>2570</v>
      </c>
      <c r="E3561" s="3">
        <v>1901</v>
      </c>
    </row>
    <row r="3562" spans="1:5" x14ac:dyDescent="0.4">
      <c r="A3562">
        <v>2020</v>
      </c>
      <c r="B3562">
        <v>10</v>
      </c>
      <c r="C3562">
        <v>22</v>
      </c>
      <c r="D3562" s="3">
        <v>2398</v>
      </c>
      <c r="E3562" s="3">
        <v>1817</v>
      </c>
    </row>
    <row r="3563" spans="1:5" x14ac:dyDescent="0.4">
      <c r="A3563">
        <v>2020</v>
      </c>
      <c r="B3563">
        <v>10</v>
      </c>
      <c r="C3563">
        <v>23</v>
      </c>
      <c r="D3563" s="3">
        <v>2164</v>
      </c>
      <c r="E3563" s="3">
        <v>1661</v>
      </c>
    </row>
    <row r="3564" spans="1:5" x14ac:dyDescent="0.4">
      <c r="A3564">
        <v>2020</v>
      </c>
      <c r="B3564">
        <v>10</v>
      </c>
      <c r="C3564">
        <v>24</v>
      </c>
      <c r="D3564" s="3">
        <v>1961</v>
      </c>
      <c r="E3564" s="3">
        <v>1615</v>
      </c>
    </row>
    <row r="3565" spans="1:5" x14ac:dyDescent="0.4">
      <c r="A3565">
        <v>2020</v>
      </c>
      <c r="B3565">
        <v>10</v>
      </c>
      <c r="C3565">
        <v>25</v>
      </c>
      <c r="D3565" s="3">
        <v>2007</v>
      </c>
      <c r="E3565" s="3">
        <v>1592</v>
      </c>
    </row>
    <row r="3566" spans="1:5" x14ac:dyDescent="0.4">
      <c r="A3566">
        <v>2020</v>
      </c>
      <c r="B3566">
        <v>10</v>
      </c>
      <c r="C3566">
        <v>26</v>
      </c>
      <c r="D3566" s="3">
        <v>1908</v>
      </c>
      <c r="E3566" s="3">
        <v>1583</v>
      </c>
    </row>
    <row r="3567" spans="1:5" x14ac:dyDescent="0.4">
      <c r="A3567">
        <v>2020</v>
      </c>
      <c r="B3567">
        <v>10</v>
      </c>
      <c r="C3567">
        <v>27</v>
      </c>
      <c r="D3567" s="3">
        <v>1889</v>
      </c>
      <c r="E3567" s="3">
        <v>1477</v>
      </c>
    </row>
    <row r="3568" spans="1:5" x14ac:dyDescent="0.4">
      <c r="A3568">
        <v>2020</v>
      </c>
      <c r="B3568">
        <v>10</v>
      </c>
      <c r="C3568">
        <v>28</v>
      </c>
      <c r="D3568" s="3">
        <v>1823</v>
      </c>
      <c r="E3568" s="3">
        <v>1516</v>
      </c>
    </row>
    <row r="3569" spans="1:5" x14ac:dyDescent="0.4">
      <c r="A3569">
        <v>2020</v>
      </c>
      <c r="B3569">
        <v>10</v>
      </c>
      <c r="C3569">
        <v>29</v>
      </c>
      <c r="D3569" s="3">
        <v>1852</v>
      </c>
      <c r="E3569" s="3">
        <v>1501</v>
      </c>
    </row>
    <row r="3570" spans="1:5" x14ac:dyDescent="0.4">
      <c r="A3570">
        <v>2020</v>
      </c>
      <c r="B3570">
        <v>10</v>
      </c>
      <c r="C3570">
        <v>30</v>
      </c>
      <c r="D3570" s="3">
        <v>1806</v>
      </c>
      <c r="E3570" s="3">
        <v>1553</v>
      </c>
    </row>
    <row r="3571" spans="1:5" x14ac:dyDescent="0.4">
      <c r="A3571">
        <v>2020</v>
      </c>
      <c r="B3571">
        <v>10</v>
      </c>
      <c r="C3571">
        <v>31</v>
      </c>
      <c r="D3571" s="3">
        <v>1808</v>
      </c>
      <c r="E3571" s="3">
        <v>1650</v>
      </c>
    </row>
    <row r="3572" spans="1:5" x14ac:dyDescent="0.4">
      <c r="A3572">
        <v>2020</v>
      </c>
      <c r="B3572">
        <v>10</v>
      </c>
      <c r="C3572">
        <v>32</v>
      </c>
      <c r="D3572" s="3">
        <v>1946</v>
      </c>
      <c r="E3572" s="3">
        <v>1659</v>
      </c>
    </row>
    <row r="3573" spans="1:5" x14ac:dyDescent="0.4">
      <c r="A3573">
        <v>2020</v>
      </c>
      <c r="B3573">
        <v>10</v>
      </c>
      <c r="C3573">
        <v>33</v>
      </c>
      <c r="D3573" s="3">
        <v>2006</v>
      </c>
      <c r="E3573" s="3">
        <v>1774</v>
      </c>
    </row>
    <row r="3574" spans="1:5" x14ac:dyDescent="0.4">
      <c r="A3574">
        <v>2020</v>
      </c>
      <c r="B3574">
        <v>10</v>
      </c>
      <c r="C3574">
        <v>34</v>
      </c>
      <c r="D3574" s="3">
        <v>1961</v>
      </c>
      <c r="E3574" s="3">
        <v>1715</v>
      </c>
    </row>
    <row r="3575" spans="1:5" x14ac:dyDescent="0.4">
      <c r="A3575">
        <v>2020</v>
      </c>
      <c r="B3575">
        <v>10</v>
      </c>
      <c r="C3575">
        <v>35</v>
      </c>
      <c r="D3575" s="3">
        <v>2023</v>
      </c>
      <c r="E3575" s="3">
        <v>1809</v>
      </c>
    </row>
    <row r="3576" spans="1:5" x14ac:dyDescent="0.4">
      <c r="A3576">
        <v>2020</v>
      </c>
      <c r="B3576">
        <v>10</v>
      </c>
      <c r="C3576">
        <v>36</v>
      </c>
      <c r="D3576" s="3">
        <v>2075</v>
      </c>
      <c r="E3576" s="3">
        <v>1852</v>
      </c>
    </row>
    <row r="3577" spans="1:5" x14ac:dyDescent="0.4">
      <c r="A3577">
        <v>2020</v>
      </c>
      <c r="B3577">
        <v>10</v>
      </c>
      <c r="C3577">
        <v>37</v>
      </c>
      <c r="D3577" s="3">
        <v>2131</v>
      </c>
      <c r="E3577" s="3">
        <v>2026</v>
      </c>
    </row>
    <row r="3578" spans="1:5" x14ac:dyDescent="0.4">
      <c r="A3578">
        <v>2020</v>
      </c>
      <c r="B3578">
        <v>10</v>
      </c>
      <c r="C3578">
        <v>38</v>
      </c>
      <c r="D3578" s="3">
        <v>2139</v>
      </c>
      <c r="E3578" s="3">
        <v>1991</v>
      </c>
    </row>
    <row r="3579" spans="1:5" x14ac:dyDescent="0.4">
      <c r="A3579">
        <v>2020</v>
      </c>
      <c r="B3579">
        <v>10</v>
      </c>
      <c r="C3579">
        <v>39</v>
      </c>
      <c r="D3579" s="3">
        <v>2154</v>
      </c>
      <c r="E3579" s="3">
        <v>2033</v>
      </c>
    </row>
    <row r="3580" spans="1:5" x14ac:dyDescent="0.4">
      <c r="A3580">
        <v>2020</v>
      </c>
      <c r="B3580">
        <v>10</v>
      </c>
      <c r="C3580">
        <v>40</v>
      </c>
      <c r="D3580" s="3">
        <v>2237</v>
      </c>
      <c r="E3580" s="3">
        <v>2162</v>
      </c>
    </row>
    <row r="3581" spans="1:5" x14ac:dyDescent="0.4">
      <c r="A3581">
        <v>2020</v>
      </c>
      <c r="B3581">
        <v>10</v>
      </c>
      <c r="C3581">
        <v>41</v>
      </c>
      <c r="D3581" s="3">
        <v>2448</v>
      </c>
      <c r="E3581" s="3">
        <v>2287</v>
      </c>
    </row>
    <row r="3582" spans="1:5" x14ac:dyDescent="0.4">
      <c r="A3582">
        <v>2020</v>
      </c>
      <c r="B3582">
        <v>10</v>
      </c>
      <c r="C3582">
        <v>42</v>
      </c>
      <c r="D3582" s="3">
        <v>2505</v>
      </c>
      <c r="E3582" s="3">
        <v>2306</v>
      </c>
    </row>
    <row r="3583" spans="1:5" x14ac:dyDescent="0.4">
      <c r="A3583">
        <v>2020</v>
      </c>
      <c r="B3583">
        <v>10</v>
      </c>
      <c r="C3583">
        <v>43</v>
      </c>
      <c r="D3583" s="3">
        <v>2610</v>
      </c>
      <c r="E3583" s="3">
        <v>2478</v>
      </c>
    </row>
    <row r="3584" spans="1:5" x14ac:dyDescent="0.4">
      <c r="A3584">
        <v>2020</v>
      </c>
      <c r="B3584">
        <v>10</v>
      </c>
      <c r="C3584">
        <v>44</v>
      </c>
      <c r="D3584" s="3">
        <v>2884</v>
      </c>
      <c r="E3584" s="3">
        <v>2630</v>
      </c>
    </row>
    <row r="3585" spans="1:5" x14ac:dyDescent="0.4">
      <c r="A3585">
        <v>2020</v>
      </c>
      <c r="B3585">
        <v>10</v>
      </c>
      <c r="C3585">
        <v>45</v>
      </c>
      <c r="D3585" s="3">
        <v>2949</v>
      </c>
      <c r="E3585" s="3">
        <v>2890</v>
      </c>
    </row>
    <row r="3586" spans="1:5" x14ac:dyDescent="0.4">
      <c r="A3586">
        <v>2020</v>
      </c>
      <c r="B3586">
        <v>10</v>
      </c>
      <c r="C3586">
        <v>46</v>
      </c>
      <c r="D3586" s="3">
        <v>3208</v>
      </c>
      <c r="E3586" s="3">
        <v>2988</v>
      </c>
    </row>
    <row r="3587" spans="1:5" x14ac:dyDescent="0.4">
      <c r="A3587">
        <v>2020</v>
      </c>
      <c r="B3587">
        <v>10</v>
      </c>
      <c r="C3587">
        <v>47</v>
      </c>
      <c r="D3587" s="3">
        <v>3384</v>
      </c>
      <c r="E3587" s="3">
        <v>3190</v>
      </c>
    </row>
    <row r="3588" spans="1:5" x14ac:dyDescent="0.4">
      <c r="A3588">
        <v>2020</v>
      </c>
      <c r="B3588">
        <v>10</v>
      </c>
      <c r="C3588">
        <v>48</v>
      </c>
      <c r="D3588" s="3">
        <v>3407</v>
      </c>
      <c r="E3588" s="3">
        <v>3150</v>
      </c>
    </row>
    <row r="3589" spans="1:5" x14ac:dyDescent="0.4">
      <c r="A3589">
        <v>2020</v>
      </c>
      <c r="B3589">
        <v>10</v>
      </c>
      <c r="C3589">
        <v>49</v>
      </c>
      <c r="D3589" s="3">
        <v>3410</v>
      </c>
      <c r="E3589" s="3">
        <v>3222</v>
      </c>
    </row>
    <row r="3590" spans="1:5" x14ac:dyDescent="0.4">
      <c r="A3590">
        <v>2020</v>
      </c>
      <c r="B3590">
        <v>10</v>
      </c>
      <c r="C3590">
        <v>50</v>
      </c>
      <c r="D3590" s="3">
        <v>3270</v>
      </c>
      <c r="E3590" s="3">
        <v>3001</v>
      </c>
    </row>
    <row r="3591" spans="1:5" x14ac:dyDescent="0.4">
      <c r="A3591">
        <v>2020</v>
      </c>
      <c r="B3591">
        <v>10</v>
      </c>
      <c r="C3591">
        <v>51</v>
      </c>
      <c r="D3591" s="3">
        <v>3183</v>
      </c>
      <c r="E3591" s="3">
        <v>2916</v>
      </c>
    </row>
    <row r="3592" spans="1:5" x14ac:dyDescent="0.4">
      <c r="A3592">
        <v>2020</v>
      </c>
      <c r="B3592">
        <v>10</v>
      </c>
      <c r="C3592">
        <v>52</v>
      </c>
      <c r="D3592" s="3">
        <v>3024</v>
      </c>
      <c r="E3592" s="3">
        <v>2823</v>
      </c>
    </row>
    <row r="3593" spans="1:5" x14ac:dyDescent="0.4">
      <c r="A3593">
        <v>2020</v>
      </c>
      <c r="B3593">
        <v>10</v>
      </c>
      <c r="C3593">
        <v>53</v>
      </c>
      <c r="D3593" s="3">
        <v>3108</v>
      </c>
      <c r="E3593" s="3">
        <v>2945</v>
      </c>
    </row>
    <row r="3594" spans="1:5" x14ac:dyDescent="0.4">
      <c r="A3594">
        <v>2020</v>
      </c>
      <c r="B3594">
        <v>10</v>
      </c>
      <c r="C3594">
        <v>54</v>
      </c>
      <c r="D3594" s="3">
        <v>2323</v>
      </c>
      <c r="E3594" s="3">
        <v>2162</v>
      </c>
    </row>
    <row r="3595" spans="1:5" x14ac:dyDescent="0.4">
      <c r="A3595">
        <v>2020</v>
      </c>
      <c r="B3595">
        <v>10</v>
      </c>
      <c r="C3595">
        <v>55</v>
      </c>
      <c r="D3595" s="3">
        <v>2857</v>
      </c>
      <c r="E3595" s="3">
        <v>2713</v>
      </c>
    </row>
    <row r="3596" spans="1:5" x14ac:dyDescent="0.4">
      <c r="A3596">
        <v>2020</v>
      </c>
      <c r="B3596">
        <v>10</v>
      </c>
      <c r="C3596">
        <v>56</v>
      </c>
      <c r="D3596" s="3">
        <v>2590</v>
      </c>
      <c r="E3596" s="3">
        <v>2527</v>
      </c>
    </row>
    <row r="3597" spans="1:5" x14ac:dyDescent="0.4">
      <c r="A3597">
        <v>2020</v>
      </c>
      <c r="B3597">
        <v>10</v>
      </c>
      <c r="C3597">
        <v>57</v>
      </c>
      <c r="D3597" s="3">
        <v>2617</v>
      </c>
      <c r="E3597" s="3">
        <v>2454</v>
      </c>
    </row>
    <row r="3598" spans="1:5" x14ac:dyDescent="0.4">
      <c r="A3598">
        <v>2020</v>
      </c>
      <c r="B3598">
        <v>10</v>
      </c>
      <c r="C3598">
        <v>58</v>
      </c>
      <c r="D3598" s="3">
        <v>2445</v>
      </c>
      <c r="E3598" s="3">
        <v>2355</v>
      </c>
    </row>
    <row r="3599" spans="1:5" x14ac:dyDescent="0.4">
      <c r="A3599">
        <v>2020</v>
      </c>
      <c r="B3599">
        <v>10</v>
      </c>
      <c r="C3599">
        <v>59</v>
      </c>
      <c r="D3599" s="3">
        <v>2437</v>
      </c>
      <c r="E3599" s="3">
        <v>2312</v>
      </c>
    </row>
    <row r="3600" spans="1:5" x14ac:dyDescent="0.4">
      <c r="A3600">
        <v>2020</v>
      </c>
      <c r="B3600">
        <v>10</v>
      </c>
      <c r="C3600">
        <v>60</v>
      </c>
      <c r="D3600" s="3">
        <v>2335</v>
      </c>
      <c r="E3600" s="3">
        <v>2265</v>
      </c>
    </row>
    <row r="3601" spans="1:5" x14ac:dyDescent="0.4">
      <c r="A3601">
        <v>2020</v>
      </c>
      <c r="B3601">
        <v>10</v>
      </c>
      <c r="C3601">
        <v>61</v>
      </c>
      <c r="D3601" s="3">
        <v>2457</v>
      </c>
      <c r="E3601" s="3">
        <v>2294</v>
      </c>
    </row>
    <row r="3602" spans="1:5" x14ac:dyDescent="0.4">
      <c r="A3602">
        <v>2020</v>
      </c>
      <c r="B3602">
        <v>10</v>
      </c>
      <c r="C3602">
        <v>62</v>
      </c>
      <c r="D3602" s="3">
        <v>2285</v>
      </c>
      <c r="E3602" s="3">
        <v>2210</v>
      </c>
    </row>
    <row r="3603" spans="1:5" x14ac:dyDescent="0.4">
      <c r="A3603">
        <v>2020</v>
      </c>
      <c r="B3603">
        <v>10</v>
      </c>
      <c r="C3603">
        <v>63</v>
      </c>
      <c r="D3603" s="3">
        <v>2194</v>
      </c>
      <c r="E3603" s="3">
        <v>2179</v>
      </c>
    </row>
    <row r="3604" spans="1:5" x14ac:dyDescent="0.4">
      <c r="A3604">
        <v>2020</v>
      </c>
      <c r="B3604">
        <v>10</v>
      </c>
      <c r="C3604">
        <v>64</v>
      </c>
      <c r="D3604" s="3">
        <v>2336</v>
      </c>
      <c r="E3604" s="3">
        <v>2285</v>
      </c>
    </row>
    <row r="3605" spans="1:5" x14ac:dyDescent="0.4">
      <c r="A3605">
        <v>2020</v>
      </c>
      <c r="B3605">
        <v>10</v>
      </c>
      <c r="C3605">
        <v>65</v>
      </c>
      <c r="D3605" s="3">
        <v>2360</v>
      </c>
      <c r="E3605" s="3">
        <v>2418</v>
      </c>
    </row>
    <row r="3606" spans="1:5" x14ac:dyDescent="0.4">
      <c r="A3606">
        <v>2020</v>
      </c>
      <c r="B3606">
        <v>10</v>
      </c>
      <c r="C3606">
        <v>66</v>
      </c>
      <c r="D3606" s="3">
        <v>2393</v>
      </c>
      <c r="E3606" s="3">
        <v>2448</v>
      </c>
    </row>
    <row r="3607" spans="1:5" x14ac:dyDescent="0.4">
      <c r="A3607">
        <v>2020</v>
      </c>
      <c r="B3607">
        <v>10</v>
      </c>
      <c r="C3607">
        <v>67</v>
      </c>
      <c r="D3607" s="3">
        <v>2534</v>
      </c>
      <c r="E3607" s="3">
        <v>2517</v>
      </c>
    </row>
    <row r="3608" spans="1:5" x14ac:dyDescent="0.4">
      <c r="A3608">
        <v>2020</v>
      </c>
      <c r="B3608">
        <v>10</v>
      </c>
      <c r="C3608">
        <v>68</v>
      </c>
      <c r="D3608" s="3">
        <v>2727</v>
      </c>
      <c r="E3608" s="3">
        <v>2858</v>
      </c>
    </row>
    <row r="3609" spans="1:5" x14ac:dyDescent="0.4">
      <c r="A3609">
        <v>2020</v>
      </c>
      <c r="B3609">
        <v>10</v>
      </c>
      <c r="C3609">
        <v>69</v>
      </c>
      <c r="D3609" s="3">
        <v>2827</v>
      </c>
      <c r="E3609" s="3">
        <v>3010</v>
      </c>
    </row>
    <row r="3610" spans="1:5" x14ac:dyDescent="0.4">
      <c r="A3610">
        <v>2020</v>
      </c>
      <c r="B3610">
        <v>10</v>
      </c>
      <c r="C3610">
        <v>70</v>
      </c>
      <c r="D3610" s="3">
        <v>3083</v>
      </c>
      <c r="E3610" s="3">
        <v>3363</v>
      </c>
    </row>
    <row r="3611" spans="1:5" x14ac:dyDescent="0.4">
      <c r="A3611">
        <v>2020</v>
      </c>
      <c r="B3611">
        <v>10</v>
      </c>
      <c r="C3611">
        <v>71</v>
      </c>
      <c r="D3611" s="3">
        <v>3568</v>
      </c>
      <c r="E3611" s="3">
        <v>3778</v>
      </c>
    </row>
    <row r="3612" spans="1:5" x14ac:dyDescent="0.4">
      <c r="A3612">
        <v>2020</v>
      </c>
      <c r="B3612">
        <v>10</v>
      </c>
      <c r="C3612">
        <v>72</v>
      </c>
      <c r="D3612" s="3">
        <v>3326</v>
      </c>
      <c r="E3612" s="3">
        <v>3840</v>
      </c>
    </row>
    <row r="3613" spans="1:5" x14ac:dyDescent="0.4">
      <c r="A3613">
        <v>2020</v>
      </c>
      <c r="B3613">
        <v>10</v>
      </c>
      <c r="C3613">
        <v>73</v>
      </c>
      <c r="D3613" s="3">
        <v>3373</v>
      </c>
      <c r="E3613" s="3">
        <v>3910</v>
      </c>
    </row>
    <row r="3614" spans="1:5" x14ac:dyDescent="0.4">
      <c r="A3614">
        <v>2020</v>
      </c>
      <c r="B3614">
        <v>10</v>
      </c>
      <c r="C3614">
        <v>74</v>
      </c>
      <c r="D3614" s="3">
        <v>2034</v>
      </c>
      <c r="E3614" s="3">
        <v>2514</v>
      </c>
    </row>
    <row r="3615" spans="1:5" x14ac:dyDescent="0.4">
      <c r="A3615">
        <v>2020</v>
      </c>
      <c r="B3615">
        <v>10</v>
      </c>
      <c r="C3615">
        <v>75</v>
      </c>
      <c r="D3615" s="3">
        <v>2106</v>
      </c>
      <c r="E3615" s="3">
        <v>2526</v>
      </c>
    </row>
    <row r="3616" spans="1:5" x14ac:dyDescent="0.4">
      <c r="A3616">
        <v>2020</v>
      </c>
      <c r="B3616">
        <v>10</v>
      </c>
      <c r="C3616">
        <v>76</v>
      </c>
      <c r="D3616" s="3">
        <v>2699</v>
      </c>
      <c r="E3616" s="3">
        <v>3273</v>
      </c>
    </row>
    <row r="3617" spans="1:5" x14ac:dyDescent="0.4">
      <c r="A3617">
        <v>2020</v>
      </c>
      <c r="B3617">
        <v>10</v>
      </c>
      <c r="C3617">
        <v>77</v>
      </c>
      <c r="D3617" s="3">
        <v>2616</v>
      </c>
      <c r="E3617" s="3">
        <v>3083</v>
      </c>
    </row>
    <row r="3618" spans="1:5" x14ac:dyDescent="0.4">
      <c r="A3618">
        <v>2020</v>
      </c>
      <c r="B3618">
        <v>10</v>
      </c>
      <c r="C3618">
        <v>78</v>
      </c>
      <c r="D3618" s="3">
        <v>2634</v>
      </c>
      <c r="E3618" s="3">
        <v>3108</v>
      </c>
    </row>
    <row r="3619" spans="1:5" x14ac:dyDescent="0.4">
      <c r="A3619">
        <v>2020</v>
      </c>
      <c r="B3619">
        <v>10</v>
      </c>
      <c r="C3619">
        <v>79</v>
      </c>
      <c r="D3619" s="3">
        <v>2437</v>
      </c>
      <c r="E3619" s="3">
        <v>2983</v>
      </c>
    </row>
    <row r="3620" spans="1:5" x14ac:dyDescent="0.4">
      <c r="A3620">
        <v>2020</v>
      </c>
      <c r="B3620">
        <v>10</v>
      </c>
      <c r="C3620">
        <v>80</v>
      </c>
      <c r="D3620" s="3">
        <v>2059</v>
      </c>
      <c r="E3620" s="3">
        <v>2613</v>
      </c>
    </row>
    <row r="3621" spans="1:5" x14ac:dyDescent="0.4">
      <c r="A3621">
        <v>2020</v>
      </c>
      <c r="B3621">
        <v>10</v>
      </c>
      <c r="C3621">
        <v>81</v>
      </c>
      <c r="D3621" s="3">
        <v>1807</v>
      </c>
      <c r="E3621" s="3">
        <v>2240</v>
      </c>
    </row>
    <row r="3622" spans="1:5" x14ac:dyDescent="0.4">
      <c r="A3622">
        <v>2020</v>
      </c>
      <c r="B3622">
        <v>10</v>
      </c>
      <c r="C3622">
        <v>82</v>
      </c>
      <c r="D3622" s="3">
        <v>1644</v>
      </c>
      <c r="E3622" s="3">
        <v>2250</v>
      </c>
    </row>
    <row r="3623" spans="1:5" x14ac:dyDescent="0.4">
      <c r="A3623">
        <v>2020</v>
      </c>
      <c r="B3623">
        <v>10</v>
      </c>
      <c r="C3623">
        <v>83</v>
      </c>
      <c r="D3623" s="3">
        <v>1637</v>
      </c>
      <c r="E3623" s="3">
        <v>2095</v>
      </c>
    </row>
    <row r="3624" spans="1:5" x14ac:dyDescent="0.4">
      <c r="A3624">
        <v>2020</v>
      </c>
      <c r="B3624">
        <v>10</v>
      </c>
      <c r="C3624">
        <v>84</v>
      </c>
      <c r="D3624" s="3">
        <v>1489</v>
      </c>
      <c r="E3624" s="3">
        <v>2078</v>
      </c>
    </row>
    <row r="3625" spans="1:5" x14ac:dyDescent="0.4">
      <c r="A3625">
        <v>2020</v>
      </c>
      <c r="B3625">
        <v>10</v>
      </c>
      <c r="C3625">
        <v>85</v>
      </c>
      <c r="D3625" s="3">
        <v>1385</v>
      </c>
      <c r="E3625" s="3">
        <v>2035</v>
      </c>
    </row>
    <row r="3626" spans="1:5" x14ac:dyDescent="0.4">
      <c r="A3626">
        <v>2020</v>
      </c>
      <c r="B3626">
        <v>10</v>
      </c>
      <c r="C3626">
        <v>86</v>
      </c>
      <c r="D3626" s="3">
        <v>1072</v>
      </c>
      <c r="E3626" s="3">
        <v>1714</v>
      </c>
    </row>
    <row r="3627" spans="1:5" x14ac:dyDescent="0.4">
      <c r="A3627">
        <v>2020</v>
      </c>
      <c r="B3627">
        <v>10</v>
      </c>
      <c r="C3627">
        <v>87</v>
      </c>
      <c r="D3627" s="3">
        <v>967</v>
      </c>
      <c r="E3627" s="3">
        <v>1628</v>
      </c>
    </row>
    <row r="3628" spans="1:5" x14ac:dyDescent="0.4">
      <c r="A3628">
        <v>2020</v>
      </c>
      <c r="B3628">
        <v>10</v>
      </c>
      <c r="C3628">
        <v>88</v>
      </c>
      <c r="D3628" s="3">
        <v>805</v>
      </c>
      <c r="E3628" s="3">
        <v>1428</v>
      </c>
    </row>
    <row r="3629" spans="1:5" x14ac:dyDescent="0.4">
      <c r="A3629">
        <v>2020</v>
      </c>
      <c r="B3629">
        <v>10</v>
      </c>
      <c r="C3629">
        <v>89</v>
      </c>
      <c r="D3629" s="3">
        <v>652</v>
      </c>
      <c r="E3629" s="3">
        <v>1245</v>
      </c>
    </row>
    <row r="3630" spans="1:5" x14ac:dyDescent="0.4">
      <c r="A3630">
        <v>2020</v>
      </c>
      <c r="B3630">
        <v>10</v>
      </c>
      <c r="C3630">
        <v>90</v>
      </c>
      <c r="D3630" s="3">
        <v>482</v>
      </c>
      <c r="E3630" s="3">
        <v>1044</v>
      </c>
    </row>
    <row r="3631" spans="1:5" x14ac:dyDescent="0.4">
      <c r="A3631">
        <v>2020</v>
      </c>
      <c r="B3631">
        <v>10</v>
      </c>
      <c r="C3631">
        <v>91</v>
      </c>
      <c r="D3631" s="3">
        <v>390</v>
      </c>
      <c r="E3631" s="3">
        <v>915</v>
      </c>
    </row>
    <row r="3632" spans="1:5" x14ac:dyDescent="0.4">
      <c r="A3632">
        <v>2020</v>
      </c>
      <c r="B3632">
        <v>10</v>
      </c>
      <c r="C3632">
        <v>92</v>
      </c>
      <c r="D3632" s="3">
        <v>315</v>
      </c>
      <c r="E3632" s="3">
        <v>791</v>
      </c>
    </row>
    <row r="3633" spans="1:5" x14ac:dyDescent="0.4">
      <c r="A3633">
        <v>2020</v>
      </c>
      <c r="B3633">
        <v>10</v>
      </c>
      <c r="C3633">
        <v>93</v>
      </c>
      <c r="D3633" s="3">
        <v>261</v>
      </c>
      <c r="E3633" s="3">
        <v>612</v>
      </c>
    </row>
    <row r="3634" spans="1:5" x14ac:dyDescent="0.4">
      <c r="A3634">
        <v>2020</v>
      </c>
      <c r="B3634">
        <v>10</v>
      </c>
      <c r="C3634">
        <v>94</v>
      </c>
      <c r="D3634" s="3">
        <v>171</v>
      </c>
      <c r="E3634" s="3">
        <v>482</v>
      </c>
    </row>
    <row r="3635" spans="1:5" x14ac:dyDescent="0.4">
      <c r="A3635">
        <v>2020</v>
      </c>
      <c r="B3635">
        <v>10</v>
      </c>
      <c r="C3635">
        <v>95</v>
      </c>
      <c r="D3635" s="3">
        <v>95</v>
      </c>
      <c r="E3635" s="3">
        <v>484</v>
      </c>
    </row>
    <row r="3636" spans="1:5" x14ac:dyDescent="0.4">
      <c r="A3636">
        <v>2020</v>
      </c>
      <c r="B3636">
        <v>10</v>
      </c>
      <c r="C3636">
        <v>96</v>
      </c>
      <c r="D3636" s="3">
        <v>76</v>
      </c>
      <c r="E3636" s="3">
        <v>310</v>
      </c>
    </row>
    <row r="3637" spans="1:5" x14ac:dyDescent="0.4">
      <c r="A3637">
        <v>2020</v>
      </c>
      <c r="B3637">
        <v>10</v>
      </c>
      <c r="C3637">
        <v>97</v>
      </c>
      <c r="D3637" s="3">
        <v>58</v>
      </c>
      <c r="E3637" s="3">
        <v>236</v>
      </c>
    </row>
    <row r="3638" spans="1:5" x14ac:dyDescent="0.4">
      <c r="A3638">
        <v>2020</v>
      </c>
      <c r="B3638">
        <v>10</v>
      </c>
      <c r="C3638">
        <v>98</v>
      </c>
      <c r="D3638" s="3">
        <v>36</v>
      </c>
      <c r="E3638" s="3">
        <v>163</v>
      </c>
    </row>
    <row r="3639" spans="1:5" x14ac:dyDescent="0.4">
      <c r="A3639">
        <v>2020</v>
      </c>
      <c r="B3639">
        <v>10</v>
      </c>
      <c r="C3639">
        <v>99</v>
      </c>
      <c r="D3639" s="3">
        <v>18</v>
      </c>
      <c r="E3639" s="3">
        <v>132</v>
      </c>
    </row>
    <row r="3640" spans="1:5" x14ac:dyDescent="0.4">
      <c r="A3640">
        <v>2020</v>
      </c>
      <c r="B3640">
        <v>10</v>
      </c>
      <c r="C3640">
        <v>100</v>
      </c>
      <c r="D3640" s="3">
        <v>18</v>
      </c>
      <c r="E3640" s="3">
        <v>74</v>
      </c>
    </row>
    <row r="3641" spans="1:5" x14ac:dyDescent="0.4">
      <c r="A3641">
        <v>2020</v>
      </c>
      <c r="B3641">
        <v>10</v>
      </c>
      <c r="C3641">
        <v>101</v>
      </c>
      <c r="D3641" s="3">
        <v>8</v>
      </c>
      <c r="E3641" s="3">
        <v>50</v>
      </c>
    </row>
    <row r="3642" spans="1:5" x14ac:dyDescent="0.4">
      <c r="A3642">
        <v>2020</v>
      </c>
      <c r="B3642">
        <v>10</v>
      </c>
      <c r="C3642">
        <v>102</v>
      </c>
      <c r="D3642" s="3">
        <v>3</v>
      </c>
      <c r="E3642" s="3">
        <v>30</v>
      </c>
    </row>
    <row r="3643" spans="1:5" x14ac:dyDescent="0.4">
      <c r="A3643">
        <v>2020</v>
      </c>
      <c r="B3643">
        <v>10</v>
      </c>
      <c r="C3643">
        <v>103</v>
      </c>
      <c r="D3643" s="3">
        <v>1</v>
      </c>
      <c r="E3643" s="3">
        <v>18</v>
      </c>
    </row>
    <row r="3644" spans="1:5" x14ac:dyDescent="0.4">
      <c r="A3644">
        <v>2020</v>
      </c>
      <c r="B3644">
        <v>10</v>
      </c>
      <c r="C3644">
        <v>104</v>
      </c>
      <c r="D3644" s="3">
        <v>2</v>
      </c>
      <c r="E3644" s="3">
        <v>15</v>
      </c>
    </row>
    <row r="3645" spans="1:5" x14ac:dyDescent="0.4">
      <c r="A3645">
        <v>2020</v>
      </c>
      <c r="B3645">
        <v>10</v>
      </c>
      <c r="C3645">
        <v>105</v>
      </c>
      <c r="D3645" s="3">
        <v>1</v>
      </c>
      <c r="E3645" s="3">
        <v>8</v>
      </c>
    </row>
    <row r="3646" spans="1:5" x14ac:dyDescent="0.4">
      <c r="A3646">
        <v>2020</v>
      </c>
      <c r="B3646">
        <v>10</v>
      </c>
      <c r="C3646">
        <v>106</v>
      </c>
      <c r="D3646" s="3"/>
      <c r="E3646" s="3">
        <v>6</v>
      </c>
    </row>
    <row r="3647" spans="1:5" x14ac:dyDescent="0.4">
      <c r="A3647">
        <v>2020</v>
      </c>
      <c r="B3647">
        <v>10</v>
      </c>
      <c r="C3647">
        <v>107</v>
      </c>
      <c r="D3647" s="3">
        <v>2</v>
      </c>
      <c r="E3647" s="3">
        <v>2</v>
      </c>
    </row>
    <row r="3648" spans="1:5" x14ac:dyDescent="0.4">
      <c r="A3648">
        <v>2020</v>
      </c>
      <c r="B3648">
        <v>10</v>
      </c>
      <c r="C3648">
        <v>108</v>
      </c>
      <c r="D3648" s="3"/>
      <c r="E3648" s="3"/>
    </row>
    <row r="3649" spans="1:5" x14ac:dyDescent="0.4">
      <c r="A3649">
        <v>2020</v>
      </c>
      <c r="B3649">
        <v>10</v>
      </c>
      <c r="C3649">
        <v>109</v>
      </c>
      <c r="D3649" s="3"/>
      <c r="E3649" s="3">
        <v>2</v>
      </c>
    </row>
    <row r="3650" spans="1:5" x14ac:dyDescent="0.4">
      <c r="A3650">
        <v>2020</v>
      </c>
      <c r="B3650">
        <v>10</v>
      </c>
      <c r="C3650">
        <v>110</v>
      </c>
      <c r="D3650" s="3"/>
      <c r="E3650" s="3">
        <v>1</v>
      </c>
    </row>
    <row r="3651" spans="1:5" x14ac:dyDescent="0.4">
      <c r="A3651">
        <v>2020</v>
      </c>
      <c r="B3651">
        <v>10</v>
      </c>
      <c r="C3651">
        <v>111</v>
      </c>
      <c r="D3651" s="3"/>
      <c r="E3651" s="3"/>
    </row>
    <row r="3652" spans="1:5" x14ac:dyDescent="0.4">
      <c r="A3652">
        <v>2020</v>
      </c>
      <c r="B3652">
        <v>10</v>
      </c>
      <c r="C3652">
        <v>112</v>
      </c>
      <c r="D3652" s="3"/>
      <c r="E3652" s="3"/>
    </row>
    <row r="3653" spans="1:5" x14ac:dyDescent="0.4">
      <c r="A3653">
        <v>2020</v>
      </c>
      <c r="B3653">
        <v>10</v>
      </c>
      <c r="C3653">
        <v>113</v>
      </c>
      <c r="D3653" s="3"/>
      <c r="E3653" s="3"/>
    </row>
    <row r="3654" spans="1:5" x14ac:dyDescent="0.4">
      <c r="A3654">
        <v>2020</v>
      </c>
      <c r="B3654">
        <v>10</v>
      </c>
      <c r="C3654">
        <v>114</v>
      </c>
      <c r="D3654" s="3"/>
      <c r="E3654" s="3"/>
    </row>
    <row r="3655" spans="1:5" x14ac:dyDescent="0.4">
      <c r="A3655">
        <v>2020</v>
      </c>
      <c r="B3655">
        <v>10</v>
      </c>
      <c r="C3655">
        <v>115</v>
      </c>
      <c r="D3655" s="3"/>
      <c r="E3655" s="3"/>
    </row>
    <row r="3656" spans="1:5" x14ac:dyDescent="0.4">
      <c r="A3656">
        <v>2020</v>
      </c>
      <c r="B3656">
        <v>10</v>
      </c>
      <c r="C3656">
        <v>116</v>
      </c>
      <c r="D3656" s="3"/>
      <c r="E3656" s="3"/>
    </row>
    <row r="3657" spans="1:5" x14ac:dyDescent="0.4">
      <c r="A3657">
        <v>2020</v>
      </c>
      <c r="B3657">
        <v>10</v>
      </c>
      <c r="C3657">
        <v>117</v>
      </c>
      <c r="D3657" s="3"/>
      <c r="E3657" s="3"/>
    </row>
    <row r="3658" spans="1:5" x14ac:dyDescent="0.4">
      <c r="A3658">
        <v>2020</v>
      </c>
      <c r="B3658">
        <v>10</v>
      </c>
      <c r="C3658">
        <v>118</v>
      </c>
      <c r="D3658" s="3"/>
      <c r="E3658" s="3"/>
    </row>
    <row r="3659" spans="1:5" x14ac:dyDescent="0.4">
      <c r="A3659">
        <v>2020</v>
      </c>
      <c r="B3659">
        <v>10</v>
      </c>
      <c r="C3659">
        <v>119</v>
      </c>
      <c r="D3659" s="3"/>
      <c r="E3659" s="3"/>
    </row>
    <row r="3660" spans="1:5" x14ac:dyDescent="0.4">
      <c r="A3660">
        <v>2020</v>
      </c>
      <c r="B3660">
        <v>10</v>
      </c>
      <c r="C3660">
        <v>120</v>
      </c>
      <c r="D3660" s="3"/>
      <c r="E3660" s="3"/>
    </row>
    <row r="3661" spans="1:5" x14ac:dyDescent="0.4">
      <c r="A3661">
        <v>2020</v>
      </c>
      <c r="B3661">
        <v>10</v>
      </c>
      <c r="C3661">
        <v>121</v>
      </c>
      <c r="D3661" s="3"/>
      <c r="E3661" s="3"/>
    </row>
    <row r="3662" spans="1:5" x14ac:dyDescent="0.4">
      <c r="A3662">
        <v>2020</v>
      </c>
      <c r="B3662">
        <v>10</v>
      </c>
      <c r="C3662">
        <v>122</v>
      </c>
      <c r="D3662" s="3"/>
      <c r="E3662" s="3"/>
    </row>
    <row r="3663" spans="1:5" x14ac:dyDescent="0.4">
      <c r="A3663">
        <v>2020</v>
      </c>
      <c r="B3663">
        <v>10</v>
      </c>
      <c r="C3663">
        <v>123</v>
      </c>
      <c r="D3663" s="3"/>
      <c r="E3663" s="3"/>
    </row>
    <row r="3664" spans="1:5" x14ac:dyDescent="0.4">
      <c r="A3664">
        <v>2020</v>
      </c>
      <c r="B3664">
        <v>10</v>
      </c>
      <c r="C3664">
        <v>124</v>
      </c>
      <c r="D3664" s="3"/>
      <c r="E3664" s="3"/>
    </row>
    <row r="3665" spans="1:5" x14ac:dyDescent="0.4">
      <c r="A3665">
        <v>2020</v>
      </c>
      <c r="B3665">
        <v>10</v>
      </c>
      <c r="C3665">
        <v>125</v>
      </c>
      <c r="D3665" s="3"/>
      <c r="E3665" s="3"/>
    </row>
    <row r="3666" spans="1:5" x14ac:dyDescent="0.4">
      <c r="A3666">
        <v>2020</v>
      </c>
      <c r="B3666">
        <v>10</v>
      </c>
      <c r="C3666">
        <v>126</v>
      </c>
      <c r="D3666" s="3"/>
      <c r="E3666" s="3"/>
    </row>
    <row r="3667" spans="1:5" x14ac:dyDescent="0.4">
      <c r="A3667">
        <v>2020</v>
      </c>
      <c r="B3667">
        <v>10</v>
      </c>
      <c r="C3667">
        <v>127</v>
      </c>
      <c r="D3667" s="3"/>
      <c r="E3667" s="3"/>
    </row>
    <row r="3668" spans="1:5" x14ac:dyDescent="0.4">
      <c r="A3668">
        <v>2020</v>
      </c>
      <c r="B3668">
        <v>10</v>
      </c>
      <c r="C3668">
        <v>128</v>
      </c>
      <c r="D3668" s="3"/>
      <c r="E3668" s="3"/>
    </row>
    <row r="3669" spans="1:5" x14ac:dyDescent="0.4">
      <c r="A3669">
        <v>2020</v>
      </c>
      <c r="B3669">
        <v>10</v>
      </c>
      <c r="C3669">
        <v>129</v>
      </c>
      <c r="D3669" s="3"/>
      <c r="E3669" s="3"/>
    </row>
    <row r="3670" spans="1:5" x14ac:dyDescent="0.4">
      <c r="A3670">
        <v>2020</v>
      </c>
      <c r="B3670">
        <v>10</v>
      </c>
      <c r="C3670">
        <v>130</v>
      </c>
      <c r="D3670" s="3"/>
      <c r="E3670" s="3"/>
    </row>
    <row r="3671" spans="1:5" x14ac:dyDescent="0.4">
      <c r="A3671">
        <v>2020</v>
      </c>
      <c r="B3671">
        <v>11</v>
      </c>
      <c r="C3671">
        <v>0</v>
      </c>
      <c r="D3671" s="3">
        <v>1070</v>
      </c>
      <c r="E3671" s="3">
        <v>991</v>
      </c>
    </row>
    <row r="3672" spans="1:5" x14ac:dyDescent="0.4">
      <c r="A3672">
        <v>2020</v>
      </c>
      <c r="B3672">
        <v>11</v>
      </c>
      <c r="C3672">
        <v>1</v>
      </c>
      <c r="D3672" s="3">
        <v>1187</v>
      </c>
      <c r="E3672" s="3">
        <v>1051</v>
      </c>
    </row>
    <row r="3673" spans="1:5" x14ac:dyDescent="0.4">
      <c r="A3673">
        <v>2020</v>
      </c>
      <c r="B3673">
        <v>11</v>
      </c>
      <c r="C3673">
        <v>2</v>
      </c>
      <c r="D3673" s="3">
        <v>1226</v>
      </c>
      <c r="E3673" s="3">
        <v>1148</v>
      </c>
    </row>
    <row r="3674" spans="1:5" x14ac:dyDescent="0.4">
      <c r="A3674">
        <v>2020</v>
      </c>
      <c r="B3674">
        <v>11</v>
      </c>
      <c r="C3674">
        <v>3</v>
      </c>
      <c r="D3674" s="3">
        <v>1279</v>
      </c>
      <c r="E3674" s="3">
        <v>1219</v>
      </c>
    </row>
    <row r="3675" spans="1:5" x14ac:dyDescent="0.4">
      <c r="A3675">
        <v>2020</v>
      </c>
      <c r="B3675">
        <v>11</v>
      </c>
      <c r="C3675">
        <v>4</v>
      </c>
      <c r="D3675" s="3">
        <v>1431</v>
      </c>
      <c r="E3675" s="3">
        <v>1263</v>
      </c>
    </row>
    <row r="3676" spans="1:5" x14ac:dyDescent="0.4">
      <c r="A3676">
        <v>2020</v>
      </c>
      <c r="B3676">
        <v>11</v>
      </c>
      <c r="C3676">
        <v>5</v>
      </c>
      <c r="D3676" s="3">
        <v>1401</v>
      </c>
      <c r="E3676" s="3">
        <v>1354</v>
      </c>
    </row>
    <row r="3677" spans="1:5" x14ac:dyDescent="0.4">
      <c r="A3677">
        <v>2020</v>
      </c>
      <c r="B3677">
        <v>11</v>
      </c>
      <c r="C3677">
        <v>6</v>
      </c>
      <c r="D3677" s="3">
        <v>1410</v>
      </c>
      <c r="E3677" s="3">
        <v>1356</v>
      </c>
    </row>
    <row r="3678" spans="1:5" x14ac:dyDescent="0.4">
      <c r="A3678">
        <v>2020</v>
      </c>
      <c r="B3678">
        <v>11</v>
      </c>
      <c r="C3678">
        <v>7</v>
      </c>
      <c r="D3678" s="3">
        <v>1421</v>
      </c>
      <c r="E3678" s="3">
        <v>1452</v>
      </c>
    </row>
    <row r="3679" spans="1:5" x14ac:dyDescent="0.4">
      <c r="A3679">
        <v>2020</v>
      </c>
      <c r="B3679">
        <v>11</v>
      </c>
      <c r="C3679">
        <v>8</v>
      </c>
      <c r="D3679" s="3">
        <v>1491</v>
      </c>
      <c r="E3679" s="3">
        <v>1424</v>
      </c>
    </row>
    <row r="3680" spans="1:5" x14ac:dyDescent="0.4">
      <c r="A3680">
        <v>2020</v>
      </c>
      <c r="B3680">
        <v>11</v>
      </c>
      <c r="C3680">
        <v>9</v>
      </c>
      <c r="D3680" s="3">
        <v>1569</v>
      </c>
      <c r="E3680" s="3">
        <v>1547</v>
      </c>
    </row>
    <row r="3681" spans="1:5" x14ac:dyDescent="0.4">
      <c r="A3681">
        <v>2020</v>
      </c>
      <c r="B3681">
        <v>11</v>
      </c>
      <c r="C3681">
        <v>10</v>
      </c>
      <c r="D3681" s="3">
        <v>1619</v>
      </c>
      <c r="E3681" s="3">
        <v>1503</v>
      </c>
    </row>
    <row r="3682" spans="1:5" x14ac:dyDescent="0.4">
      <c r="A3682">
        <v>2020</v>
      </c>
      <c r="B3682">
        <v>11</v>
      </c>
      <c r="C3682">
        <v>11</v>
      </c>
      <c r="D3682" s="3">
        <v>1564</v>
      </c>
      <c r="E3682" s="3">
        <v>1512</v>
      </c>
    </row>
    <row r="3683" spans="1:5" x14ac:dyDescent="0.4">
      <c r="A3683">
        <v>2020</v>
      </c>
      <c r="B3683">
        <v>11</v>
      </c>
      <c r="C3683">
        <v>12</v>
      </c>
      <c r="D3683" s="3">
        <v>1582</v>
      </c>
      <c r="E3683" s="3">
        <v>1554</v>
      </c>
    </row>
    <row r="3684" spans="1:5" x14ac:dyDescent="0.4">
      <c r="A3684">
        <v>2020</v>
      </c>
      <c r="B3684">
        <v>11</v>
      </c>
      <c r="C3684">
        <v>13</v>
      </c>
      <c r="D3684" s="3">
        <v>1695</v>
      </c>
      <c r="E3684" s="3">
        <v>1615</v>
      </c>
    </row>
    <row r="3685" spans="1:5" x14ac:dyDescent="0.4">
      <c r="A3685">
        <v>2020</v>
      </c>
      <c r="B3685">
        <v>11</v>
      </c>
      <c r="C3685">
        <v>14</v>
      </c>
      <c r="D3685" s="3">
        <v>1727</v>
      </c>
      <c r="E3685" s="3">
        <v>1632</v>
      </c>
    </row>
    <row r="3686" spans="1:5" x14ac:dyDescent="0.4">
      <c r="A3686">
        <v>2020</v>
      </c>
      <c r="B3686">
        <v>11</v>
      </c>
      <c r="C3686">
        <v>15</v>
      </c>
      <c r="D3686" s="3">
        <v>1803</v>
      </c>
      <c r="E3686" s="3">
        <v>1594</v>
      </c>
    </row>
    <row r="3687" spans="1:5" x14ac:dyDescent="0.4">
      <c r="A3687">
        <v>2020</v>
      </c>
      <c r="B3687">
        <v>11</v>
      </c>
      <c r="C3687">
        <v>16</v>
      </c>
      <c r="D3687" s="3">
        <v>2091</v>
      </c>
      <c r="E3687" s="3">
        <v>1638</v>
      </c>
    </row>
    <row r="3688" spans="1:5" x14ac:dyDescent="0.4">
      <c r="A3688">
        <v>2020</v>
      </c>
      <c r="B3688">
        <v>11</v>
      </c>
      <c r="C3688">
        <v>17</v>
      </c>
      <c r="D3688" s="3">
        <v>2193</v>
      </c>
      <c r="E3688" s="3">
        <v>1802</v>
      </c>
    </row>
    <row r="3689" spans="1:5" x14ac:dyDescent="0.4">
      <c r="A3689">
        <v>2020</v>
      </c>
      <c r="B3689">
        <v>11</v>
      </c>
      <c r="C3689">
        <v>18</v>
      </c>
      <c r="D3689" s="3">
        <v>2257</v>
      </c>
      <c r="E3689" s="3">
        <v>1761</v>
      </c>
    </row>
    <row r="3690" spans="1:5" x14ac:dyDescent="0.4">
      <c r="A3690">
        <v>2020</v>
      </c>
      <c r="B3690">
        <v>11</v>
      </c>
      <c r="C3690">
        <v>19</v>
      </c>
      <c r="D3690" s="3">
        <v>2499</v>
      </c>
      <c r="E3690" s="3">
        <v>1869</v>
      </c>
    </row>
    <row r="3691" spans="1:5" x14ac:dyDescent="0.4">
      <c r="A3691">
        <v>2020</v>
      </c>
      <c r="B3691">
        <v>11</v>
      </c>
      <c r="C3691">
        <v>20</v>
      </c>
      <c r="D3691" s="3">
        <v>2680</v>
      </c>
      <c r="E3691" s="3">
        <v>1990</v>
      </c>
    </row>
    <row r="3692" spans="1:5" x14ac:dyDescent="0.4">
      <c r="A3692">
        <v>2020</v>
      </c>
      <c r="B3692">
        <v>11</v>
      </c>
      <c r="C3692">
        <v>21</v>
      </c>
      <c r="D3692" s="3">
        <v>2566</v>
      </c>
      <c r="E3692" s="3">
        <v>1888</v>
      </c>
    </row>
    <row r="3693" spans="1:5" x14ac:dyDescent="0.4">
      <c r="A3693">
        <v>2020</v>
      </c>
      <c r="B3693">
        <v>11</v>
      </c>
      <c r="C3693">
        <v>22</v>
      </c>
      <c r="D3693" s="3">
        <v>2419</v>
      </c>
      <c r="E3693" s="3">
        <v>1833</v>
      </c>
    </row>
    <row r="3694" spans="1:5" x14ac:dyDescent="0.4">
      <c r="A3694">
        <v>2020</v>
      </c>
      <c r="B3694">
        <v>11</v>
      </c>
      <c r="C3694">
        <v>23</v>
      </c>
      <c r="D3694" s="3">
        <v>2164</v>
      </c>
      <c r="E3694" s="3">
        <v>1683</v>
      </c>
    </row>
    <row r="3695" spans="1:5" x14ac:dyDescent="0.4">
      <c r="A3695">
        <v>2020</v>
      </c>
      <c r="B3695">
        <v>11</v>
      </c>
      <c r="C3695">
        <v>24</v>
      </c>
      <c r="D3695" s="3">
        <v>1983</v>
      </c>
      <c r="E3695" s="3">
        <v>1625</v>
      </c>
    </row>
    <row r="3696" spans="1:5" x14ac:dyDescent="0.4">
      <c r="A3696">
        <v>2020</v>
      </c>
      <c r="B3696">
        <v>11</v>
      </c>
      <c r="C3696">
        <v>25</v>
      </c>
      <c r="D3696" s="3">
        <v>1992</v>
      </c>
      <c r="E3696" s="3">
        <v>1577</v>
      </c>
    </row>
    <row r="3697" spans="1:5" x14ac:dyDescent="0.4">
      <c r="A3697">
        <v>2020</v>
      </c>
      <c r="B3697">
        <v>11</v>
      </c>
      <c r="C3697">
        <v>26</v>
      </c>
      <c r="D3697" s="3">
        <v>1923</v>
      </c>
      <c r="E3697" s="3">
        <v>1594</v>
      </c>
    </row>
    <row r="3698" spans="1:5" x14ac:dyDescent="0.4">
      <c r="A3698">
        <v>2020</v>
      </c>
      <c r="B3698">
        <v>11</v>
      </c>
      <c r="C3698">
        <v>27</v>
      </c>
      <c r="D3698" s="3">
        <v>1880</v>
      </c>
      <c r="E3698" s="3">
        <v>1440</v>
      </c>
    </row>
    <row r="3699" spans="1:5" x14ac:dyDescent="0.4">
      <c r="A3699">
        <v>2020</v>
      </c>
      <c r="B3699">
        <v>11</v>
      </c>
      <c r="C3699">
        <v>28</v>
      </c>
      <c r="D3699" s="3">
        <v>1838</v>
      </c>
      <c r="E3699" s="3">
        <v>1554</v>
      </c>
    </row>
    <row r="3700" spans="1:5" x14ac:dyDescent="0.4">
      <c r="A3700">
        <v>2020</v>
      </c>
      <c r="B3700">
        <v>11</v>
      </c>
      <c r="C3700">
        <v>29</v>
      </c>
      <c r="D3700" s="3">
        <v>1836</v>
      </c>
      <c r="E3700" s="3">
        <v>1501</v>
      </c>
    </row>
    <row r="3701" spans="1:5" x14ac:dyDescent="0.4">
      <c r="A3701">
        <v>2020</v>
      </c>
      <c r="B3701">
        <v>11</v>
      </c>
      <c r="C3701">
        <v>30</v>
      </c>
      <c r="D3701" s="3">
        <v>1800</v>
      </c>
      <c r="E3701" s="3">
        <v>1544</v>
      </c>
    </row>
    <row r="3702" spans="1:5" x14ac:dyDescent="0.4">
      <c r="A3702">
        <v>2020</v>
      </c>
      <c r="B3702">
        <v>11</v>
      </c>
      <c r="C3702">
        <v>31</v>
      </c>
      <c r="D3702" s="3">
        <v>1797</v>
      </c>
      <c r="E3702" s="3">
        <v>1636</v>
      </c>
    </row>
    <row r="3703" spans="1:5" x14ac:dyDescent="0.4">
      <c r="A3703">
        <v>2020</v>
      </c>
      <c r="B3703">
        <v>11</v>
      </c>
      <c r="C3703">
        <v>32</v>
      </c>
      <c r="D3703" s="3">
        <v>1945</v>
      </c>
      <c r="E3703" s="3">
        <v>1650</v>
      </c>
    </row>
    <row r="3704" spans="1:5" x14ac:dyDescent="0.4">
      <c r="A3704">
        <v>2020</v>
      </c>
      <c r="B3704">
        <v>11</v>
      </c>
      <c r="C3704">
        <v>33</v>
      </c>
      <c r="D3704" s="3">
        <v>1973</v>
      </c>
      <c r="E3704" s="3">
        <v>1729</v>
      </c>
    </row>
    <row r="3705" spans="1:5" x14ac:dyDescent="0.4">
      <c r="A3705">
        <v>2020</v>
      </c>
      <c r="B3705">
        <v>11</v>
      </c>
      <c r="C3705">
        <v>34</v>
      </c>
      <c r="D3705" s="3">
        <v>1970</v>
      </c>
      <c r="E3705" s="3">
        <v>1735</v>
      </c>
    </row>
    <row r="3706" spans="1:5" x14ac:dyDescent="0.4">
      <c r="A3706">
        <v>2020</v>
      </c>
      <c r="B3706">
        <v>11</v>
      </c>
      <c r="C3706">
        <v>35</v>
      </c>
      <c r="D3706" s="3">
        <v>2010</v>
      </c>
      <c r="E3706" s="3">
        <v>1829</v>
      </c>
    </row>
    <row r="3707" spans="1:5" x14ac:dyDescent="0.4">
      <c r="A3707">
        <v>2020</v>
      </c>
      <c r="B3707">
        <v>11</v>
      </c>
      <c r="C3707">
        <v>36</v>
      </c>
      <c r="D3707" s="3">
        <v>2090</v>
      </c>
      <c r="E3707" s="3">
        <v>1866</v>
      </c>
    </row>
    <row r="3708" spans="1:5" x14ac:dyDescent="0.4">
      <c r="A3708">
        <v>2020</v>
      </c>
      <c r="B3708">
        <v>11</v>
      </c>
      <c r="C3708">
        <v>37</v>
      </c>
      <c r="D3708" s="3">
        <v>2120</v>
      </c>
      <c r="E3708" s="3">
        <v>1996</v>
      </c>
    </row>
    <row r="3709" spans="1:5" x14ac:dyDescent="0.4">
      <c r="A3709">
        <v>2020</v>
      </c>
      <c r="B3709">
        <v>11</v>
      </c>
      <c r="C3709">
        <v>38</v>
      </c>
      <c r="D3709" s="3">
        <v>2162</v>
      </c>
      <c r="E3709" s="3">
        <v>2001</v>
      </c>
    </row>
    <row r="3710" spans="1:5" x14ac:dyDescent="0.4">
      <c r="A3710">
        <v>2020</v>
      </c>
      <c r="B3710">
        <v>11</v>
      </c>
      <c r="C3710">
        <v>39</v>
      </c>
      <c r="D3710" s="3">
        <v>2131</v>
      </c>
      <c r="E3710" s="3">
        <v>2020</v>
      </c>
    </row>
    <row r="3711" spans="1:5" x14ac:dyDescent="0.4">
      <c r="A3711">
        <v>2020</v>
      </c>
      <c r="B3711">
        <v>11</v>
      </c>
      <c r="C3711">
        <v>40</v>
      </c>
      <c r="D3711" s="3">
        <v>2229</v>
      </c>
      <c r="E3711" s="3">
        <v>2164</v>
      </c>
    </row>
    <row r="3712" spans="1:5" x14ac:dyDescent="0.4">
      <c r="A3712">
        <v>2020</v>
      </c>
      <c r="B3712">
        <v>11</v>
      </c>
      <c r="C3712">
        <v>41</v>
      </c>
      <c r="D3712" s="3">
        <v>2415</v>
      </c>
      <c r="E3712" s="3">
        <v>2250</v>
      </c>
    </row>
    <row r="3713" spans="1:5" x14ac:dyDescent="0.4">
      <c r="A3713">
        <v>2020</v>
      </c>
      <c r="B3713">
        <v>11</v>
      </c>
      <c r="C3713">
        <v>42</v>
      </c>
      <c r="D3713" s="3">
        <v>2507</v>
      </c>
      <c r="E3713" s="3">
        <v>2333</v>
      </c>
    </row>
    <row r="3714" spans="1:5" x14ac:dyDescent="0.4">
      <c r="A3714">
        <v>2020</v>
      </c>
      <c r="B3714">
        <v>11</v>
      </c>
      <c r="C3714">
        <v>43</v>
      </c>
      <c r="D3714" s="3">
        <v>2621</v>
      </c>
      <c r="E3714" s="3">
        <v>2438</v>
      </c>
    </row>
    <row r="3715" spans="1:5" x14ac:dyDescent="0.4">
      <c r="A3715">
        <v>2020</v>
      </c>
      <c r="B3715">
        <v>11</v>
      </c>
      <c r="C3715">
        <v>44</v>
      </c>
      <c r="D3715" s="3">
        <v>2820</v>
      </c>
      <c r="E3715" s="3">
        <v>2623</v>
      </c>
    </row>
    <row r="3716" spans="1:5" x14ac:dyDescent="0.4">
      <c r="A3716">
        <v>2020</v>
      </c>
      <c r="B3716">
        <v>11</v>
      </c>
      <c r="C3716">
        <v>45</v>
      </c>
      <c r="D3716" s="3">
        <v>2973</v>
      </c>
      <c r="E3716" s="3">
        <v>2851</v>
      </c>
    </row>
    <row r="3717" spans="1:5" x14ac:dyDescent="0.4">
      <c r="A3717">
        <v>2020</v>
      </c>
      <c r="B3717">
        <v>11</v>
      </c>
      <c r="C3717">
        <v>46</v>
      </c>
      <c r="D3717" s="3">
        <v>3160</v>
      </c>
      <c r="E3717" s="3">
        <v>3028</v>
      </c>
    </row>
    <row r="3718" spans="1:5" x14ac:dyDescent="0.4">
      <c r="A3718">
        <v>2020</v>
      </c>
      <c r="B3718">
        <v>11</v>
      </c>
      <c r="C3718">
        <v>47</v>
      </c>
      <c r="D3718" s="3">
        <v>3387</v>
      </c>
      <c r="E3718" s="3">
        <v>3180</v>
      </c>
    </row>
    <row r="3719" spans="1:5" x14ac:dyDescent="0.4">
      <c r="A3719">
        <v>2020</v>
      </c>
      <c r="B3719">
        <v>11</v>
      </c>
      <c r="C3719">
        <v>48</v>
      </c>
      <c r="D3719" s="3">
        <v>3431</v>
      </c>
      <c r="E3719" s="3">
        <v>3137</v>
      </c>
    </row>
    <row r="3720" spans="1:5" x14ac:dyDescent="0.4">
      <c r="A3720">
        <v>2020</v>
      </c>
      <c r="B3720">
        <v>11</v>
      </c>
      <c r="C3720">
        <v>49</v>
      </c>
      <c r="D3720" s="3">
        <v>3379</v>
      </c>
      <c r="E3720" s="3">
        <v>3199</v>
      </c>
    </row>
    <row r="3721" spans="1:5" x14ac:dyDescent="0.4">
      <c r="A3721">
        <v>2020</v>
      </c>
      <c r="B3721">
        <v>11</v>
      </c>
      <c r="C3721">
        <v>50</v>
      </c>
      <c r="D3721" s="3">
        <v>3293</v>
      </c>
      <c r="E3721" s="3">
        <v>3043</v>
      </c>
    </row>
    <row r="3722" spans="1:5" x14ac:dyDescent="0.4">
      <c r="A3722">
        <v>2020</v>
      </c>
      <c r="B3722">
        <v>11</v>
      </c>
      <c r="C3722">
        <v>51</v>
      </c>
      <c r="D3722" s="3">
        <v>3174</v>
      </c>
      <c r="E3722" s="3">
        <v>2899</v>
      </c>
    </row>
    <row r="3723" spans="1:5" x14ac:dyDescent="0.4">
      <c r="A3723">
        <v>2020</v>
      </c>
      <c r="B3723">
        <v>11</v>
      </c>
      <c r="C3723">
        <v>52</v>
      </c>
      <c r="D3723" s="3">
        <v>3019</v>
      </c>
      <c r="E3723" s="3">
        <v>2848</v>
      </c>
    </row>
    <row r="3724" spans="1:5" x14ac:dyDescent="0.4">
      <c r="A3724">
        <v>2020</v>
      </c>
      <c r="B3724">
        <v>11</v>
      </c>
      <c r="C3724">
        <v>53</v>
      </c>
      <c r="D3724" s="3">
        <v>3150</v>
      </c>
      <c r="E3724" s="3">
        <v>2976</v>
      </c>
    </row>
    <row r="3725" spans="1:5" x14ac:dyDescent="0.4">
      <c r="A3725">
        <v>2020</v>
      </c>
      <c r="B3725">
        <v>11</v>
      </c>
      <c r="C3725">
        <v>54</v>
      </c>
      <c r="D3725" s="3">
        <v>2309</v>
      </c>
      <c r="E3725" s="3">
        <v>2136</v>
      </c>
    </row>
    <row r="3726" spans="1:5" x14ac:dyDescent="0.4">
      <c r="A3726">
        <v>2020</v>
      </c>
      <c r="B3726">
        <v>11</v>
      </c>
      <c r="C3726">
        <v>55</v>
      </c>
      <c r="D3726" s="3">
        <v>2881</v>
      </c>
      <c r="E3726" s="3">
        <v>2737</v>
      </c>
    </row>
    <row r="3727" spans="1:5" x14ac:dyDescent="0.4">
      <c r="A3727">
        <v>2020</v>
      </c>
      <c r="B3727">
        <v>11</v>
      </c>
      <c r="C3727">
        <v>56</v>
      </c>
      <c r="D3727" s="3">
        <v>2624</v>
      </c>
      <c r="E3727" s="3">
        <v>2521</v>
      </c>
    </row>
    <row r="3728" spans="1:5" x14ac:dyDescent="0.4">
      <c r="A3728">
        <v>2020</v>
      </c>
      <c r="B3728">
        <v>11</v>
      </c>
      <c r="C3728">
        <v>57</v>
      </c>
      <c r="D3728" s="3">
        <v>2592</v>
      </c>
      <c r="E3728" s="3">
        <v>2463</v>
      </c>
    </row>
    <row r="3729" spans="1:5" x14ac:dyDescent="0.4">
      <c r="A3729">
        <v>2020</v>
      </c>
      <c r="B3729">
        <v>11</v>
      </c>
      <c r="C3729">
        <v>58</v>
      </c>
      <c r="D3729" s="3">
        <v>2462</v>
      </c>
      <c r="E3729" s="3">
        <v>2369</v>
      </c>
    </row>
    <row r="3730" spans="1:5" x14ac:dyDescent="0.4">
      <c r="A3730">
        <v>2020</v>
      </c>
      <c r="B3730">
        <v>11</v>
      </c>
      <c r="C3730">
        <v>59</v>
      </c>
      <c r="D3730" s="3">
        <v>2419</v>
      </c>
      <c r="E3730" s="3">
        <v>2274</v>
      </c>
    </row>
    <row r="3731" spans="1:5" x14ac:dyDescent="0.4">
      <c r="A3731">
        <v>2020</v>
      </c>
      <c r="B3731">
        <v>11</v>
      </c>
      <c r="C3731">
        <v>60</v>
      </c>
      <c r="D3731" s="3">
        <v>2341</v>
      </c>
      <c r="E3731" s="3">
        <v>2300</v>
      </c>
    </row>
    <row r="3732" spans="1:5" x14ac:dyDescent="0.4">
      <c r="A3732">
        <v>2020</v>
      </c>
      <c r="B3732">
        <v>11</v>
      </c>
      <c r="C3732">
        <v>61</v>
      </c>
      <c r="D3732" s="3">
        <v>2452</v>
      </c>
      <c r="E3732" s="3">
        <v>2282</v>
      </c>
    </row>
    <row r="3733" spans="1:5" x14ac:dyDescent="0.4">
      <c r="A3733">
        <v>2020</v>
      </c>
      <c r="B3733">
        <v>11</v>
      </c>
      <c r="C3733">
        <v>62</v>
      </c>
      <c r="D3733" s="3">
        <v>2319</v>
      </c>
      <c r="E3733" s="3">
        <v>2230</v>
      </c>
    </row>
    <row r="3734" spans="1:5" x14ac:dyDescent="0.4">
      <c r="A3734">
        <v>2020</v>
      </c>
      <c r="B3734">
        <v>11</v>
      </c>
      <c r="C3734">
        <v>63</v>
      </c>
      <c r="D3734" s="3">
        <v>2175</v>
      </c>
      <c r="E3734" s="3">
        <v>2145</v>
      </c>
    </row>
    <row r="3735" spans="1:5" x14ac:dyDescent="0.4">
      <c r="A3735">
        <v>2020</v>
      </c>
      <c r="B3735">
        <v>11</v>
      </c>
      <c r="C3735">
        <v>64</v>
      </c>
      <c r="D3735" s="3">
        <v>2333</v>
      </c>
      <c r="E3735" s="3">
        <v>2311</v>
      </c>
    </row>
    <row r="3736" spans="1:5" x14ac:dyDescent="0.4">
      <c r="A3736">
        <v>2020</v>
      </c>
      <c r="B3736">
        <v>11</v>
      </c>
      <c r="C3736">
        <v>65</v>
      </c>
      <c r="D3736" s="3">
        <v>2324</v>
      </c>
      <c r="E3736" s="3">
        <v>2392</v>
      </c>
    </row>
    <row r="3737" spans="1:5" x14ac:dyDescent="0.4">
      <c r="A3737">
        <v>2020</v>
      </c>
      <c r="B3737">
        <v>11</v>
      </c>
      <c r="C3737">
        <v>66</v>
      </c>
      <c r="D3737" s="3">
        <v>2399</v>
      </c>
      <c r="E3737" s="3">
        <v>2468</v>
      </c>
    </row>
    <row r="3738" spans="1:5" x14ac:dyDescent="0.4">
      <c r="A3738">
        <v>2020</v>
      </c>
      <c r="B3738">
        <v>11</v>
      </c>
      <c r="C3738">
        <v>67</v>
      </c>
      <c r="D3738" s="3">
        <v>2529</v>
      </c>
      <c r="E3738" s="3">
        <v>2477</v>
      </c>
    </row>
    <row r="3739" spans="1:5" x14ac:dyDescent="0.4">
      <c r="A3739">
        <v>2020</v>
      </c>
      <c r="B3739">
        <v>11</v>
      </c>
      <c r="C3739">
        <v>68</v>
      </c>
      <c r="D3739" s="3">
        <v>2701</v>
      </c>
      <c r="E3739" s="3">
        <v>2826</v>
      </c>
    </row>
    <row r="3740" spans="1:5" x14ac:dyDescent="0.4">
      <c r="A3740">
        <v>2020</v>
      </c>
      <c r="B3740">
        <v>11</v>
      </c>
      <c r="C3740">
        <v>69</v>
      </c>
      <c r="D3740" s="3">
        <v>2813</v>
      </c>
      <c r="E3740" s="3">
        <v>3005</v>
      </c>
    </row>
    <row r="3741" spans="1:5" x14ac:dyDescent="0.4">
      <c r="A3741">
        <v>2020</v>
      </c>
      <c r="B3741">
        <v>11</v>
      </c>
      <c r="C3741">
        <v>70</v>
      </c>
      <c r="D3741" s="3">
        <v>3063</v>
      </c>
      <c r="E3741" s="3">
        <v>3274</v>
      </c>
    </row>
    <row r="3742" spans="1:5" x14ac:dyDescent="0.4">
      <c r="A3742">
        <v>2020</v>
      </c>
      <c r="B3742">
        <v>11</v>
      </c>
      <c r="C3742">
        <v>71</v>
      </c>
      <c r="D3742" s="3">
        <v>3516</v>
      </c>
      <c r="E3742" s="3">
        <v>3797</v>
      </c>
    </row>
    <row r="3743" spans="1:5" x14ac:dyDescent="0.4">
      <c r="A3743">
        <v>2020</v>
      </c>
      <c r="B3743">
        <v>11</v>
      </c>
      <c r="C3743">
        <v>72</v>
      </c>
      <c r="D3743" s="3">
        <v>3321</v>
      </c>
      <c r="E3743" s="3">
        <v>3843</v>
      </c>
    </row>
    <row r="3744" spans="1:5" x14ac:dyDescent="0.4">
      <c r="A3744">
        <v>2020</v>
      </c>
      <c r="B3744">
        <v>11</v>
      </c>
      <c r="C3744">
        <v>73</v>
      </c>
      <c r="D3744" s="3">
        <v>3424</v>
      </c>
      <c r="E3744" s="3">
        <v>3875</v>
      </c>
    </row>
    <row r="3745" spans="1:5" x14ac:dyDescent="0.4">
      <c r="A3745">
        <v>2020</v>
      </c>
      <c r="B3745">
        <v>11</v>
      </c>
      <c r="C3745">
        <v>74</v>
      </c>
      <c r="D3745" s="3">
        <v>2146</v>
      </c>
      <c r="E3745" s="3">
        <v>2659</v>
      </c>
    </row>
    <row r="3746" spans="1:5" x14ac:dyDescent="0.4">
      <c r="A3746">
        <v>2020</v>
      </c>
      <c r="B3746">
        <v>11</v>
      </c>
      <c r="C3746">
        <v>75</v>
      </c>
      <c r="D3746" s="3">
        <v>2039</v>
      </c>
      <c r="E3746" s="3">
        <v>2490</v>
      </c>
    </row>
    <row r="3747" spans="1:5" x14ac:dyDescent="0.4">
      <c r="A3747">
        <v>2020</v>
      </c>
      <c r="B3747">
        <v>11</v>
      </c>
      <c r="C3747">
        <v>76</v>
      </c>
      <c r="D3747" s="3">
        <v>2639</v>
      </c>
      <c r="E3747" s="3">
        <v>3211</v>
      </c>
    </row>
    <row r="3748" spans="1:5" x14ac:dyDescent="0.4">
      <c r="A3748">
        <v>2020</v>
      </c>
      <c r="B3748">
        <v>11</v>
      </c>
      <c r="C3748">
        <v>77</v>
      </c>
      <c r="D3748" s="3">
        <v>2618</v>
      </c>
      <c r="E3748" s="3">
        <v>3128</v>
      </c>
    </row>
    <row r="3749" spans="1:5" x14ac:dyDescent="0.4">
      <c r="A3749">
        <v>2020</v>
      </c>
      <c r="B3749">
        <v>11</v>
      </c>
      <c r="C3749">
        <v>78</v>
      </c>
      <c r="D3749" s="3">
        <v>2633</v>
      </c>
      <c r="E3749" s="3">
        <v>3039</v>
      </c>
    </row>
    <row r="3750" spans="1:5" x14ac:dyDescent="0.4">
      <c r="A3750">
        <v>2020</v>
      </c>
      <c r="B3750">
        <v>11</v>
      </c>
      <c r="C3750">
        <v>79</v>
      </c>
      <c r="D3750" s="3">
        <v>2457</v>
      </c>
      <c r="E3750" s="3">
        <v>3047</v>
      </c>
    </row>
    <row r="3751" spans="1:5" x14ac:dyDescent="0.4">
      <c r="A3751">
        <v>2020</v>
      </c>
      <c r="B3751">
        <v>11</v>
      </c>
      <c r="C3751">
        <v>80</v>
      </c>
      <c r="D3751" s="3">
        <v>2045</v>
      </c>
      <c r="E3751" s="3">
        <v>2590</v>
      </c>
    </row>
    <row r="3752" spans="1:5" x14ac:dyDescent="0.4">
      <c r="A3752">
        <v>2020</v>
      </c>
      <c r="B3752">
        <v>11</v>
      </c>
      <c r="C3752">
        <v>81</v>
      </c>
      <c r="D3752" s="3">
        <v>1819</v>
      </c>
      <c r="E3752" s="3">
        <v>2302</v>
      </c>
    </row>
    <row r="3753" spans="1:5" x14ac:dyDescent="0.4">
      <c r="A3753">
        <v>2020</v>
      </c>
      <c r="B3753">
        <v>11</v>
      </c>
      <c r="C3753">
        <v>82</v>
      </c>
      <c r="D3753" s="3">
        <v>1666</v>
      </c>
      <c r="E3753" s="3">
        <v>2189</v>
      </c>
    </row>
    <row r="3754" spans="1:5" x14ac:dyDescent="0.4">
      <c r="A3754">
        <v>2020</v>
      </c>
      <c r="B3754">
        <v>11</v>
      </c>
      <c r="C3754">
        <v>83</v>
      </c>
      <c r="D3754" s="3">
        <v>1651</v>
      </c>
      <c r="E3754" s="3">
        <v>2147</v>
      </c>
    </row>
    <row r="3755" spans="1:5" x14ac:dyDescent="0.4">
      <c r="A3755">
        <v>2020</v>
      </c>
      <c r="B3755">
        <v>11</v>
      </c>
      <c r="C3755">
        <v>84</v>
      </c>
      <c r="D3755" s="3">
        <v>1464</v>
      </c>
      <c r="E3755" s="3">
        <v>2027</v>
      </c>
    </row>
    <row r="3756" spans="1:5" x14ac:dyDescent="0.4">
      <c r="A3756">
        <v>2020</v>
      </c>
      <c r="B3756">
        <v>11</v>
      </c>
      <c r="C3756">
        <v>85</v>
      </c>
      <c r="D3756" s="3">
        <v>1412</v>
      </c>
      <c r="E3756" s="3">
        <v>2093</v>
      </c>
    </row>
    <row r="3757" spans="1:5" x14ac:dyDescent="0.4">
      <c r="A3757">
        <v>2020</v>
      </c>
      <c r="B3757">
        <v>11</v>
      </c>
      <c r="C3757">
        <v>86</v>
      </c>
      <c r="D3757" s="3">
        <v>1075</v>
      </c>
      <c r="E3757" s="3">
        <v>1713</v>
      </c>
    </row>
    <row r="3758" spans="1:5" x14ac:dyDescent="0.4">
      <c r="A3758">
        <v>2020</v>
      </c>
      <c r="B3758">
        <v>11</v>
      </c>
      <c r="C3758">
        <v>87</v>
      </c>
      <c r="D3758" s="3">
        <v>973</v>
      </c>
      <c r="E3758" s="3">
        <v>1614</v>
      </c>
    </row>
    <row r="3759" spans="1:5" x14ac:dyDescent="0.4">
      <c r="A3759">
        <v>2020</v>
      </c>
      <c r="B3759">
        <v>11</v>
      </c>
      <c r="C3759">
        <v>88</v>
      </c>
      <c r="D3759" s="3">
        <v>807</v>
      </c>
      <c r="E3759" s="3">
        <v>1428</v>
      </c>
    </row>
    <row r="3760" spans="1:5" x14ac:dyDescent="0.4">
      <c r="A3760">
        <v>2020</v>
      </c>
      <c r="B3760">
        <v>11</v>
      </c>
      <c r="C3760">
        <v>89</v>
      </c>
      <c r="D3760" s="3">
        <v>649</v>
      </c>
      <c r="E3760" s="3">
        <v>1255</v>
      </c>
    </row>
    <row r="3761" spans="1:5" x14ac:dyDescent="0.4">
      <c r="A3761">
        <v>2020</v>
      </c>
      <c r="B3761">
        <v>11</v>
      </c>
      <c r="C3761">
        <v>90</v>
      </c>
      <c r="D3761" s="3">
        <v>488</v>
      </c>
      <c r="E3761" s="3">
        <v>1049</v>
      </c>
    </row>
    <row r="3762" spans="1:5" x14ac:dyDescent="0.4">
      <c r="A3762">
        <v>2020</v>
      </c>
      <c r="B3762">
        <v>11</v>
      </c>
      <c r="C3762">
        <v>91</v>
      </c>
      <c r="D3762" s="3">
        <v>396</v>
      </c>
      <c r="E3762" s="3">
        <v>907</v>
      </c>
    </row>
    <row r="3763" spans="1:5" x14ac:dyDescent="0.4">
      <c r="A3763">
        <v>2020</v>
      </c>
      <c r="B3763">
        <v>11</v>
      </c>
      <c r="C3763">
        <v>92</v>
      </c>
      <c r="D3763" s="3">
        <v>311</v>
      </c>
      <c r="E3763" s="3">
        <v>802</v>
      </c>
    </row>
    <row r="3764" spans="1:5" x14ac:dyDescent="0.4">
      <c r="A3764">
        <v>2020</v>
      </c>
      <c r="B3764">
        <v>11</v>
      </c>
      <c r="C3764">
        <v>93</v>
      </c>
      <c r="D3764" s="3">
        <v>262</v>
      </c>
      <c r="E3764" s="3">
        <v>612</v>
      </c>
    </row>
    <row r="3765" spans="1:5" x14ac:dyDescent="0.4">
      <c r="A3765">
        <v>2020</v>
      </c>
      <c r="B3765">
        <v>11</v>
      </c>
      <c r="C3765">
        <v>94</v>
      </c>
      <c r="D3765" s="3">
        <v>175</v>
      </c>
      <c r="E3765" s="3">
        <v>491</v>
      </c>
    </row>
    <row r="3766" spans="1:5" x14ac:dyDescent="0.4">
      <c r="A3766">
        <v>2020</v>
      </c>
      <c r="B3766">
        <v>11</v>
      </c>
      <c r="C3766">
        <v>95</v>
      </c>
      <c r="D3766" s="3">
        <v>101</v>
      </c>
      <c r="E3766" s="3">
        <v>472</v>
      </c>
    </row>
    <row r="3767" spans="1:5" x14ac:dyDescent="0.4">
      <c r="A3767">
        <v>2020</v>
      </c>
      <c r="B3767">
        <v>11</v>
      </c>
      <c r="C3767">
        <v>96</v>
      </c>
      <c r="D3767" s="3">
        <v>70</v>
      </c>
      <c r="E3767" s="3">
        <v>316</v>
      </c>
    </row>
    <row r="3768" spans="1:5" x14ac:dyDescent="0.4">
      <c r="A3768">
        <v>2020</v>
      </c>
      <c r="B3768">
        <v>11</v>
      </c>
      <c r="C3768">
        <v>97</v>
      </c>
      <c r="D3768" s="3">
        <v>62</v>
      </c>
      <c r="E3768" s="3">
        <v>246</v>
      </c>
    </row>
    <row r="3769" spans="1:5" x14ac:dyDescent="0.4">
      <c r="A3769">
        <v>2020</v>
      </c>
      <c r="B3769">
        <v>11</v>
      </c>
      <c r="C3769">
        <v>98</v>
      </c>
      <c r="D3769" s="3">
        <v>36</v>
      </c>
      <c r="E3769" s="3">
        <v>161</v>
      </c>
    </row>
    <row r="3770" spans="1:5" x14ac:dyDescent="0.4">
      <c r="A3770">
        <v>2020</v>
      </c>
      <c r="B3770">
        <v>11</v>
      </c>
      <c r="C3770">
        <v>99</v>
      </c>
      <c r="D3770" s="3">
        <v>18</v>
      </c>
      <c r="E3770" s="3">
        <v>130</v>
      </c>
    </row>
    <row r="3771" spans="1:5" x14ac:dyDescent="0.4">
      <c r="A3771">
        <v>2020</v>
      </c>
      <c r="B3771">
        <v>11</v>
      </c>
      <c r="C3771">
        <v>100</v>
      </c>
      <c r="D3771" s="3">
        <v>14</v>
      </c>
      <c r="E3771" s="3">
        <v>78</v>
      </c>
    </row>
    <row r="3772" spans="1:5" x14ac:dyDescent="0.4">
      <c r="A3772">
        <v>2020</v>
      </c>
      <c r="B3772">
        <v>11</v>
      </c>
      <c r="C3772">
        <v>101</v>
      </c>
      <c r="D3772" s="3">
        <v>12</v>
      </c>
      <c r="E3772" s="3">
        <v>47</v>
      </c>
    </row>
    <row r="3773" spans="1:5" x14ac:dyDescent="0.4">
      <c r="A3773">
        <v>2020</v>
      </c>
      <c r="B3773">
        <v>11</v>
      </c>
      <c r="C3773">
        <v>102</v>
      </c>
      <c r="D3773" s="3">
        <v>2</v>
      </c>
      <c r="E3773" s="3">
        <v>31</v>
      </c>
    </row>
    <row r="3774" spans="1:5" x14ac:dyDescent="0.4">
      <c r="A3774">
        <v>2020</v>
      </c>
      <c r="B3774">
        <v>11</v>
      </c>
      <c r="C3774">
        <v>103</v>
      </c>
      <c r="D3774" s="3">
        <v>2</v>
      </c>
      <c r="E3774" s="3">
        <v>19</v>
      </c>
    </row>
    <row r="3775" spans="1:5" x14ac:dyDescent="0.4">
      <c r="A3775">
        <v>2020</v>
      </c>
      <c r="B3775">
        <v>11</v>
      </c>
      <c r="C3775">
        <v>104</v>
      </c>
      <c r="D3775" s="3">
        <v>2</v>
      </c>
      <c r="E3775" s="3">
        <v>14</v>
      </c>
    </row>
    <row r="3776" spans="1:5" x14ac:dyDescent="0.4">
      <c r="A3776">
        <v>2020</v>
      </c>
      <c r="B3776">
        <v>11</v>
      </c>
      <c r="C3776">
        <v>105</v>
      </c>
      <c r="D3776" s="3">
        <v>1</v>
      </c>
      <c r="E3776" s="3">
        <v>9</v>
      </c>
    </row>
    <row r="3777" spans="1:5" x14ac:dyDescent="0.4">
      <c r="A3777">
        <v>2020</v>
      </c>
      <c r="B3777">
        <v>11</v>
      </c>
      <c r="C3777">
        <v>106</v>
      </c>
      <c r="D3777" s="3"/>
      <c r="E3777" s="3">
        <v>6</v>
      </c>
    </row>
    <row r="3778" spans="1:5" x14ac:dyDescent="0.4">
      <c r="A3778">
        <v>2020</v>
      </c>
      <c r="B3778">
        <v>11</v>
      </c>
      <c r="C3778">
        <v>107</v>
      </c>
      <c r="D3778" s="3">
        <v>1</v>
      </c>
      <c r="E3778" s="3">
        <v>2</v>
      </c>
    </row>
    <row r="3779" spans="1:5" x14ac:dyDescent="0.4">
      <c r="A3779">
        <v>2020</v>
      </c>
      <c r="B3779">
        <v>11</v>
      </c>
      <c r="C3779">
        <v>108</v>
      </c>
      <c r="D3779" s="3">
        <v>1</v>
      </c>
      <c r="E3779" s="3"/>
    </row>
    <row r="3780" spans="1:5" x14ac:dyDescent="0.4">
      <c r="A3780">
        <v>2020</v>
      </c>
      <c r="B3780">
        <v>11</v>
      </c>
      <c r="C3780">
        <v>109</v>
      </c>
      <c r="D3780" s="3"/>
      <c r="E3780" s="3">
        <v>2</v>
      </c>
    </row>
    <row r="3781" spans="1:5" x14ac:dyDescent="0.4">
      <c r="A3781">
        <v>2020</v>
      </c>
      <c r="B3781">
        <v>11</v>
      </c>
      <c r="C3781">
        <v>110</v>
      </c>
      <c r="D3781" s="3"/>
      <c r="E3781" s="3">
        <v>1</v>
      </c>
    </row>
    <row r="3782" spans="1:5" x14ac:dyDescent="0.4">
      <c r="A3782">
        <v>2020</v>
      </c>
      <c r="B3782">
        <v>11</v>
      </c>
      <c r="C3782">
        <v>111</v>
      </c>
      <c r="D3782" s="3"/>
      <c r="E3782" s="3"/>
    </row>
    <row r="3783" spans="1:5" x14ac:dyDescent="0.4">
      <c r="A3783">
        <v>2020</v>
      </c>
      <c r="B3783">
        <v>11</v>
      </c>
      <c r="C3783">
        <v>112</v>
      </c>
      <c r="D3783" s="3"/>
      <c r="E3783" s="3"/>
    </row>
    <row r="3784" spans="1:5" x14ac:dyDescent="0.4">
      <c r="A3784">
        <v>2020</v>
      </c>
      <c r="B3784">
        <v>11</v>
      </c>
      <c r="C3784">
        <v>113</v>
      </c>
      <c r="D3784" s="3"/>
      <c r="E3784" s="3"/>
    </row>
    <row r="3785" spans="1:5" x14ac:dyDescent="0.4">
      <c r="A3785">
        <v>2020</v>
      </c>
      <c r="B3785">
        <v>11</v>
      </c>
      <c r="C3785">
        <v>114</v>
      </c>
      <c r="D3785" s="3"/>
      <c r="E3785" s="3"/>
    </row>
    <row r="3786" spans="1:5" x14ac:dyDescent="0.4">
      <c r="A3786">
        <v>2020</v>
      </c>
      <c r="B3786">
        <v>11</v>
      </c>
      <c r="C3786">
        <v>115</v>
      </c>
      <c r="D3786" s="3"/>
      <c r="E3786" s="3"/>
    </row>
    <row r="3787" spans="1:5" x14ac:dyDescent="0.4">
      <c r="A3787">
        <v>2020</v>
      </c>
      <c r="B3787">
        <v>11</v>
      </c>
      <c r="C3787">
        <v>116</v>
      </c>
      <c r="D3787" s="3"/>
      <c r="E3787" s="3"/>
    </row>
    <row r="3788" spans="1:5" x14ac:dyDescent="0.4">
      <c r="A3788">
        <v>2020</v>
      </c>
      <c r="B3788">
        <v>11</v>
      </c>
      <c r="C3788">
        <v>117</v>
      </c>
      <c r="D3788" s="3"/>
      <c r="E3788" s="3"/>
    </row>
    <row r="3789" spans="1:5" x14ac:dyDescent="0.4">
      <c r="A3789">
        <v>2020</v>
      </c>
      <c r="B3789">
        <v>11</v>
      </c>
      <c r="C3789">
        <v>118</v>
      </c>
      <c r="D3789" s="3"/>
      <c r="E3789" s="3"/>
    </row>
    <row r="3790" spans="1:5" x14ac:dyDescent="0.4">
      <c r="A3790">
        <v>2020</v>
      </c>
      <c r="B3790">
        <v>11</v>
      </c>
      <c r="C3790">
        <v>119</v>
      </c>
      <c r="D3790" s="3"/>
      <c r="E3790" s="3"/>
    </row>
    <row r="3791" spans="1:5" x14ac:dyDescent="0.4">
      <c r="A3791">
        <v>2020</v>
      </c>
      <c r="B3791">
        <v>11</v>
      </c>
      <c r="C3791">
        <v>120</v>
      </c>
      <c r="D3791" s="3"/>
      <c r="E3791" s="3"/>
    </row>
    <row r="3792" spans="1:5" x14ac:dyDescent="0.4">
      <c r="A3792">
        <v>2020</v>
      </c>
      <c r="B3792">
        <v>11</v>
      </c>
      <c r="C3792">
        <v>121</v>
      </c>
      <c r="D3792" s="3"/>
      <c r="E3792" s="3"/>
    </row>
    <row r="3793" spans="1:5" x14ac:dyDescent="0.4">
      <c r="A3793">
        <v>2020</v>
      </c>
      <c r="B3793">
        <v>11</v>
      </c>
      <c r="C3793">
        <v>122</v>
      </c>
      <c r="D3793" s="3"/>
      <c r="E3793" s="3"/>
    </row>
    <row r="3794" spans="1:5" x14ac:dyDescent="0.4">
      <c r="A3794">
        <v>2020</v>
      </c>
      <c r="B3794">
        <v>11</v>
      </c>
      <c r="C3794">
        <v>123</v>
      </c>
      <c r="D3794" s="3"/>
      <c r="E3794" s="3"/>
    </row>
    <row r="3795" spans="1:5" x14ac:dyDescent="0.4">
      <c r="A3795">
        <v>2020</v>
      </c>
      <c r="B3795">
        <v>11</v>
      </c>
      <c r="C3795">
        <v>124</v>
      </c>
      <c r="D3795" s="3"/>
      <c r="E3795" s="3"/>
    </row>
    <row r="3796" spans="1:5" x14ac:dyDescent="0.4">
      <c r="A3796">
        <v>2020</v>
      </c>
      <c r="B3796">
        <v>11</v>
      </c>
      <c r="C3796">
        <v>125</v>
      </c>
      <c r="D3796" s="3"/>
      <c r="E3796" s="3"/>
    </row>
    <row r="3797" spans="1:5" x14ac:dyDescent="0.4">
      <c r="A3797">
        <v>2020</v>
      </c>
      <c r="B3797">
        <v>11</v>
      </c>
      <c r="C3797">
        <v>126</v>
      </c>
      <c r="D3797" s="3"/>
      <c r="E3797" s="3"/>
    </row>
    <row r="3798" spans="1:5" x14ac:dyDescent="0.4">
      <c r="A3798">
        <v>2020</v>
      </c>
      <c r="B3798">
        <v>11</v>
      </c>
      <c r="C3798">
        <v>127</v>
      </c>
      <c r="D3798" s="3"/>
      <c r="E3798" s="3"/>
    </row>
    <row r="3799" spans="1:5" x14ac:dyDescent="0.4">
      <c r="A3799">
        <v>2020</v>
      </c>
      <c r="B3799">
        <v>11</v>
      </c>
      <c r="C3799">
        <v>128</v>
      </c>
      <c r="D3799" s="3"/>
      <c r="E3799" s="3"/>
    </row>
    <row r="3800" spans="1:5" x14ac:dyDescent="0.4">
      <c r="A3800">
        <v>2020</v>
      </c>
      <c r="B3800">
        <v>11</v>
      </c>
      <c r="C3800">
        <v>129</v>
      </c>
      <c r="D3800" s="3"/>
      <c r="E3800" s="3"/>
    </row>
    <row r="3801" spans="1:5" x14ac:dyDescent="0.4">
      <c r="A3801">
        <v>2020</v>
      </c>
      <c r="B3801">
        <v>11</v>
      </c>
      <c r="C3801">
        <v>130</v>
      </c>
      <c r="D3801" s="3"/>
      <c r="E3801" s="3"/>
    </row>
    <row r="3802" spans="1:5" x14ac:dyDescent="0.4">
      <c r="A3802">
        <v>2020</v>
      </c>
      <c r="B3802">
        <v>12</v>
      </c>
      <c r="C3802">
        <v>0</v>
      </c>
      <c r="D3802" s="3">
        <v>1039</v>
      </c>
      <c r="E3802" s="3">
        <v>983</v>
      </c>
    </row>
    <row r="3803" spans="1:5" x14ac:dyDescent="0.4">
      <c r="A3803">
        <v>2020</v>
      </c>
      <c r="B3803">
        <v>12</v>
      </c>
      <c r="C3803">
        <v>1</v>
      </c>
      <c r="D3803" s="3">
        <v>1189</v>
      </c>
      <c r="E3803" s="3">
        <v>1059</v>
      </c>
    </row>
    <row r="3804" spans="1:5" x14ac:dyDescent="0.4">
      <c r="A3804">
        <v>2020</v>
      </c>
      <c r="B3804">
        <v>12</v>
      </c>
      <c r="C3804">
        <v>2</v>
      </c>
      <c r="D3804" s="3">
        <v>1207</v>
      </c>
      <c r="E3804" s="3">
        <v>1131</v>
      </c>
    </row>
    <row r="3805" spans="1:5" x14ac:dyDescent="0.4">
      <c r="A3805">
        <v>2020</v>
      </c>
      <c r="B3805">
        <v>12</v>
      </c>
      <c r="C3805">
        <v>3</v>
      </c>
      <c r="D3805" s="3">
        <v>1290</v>
      </c>
      <c r="E3805" s="3">
        <v>1209</v>
      </c>
    </row>
    <row r="3806" spans="1:5" x14ac:dyDescent="0.4">
      <c r="A3806">
        <v>2020</v>
      </c>
      <c r="B3806">
        <v>12</v>
      </c>
      <c r="C3806">
        <v>4</v>
      </c>
      <c r="D3806" s="3">
        <v>1409</v>
      </c>
      <c r="E3806" s="3">
        <v>1239</v>
      </c>
    </row>
    <row r="3807" spans="1:5" x14ac:dyDescent="0.4">
      <c r="A3807">
        <v>2020</v>
      </c>
      <c r="B3807">
        <v>12</v>
      </c>
      <c r="C3807">
        <v>5</v>
      </c>
      <c r="D3807" s="3">
        <v>1399</v>
      </c>
      <c r="E3807" s="3">
        <v>1353</v>
      </c>
    </row>
    <row r="3808" spans="1:5" x14ac:dyDescent="0.4">
      <c r="A3808">
        <v>2020</v>
      </c>
      <c r="B3808">
        <v>12</v>
      </c>
      <c r="C3808">
        <v>6</v>
      </c>
      <c r="D3808" s="3">
        <v>1402</v>
      </c>
      <c r="E3808" s="3">
        <v>1378</v>
      </c>
    </row>
    <row r="3809" spans="1:5" x14ac:dyDescent="0.4">
      <c r="A3809">
        <v>2020</v>
      </c>
      <c r="B3809">
        <v>12</v>
      </c>
      <c r="C3809">
        <v>7</v>
      </c>
      <c r="D3809" s="3">
        <v>1421</v>
      </c>
      <c r="E3809" s="3">
        <v>1460</v>
      </c>
    </row>
    <row r="3810" spans="1:5" x14ac:dyDescent="0.4">
      <c r="A3810">
        <v>2020</v>
      </c>
      <c r="B3810">
        <v>12</v>
      </c>
      <c r="C3810">
        <v>8</v>
      </c>
      <c r="D3810" s="3">
        <v>1508</v>
      </c>
      <c r="E3810" s="3">
        <v>1413</v>
      </c>
    </row>
    <row r="3811" spans="1:5" x14ac:dyDescent="0.4">
      <c r="A3811">
        <v>2020</v>
      </c>
      <c r="B3811">
        <v>12</v>
      </c>
      <c r="C3811">
        <v>9</v>
      </c>
      <c r="D3811" s="3">
        <v>1529</v>
      </c>
      <c r="E3811" s="3">
        <v>1529</v>
      </c>
    </row>
    <row r="3812" spans="1:5" x14ac:dyDescent="0.4">
      <c r="A3812">
        <v>2020</v>
      </c>
      <c r="B3812">
        <v>12</v>
      </c>
      <c r="C3812">
        <v>10</v>
      </c>
      <c r="D3812" s="3">
        <v>1631</v>
      </c>
      <c r="E3812" s="3">
        <v>1517</v>
      </c>
    </row>
    <row r="3813" spans="1:5" x14ac:dyDescent="0.4">
      <c r="A3813">
        <v>2020</v>
      </c>
      <c r="B3813">
        <v>12</v>
      </c>
      <c r="C3813">
        <v>11</v>
      </c>
      <c r="D3813" s="3">
        <v>1553</v>
      </c>
      <c r="E3813" s="3">
        <v>1504</v>
      </c>
    </row>
    <row r="3814" spans="1:5" x14ac:dyDescent="0.4">
      <c r="A3814">
        <v>2020</v>
      </c>
      <c r="B3814">
        <v>12</v>
      </c>
      <c r="C3814">
        <v>12</v>
      </c>
      <c r="D3814" s="3">
        <v>1607</v>
      </c>
      <c r="E3814" s="3">
        <v>1537</v>
      </c>
    </row>
    <row r="3815" spans="1:5" x14ac:dyDescent="0.4">
      <c r="A3815">
        <v>2020</v>
      </c>
      <c r="B3815">
        <v>12</v>
      </c>
      <c r="C3815">
        <v>13</v>
      </c>
      <c r="D3815" s="3">
        <v>1666</v>
      </c>
      <c r="E3815" s="3">
        <v>1622</v>
      </c>
    </row>
    <row r="3816" spans="1:5" x14ac:dyDescent="0.4">
      <c r="A3816">
        <v>2020</v>
      </c>
      <c r="B3816">
        <v>12</v>
      </c>
      <c r="C3816">
        <v>14</v>
      </c>
      <c r="D3816" s="3">
        <v>1737</v>
      </c>
      <c r="E3816" s="3">
        <v>1637</v>
      </c>
    </row>
    <row r="3817" spans="1:5" x14ac:dyDescent="0.4">
      <c r="A3817">
        <v>2020</v>
      </c>
      <c r="B3817">
        <v>12</v>
      </c>
      <c r="C3817">
        <v>15</v>
      </c>
      <c r="D3817" s="3">
        <v>1757</v>
      </c>
      <c r="E3817" s="3">
        <v>1556</v>
      </c>
    </row>
    <row r="3818" spans="1:5" x14ac:dyDescent="0.4">
      <c r="A3818">
        <v>2020</v>
      </c>
      <c r="B3818">
        <v>12</v>
      </c>
      <c r="C3818">
        <v>16</v>
      </c>
      <c r="D3818" s="3">
        <v>2091</v>
      </c>
      <c r="E3818" s="3">
        <v>1687</v>
      </c>
    </row>
    <row r="3819" spans="1:5" x14ac:dyDescent="0.4">
      <c r="A3819">
        <v>2020</v>
      </c>
      <c r="B3819">
        <v>12</v>
      </c>
      <c r="C3819">
        <v>17</v>
      </c>
      <c r="D3819" s="3">
        <v>2197</v>
      </c>
      <c r="E3819" s="3">
        <v>1764</v>
      </c>
    </row>
    <row r="3820" spans="1:5" x14ac:dyDescent="0.4">
      <c r="A3820">
        <v>2020</v>
      </c>
      <c r="B3820">
        <v>12</v>
      </c>
      <c r="C3820">
        <v>18</v>
      </c>
      <c r="D3820" s="3">
        <v>2219</v>
      </c>
      <c r="E3820" s="3">
        <v>1759</v>
      </c>
    </row>
    <row r="3821" spans="1:5" x14ac:dyDescent="0.4">
      <c r="A3821">
        <v>2020</v>
      </c>
      <c r="B3821">
        <v>12</v>
      </c>
      <c r="C3821">
        <v>19</v>
      </c>
      <c r="D3821" s="3">
        <v>2497</v>
      </c>
      <c r="E3821" s="3">
        <v>1879</v>
      </c>
    </row>
    <row r="3822" spans="1:5" x14ac:dyDescent="0.4">
      <c r="A3822">
        <v>2020</v>
      </c>
      <c r="B3822">
        <v>12</v>
      </c>
      <c r="C3822">
        <v>20</v>
      </c>
      <c r="D3822" s="3">
        <v>2668</v>
      </c>
      <c r="E3822" s="3">
        <v>1994</v>
      </c>
    </row>
    <row r="3823" spans="1:5" x14ac:dyDescent="0.4">
      <c r="A3823">
        <v>2020</v>
      </c>
      <c r="B3823">
        <v>12</v>
      </c>
      <c r="C3823">
        <v>21</v>
      </c>
      <c r="D3823" s="3">
        <v>2575</v>
      </c>
      <c r="E3823" s="3">
        <v>1876</v>
      </c>
    </row>
    <row r="3824" spans="1:5" x14ac:dyDescent="0.4">
      <c r="A3824">
        <v>2020</v>
      </c>
      <c r="B3824">
        <v>12</v>
      </c>
      <c r="C3824">
        <v>22</v>
      </c>
      <c r="D3824" s="3">
        <v>2420</v>
      </c>
      <c r="E3824" s="3">
        <v>1871</v>
      </c>
    </row>
    <row r="3825" spans="1:5" x14ac:dyDescent="0.4">
      <c r="A3825">
        <v>2020</v>
      </c>
      <c r="B3825">
        <v>12</v>
      </c>
      <c r="C3825">
        <v>23</v>
      </c>
      <c r="D3825" s="3">
        <v>2185</v>
      </c>
      <c r="E3825" s="3">
        <v>1699</v>
      </c>
    </row>
    <row r="3826" spans="1:5" x14ac:dyDescent="0.4">
      <c r="A3826">
        <v>2020</v>
      </c>
      <c r="B3826">
        <v>12</v>
      </c>
      <c r="C3826">
        <v>24</v>
      </c>
      <c r="D3826" s="3">
        <v>2004</v>
      </c>
      <c r="E3826" s="3">
        <v>1618</v>
      </c>
    </row>
    <row r="3827" spans="1:5" x14ac:dyDescent="0.4">
      <c r="A3827">
        <v>2020</v>
      </c>
      <c r="B3827">
        <v>12</v>
      </c>
      <c r="C3827">
        <v>25</v>
      </c>
      <c r="D3827" s="3">
        <v>1955</v>
      </c>
      <c r="E3827" s="3">
        <v>1558</v>
      </c>
    </row>
    <row r="3828" spans="1:5" x14ac:dyDescent="0.4">
      <c r="A3828">
        <v>2020</v>
      </c>
      <c r="B3828">
        <v>12</v>
      </c>
      <c r="C3828">
        <v>26</v>
      </c>
      <c r="D3828" s="3">
        <v>1937</v>
      </c>
      <c r="E3828" s="3">
        <v>1613</v>
      </c>
    </row>
    <row r="3829" spans="1:5" x14ac:dyDescent="0.4">
      <c r="A3829">
        <v>2020</v>
      </c>
      <c r="B3829">
        <v>12</v>
      </c>
      <c r="C3829">
        <v>27</v>
      </c>
      <c r="D3829" s="3">
        <v>1885</v>
      </c>
      <c r="E3829" s="3">
        <v>1459</v>
      </c>
    </row>
    <row r="3830" spans="1:5" x14ac:dyDescent="0.4">
      <c r="A3830">
        <v>2020</v>
      </c>
      <c r="B3830">
        <v>12</v>
      </c>
      <c r="C3830">
        <v>28</v>
      </c>
      <c r="D3830" s="3">
        <v>1797</v>
      </c>
      <c r="E3830" s="3">
        <v>1522</v>
      </c>
    </row>
    <row r="3831" spans="1:5" x14ac:dyDescent="0.4">
      <c r="A3831">
        <v>2020</v>
      </c>
      <c r="B3831">
        <v>12</v>
      </c>
      <c r="C3831">
        <v>29</v>
      </c>
      <c r="D3831" s="3">
        <v>1860</v>
      </c>
      <c r="E3831" s="3">
        <v>1514</v>
      </c>
    </row>
    <row r="3832" spans="1:5" x14ac:dyDescent="0.4">
      <c r="A3832">
        <v>2020</v>
      </c>
      <c r="B3832">
        <v>12</v>
      </c>
      <c r="C3832">
        <v>30</v>
      </c>
      <c r="D3832" s="3">
        <v>1815</v>
      </c>
      <c r="E3832" s="3">
        <v>1540</v>
      </c>
    </row>
    <row r="3833" spans="1:5" x14ac:dyDescent="0.4">
      <c r="A3833">
        <v>2020</v>
      </c>
      <c r="B3833">
        <v>12</v>
      </c>
      <c r="C3833">
        <v>31</v>
      </c>
      <c r="D3833" s="3">
        <v>1780</v>
      </c>
      <c r="E3833" s="3">
        <v>1614</v>
      </c>
    </row>
    <row r="3834" spans="1:5" x14ac:dyDescent="0.4">
      <c r="A3834">
        <v>2020</v>
      </c>
      <c r="B3834">
        <v>12</v>
      </c>
      <c r="C3834">
        <v>32</v>
      </c>
      <c r="D3834" s="3">
        <v>1957</v>
      </c>
      <c r="E3834" s="3">
        <v>1668</v>
      </c>
    </row>
    <row r="3835" spans="1:5" x14ac:dyDescent="0.4">
      <c r="A3835">
        <v>2020</v>
      </c>
      <c r="B3835">
        <v>12</v>
      </c>
      <c r="C3835">
        <v>33</v>
      </c>
      <c r="D3835" s="3">
        <v>1955</v>
      </c>
      <c r="E3835" s="3">
        <v>1712</v>
      </c>
    </row>
    <row r="3836" spans="1:5" x14ac:dyDescent="0.4">
      <c r="A3836">
        <v>2020</v>
      </c>
      <c r="B3836">
        <v>12</v>
      </c>
      <c r="C3836">
        <v>34</v>
      </c>
      <c r="D3836" s="3">
        <v>1965</v>
      </c>
      <c r="E3836" s="3">
        <v>1726</v>
      </c>
    </row>
    <row r="3837" spans="1:5" x14ac:dyDescent="0.4">
      <c r="A3837">
        <v>2020</v>
      </c>
      <c r="B3837">
        <v>12</v>
      </c>
      <c r="C3837">
        <v>35</v>
      </c>
      <c r="D3837" s="3">
        <v>2012</v>
      </c>
      <c r="E3837" s="3">
        <v>1802</v>
      </c>
    </row>
    <row r="3838" spans="1:5" x14ac:dyDescent="0.4">
      <c r="A3838">
        <v>2020</v>
      </c>
      <c r="B3838">
        <v>12</v>
      </c>
      <c r="C3838">
        <v>36</v>
      </c>
      <c r="D3838" s="3">
        <v>2090</v>
      </c>
      <c r="E3838" s="3">
        <v>1882</v>
      </c>
    </row>
    <row r="3839" spans="1:5" x14ac:dyDescent="0.4">
      <c r="A3839">
        <v>2020</v>
      </c>
      <c r="B3839">
        <v>12</v>
      </c>
      <c r="C3839">
        <v>37</v>
      </c>
      <c r="D3839" s="3">
        <v>2106</v>
      </c>
      <c r="E3839" s="3">
        <v>2005</v>
      </c>
    </row>
    <row r="3840" spans="1:5" x14ac:dyDescent="0.4">
      <c r="A3840">
        <v>2020</v>
      </c>
      <c r="B3840">
        <v>12</v>
      </c>
      <c r="C3840">
        <v>38</v>
      </c>
      <c r="D3840" s="3">
        <v>2153</v>
      </c>
      <c r="E3840" s="3">
        <v>1960</v>
      </c>
    </row>
    <row r="3841" spans="1:5" x14ac:dyDescent="0.4">
      <c r="A3841">
        <v>2020</v>
      </c>
      <c r="B3841">
        <v>12</v>
      </c>
      <c r="C3841">
        <v>39</v>
      </c>
      <c r="D3841" s="3">
        <v>2152</v>
      </c>
      <c r="E3841" s="3">
        <v>2030</v>
      </c>
    </row>
    <row r="3842" spans="1:5" x14ac:dyDescent="0.4">
      <c r="A3842">
        <v>2020</v>
      </c>
      <c r="B3842">
        <v>12</v>
      </c>
      <c r="C3842">
        <v>40</v>
      </c>
      <c r="D3842" s="3">
        <v>2187</v>
      </c>
      <c r="E3842" s="3">
        <v>2143</v>
      </c>
    </row>
    <row r="3843" spans="1:5" x14ac:dyDescent="0.4">
      <c r="A3843">
        <v>2020</v>
      </c>
      <c r="B3843">
        <v>12</v>
      </c>
      <c r="C3843">
        <v>41</v>
      </c>
      <c r="D3843" s="3">
        <v>2391</v>
      </c>
      <c r="E3843" s="3">
        <v>2246</v>
      </c>
    </row>
    <row r="3844" spans="1:5" x14ac:dyDescent="0.4">
      <c r="A3844">
        <v>2020</v>
      </c>
      <c r="B3844">
        <v>12</v>
      </c>
      <c r="C3844">
        <v>42</v>
      </c>
      <c r="D3844" s="3">
        <v>2525</v>
      </c>
      <c r="E3844" s="3">
        <v>2328</v>
      </c>
    </row>
    <row r="3845" spans="1:5" x14ac:dyDescent="0.4">
      <c r="A3845">
        <v>2020</v>
      </c>
      <c r="B3845">
        <v>12</v>
      </c>
      <c r="C3845">
        <v>43</v>
      </c>
      <c r="D3845" s="3">
        <v>2587</v>
      </c>
      <c r="E3845" s="3">
        <v>2440</v>
      </c>
    </row>
    <row r="3846" spans="1:5" x14ac:dyDescent="0.4">
      <c r="A3846">
        <v>2020</v>
      </c>
      <c r="B3846">
        <v>12</v>
      </c>
      <c r="C3846">
        <v>44</v>
      </c>
      <c r="D3846" s="3">
        <v>2832</v>
      </c>
      <c r="E3846" s="3">
        <v>2607</v>
      </c>
    </row>
    <row r="3847" spans="1:5" x14ac:dyDescent="0.4">
      <c r="A3847">
        <v>2020</v>
      </c>
      <c r="B3847">
        <v>12</v>
      </c>
      <c r="C3847">
        <v>45</v>
      </c>
      <c r="D3847" s="3">
        <v>2961</v>
      </c>
      <c r="E3847" s="3">
        <v>2818</v>
      </c>
    </row>
    <row r="3848" spans="1:5" x14ac:dyDescent="0.4">
      <c r="A3848">
        <v>2020</v>
      </c>
      <c r="B3848">
        <v>12</v>
      </c>
      <c r="C3848">
        <v>46</v>
      </c>
      <c r="D3848" s="3">
        <v>3123</v>
      </c>
      <c r="E3848" s="3">
        <v>3012</v>
      </c>
    </row>
    <row r="3849" spans="1:5" x14ac:dyDescent="0.4">
      <c r="A3849">
        <v>2020</v>
      </c>
      <c r="B3849">
        <v>12</v>
      </c>
      <c r="C3849">
        <v>47</v>
      </c>
      <c r="D3849" s="3">
        <v>3371</v>
      </c>
      <c r="E3849" s="3">
        <v>3177</v>
      </c>
    </row>
    <row r="3850" spans="1:5" x14ac:dyDescent="0.4">
      <c r="A3850">
        <v>2020</v>
      </c>
      <c r="B3850">
        <v>12</v>
      </c>
      <c r="C3850">
        <v>48</v>
      </c>
      <c r="D3850" s="3">
        <v>3465</v>
      </c>
      <c r="E3850" s="3">
        <v>3142</v>
      </c>
    </row>
    <row r="3851" spans="1:5" x14ac:dyDescent="0.4">
      <c r="A3851">
        <v>2020</v>
      </c>
      <c r="B3851">
        <v>12</v>
      </c>
      <c r="C3851">
        <v>49</v>
      </c>
      <c r="D3851" s="3">
        <v>3373</v>
      </c>
      <c r="E3851" s="3">
        <v>3170</v>
      </c>
    </row>
    <row r="3852" spans="1:5" x14ac:dyDescent="0.4">
      <c r="A3852">
        <v>2020</v>
      </c>
      <c r="B3852">
        <v>12</v>
      </c>
      <c r="C3852">
        <v>50</v>
      </c>
      <c r="D3852" s="3">
        <v>3295</v>
      </c>
      <c r="E3852" s="3">
        <v>3079</v>
      </c>
    </row>
    <row r="3853" spans="1:5" x14ac:dyDescent="0.4">
      <c r="A3853">
        <v>2020</v>
      </c>
      <c r="B3853">
        <v>12</v>
      </c>
      <c r="C3853">
        <v>51</v>
      </c>
      <c r="D3853" s="3">
        <v>3159</v>
      </c>
      <c r="E3853" s="3">
        <v>2874</v>
      </c>
    </row>
    <row r="3854" spans="1:5" x14ac:dyDescent="0.4">
      <c r="A3854">
        <v>2020</v>
      </c>
      <c r="B3854">
        <v>12</v>
      </c>
      <c r="C3854">
        <v>52</v>
      </c>
      <c r="D3854" s="3">
        <v>3043</v>
      </c>
      <c r="E3854" s="3">
        <v>2871</v>
      </c>
    </row>
    <row r="3855" spans="1:5" x14ac:dyDescent="0.4">
      <c r="A3855">
        <v>2020</v>
      </c>
      <c r="B3855">
        <v>12</v>
      </c>
      <c r="C3855">
        <v>53</v>
      </c>
      <c r="D3855" s="3">
        <v>3177</v>
      </c>
      <c r="E3855" s="3">
        <v>2985</v>
      </c>
    </row>
    <row r="3856" spans="1:5" x14ac:dyDescent="0.4">
      <c r="A3856">
        <v>2020</v>
      </c>
      <c r="B3856">
        <v>12</v>
      </c>
      <c r="C3856">
        <v>54</v>
      </c>
      <c r="D3856" s="3">
        <v>2314</v>
      </c>
      <c r="E3856" s="3">
        <v>2146</v>
      </c>
    </row>
    <row r="3857" spans="1:5" x14ac:dyDescent="0.4">
      <c r="A3857">
        <v>2020</v>
      </c>
      <c r="B3857">
        <v>12</v>
      </c>
      <c r="C3857">
        <v>55</v>
      </c>
      <c r="D3857" s="3">
        <v>2886</v>
      </c>
      <c r="E3857" s="3">
        <v>2723</v>
      </c>
    </row>
    <row r="3858" spans="1:5" x14ac:dyDescent="0.4">
      <c r="A3858">
        <v>2020</v>
      </c>
      <c r="B3858">
        <v>12</v>
      </c>
      <c r="C3858">
        <v>56</v>
      </c>
      <c r="D3858" s="3">
        <v>2594</v>
      </c>
      <c r="E3858" s="3">
        <v>2548</v>
      </c>
    </row>
    <row r="3859" spans="1:5" x14ac:dyDescent="0.4">
      <c r="A3859">
        <v>2020</v>
      </c>
      <c r="B3859">
        <v>12</v>
      </c>
      <c r="C3859">
        <v>57</v>
      </c>
      <c r="D3859" s="3">
        <v>2594</v>
      </c>
      <c r="E3859" s="3">
        <v>2466</v>
      </c>
    </row>
    <row r="3860" spans="1:5" x14ac:dyDescent="0.4">
      <c r="A3860">
        <v>2020</v>
      </c>
      <c r="B3860">
        <v>12</v>
      </c>
      <c r="C3860">
        <v>58</v>
      </c>
      <c r="D3860" s="3">
        <v>2476</v>
      </c>
      <c r="E3860" s="3">
        <v>2335</v>
      </c>
    </row>
    <row r="3861" spans="1:5" x14ac:dyDescent="0.4">
      <c r="A3861">
        <v>2020</v>
      </c>
      <c r="B3861">
        <v>12</v>
      </c>
      <c r="C3861">
        <v>59</v>
      </c>
      <c r="D3861" s="3">
        <v>2458</v>
      </c>
      <c r="E3861" s="3">
        <v>2312</v>
      </c>
    </row>
    <row r="3862" spans="1:5" x14ac:dyDescent="0.4">
      <c r="A3862">
        <v>2020</v>
      </c>
      <c r="B3862">
        <v>12</v>
      </c>
      <c r="C3862">
        <v>60</v>
      </c>
      <c r="D3862" s="3">
        <v>2323</v>
      </c>
      <c r="E3862" s="3">
        <v>2316</v>
      </c>
    </row>
    <row r="3863" spans="1:5" x14ac:dyDescent="0.4">
      <c r="A3863">
        <v>2020</v>
      </c>
      <c r="B3863">
        <v>12</v>
      </c>
      <c r="C3863">
        <v>61</v>
      </c>
      <c r="D3863" s="3">
        <v>2439</v>
      </c>
      <c r="E3863" s="3">
        <v>2217</v>
      </c>
    </row>
    <row r="3864" spans="1:5" x14ac:dyDescent="0.4">
      <c r="A3864">
        <v>2020</v>
      </c>
      <c r="B3864">
        <v>12</v>
      </c>
      <c r="C3864">
        <v>62</v>
      </c>
      <c r="D3864" s="3">
        <v>2350</v>
      </c>
      <c r="E3864" s="3">
        <v>2261</v>
      </c>
    </row>
    <row r="3865" spans="1:5" x14ac:dyDescent="0.4">
      <c r="A3865">
        <v>2020</v>
      </c>
      <c r="B3865">
        <v>12</v>
      </c>
      <c r="C3865">
        <v>63</v>
      </c>
      <c r="D3865" s="3">
        <v>2158</v>
      </c>
      <c r="E3865" s="3">
        <v>2162</v>
      </c>
    </row>
    <row r="3866" spans="1:5" x14ac:dyDescent="0.4">
      <c r="A3866">
        <v>2020</v>
      </c>
      <c r="B3866">
        <v>12</v>
      </c>
      <c r="C3866">
        <v>64</v>
      </c>
      <c r="D3866" s="3">
        <v>2342</v>
      </c>
      <c r="E3866" s="3">
        <v>2318</v>
      </c>
    </row>
    <row r="3867" spans="1:5" x14ac:dyDescent="0.4">
      <c r="A3867">
        <v>2020</v>
      </c>
      <c r="B3867">
        <v>12</v>
      </c>
      <c r="C3867">
        <v>65</v>
      </c>
      <c r="D3867" s="3">
        <v>2308</v>
      </c>
      <c r="E3867" s="3">
        <v>2359</v>
      </c>
    </row>
    <row r="3868" spans="1:5" x14ac:dyDescent="0.4">
      <c r="A3868">
        <v>2020</v>
      </c>
      <c r="B3868">
        <v>12</v>
      </c>
      <c r="C3868">
        <v>66</v>
      </c>
      <c r="D3868" s="3">
        <v>2382</v>
      </c>
      <c r="E3868" s="3">
        <v>2466</v>
      </c>
    </row>
    <row r="3869" spans="1:5" x14ac:dyDescent="0.4">
      <c r="A3869">
        <v>2020</v>
      </c>
      <c r="B3869">
        <v>12</v>
      </c>
      <c r="C3869">
        <v>67</v>
      </c>
      <c r="D3869" s="3">
        <v>2511</v>
      </c>
      <c r="E3869" s="3">
        <v>2453</v>
      </c>
    </row>
    <row r="3870" spans="1:5" x14ac:dyDescent="0.4">
      <c r="A3870">
        <v>2020</v>
      </c>
      <c r="B3870">
        <v>12</v>
      </c>
      <c r="C3870">
        <v>68</v>
      </c>
      <c r="D3870" s="3">
        <v>2680</v>
      </c>
      <c r="E3870" s="3">
        <v>2814</v>
      </c>
    </row>
    <row r="3871" spans="1:5" x14ac:dyDescent="0.4">
      <c r="A3871">
        <v>2020</v>
      </c>
      <c r="B3871">
        <v>12</v>
      </c>
      <c r="C3871">
        <v>69</v>
      </c>
      <c r="D3871" s="3">
        <v>2791</v>
      </c>
      <c r="E3871" s="3">
        <v>3017</v>
      </c>
    </row>
    <row r="3872" spans="1:5" x14ac:dyDescent="0.4">
      <c r="A3872">
        <v>2020</v>
      </c>
      <c r="B3872">
        <v>12</v>
      </c>
      <c r="C3872">
        <v>70</v>
      </c>
      <c r="D3872" s="3">
        <v>3035</v>
      </c>
      <c r="E3872" s="3">
        <v>3191</v>
      </c>
    </row>
    <row r="3873" spans="1:5" x14ac:dyDescent="0.4">
      <c r="A3873">
        <v>2020</v>
      </c>
      <c r="B3873">
        <v>12</v>
      </c>
      <c r="C3873">
        <v>71</v>
      </c>
      <c r="D3873" s="3">
        <v>3528</v>
      </c>
      <c r="E3873" s="3">
        <v>3855</v>
      </c>
    </row>
    <row r="3874" spans="1:5" x14ac:dyDescent="0.4">
      <c r="A3874">
        <v>2020</v>
      </c>
      <c r="B3874">
        <v>12</v>
      </c>
      <c r="C3874">
        <v>72</v>
      </c>
      <c r="D3874" s="3">
        <v>3338</v>
      </c>
      <c r="E3874" s="3">
        <v>3790</v>
      </c>
    </row>
    <row r="3875" spans="1:5" x14ac:dyDescent="0.4">
      <c r="A3875">
        <v>2020</v>
      </c>
      <c r="B3875">
        <v>12</v>
      </c>
      <c r="C3875">
        <v>73</v>
      </c>
      <c r="D3875" s="3">
        <v>3409</v>
      </c>
      <c r="E3875" s="3">
        <v>3925</v>
      </c>
    </row>
    <row r="3876" spans="1:5" x14ac:dyDescent="0.4">
      <c r="A3876">
        <v>2020</v>
      </c>
      <c r="B3876">
        <v>12</v>
      </c>
      <c r="C3876">
        <v>74</v>
      </c>
      <c r="D3876" s="3">
        <v>2260</v>
      </c>
      <c r="E3876" s="3">
        <v>2746</v>
      </c>
    </row>
    <row r="3877" spans="1:5" x14ac:dyDescent="0.4">
      <c r="A3877">
        <v>2020</v>
      </c>
      <c r="B3877">
        <v>12</v>
      </c>
      <c r="C3877">
        <v>75</v>
      </c>
      <c r="D3877" s="3">
        <v>2007</v>
      </c>
      <c r="E3877" s="3">
        <v>2462</v>
      </c>
    </row>
    <row r="3878" spans="1:5" x14ac:dyDescent="0.4">
      <c r="A3878">
        <v>2020</v>
      </c>
      <c r="B3878">
        <v>12</v>
      </c>
      <c r="C3878">
        <v>76</v>
      </c>
      <c r="D3878" s="3">
        <v>2582</v>
      </c>
      <c r="E3878" s="3">
        <v>3137</v>
      </c>
    </row>
    <row r="3879" spans="1:5" x14ac:dyDescent="0.4">
      <c r="A3879">
        <v>2020</v>
      </c>
      <c r="B3879">
        <v>12</v>
      </c>
      <c r="C3879">
        <v>77</v>
      </c>
      <c r="D3879" s="3">
        <v>2645</v>
      </c>
      <c r="E3879" s="3">
        <v>3157</v>
      </c>
    </row>
    <row r="3880" spans="1:5" x14ac:dyDescent="0.4">
      <c r="A3880">
        <v>2020</v>
      </c>
      <c r="B3880">
        <v>12</v>
      </c>
      <c r="C3880">
        <v>78</v>
      </c>
      <c r="D3880" s="3">
        <v>2589</v>
      </c>
      <c r="E3880" s="3">
        <v>3027</v>
      </c>
    </row>
    <row r="3881" spans="1:5" x14ac:dyDescent="0.4">
      <c r="A3881">
        <v>2020</v>
      </c>
      <c r="B3881">
        <v>12</v>
      </c>
      <c r="C3881">
        <v>79</v>
      </c>
      <c r="D3881" s="3">
        <v>2478</v>
      </c>
      <c r="E3881" s="3">
        <v>3043</v>
      </c>
    </row>
    <row r="3882" spans="1:5" x14ac:dyDescent="0.4">
      <c r="A3882">
        <v>2020</v>
      </c>
      <c r="B3882">
        <v>12</v>
      </c>
      <c r="C3882">
        <v>80</v>
      </c>
      <c r="D3882" s="3">
        <v>2072</v>
      </c>
      <c r="E3882" s="3">
        <v>2639</v>
      </c>
    </row>
    <row r="3883" spans="1:5" x14ac:dyDescent="0.4">
      <c r="A3883">
        <v>2020</v>
      </c>
      <c r="B3883">
        <v>12</v>
      </c>
      <c r="C3883">
        <v>81</v>
      </c>
      <c r="D3883" s="3">
        <v>1835</v>
      </c>
      <c r="E3883" s="3">
        <v>2318</v>
      </c>
    </row>
    <row r="3884" spans="1:5" x14ac:dyDescent="0.4">
      <c r="A3884">
        <v>2020</v>
      </c>
      <c r="B3884">
        <v>12</v>
      </c>
      <c r="C3884">
        <v>82</v>
      </c>
      <c r="D3884" s="3">
        <v>1649</v>
      </c>
      <c r="E3884" s="3">
        <v>2145</v>
      </c>
    </row>
    <row r="3885" spans="1:5" x14ac:dyDescent="0.4">
      <c r="A3885">
        <v>2020</v>
      </c>
      <c r="B3885">
        <v>12</v>
      </c>
      <c r="C3885">
        <v>83</v>
      </c>
      <c r="D3885" s="3">
        <v>1654</v>
      </c>
      <c r="E3885" s="3">
        <v>2184</v>
      </c>
    </row>
    <row r="3886" spans="1:5" x14ac:dyDescent="0.4">
      <c r="A3886">
        <v>2020</v>
      </c>
      <c r="B3886">
        <v>12</v>
      </c>
      <c r="C3886">
        <v>84</v>
      </c>
      <c r="D3886" s="3">
        <v>1465</v>
      </c>
      <c r="E3886" s="3">
        <v>2012</v>
      </c>
    </row>
    <row r="3887" spans="1:5" x14ac:dyDescent="0.4">
      <c r="A3887">
        <v>2020</v>
      </c>
      <c r="B3887">
        <v>12</v>
      </c>
      <c r="C3887">
        <v>85</v>
      </c>
      <c r="D3887" s="3">
        <v>1423</v>
      </c>
      <c r="E3887" s="3">
        <v>2079</v>
      </c>
    </row>
    <row r="3888" spans="1:5" x14ac:dyDescent="0.4">
      <c r="A3888">
        <v>2020</v>
      </c>
      <c r="B3888">
        <v>12</v>
      </c>
      <c r="C3888">
        <v>86</v>
      </c>
      <c r="D3888" s="3">
        <v>1076</v>
      </c>
      <c r="E3888" s="3">
        <v>1729</v>
      </c>
    </row>
    <row r="3889" spans="1:5" x14ac:dyDescent="0.4">
      <c r="A3889">
        <v>2020</v>
      </c>
      <c r="B3889">
        <v>12</v>
      </c>
      <c r="C3889">
        <v>87</v>
      </c>
      <c r="D3889" s="3">
        <v>981</v>
      </c>
      <c r="E3889" s="3">
        <v>1632</v>
      </c>
    </row>
    <row r="3890" spans="1:5" x14ac:dyDescent="0.4">
      <c r="A3890">
        <v>2020</v>
      </c>
      <c r="B3890">
        <v>12</v>
      </c>
      <c r="C3890">
        <v>88</v>
      </c>
      <c r="D3890" s="3">
        <v>813</v>
      </c>
      <c r="E3890" s="3">
        <v>1418</v>
      </c>
    </row>
    <row r="3891" spans="1:5" x14ac:dyDescent="0.4">
      <c r="A3891">
        <v>2020</v>
      </c>
      <c r="B3891">
        <v>12</v>
      </c>
      <c r="C3891">
        <v>89</v>
      </c>
      <c r="D3891" s="3">
        <v>645</v>
      </c>
      <c r="E3891" s="3">
        <v>1256</v>
      </c>
    </row>
    <row r="3892" spans="1:5" x14ac:dyDescent="0.4">
      <c r="A3892">
        <v>2020</v>
      </c>
      <c r="B3892">
        <v>12</v>
      </c>
      <c r="C3892">
        <v>90</v>
      </c>
      <c r="D3892" s="3">
        <v>493</v>
      </c>
      <c r="E3892" s="3">
        <v>1061</v>
      </c>
    </row>
    <row r="3893" spans="1:5" x14ac:dyDescent="0.4">
      <c r="A3893">
        <v>2020</v>
      </c>
      <c r="B3893">
        <v>12</v>
      </c>
      <c r="C3893">
        <v>91</v>
      </c>
      <c r="D3893" s="3">
        <v>390</v>
      </c>
      <c r="E3893" s="3">
        <v>908</v>
      </c>
    </row>
    <row r="3894" spans="1:5" x14ac:dyDescent="0.4">
      <c r="A3894">
        <v>2020</v>
      </c>
      <c r="B3894">
        <v>12</v>
      </c>
      <c r="C3894">
        <v>92</v>
      </c>
      <c r="D3894" s="3">
        <v>324</v>
      </c>
      <c r="E3894" s="3">
        <v>784</v>
      </c>
    </row>
    <row r="3895" spans="1:5" x14ac:dyDescent="0.4">
      <c r="A3895">
        <v>2020</v>
      </c>
      <c r="B3895">
        <v>12</v>
      </c>
      <c r="C3895">
        <v>93</v>
      </c>
      <c r="D3895" s="3">
        <v>251</v>
      </c>
      <c r="E3895" s="3">
        <v>635</v>
      </c>
    </row>
    <row r="3896" spans="1:5" x14ac:dyDescent="0.4">
      <c r="A3896">
        <v>2020</v>
      </c>
      <c r="B3896">
        <v>12</v>
      </c>
      <c r="C3896">
        <v>94</v>
      </c>
      <c r="D3896" s="3">
        <v>179</v>
      </c>
      <c r="E3896" s="3">
        <v>478</v>
      </c>
    </row>
    <row r="3897" spans="1:5" x14ac:dyDescent="0.4">
      <c r="A3897">
        <v>2020</v>
      </c>
      <c r="B3897">
        <v>12</v>
      </c>
      <c r="C3897">
        <v>95</v>
      </c>
      <c r="D3897" s="3">
        <v>102</v>
      </c>
      <c r="E3897" s="3">
        <v>474</v>
      </c>
    </row>
    <row r="3898" spans="1:5" x14ac:dyDescent="0.4">
      <c r="A3898">
        <v>2020</v>
      </c>
      <c r="B3898">
        <v>12</v>
      </c>
      <c r="C3898">
        <v>96</v>
      </c>
      <c r="D3898" s="3">
        <v>70</v>
      </c>
      <c r="E3898" s="3">
        <v>317</v>
      </c>
    </row>
    <row r="3899" spans="1:5" x14ac:dyDescent="0.4">
      <c r="A3899">
        <v>2020</v>
      </c>
      <c r="B3899">
        <v>12</v>
      </c>
      <c r="C3899">
        <v>97</v>
      </c>
      <c r="D3899" s="3">
        <v>61</v>
      </c>
      <c r="E3899" s="3">
        <v>239</v>
      </c>
    </row>
    <row r="3900" spans="1:5" x14ac:dyDescent="0.4">
      <c r="A3900">
        <v>2020</v>
      </c>
      <c r="B3900">
        <v>12</v>
      </c>
      <c r="C3900">
        <v>98</v>
      </c>
      <c r="D3900" s="3">
        <v>38</v>
      </c>
      <c r="E3900" s="3">
        <v>166</v>
      </c>
    </row>
    <row r="3901" spans="1:5" x14ac:dyDescent="0.4">
      <c r="A3901">
        <v>2020</v>
      </c>
      <c r="B3901">
        <v>12</v>
      </c>
      <c r="C3901">
        <v>99</v>
      </c>
      <c r="D3901" s="3">
        <v>19</v>
      </c>
      <c r="E3901" s="3">
        <v>135</v>
      </c>
    </row>
    <row r="3902" spans="1:5" x14ac:dyDescent="0.4">
      <c r="A3902">
        <v>2020</v>
      </c>
      <c r="B3902">
        <v>12</v>
      </c>
      <c r="C3902">
        <v>100</v>
      </c>
      <c r="D3902" s="3">
        <v>13</v>
      </c>
      <c r="E3902" s="3">
        <v>75</v>
      </c>
    </row>
    <row r="3903" spans="1:5" x14ac:dyDescent="0.4">
      <c r="A3903">
        <v>2020</v>
      </c>
      <c r="B3903">
        <v>12</v>
      </c>
      <c r="C3903">
        <v>101</v>
      </c>
      <c r="D3903" s="3">
        <v>10</v>
      </c>
      <c r="E3903" s="3">
        <v>50</v>
      </c>
    </row>
    <row r="3904" spans="1:5" x14ac:dyDescent="0.4">
      <c r="A3904">
        <v>2020</v>
      </c>
      <c r="B3904">
        <v>12</v>
      </c>
      <c r="C3904">
        <v>102</v>
      </c>
      <c r="D3904" s="3">
        <v>3</v>
      </c>
      <c r="E3904" s="3">
        <v>31</v>
      </c>
    </row>
    <row r="3905" spans="1:5" x14ac:dyDescent="0.4">
      <c r="A3905">
        <v>2020</v>
      </c>
      <c r="B3905">
        <v>12</v>
      </c>
      <c r="C3905">
        <v>103</v>
      </c>
      <c r="D3905" s="3">
        <v>2</v>
      </c>
      <c r="E3905" s="3">
        <v>20</v>
      </c>
    </row>
    <row r="3906" spans="1:5" x14ac:dyDescent="0.4">
      <c r="A3906">
        <v>2020</v>
      </c>
      <c r="B3906">
        <v>12</v>
      </c>
      <c r="C3906">
        <v>104</v>
      </c>
      <c r="D3906" s="3">
        <v>1</v>
      </c>
      <c r="E3906" s="3">
        <v>14</v>
      </c>
    </row>
    <row r="3907" spans="1:5" x14ac:dyDescent="0.4">
      <c r="A3907">
        <v>2020</v>
      </c>
      <c r="B3907">
        <v>12</v>
      </c>
      <c r="C3907">
        <v>105</v>
      </c>
      <c r="D3907" s="3">
        <v>2</v>
      </c>
      <c r="E3907" s="3">
        <v>8</v>
      </c>
    </row>
    <row r="3908" spans="1:5" x14ac:dyDescent="0.4">
      <c r="A3908">
        <v>2020</v>
      </c>
      <c r="B3908">
        <v>12</v>
      </c>
      <c r="C3908">
        <v>106</v>
      </c>
      <c r="D3908" s="3"/>
      <c r="E3908" s="3">
        <v>5</v>
      </c>
    </row>
    <row r="3909" spans="1:5" x14ac:dyDescent="0.4">
      <c r="A3909">
        <v>2020</v>
      </c>
      <c r="B3909">
        <v>12</v>
      </c>
      <c r="C3909">
        <v>107</v>
      </c>
      <c r="D3909" s="3">
        <v>1</v>
      </c>
      <c r="E3909" s="3">
        <v>2</v>
      </c>
    </row>
    <row r="3910" spans="1:5" x14ac:dyDescent="0.4">
      <c r="A3910">
        <v>2020</v>
      </c>
      <c r="B3910">
        <v>12</v>
      </c>
      <c r="C3910">
        <v>108</v>
      </c>
      <c r="D3910" s="3">
        <v>1</v>
      </c>
      <c r="E3910" s="3"/>
    </row>
    <row r="3911" spans="1:5" x14ac:dyDescent="0.4">
      <c r="A3911">
        <v>2020</v>
      </c>
      <c r="B3911">
        <v>12</v>
      </c>
      <c r="C3911">
        <v>109</v>
      </c>
      <c r="D3911" s="3"/>
      <c r="E3911" s="3">
        <v>2</v>
      </c>
    </row>
    <row r="3912" spans="1:5" x14ac:dyDescent="0.4">
      <c r="A3912">
        <v>2020</v>
      </c>
      <c r="B3912">
        <v>12</v>
      </c>
      <c r="C3912">
        <v>110</v>
      </c>
      <c r="D3912" s="3"/>
      <c r="E3912" s="3">
        <v>1</v>
      </c>
    </row>
    <row r="3913" spans="1:5" x14ac:dyDescent="0.4">
      <c r="A3913">
        <v>2020</v>
      </c>
      <c r="B3913">
        <v>12</v>
      </c>
      <c r="C3913">
        <v>111</v>
      </c>
      <c r="D3913" s="3"/>
      <c r="E3913" s="3"/>
    </row>
    <row r="3914" spans="1:5" x14ac:dyDescent="0.4">
      <c r="A3914">
        <v>2020</v>
      </c>
      <c r="B3914">
        <v>12</v>
      </c>
      <c r="C3914">
        <v>112</v>
      </c>
      <c r="D3914" s="3"/>
      <c r="E3914" s="3"/>
    </row>
    <row r="3915" spans="1:5" x14ac:dyDescent="0.4">
      <c r="A3915">
        <v>2020</v>
      </c>
      <c r="B3915">
        <v>12</v>
      </c>
      <c r="C3915">
        <v>113</v>
      </c>
      <c r="D3915" s="3"/>
      <c r="E3915" s="3"/>
    </row>
    <row r="3916" spans="1:5" x14ac:dyDescent="0.4">
      <c r="A3916">
        <v>2020</v>
      </c>
      <c r="B3916">
        <v>12</v>
      </c>
      <c r="C3916">
        <v>114</v>
      </c>
      <c r="D3916" s="3"/>
      <c r="E3916" s="3"/>
    </row>
    <row r="3917" spans="1:5" x14ac:dyDescent="0.4">
      <c r="A3917">
        <v>2020</v>
      </c>
      <c r="B3917">
        <v>12</v>
      </c>
      <c r="C3917">
        <v>115</v>
      </c>
      <c r="D3917" s="3"/>
      <c r="E3917" s="3"/>
    </row>
    <row r="3918" spans="1:5" x14ac:dyDescent="0.4">
      <c r="A3918">
        <v>2020</v>
      </c>
      <c r="B3918">
        <v>12</v>
      </c>
      <c r="C3918">
        <v>116</v>
      </c>
      <c r="D3918" s="3"/>
      <c r="E3918" s="3"/>
    </row>
    <row r="3919" spans="1:5" x14ac:dyDescent="0.4">
      <c r="A3919">
        <v>2020</v>
      </c>
      <c r="B3919">
        <v>12</v>
      </c>
      <c r="C3919">
        <v>117</v>
      </c>
      <c r="D3919" s="3"/>
      <c r="E3919" s="3"/>
    </row>
    <row r="3920" spans="1:5" x14ac:dyDescent="0.4">
      <c r="A3920">
        <v>2020</v>
      </c>
      <c r="B3920">
        <v>12</v>
      </c>
      <c r="C3920">
        <v>118</v>
      </c>
      <c r="D3920" s="3"/>
      <c r="E3920" s="3"/>
    </row>
    <row r="3921" spans="1:5" x14ac:dyDescent="0.4">
      <c r="A3921">
        <v>2020</v>
      </c>
      <c r="B3921">
        <v>12</v>
      </c>
      <c r="C3921">
        <v>119</v>
      </c>
      <c r="D3921" s="3"/>
      <c r="E3921" s="3"/>
    </row>
    <row r="3922" spans="1:5" x14ac:dyDescent="0.4">
      <c r="A3922">
        <v>2020</v>
      </c>
      <c r="B3922">
        <v>12</v>
      </c>
      <c r="C3922">
        <v>120</v>
      </c>
      <c r="D3922" s="3"/>
      <c r="E3922" s="3"/>
    </row>
    <row r="3923" spans="1:5" x14ac:dyDescent="0.4">
      <c r="A3923">
        <v>2020</v>
      </c>
      <c r="B3923">
        <v>12</v>
      </c>
      <c r="C3923">
        <v>121</v>
      </c>
      <c r="D3923" s="3"/>
      <c r="E3923" s="3"/>
    </row>
    <row r="3924" spans="1:5" x14ac:dyDescent="0.4">
      <c r="A3924">
        <v>2020</v>
      </c>
      <c r="B3924">
        <v>12</v>
      </c>
      <c r="C3924">
        <v>122</v>
      </c>
      <c r="D3924" s="3"/>
      <c r="E3924" s="3"/>
    </row>
    <row r="3925" spans="1:5" x14ac:dyDescent="0.4">
      <c r="A3925">
        <v>2020</v>
      </c>
      <c r="B3925">
        <v>12</v>
      </c>
      <c r="C3925">
        <v>123</v>
      </c>
      <c r="D3925" s="3"/>
      <c r="E3925" s="3"/>
    </row>
    <row r="3926" spans="1:5" x14ac:dyDescent="0.4">
      <c r="A3926">
        <v>2020</v>
      </c>
      <c r="B3926">
        <v>12</v>
      </c>
      <c r="C3926">
        <v>124</v>
      </c>
      <c r="D3926" s="3"/>
      <c r="E3926" s="3"/>
    </row>
    <row r="3927" spans="1:5" x14ac:dyDescent="0.4">
      <c r="A3927">
        <v>2020</v>
      </c>
      <c r="B3927">
        <v>12</v>
      </c>
      <c r="C3927">
        <v>125</v>
      </c>
      <c r="D3927" s="3"/>
      <c r="E3927" s="3"/>
    </row>
    <row r="3928" spans="1:5" x14ac:dyDescent="0.4">
      <c r="A3928">
        <v>2020</v>
      </c>
      <c r="B3928">
        <v>12</v>
      </c>
      <c r="C3928">
        <v>126</v>
      </c>
      <c r="D3928" s="3"/>
      <c r="E3928" s="3"/>
    </row>
    <row r="3929" spans="1:5" x14ac:dyDescent="0.4">
      <c r="A3929">
        <v>2020</v>
      </c>
      <c r="B3929">
        <v>12</v>
      </c>
      <c r="C3929">
        <v>127</v>
      </c>
      <c r="D3929" s="3"/>
      <c r="E3929" s="3"/>
    </row>
    <row r="3930" spans="1:5" x14ac:dyDescent="0.4">
      <c r="A3930">
        <v>2020</v>
      </c>
      <c r="B3930">
        <v>12</v>
      </c>
      <c r="C3930">
        <v>128</v>
      </c>
      <c r="D3930" s="3"/>
      <c r="E3930" s="3"/>
    </row>
    <row r="3931" spans="1:5" x14ac:dyDescent="0.4">
      <c r="A3931">
        <v>2020</v>
      </c>
      <c r="B3931">
        <v>12</v>
      </c>
      <c r="C3931">
        <v>129</v>
      </c>
      <c r="D3931" s="3"/>
      <c r="E3931" s="3"/>
    </row>
    <row r="3932" spans="1:5" x14ac:dyDescent="0.4">
      <c r="A3932">
        <v>2020</v>
      </c>
      <c r="B3932">
        <v>12</v>
      </c>
      <c r="C3932">
        <v>130</v>
      </c>
      <c r="D3932" s="3"/>
      <c r="E3932" s="3"/>
    </row>
    <row r="3933" spans="1:5" x14ac:dyDescent="0.4">
      <c r="A3933">
        <v>2021</v>
      </c>
      <c r="B3933">
        <v>1</v>
      </c>
      <c r="C3933">
        <v>0</v>
      </c>
      <c r="D3933" s="3">
        <v>1005</v>
      </c>
      <c r="E3933" s="3">
        <v>985</v>
      </c>
    </row>
    <row r="3934" spans="1:5" x14ac:dyDescent="0.4">
      <c r="A3934">
        <v>2021</v>
      </c>
      <c r="B3934">
        <v>1</v>
      </c>
      <c r="C3934">
        <v>1</v>
      </c>
      <c r="D3934" s="3">
        <v>1171</v>
      </c>
      <c r="E3934" s="3">
        <v>1062</v>
      </c>
    </row>
    <row r="3935" spans="1:5" x14ac:dyDescent="0.4">
      <c r="A3935">
        <v>2021</v>
      </c>
      <c r="B3935">
        <v>1</v>
      </c>
      <c r="C3935">
        <v>2</v>
      </c>
      <c r="D3935" s="3">
        <v>1219</v>
      </c>
      <c r="E3935" s="3">
        <v>1090</v>
      </c>
    </row>
    <row r="3936" spans="1:5" x14ac:dyDescent="0.4">
      <c r="A3936">
        <v>2021</v>
      </c>
      <c r="B3936">
        <v>1</v>
      </c>
      <c r="C3936">
        <v>3</v>
      </c>
      <c r="D3936" s="3">
        <v>1288</v>
      </c>
      <c r="E3936" s="3">
        <v>1213</v>
      </c>
    </row>
    <row r="3937" spans="1:5" x14ac:dyDescent="0.4">
      <c r="A3937">
        <v>2021</v>
      </c>
      <c r="B3937">
        <v>1</v>
      </c>
      <c r="C3937">
        <v>4</v>
      </c>
      <c r="D3937" s="3">
        <v>1385</v>
      </c>
      <c r="E3937" s="3">
        <v>1241</v>
      </c>
    </row>
    <row r="3938" spans="1:5" x14ac:dyDescent="0.4">
      <c r="A3938">
        <v>2021</v>
      </c>
      <c r="B3938">
        <v>1</v>
      </c>
      <c r="C3938">
        <v>5</v>
      </c>
      <c r="D3938" s="3">
        <v>1428</v>
      </c>
      <c r="E3938" s="3">
        <v>1340</v>
      </c>
    </row>
    <row r="3939" spans="1:5" x14ac:dyDescent="0.4">
      <c r="A3939">
        <v>2021</v>
      </c>
      <c r="B3939">
        <v>1</v>
      </c>
      <c r="C3939">
        <v>6</v>
      </c>
      <c r="D3939" s="3">
        <v>1379</v>
      </c>
      <c r="E3939" s="3">
        <v>1390</v>
      </c>
    </row>
    <row r="3940" spans="1:5" x14ac:dyDescent="0.4">
      <c r="A3940">
        <v>2021</v>
      </c>
      <c r="B3940">
        <v>1</v>
      </c>
      <c r="C3940">
        <v>7</v>
      </c>
      <c r="D3940" s="3">
        <v>1421</v>
      </c>
      <c r="E3940" s="3">
        <v>1439</v>
      </c>
    </row>
    <row r="3941" spans="1:5" x14ac:dyDescent="0.4">
      <c r="A3941">
        <v>2021</v>
      </c>
      <c r="B3941">
        <v>1</v>
      </c>
      <c r="C3941">
        <v>8</v>
      </c>
      <c r="D3941" s="3">
        <v>1500</v>
      </c>
      <c r="E3941" s="3">
        <v>1407</v>
      </c>
    </row>
    <row r="3942" spans="1:5" x14ac:dyDescent="0.4">
      <c r="A3942">
        <v>2021</v>
      </c>
      <c r="B3942">
        <v>1</v>
      </c>
      <c r="C3942">
        <v>9</v>
      </c>
      <c r="D3942" s="3">
        <v>1539</v>
      </c>
      <c r="E3942" s="3">
        <v>1534</v>
      </c>
    </row>
    <row r="3943" spans="1:5" x14ac:dyDescent="0.4">
      <c r="A3943">
        <v>2021</v>
      </c>
      <c r="B3943">
        <v>1</v>
      </c>
      <c r="C3943">
        <v>10</v>
      </c>
      <c r="D3943" s="3">
        <v>1626</v>
      </c>
      <c r="E3943" s="3">
        <v>1526</v>
      </c>
    </row>
    <row r="3944" spans="1:5" x14ac:dyDescent="0.4">
      <c r="A3944">
        <v>2021</v>
      </c>
      <c r="B3944">
        <v>1</v>
      </c>
      <c r="C3944">
        <v>11</v>
      </c>
      <c r="D3944" s="3">
        <v>1532</v>
      </c>
      <c r="E3944" s="3">
        <v>1484</v>
      </c>
    </row>
    <row r="3945" spans="1:5" x14ac:dyDescent="0.4">
      <c r="A3945">
        <v>2021</v>
      </c>
      <c r="B3945">
        <v>1</v>
      </c>
      <c r="C3945">
        <v>12</v>
      </c>
      <c r="D3945" s="3">
        <v>1642</v>
      </c>
      <c r="E3945" s="3">
        <v>1541</v>
      </c>
    </row>
    <row r="3946" spans="1:5" x14ac:dyDescent="0.4">
      <c r="A3946">
        <v>2021</v>
      </c>
      <c r="B3946">
        <v>1</v>
      </c>
      <c r="C3946">
        <v>13</v>
      </c>
      <c r="D3946" s="3">
        <v>1644</v>
      </c>
      <c r="E3946" s="3">
        <v>1618</v>
      </c>
    </row>
    <row r="3947" spans="1:5" x14ac:dyDescent="0.4">
      <c r="A3947">
        <v>2021</v>
      </c>
      <c r="B3947">
        <v>1</v>
      </c>
      <c r="C3947">
        <v>14</v>
      </c>
      <c r="D3947" s="3">
        <v>1738</v>
      </c>
      <c r="E3947" s="3">
        <v>1631</v>
      </c>
    </row>
    <row r="3948" spans="1:5" x14ac:dyDescent="0.4">
      <c r="A3948">
        <v>2021</v>
      </c>
      <c r="B3948">
        <v>1</v>
      </c>
      <c r="C3948">
        <v>15</v>
      </c>
      <c r="D3948" s="3">
        <v>1711</v>
      </c>
      <c r="E3948" s="3">
        <v>1555</v>
      </c>
    </row>
    <row r="3949" spans="1:5" x14ac:dyDescent="0.4">
      <c r="A3949">
        <v>2021</v>
      </c>
      <c r="B3949">
        <v>1</v>
      </c>
      <c r="C3949">
        <v>16</v>
      </c>
      <c r="D3949" s="3">
        <v>2097</v>
      </c>
      <c r="E3949" s="3">
        <v>1686</v>
      </c>
    </row>
    <row r="3950" spans="1:5" x14ac:dyDescent="0.4">
      <c r="A3950">
        <v>2021</v>
      </c>
      <c r="B3950">
        <v>1</v>
      </c>
      <c r="C3950">
        <v>17</v>
      </c>
      <c r="D3950" s="3">
        <v>2205</v>
      </c>
      <c r="E3950" s="3">
        <v>1738</v>
      </c>
    </row>
    <row r="3951" spans="1:5" x14ac:dyDescent="0.4">
      <c r="A3951">
        <v>2021</v>
      </c>
      <c r="B3951">
        <v>1</v>
      </c>
      <c r="C3951">
        <v>18</v>
      </c>
      <c r="D3951" s="3">
        <v>2202</v>
      </c>
      <c r="E3951" s="3">
        <v>1761</v>
      </c>
    </row>
    <row r="3952" spans="1:5" x14ac:dyDescent="0.4">
      <c r="A3952">
        <v>2021</v>
      </c>
      <c r="B3952">
        <v>1</v>
      </c>
      <c r="C3952">
        <v>19</v>
      </c>
      <c r="D3952" s="3">
        <v>2458</v>
      </c>
      <c r="E3952" s="3">
        <v>1867</v>
      </c>
    </row>
    <row r="3953" spans="1:5" x14ac:dyDescent="0.4">
      <c r="A3953">
        <v>2021</v>
      </c>
      <c r="B3953">
        <v>1</v>
      </c>
      <c r="C3953">
        <v>20</v>
      </c>
      <c r="D3953" s="3">
        <v>2657</v>
      </c>
      <c r="E3953" s="3">
        <v>2013</v>
      </c>
    </row>
    <row r="3954" spans="1:5" x14ac:dyDescent="0.4">
      <c r="A3954">
        <v>2021</v>
      </c>
      <c r="B3954">
        <v>1</v>
      </c>
      <c r="C3954">
        <v>21</v>
      </c>
      <c r="D3954" s="3">
        <v>2584</v>
      </c>
      <c r="E3954" s="3">
        <v>1866</v>
      </c>
    </row>
    <row r="3955" spans="1:5" x14ac:dyDescent="0.4">
      <c r="A3955">
        <v>2021</v>
      </c>
      <c r="B3955">
        <v>1</v>
      </c>
      <c r="C3955">
        <v>22</v>
      </c>
      <c r="D3955" s="3">
        <v>2445</v>
      </c>
      <c r="E3955" s="3">
        <v>1893</v>
      </c>
    </row>
    <row r="3956" spans="1:5" x14ac:dyDescent="0.4">
      <c r="A3956">
        <v>2021</v>
      </c>
      <c r="B3956">
        <v>1</v>
      </c>
      <c r="C3956">
        <v>23</v>
      </c>
      <c r="D3956" s="3">
        <v>2156</v>
      </c>
      <c r="E3956" s="3">
        <v>1693</v>
      </c>
    </row>
    <row r="3957" spans="1:5" x14ac:dyDescent="0.4">
      <c r="A3957">
        <v>2021</v>
      </c>
      <c r="B3957">
        <v>1</v>
      </c>
      <c r="C3957">
        <v>24</v>
      </c>
      <c r="D3957" s="3">
        <v>2017</v>
      </c>
      <c r="E3957" s="3">
        <v>1660</v>
      </c>
    </row>
    <row r="3958" spans="1:5" x14ac:dyDescent="0.4">
      <c r="A3958">
        <v>2021</v>
      </c>
      <c r="B3958">
        <v>1</v>
      </c>
      <c r="C3958">
        <v>25</v>
      </c>
      <c r="D3958" s="3">
        <v>1928</v>
      </c>
      <c r="E3958" s="3">
        <v>1538</v>
      </c>
    </row>
    <row r="3959" spans="1:5" x14ac:dyDescent="0.4">
      <c r="A3959">
        <v>2021</v>
      </c>
      <c r="B3959">
        <v>1</v>
      </c>
      <c r="C3959">
        <v>26</v>
      </c>
      <c r="D3959" s="3">
        <v>1924</v>
      </c>
      <c r="E3959" s="3">
        <v>1611</v>
      </c>
    </row>
    <row r="3960" spans="1:5" x14ac:dyDescent="0.4">
      <c r="A3960">
        <v>2021</v>
      </c>
      <c r="B3960">
        <v>1</v>
      </c>
      <c r="C3960">
        <v>27</v>
      </c>
      <c r="D3960" s="3">
        <v>1867</v>
      </c>
      <c r="E3960" s="3">
        <v>1481</v>
      </c>
    </row>
    <row r="3961" spans="1:5" x14ac:dyDescent="0.4">
      <c r="A3961">
        <v>2021</v>
      </c>
      <c r="B3961">
        <v>1</v>
      </c>
      <c r="C3961">
        <v>28</v>
      </c>
      <c r="D3961" s="3">
        <v>1816</v>
      </c>
      <c r="E3961" s="3">
        <v>1489</v>
      </c>
    </row>
    <row r="3962" spans="1:5" x14ac:dyDescent="0.4">
      <c r="A3962">
        <v>2021</v>
      </c>
      <c r="B3962">
        <v>1</v>
      </c>
      <c r="C3962">
        <v>29</v>
      </c>
      <c r="D3962" s="3">
        <v>1825</v>
      </c>
      <c r="E3962" s="3">
        <v>1496</v>
      </c>
    </row>
    <row r="3963" spans="1:5" x14ac:dyDescent="0.4">
      <c r="A3963">
        <v>2021</v>
      </c>
      <c r="B3963">
        <v>1</v>
      </c>
      <c r="C3963">
        <v>30</v>
      </c>
      <c r="D3963" s="3">
        <v>1788</v>
      </c>
      <c r="E3963" s="3">
        <v>1534</v>
      </c>
    </row>
    <row r="3964" spans="1:5" x14ac:dyDescent="0.4">
      <c r="A3964">
        <v>2021</v>
      </c>
      <c r="B3964">
        <v>1</v>
      </c>
      <c r="C3964">
        <v>31</v>
      </c>
      <c r="D3964" s="3">
        <v>1787</v>
      </c>
      <c r="E3964" s="3">
        <v>1602</v>
      </c>
    </row>
    <row r="3965" spans="1:5" x14ac:dyDescent="0.4">
      <c r="A3965">
        <v>2021</v>
      </c>
      <c r="B3965">
        <v>1</v>
      </c>
      <c r="C3965">
        <v>32</v>
      </c>
      <c r="D3965" s="3">
        <v>1969</v>
      </c>
      <c r="E3965" s="3">
        <v>1683</v>
      </c>
    </row>
    <row r="3966" spans="1:5" x14ac:dyDescent="0.4">
      <c r="A3966">
        <v>2021</v>
      </c>
      <c r="B3966">
        <v>1</v>
      </c>
      <c r="C3966">
        <v>33</v>
      </c>
      <c r="D3966" s="3">
        <v>1945</v>
      </c>
      <c r="E3966" s="3">
        <v>1719</v>
      </c>
    </row>
    <row r="3967" spans="1:5" x14ac:dyDescent="0.4">
      <c r="A3967">
        <v>2021</v>
      </c>
      <c r="B3967">
        <v>1</v>
      </c>
      <c r="C3967">
        <v>34</v>
      </c>
      <c r="D3967" s="3">
        <v>1970</v>
      </c>
      <c r="E3967" s="3">
        <v>1691</v>
      </c>
    </row>
    <row r="3968" spans="1:5" x14ac:dyDescent="0.4">
      <c r="A3968">
        <v>2021</v>
      </c>
      <c r="B3968">
        <v>1</v>
      </c>
      <c r="C3968">
        <v>35</v>
      </c>
      <c r="D3968" s="3">
        <v>1984</v>
      </c>
      <c r="E3968" s="3">
        <v>1776</v>
      </c>
    </row>
    <row r="3969" spans="1:5" x14ac:dyDescent="0.4">
      <c r="A3969">
        <v>2021</v>
      </c>
      <c r="B3969">
        <v>1</v>
      </c>
      <c r="C3969">
        <v>36</v>
      </c>
      <c r="D3969" s="3">
        <v>2104</v>
      </c>
      <c r="E3969" s="3">
        <v>1890</v>
      </c>
    </row>
    <row r="3970" spans="1:5" x14ac:dyDescent="0.4">
      <c r="A3970">
        <v>2021</v>
      </c>
      <c r="B3970">
        <v>1</v>
      </c>
      <c r="C3970">
        <v>37</v>
      </c>
      <c r="D3970" s="3">
        <v>2117</v>
      </c>
      <c r="E3970" s="3">
        <v>2025</v>
      </c>
    </row>
    <row r="3971" spans="1:5" x14ac:dyDescent="0.4">
      <c r="A3971">
        <v>2021</v>
      </c>
      <c r="B3971">
        <v>1</v>
      </c>
      <c r="C3971">
        <v>38</v>
      </c>
      <c r="D3971" s="3">
        <v>2110</v>
      </c>
      <c r="E3971" s="3">
        <v>1946</v>
      </c>
    </row>
    <row r="3972" spans="1:5" x14ac:dyDescent="0.4">
      <c r="A3972">
        <v>2021</v>
      </c>
      <c r="B3972">
        <v>1</v>
      </c>
      <c r="C3972">
        <v>39</v>
      </c>
      <c r="D3972" s="3">
        <v>2175</v>
      </c>
      <c r="E3972" s="3">
        <v>2009</v>
      </c>
    </row>
    <row r="3973" spans="1:5" x14ac:dyDescent="0.4">
      <c r="A3973">
        <v>2021</v>
      </c>
      <c r="B3973">
        <v>1</v>
      </c>
      <c r="C3973">
        <v>40</v>
      </c>
      <c r="D3973" s="3">
        <v>2185</v>
      </c>
      <c r="E3973" s="3">
        <v>2119</v>
      </c>
    </row>
    <row r="3974" spans="1:5" x14ac:dyDescent="0.4">
      <c r="A3974">
        <v>2021</v>
      </c>
      <c r="B3974">
        <v>1</v>
      </c>
      <c r="C3974">
        <v>41</v>
      </c>
      <c r="D3974" s="3">
        <v>2351</v>
      </c>
      <c r="E3974" s="3">
        <v>2246</v>
      </c>
    </row>
    <row r="3975" spans="1:5" x14ac:dyDescent="0.4">
      <c r="A3975">
        <v>2021</v>
      </c>
      <c r="B3975">
        <v>1</v>
      </c>
      <c r="C3975">
        <v>42</v>
      </c>
      <c r="D3975" s="3">
        <v>2525</v>
      </c>
      <c r="E3975" s="3">
        <v>2318</v>
      </c>
    </row>
    <row r="3976" spans="1:5" x14ac:dyDescent="0.4">
      <c r="A3976">
        <v>2021</v>
      </c>
      <c r="B3976">
        <v>1</v>
      </c>
      <c r="C3976">
        <v>43</v>
      </c>
      <c r="D3976" s="3">
        <v>2599</v>
      </c>
      <c r="E3976" s="3">
        <v>2452</v>
      </c>
    </row>
    <row r="3977" spans="1:5" x14ac:dyDescent="0.4">
      <c r="A3977">
        <v>2021</v>
      </c>
      <c r="B3977">
        <v>1</v>
      </c>
      <c r="C3977">
        <v>44</v>
      </c>
      <c r="D3977" s="3">
        <v>2791</v>
      </c>
      <c r="E3977" s="3">
        <v>2587</v>
      </c>
    </row>
    <row r="3978" spans="1:5" x14ac:dyDescent="0.4">
      <c r="A3978">
        <v>2021</v>
      </c>
      <c r="B3978">
        <v>1</v>
      </c>
      <c r="C3978">
        <v>45</v>
      </c>
      <c r="D3978" s="3">
        <v>2949</v>
      </c>
      <c r="E3978" s="3">
        <v>2797</v>
      </c>
    </row>
    <row r="3979" spans="1:5" x14ac:dyDescent="0.4">
      <c r="A3979">
        <v>2021</v>
      </c>
      <c r="B3979">
        <v>1</v>
      </c>
      <c r="C3979">
        <v>46</v>
      </c>
      <c r="D3979" s="3">
        <v>3084</v>
      </c>
      <c r="E3979" s="3">
        <v>3009</v>
      </c>
    </row>
    <row r="3980" spans="1:5" x14ac:dyDescent="0.4">
      <c r="A3980">
        <v>2021</v>
      </c>
      <c r="B3980">
        <v>1</v>
      </c>
      <c r="C3980">
        <v>47</v>
      </c>
      <c r="D3980" s="3">
        <v>3377</v>
      </c>
      <c r="E3980" s="3">
        <v>3156</v>
      </c>
    </row>
    <row r="3981" spans="1:5" x14ac:dyDescent="0.4">
      <c r="A3981">
        <v>2021</v>
      </c>
      <c r="B3981">
        <v>1</v>
      </c>
      <c r="C3981">
        <v>48</v>
      </c>
      <c r="D3981" s="3">
        <v>3464</v>
      </c>
      <c r="E3981" s="3">
        <v>3128</v>
      </c>
    </row>
    <row r="3982" spans="1:5" x14ac:dyDescent="0.4">
      <c r="A3982">
        <v>2021</v>
      </c>
      <c r="B3982">
        <v>1</v>
      </c>
      <c r="C3982">
        <v>49</v>
      </c>
      <c r="D3982" s="3">
        <v>3375</v>
      </c>
      <c r="E3982" s="3">
        <v>3173</v>
      </c>
    </row>
    <row r="3983" spans="1:5" x14ac:dyDescent="0.4">
      <c r="A3983">
        <v>2021</v>
      </c>
      <c r="B3983">
        <v>1</v>
      </c>
      <c r="C3983">
        <v>50</v>
      </c>
      <c r="D3983" s="3">
        <v>3273</v>
      </c>
      <c r="E3983" s="3">
        <v>3091</v>
      </c>
    </row>
    <row r="3984" spans="1:5" x14ac:dyDescent="0.4">
      <c r="A3984">
        <v>2021</v>
      </c>
      <c r="B3984">
        <v>1</v>
      </c>
      <c r="C3984">
        <v>51</v>
      </c>
      <c r="D3984" s="3">
        <v>3144</v>
      </c>
      <c r="E3984" s="3">
        <v>2895</v>
      </c>
    </row>
    <row r="3985" spans="1:5" x14ac:dyDescent="0.4">
      <c r="A3985">
        <v>2021</v>
      </c>
      <c r="B3985">
        <v>1</v>
      </c>
      <c r="C3985">
        <v>52</v>
      </c>
      <c r="D3985" s="3">
        <v>3112</v>
      </c>
      <c r="E3985" s="3">
        <v>2867</v>
      </c>
    </row>
    <row r="3986" spans="1:5" x14ac:dyDescent="0.4">
      <c r="A3986">
        <v>2021</v>
      </c>
      <c r="B3986">
        <v>1</v>
      </c>
      <c r="C3986">
        <v>53</v>
      </c>
      <c r="D3986" s="3">
        <v>3130</v>
      </c>
      <c r="E3986" s="3">
        <v>2934</v>
      </c>
    </row>
    <row r="3987" spans="1:5" x14ac:dyDescent="0.4">
      <c r="A3987">
        <v>2021</v>
      </c>
      <c r="B3987">
        <v>1</v>
      </c>
      <c r="C3987">
        <v>54</v>
      </c>
      <c r="D3987" s="3">
        <v>2413</v>
      </c>
      <c r="E3987" s="3">
        <v>2243</v>
      </c>
    </row>
    <row r="3988" spans="1:5" x14ac:dyDescent="0.4">
      <c r="A3988">
        <v>2021</v>
      </c>
      <c r="B3988">
        <v>1</v>
      </c>
      <c r="C3988">
        <v>55</v>
      </c>
      <c r="D3988" s="3">
        <v>2832</v>
      </c>
      <c r="E3988" s="3">
        <v>2681</v>
      </c>
    </row>
    <row r="3989" spans="1:5" x14ac:dyDescent="0.4">
      <c r="A3989">
        <v>2021</v>
      </c>
      <c r="B3989">
        <v>1</v>
      </c>
      <c r="C3989">
        <v>56</v>
      </c>
      <c r="D3989" s="3">
        <v>2602</v>
      </c>
      <c r="E3989" s="3">
        <v>2565</v>
      </c>
    </row>
    <row r="3990" spans="1:5" x14ac:dyDescent="0.4">
      <c r="A3990">
        <v>2021</v>
      </c>
      <c r="B3990">
        <v>1</v>
      </c>
      <c r="C3990">
        <v>57</v>
      </c>
      <c r="D3990" s="3">
        <v>2593</v>
      </c>
      <c r="E3990" s="3">
        <v>2465</v>
      </c>
    </row>
    <row r="3991" spans="1:5" x14ac:dyDescent="0.4">
      <c r="A3991">
        <v>2021</v>
      </c>
      <c r="B3991">
        <v>1</v>
      </c>
      <c r="C3991">
        <v>58</v>
      </c>
      <c r="D3991" s="3">
        <v>2462</v>
      </c>
      <c r="E3991" s="3">
        <v>2345</v>
      </c>
    </row>
    <row r="3992" spans="1:5" x14ac:dyDescent="0.4">
      <c r="A3992">
        <v>2021</v>
      </c>
      <c r="B3992">
        <v>1</v>
      </c>
      <c r="C3992">
        <v>59</v>
      </c>
      <c r="D3992" s="3">
        <v>2482</v>
      </c>
      <c r="E3992" s="3">
        <v>2311</v>
      </c>
    </row>
    <row r="3993" spans="1:5" x14ac:dyDescent="0.4">
      <c r="A3993">
        <v>2021</v>
      </c>
      <c r="B3993">
        <v>1</v>
      </c>
      <c r="C3993">
        <v>60</v>
      </c>
      <c r="D3993" s="3">
        <v>2300</v>
      </c>
      <c r="E3993" s="3">
        <v>2323</v>
      </c>
    </row>
    <row r="3994" spans="1:5" x14ac:dyDescent="0.4">
      <c r="A3994">
        <v>2021</v>
      </c>
      <c r="B3994">
        <v>1</v>
      </c>
      <c r="C3994">
        <v>61</v>
      </c>
      <c r="D3994" s="3">
        <v>2451</v>
      </c>
      <c r="E3994" s="3">
        <v>2190</v>
      </c>
    </row>
    <row r="3995" spans="1:5" x14ac:dyDescent="0.4">
      <c r="A3995">
        <v>2021</v>
      </c>
      <c r="B3995">
        <v>1</v>
      </c>
      <c r="C3995">
        <v>62</v>
      </c>
      <c r="D3995" s="3">
        <v>2342</v>
      </c>
      <c r="E3995" s="3">
        <v>2297</v>
      </c>
    </row>
    <row r="3996" spans="1:5" x14ac:dyDescent="0.4">
      <c r="A3996">
        <v>2021</v>
      </c>
      <c r="B3996">
        <v>1</v>
      </c>
      <c r="C3996">
        <v>63</v>
      </c>
      <c r="D3996" s="3">
        <v>2178</v>
      </c>
      <c r="E3996" s="3">
        <v>2145</v>
      </c>
    </row>
    <row r="3997" spans="1:5" x14ac:dyDescent="0.4">
      <c r="A3997">
        <v>2021</v>
      </c>
      <c r="B3997">
        <v>1</v>
      </c>
      <c r="C3997">
        <v>64</v>
      </c>
      <c r="D3997" s="3">
        <v>2315</v>
      </c>
      <c r="E3997" s="3">
        <v>2312</v>
      </c>
    </row>
    <row r="3998" spans="1:5" x14ac:dyDescent="0.4">
      <c r="A3998">
        <v>2021</v>
      </c>
      <c r="B3998">
        <v>1</v>
      </c>
      <c r="C3998">
        <v>65</v>
      </c>
      <c r="D3998" s="3">
        <v>2309</v>
      </c>
      <c r="E3998" s="3">
        <v>2324</v>
      </c>
    </row>
    <row r="3999" spans="1:5" x14ac:dyDescent="0.4">
      <c r="A3999">
        <v>2021</v>
      </c>
      <c r="B3999">
        <v>1</v>
      </c>
      <c r="C3999">
        <v>66</v>
      </c>
      <c r="D3999" s="3">
        <v>2363</v>
      </c>
      <c r="E3999" s="3">
        <v>2448</v>
      </c>
    </row>
    <row r="4000" spans="1:5" x14ac:dyDescent="0.4">
      <c r="A4000">
        <v>2021</v>
      </c>
      <c r="B4000">
        <v>1</v>
      </c>
      <c r="C4000">
        <v>67</v>
      </c>
      <c r="D4000" s="3">
        <v>2491</v>
      </c>
      <c r="E4000" s="3">
        <v>2478</v>
      </c>
    </row>
    <row r="4001" spans="1:5" x14ac:dyDescent="0.4">
      <c r="A4001">
        <v>2021</v>
      </c>
      <c r="B4001">
        <v>1</v>
      </c>
      <c r="C4001">
        <v>68</v>
      </c>
      <c r="D4001" s="3">
        <v>2662</v>
      </c>
      <c r="E4001" s="3">
        <v>2759</v>
      </c>
    </row>
    <row r="4002" spans="1:5" x14ac:dyDescent="0.4">
      <c r="A4002">
        <v>2021</v>
      </c>
      <c r="B4002">
        <v>1</v>
      </c>
      <c r="C4002">
        <v>69</v>
      </c>
      <c r="D4002" s="3">
        <v>2782</v>
      </c>
      <c r="E4002" s="3">
        <v>2957</v>
      </c>
    </row>
    <row r="4003" spans="1:5" x14ac:dyDescent="0.4">
      <c r="A4003">
        <v>2021</v>
      </c>
      <c r="B4003">
        <v>1</v>
      </c>
      <c r="C4003">
        <v>70</v>
      </c>
      <c r="D4003" s="3">
        <v>3005</v>
      </c>
      <c r="E4003" s="3">
        <v>3152</v>
      </c>
    </row>
    <row r="4004" spans="1:5" x14ac:dyDescent="0.4">
      <c r="A4004">
        <v>2021</v>
      </c>
      <c r="B4004">
        <v>1</v>
      </c>
      <c r="C4004">
        <v>71</v>
      </c>
      <c r="D4004" s="3">
        <v>3448</v>
      </c>
      <c r="E4004" s="3">
        <v>3827</v>
      </c>
    </row>
    <row r="4005" spans="1:5" x14ac:dyDescent="0.4">
      <c r="A4005">
        <v>2021</v>
      </c>
      <c r="B4005">
        <v>1</v>
      </c>
      <c r="C4005">
        <v>72</v>
      </c>
      <c r="D4005" s="3">
        <v>3330</v>
      </c>
      <c r="E4005" s="3">
        <v>3754</v>
      </c>
    </row>
    <row r="4006" spans="1:5" x14ac:dyDescent="0.4">
      <c r="A4006">
        <v>2021</v>
      </c>
      <c r="B4006">
        <v>1</v>
      </c>
      <c r="C4006">
        <v>73</v>
      </c>
      <c r="D4006" s="3">
        <v>3482</v>
      </c>
      <c r="E4006" s="3">
        <v>3985</v>
      </c>
    </row>
    <row r="4007" spans="1:5" x14ac:dyDescent="0.4">
      <c r="A4007">
        <v>2021</v>
      </c>
      <c r="B4007">
        <v>1</v>
      </c>
      <c r="C4007">
        <v>74</v>
      </c>
      <c r="D4007" s="3">
        <v>2392</v>
      </c>
      <c r="E4007" s="3">
        <v>2880</v>
      </c>
    </row>
    <row r="4008" spans="1:5" x14ac:dyDescent="0.4">
      <c r="A4008">
        <v>2021</v>
      </c>
      <c r="B4008">
        <v>1</v>
      </c>
      <c r="C4008">
        <v>75</v>
      </c>
      <c r="D4008" s="3">
        <v>1932</v>
      </c>
      <c r="E4008" s="3">
        <v>2421</v>
      </c>
    </row>
    <row r="4009" spans="1:5" x14ac:dyDescent="0.4">
      <c r="A4009">
        <v>2021</v>
      </c>
      <c r="B4009">
        <v>1</v>
      </c>
      <c r="C4009">
        <v>76</v>
      </c>
      <c r="D4009" s="3">
        <v>2512</v>
      </c>
      <c r="E4009" s="3">
        <v>3046</v>
      </c>
    </row>
    <row r="4010" spans="1:5" x14ac:dyDescent="0.4">
      <c r="A4010">
        <v>2021</v>
      </c>
      <c r="B4010">
        <v>1</v>
      </c>
      <c r="C4010">
        <v>77</v>
      </c>
      <c r="D4010" s="3">
        <v>2648</v>
      </c>
      <c r="E4010" s="3">
        <v>3176</v>
      </c>
    </row>
    <row r="4011" spans="1:5" x14ac:dyDescent="0.4">
      <c r="A4011">
        <v>2021</v>
      </c>
      <c r="B4011">
        <v>1</v>
      </c>
      <c r="C4011">
        <v>78</v>
      </c>
      <c r="D4011" s="3">
        <v>2586</v>
      </c>
      <c r="E4011" s="3">
        <v>2986</v>
      </c>
    </row>
    <row r="4012" spans="1:5" x14ac:dyDescent="0.4">
      <c r="A4012">
        <v>2021</v>
      </c>
      <c r="B4012">
        <v>1</v>
      </c>
      <c r="C4012">
        <v>79</v>
      </c>
      <c r="D4012" s="3">
        <v>2490</v>
      </c>
      <c r="E4012" s="3">
        <v>3111</v>
      </c>
    </row>
    <row r="4013" spans="1:5" x14ac:dyDescent="0.4">
      <c r="A4013">
        <v>2021</v>
      </c>
      <c r="B4013">
        <v>1</v>
      </c>
      <c r="C4013">
        <v>80</v>
      </c>
      <c r="D4013" s="3">
        <v>2106</v>
      </c>
      <c r="E4013" s="3">
        <v>2621</v>
      </c>
    </row>
    <row r="4014" spans="1:5" x14ac:dyDescent="0.4">
      <c r="A4014">
        <v>2021</v>
      </c>
      <c r="B4014">
        <v>1</v>
      </c>
      <c r="C4014">
        <v>81</v>
      </c>
      <c r="D4014" s="3">
        <v>1865</v>
      </c>
      <c r="E4014" s="3">
        <v>2337</v>
      </c>
    </row>
    <row r="4015" spans="1:5" x14ac:dyDescent="0.4">
      <c r="A4015">
        <v>2021</v>
      </c>
      <c r="B4015">
        <v>1</v>
      </c>
      <c r="C4015">
        <v>82</v>
      </c>
      <c r="D4015" s="3">
        <v>1624</v>
      </c>
      <c r="E4015" s="3">
        <v>2153</v>
      </c>
    </row>
    <row r="4016" spans="1:5" x14ac:dyDescent="0.4">
      <c r="A4016">
        <v>2021</v>
      </c>
      <c r="B4016">
        <v>1</v>
      </c>
      <c r="C4016">
        <v>83</v>
      </c>
      <c r="D4016" s="3">
        <v>1670</v>
      </c>
      <c r="E4016" s="3">
        <v>2216</v>
      </c>
    </row>
    <row r="4017" spans="1:5" x14ac:dyDescent="0.4">
      <c r="A4017">
        <v>2021</v>
      </c>
      <c r="B4017">
        <v>1</v>
      </c>
      <c r="C4017">
        <v>84</v>
      </c>
      <c r="D4017" s="3">
        <v>1468</v>
      </c>
      <c r="E4017" s="3">
        <v>1992</v>
      </c>
    </row>
    <row r="4018" spans="1:5" x14ac:dyDescent="0.4">
      <c r="A4018">
        <v>2021</v>
      </c>
      <c r="B4018">
        <v>1</v>
      </c>
      <c r="C4018">
        <v>85</v>
      </c>
      <c r="D4018" s="3">
        <v>1414</v>
      </c>
      <c r="E4018" s="3">
        <v>2053</v>
      </c>
    </row>
    <row r="4019" spans="1:5" x14ac:dyDescent="0.4">
      <c r="A4019">
        <v>2021</v>
      </c>
      <c r="B4019">
        <v>1</v>
      </c>
      <c r="C4019">
        <v>86</v>
      </c>
      <c r="D4019" s="3">
        <v>1113</v>
      </c>
      <c r="E4019" s="3">
        <v>1775</v>
      </c>
    </row>
    <row r="4020" spans="1:5" x14ac:dyDescent="0.4">
      <c r="A4020">
        <v>2021</v>
      </c>
      <c r="B4020">
        <v>1</v>
      </c>
      <c r="C4020">
        <v>87</v>
      </c>
      <c r="D4020" s="3">
        <v>969</v>
      </c>
      <c r="E4020" s="3">
        <v>1627</v>
      </c>
    </row>
    <row r="4021" spans="1:5" x14ac:dyDescent="0.4">
      <c r="A4021">
        <v>2021</v>
      </c>
      <c r="B4021">
        <v>1</v>
      </c>
      <c r="C4021">
        <v>88</v>
      </c>
      <c r="D4021" s="3">
        <v>834</v>
      </c>
      <c r="E4021" s="3">
        <v>1457</v>
      </c>
    </row>
    <row r="4022" spans="1:5" x14ac:dyDescent="0.4">
      <c r="A4022">
        <v>2021</v>
      </c>
      <c r="B4022">
        <v>1</v>
      </c>
      <c r="C4022">
        <v>89</v>
      </c>
      <c r="D4022" s="3">
        <v>649</v>
      </c>
      <c r="E4022" s="3">
        <v>1251</v>
      </c>
    </row>
    <row r="4023" spans="1:5" x14ac:dyDescent="0.4">
      <c r="A4023">
        <v>2021</v>
      </c>
      <c r="B4023">
        <v>1</v>
      </c>
      <c r="C4023">
        <v>90</v>
      </c>
      <c r="D4023" s="3">
        <v>511</v>
      </c>
      <c r="E4023" s="3">
        <v>1056</v>
      </c>
    </row>
    <row r="4024" spans="1:5" x14ac:dyDescent="0.4">
      <c r="A4024">
        <v>2021</v>
      </c>
      <c r="B4024">
        <v>1</v>
      </c>
      <c r="C4024">
        <v>91</v>
      </c>
      <c r="D4024" s="3">
        <v>383</v>
      </c>
      <c r="E4024" s="3">
        <v>938</v>
      </c>
    </row>
    <row r="4025" spans="1:5" x14ac:dyDescent="0.4">
      <c r="A4025">
        <v>2021</v>
      </c>
      <c r="B4025">
        <v>1</v>
      </c>
      <c r="C4025">
        <v>92</v>
      </c>
      <c r="D4025" s="3">
        <v>317</v>
      </c>
      <c r="E4025" s="3">
        <v>792</v>
      </c>
    </row>
    <row r="4026" spans="1:5" x14ac:dyDescent="0.4">
      <c r="A4026">
        <v>2021</v>
      </c>
      <c r="B4026">
        <v>1</v>
      </c>
      <c r="C4026">
        <v>93</v>
      </c>
      <c r="D4026" s="3">
        <v>260</v>
      </c>
      <c r="E4026" s="3">
        <v>633</v>
      </c>
    </row>
    <row r="4027" spans="1:5" x14ac:dyDescent="0.4">
      <c r="A4027">
        <v>2021</v>
      </c>
      <c r="B4027">
        <v>1</v>
      </c>
      <c r="C4027">
        <v>94</v>
      </c>
      <c r="D4027" s="3">
        <v>166</v>
      </c>
      <c r="E4027" s="3">
        <v>495</v>
      </c>
    </row>
    <row r="4028" spans="1:5" x14ac:dyDescent="0.4">
      <c r="A4028">
        <v>2021</v>
      </c>
      <c r="B4028">
        <v>1</v>
      </c>
      <c r="C4028">
        <v>95</v>
      </c>
      <c r="D4028" s="3">
        <v>119</v>
      </c>
      <c r="E4028" s="3">
        <v>471</v>
      </c>
    </row>
    <row r="4029" spans="1:5" x14ac:dyDescent="0.4">
      <c r="A4029">
        <v>2021</v>
      </c>
      <c r="B4029">
        <v>1</v>
      </c>
      <c r="C4029">
        <v>96</v>
      </c>
      <c r="D4029" s="3">
        <v>69</v>
      </c>
      <c r="E4029" s="3">
        <v>323</v>
      </c>
    </row>
    <row r="4030" spans="1:5" x14ac:dyDescent="0.4">
      <c r="A4030">
        <v>2021</v>
      </c>
      <c r="B4030">
        <v>1</v>
      </c>
      <c r="C4030">
        <v>97</v>
      </c>
      <c r="D4030" s="3">
        <v>62</v>
      </c>
      <c r="E4030" s="3">
        <v>235</v>
      </c>
    </row>
    <row r="4031" spans="1:5" x14ac:dyDescent="0.4">
      <c r="A4031">
        <v>2021</v>
      </c>
      <c r="B4031">
        <v>1</v>
      </c>
      <c r="C4031">
        <v>98</v>
      </c>
      <c r="D4031" s="3">
        <v>35</v>
      </c>
      <c r="E4031" s="3">
        <v>156</v>
      </c>
    </row>
    <row r="4032" spans="1:5" x14ac:dyDescent="0.4">
      <c r="A4032">
        <v>2021</v>
      </c>
      <c r="B4032">
        <v>1</v>
      </c>
      <c r="C4032">
        <v>99</v>
      </c>
      <c r="D4032" s="3">
        <v>24</v>
      </c>
      <c r="E4032" s="3">
        <v>147</v>
      </c>
    </row>
    <row r="4033" spans="1:5" x14ac:dyDescent="0.4">
      <c r="A4033">
        <v>2021</v>
      </c>
      <c r="B4033">
        <v>1</v>
      </c>
      <c r="C4033">
        <v>100</v>
      </c>
      <c r="D4033" s="3">
        <v>12</v>
      </c>
      <c r="E4033" s="3">
        <v>81</v>
      </c>
    </row>
    <row r="4034" spans="1:5" x14ac:dyDescent="0.4">
      <c r="A4034">
        <v>2021</v>
      </c>
      <c r="B4034">
        <v>1</v>
      </c>
      <c r="C4034">
        <v>101</v>
      </c>
      <c r="D4034" s="3">
        <v>7</v>
      </c>
      <c r="E4034" s="3">
        <v>50</v>
      </c>
    </row>
    <row r="4035" spans="1:5" x14ac:dyDescent="0.4">
      <c r="A4035">
        <v>2021</v>
      </c>
      <c r="B4035">
        <v>1</v>
      </c>
      <c r="C4035">
        <v>102</v>
      </c>
      <c r="D4035" s="3">
        <v>6</v>
      </c>
      <c r="E4035" s="3">
        <v>31</v>
      </c>
    </row>
    <row r="4036" spans="1:5" x14ac:dyDescent="0.4">
      <c r="A4036">
        <v>2021</v>
      </c>
      <c r="B4036">
        <v>1</v>
      </c>
      <c r="C4036">
        <v>103</v>
      </c>
      <c r="D4036" s="3">
        <v>2</v>
      </c>
      <c r="E4036" s="3">
        <v>18</v>
      </c>
    </row>
    <row r="4037" spans="1:5" x14ac:dyDescent="0.4">
      <c r="A4037">
        <v>2021</v>
      </c>
      <c r="B4037">
        <v>1</v>
      </c>
      <c r="C4037">
        <v>104</v>
      </c>
      <c r="D4037" s="3">
        <v>1</v>
      </c>
      <c r="E4037" s="3">
        <v>16</v>
      </c>
    </row>
    <row r="4038" spans="1:5" x14ac:dyDescent="0.4">
      <c r="A4038">
        <v>2021</v>
      </c>
      <c r="B4038">
        <v>1</v>
      </c>
      <c r="C4038">
        <v>105</v>
      </c>
      <c r="D4038" s="3">
        <v>2</v>
      </c>
      <c r="E4038" s="3">
        <v>7</v>
      </c>
    </row>
    <row r="4039" spans="1:5" x14ac:dyDescent="0.4">
      <c r="A4039">
        <v>2021</v>
      </c>
      <c r="B4039">
        <v>1</v>
      </c>
      <c r="C4039">
        <v>106</v>
      </c>
      <c r="D4039" s="3"/>
      <c r="E4039" s="3">
        <v>6</v>
      </c>
    </row>
    <row r="4040" spans="1:5" x14ac:dyDescent="0.4">
      <c r="A4040">
        <v>2021</v>
      </c>
      <c r="B4040">
        <v>1</v>
      </c>
      <c r="C4040">
        <v>107</v>
      </c>
      <c r="D4040" s="3">
        <v>1</v>
      </c>
      <c r="E4040" s="3">
        <v>2</v>
      </c>
    </row>
    <row r="4041" spans="1:5" x14ac:dyDescent="0.4">
      <c r="A4041">
        <v>2021</v>
      </c>
      <c r="B4041">
        <v>1</v>
      </c>
      <c r="C4041">
        <v>108</v>
      </c>
      <c r="D4041" s="3">
        <v>1</v>
      </c>
      <c r="E4041" s="3"/>
    </row>
    <row r="4042" spans="1:5" x14ac:dyDescent="0.4">
      <c r="A4042">
        <v>2021</v>
      </c>
      <c r="B4042">
        <v>1</v>
      </c>
      <c r="C4042">
        <v>109</v>
      </c>
      <c r="D4042" s="3"/>
      <c r="E4042" s="3">
        <v>1</v>
      </c>
    </row>
    <row r="4043" spans="1:5" x14ac:dyDescent="0.4">
      <c r="A4043">
        <v>2021</v>
      </c>
      <c r="B4043">
        <v>1</v>
      </c>
      <c r="C4043">
        <v>110</v>
      </c>
      <c r="D4043" s="3"/>
      <c r="E4043" s="3">
        <v>2</v>
      </c>
    </row>
    <row r="4044" spans="1:5" x14ac:dyDescent="0.4">
      <c r="A4044">
        <v>2021</v>
      </c>
      <c r="B4044">
        <v>1</v>
      </c>
      <c r="C4044">
        <v>111</v>
      </c>
      <c r="D4044" s="3"/>
      <c r="E4044" s="3"/>
    </row>
    <row r="4045" spans="1:5" x14ac:dyDescent="0.4">
      <c r="A4045">
        <v>2021</v>
      </c>
      <c r="B4045">
        <v>1</v>
      </c>
      <c r="C4045">
        <v>112</v>
      </c>
      <c r="D4045" s="3"/>
      <c r="E4045" s="3"/>
    </row>
    <row r="4046" spans="1:5" x14ac:dyDescent="0.4">
      <c r="A4046">
        <v>2021</v>
      </c>
      <c r="B4046">
        <v>1</v>
      </c>
      <c r="C4046">
        <v>113</v>
      </c>
      <c r="D4046" s="3"/>
      <c r="E4046" s="3"/>
    </row>
    <row r="4047" spans="1:5" x14ac:dyDescent="0.4">
      <c r="A4047">
        <v>2021</v>
      </c>
      <c r="B4047">
        <v>1</v>
      </c>
      <c r="C4047">
        <v>114</v>
      </c>
      <c r="D4047" s="3"/>
      <c r="E4047" s="3"/>
    </row>
    <row r="4048" spans="1:5" x14ac:dyDescent="0.4">
      <c r="A4048">
        <v>2021</v>
      </c>
      <c r="B4048">
        <v>1</v>
      </c>
      <c r="C4048">
        <v>115</v>
      </c>
      <c r="D4048" s="3"/>
      <c r="E4048" s="3"/>
    </row>
    <row r="4049" spans="1:5" x14ac:dyDescent="0.4">
      <c r="A4049">
        <v>2021</v>
      </c>
      <c r="B4049">
        <v>1</v>
      </c>
      <c r="C4049">
        <v>116</v>
      </c>
      <c r="D4049" s="3"/>
      <c r="E4049" s="3"/>
    </row>
    <row r="4050" spans="1:5" x14ac:dyDescent="0.4">
      <c r="A4050">
        <v>2021</v>
      </c>
      <c r="B4050">
        <v>1</v>
      </c>
      <c r="C4050">
        <v>117</v>
      </c>
      <c r="D4050" s="3"/>
      <c r="E4050" s="3"/>
    </row>
    <row r="4051" spans="1:5" x14ac:dyDescent="0.4">
      <c r="A4051">
        <v>2021</v>
      </c>
      <c r="B4051">
        <v>1</v>
      </c>
      <c r="C4051">
        <v>118</v>
      </c>
      <c r="D4051" s="3"/>
      <c r="E4051" s="3"/>
    </row>
    <row r="4052" spans="1:5" x14ac:dyDescent="0.4">
      <c r="A4052">
        <v>2021</v>
      </c>
      <c r="B4052">
        <v>1</v>
      </c>
      <c r="C4052">
        <v>119</v>
      </c>
      <c r="D4052" s="3"/>
      <c r="E4052" s="3"/>
    </row>
    <row r="4053" spans="1:5" x14ac:dyDescent="0.4">
      <c r="A4053">
        <v>2021</v>
      </c>
      <c r="B4053">
        <v>1</v>
      </c>
      <c r="C4053">
        <v>120</v>
      </c>
      <c r="D4053" s="3"/>
      <c r="E4053" s="3"/>
    </row>
    <row r="4054" spans="1:5" x14ac:dyDescent="0.4">
      <c r="A4054">
        <v>2021</v>
      </c>
      <c r="B4054">
        <v>1</v>
      </c>
      <c r="C4054">
        <v>121</v>
      </c>
      <c r="D4054" s="3"/>
      <c r="E4054" s="3"/>
    </row>
    <row r="4055" spans="1:5" x14ac:dyDescent="0.4">
      <c r="A4055">
        <v>2021</v>
      </c>
      <c r="B4055">
        <v>1</v>
      </c>
      <c r="C4055">
        <v>122</v>
      </c>
      <c r="D4055" s="3"/>
      <c r="E4055" s="3"/>
    </row>
    <row r="4056" spans="1:5" x14ac:dyDescent="0.4">
      <c r="A4056">
        <v>2021</v>
      </c>
      <c r="B4056">
        <v>1</v>
      </c>
      <c r="C4056">
        <v>123</v>
      </c>
      <c r="D4056" s="3"/>
      <c r="E4056" s="3"/>
    </row>
    <row r="4057" spans="1:5" x14ac:dyDescent="0.4">
      <c r="A4057">
        <v>2021</v>
      </c>
      <c r="B4057">
        <v>1</v>
      </c>
      <c r="C4057">
        <v>124</v>
      </c>
      <c r="D4057" s="3"/>
      <c r="E4057" s="3"/>
    </row>
    <row r="4058" spans="1:5" x14ac:dyDescent="0.4">
      <c r="A4058">
        <v>2021</v>
      </c>
      <c r="B4058">
        <v>1</v>
      </c>
      <c r="C4058">
        <v>125</v>
      </c>
      <c r="D4058" s="3"/>
      <c r="E4058" s="3"/>
    </row>
    <row r="4059" spans="1:5" x14ac:dyDescent="0.4">
      <c r="A4059">
        <v>2021</v>
      </c>
      <c r="B4059">
        <v>1</v>
      </c>
      <c r="C4059">
        <v>126</v>
      </c>
      <c r="D4059" s="3"/>
      <c r="E4059" s="3"/>
    </row>
    <row r="4060" spans="1:5" x14ac:dyDescent="0.4">
      <c r="A4060">
        <v>2021</v>
      </c>
      <c r="B4060">
        <v>1</v>
      </c>
      <c r="C4060">
        <v>127</v>
      </c>
      <c r="D4060" s="3"/>
      <c r="E4060" s="3"/>
    </row>
    <row r="4061" spans="1:5" x14ac:dyDescent="0.4">
      <c r="A4061">
        <v>2021</v>
      </c>
      <c r="B4061">
        <v>1</v>
      </c>
      <c r="C4061">
        <v>128</v>
      </c>
      <c r="D4061" s="3"/>
      <c r="E4061" s="3"/>
    </row>
    <row r="4062" spans="1:5" x14ac:dyDescent="0.4">
      <c r="A4062">
        <v>2021</v>
      </c>
      <c r="B4062">
        <v>1</v>
      </c>
      <c r="C4062">
        <v>129</v>
      </c>
      <c r="D4062" s="3"/>
      <c r="E4062" s="3"/>
    </row>
    <row r="4063" spans="1:5" x14ac:dyDescent="0.4">
      <c r="A4063">
        <v>2021</v>
      </c>
      <c r="B4063">
        <v>1</v>
      </c>
      <c r="C4063">
        <v>130</v>
      </c>
      <c r="D4063" s="3"/>
      <c r="E4063" s="3"/>
    </row>
    <row r="4064" spans="1:5" x14ac:dyDescent="0.4">
      <c r="A4064">
        <v>2021</v>
      </c>
      <c r="B4064">
        <v>2</v>
      </c>
      <c r="C4064">
        <v>0</v>
      </c>
      <c r="D4064" s="3">
        <v>986</v>
      </c>
      <c r="E4064" s="3">
        <v>976</v>
      </c>
    </row>
    <row r="4065" spans="1:5" x14ac:dyDescent="0.4">
      <c r="A4065">
        <v>2021</v>
      </c>
      <c r="B4065">
        <v>2</v>
      </c>
      <c r="C4065">
        <v>1</v>
      </c>
      <c r="D4065" s="3">
        <v>1166</v>
      </c>
      <c r="E4065" s="3">
        <v>1071</v>
      </c>
    </row>
    <row r="4066" spans="1:5" x14ac:dyDescent="0.4">
      <c r="A4066">
        <v>2021</v>
      </c>
      <c r="B4066">
        <v>2</v>
      </c>
      <c r="C4066">
        <v>2</v>
      </c>
      <c r="D4066" s="3">
        <v>1200</v>
      </c>
      <c r="E4066" s="3">
        <v>1078</v>
      </c>
    </row>
    <row r="4067" spans="1:5" x14ac:dyDescent="0.4">
      <c r="A4067">
        <v>2021</v>
      </c>
      <c r="B4067">
        <v>2</v>
      </c>
      <c r="C4067">
        <v>3</v>
      </c>
      <c r="D4067" s="3">
        <v>1279</v>
      </c>
      <c r="E4067" s="3">
        <v>1215</v>
      </c>
    </row>
    <row r="4068" spans="1:5" x14ac:dyDescent="0.4">
      <c r="A4068">
        <v>2021</v>
      </c>
      <c r="B4068">
        <v>2</v>
      </c>
      <c r="C4068">
        <v>4</v>
      </c>
      <c r="D4068" s="3">
        <v>1381</v>
      </c>
      <c r="E4068" s="3">
        <v>1234</v>
      </c>
    </row>
    <row r="4069" spans="1:5" x14ac:dyDescent="0.4">
      <c r="A4069">
        <v>2021</v>
      </c>
      <c r="B4069">
        <v>2</v>
      </c>
      <c r="C4069">
        <v>5</v>
      </c>
      <c r="D4069" s="3">
        <v>1418</v>
      </c>
      <c r="E4069" s="3">
        <v>1316</v>
      </c>
    </row>
    <row r="4070" spans="1:5" x14ac:dyDescent="0.4">
      <c r="A4070">
        <v>2021</v>
      </c>
      <c r="B4070">
        <v>2</v>
      </c>
      <c r="C4070">
        <v>6</v>
      </c>
      <c r="D4070" s="3">
        <v>1395</v>
      </c>
      <c r="E4070" s="3">
        <v>1397</v>
      </c>
    </row>
    <row r="4071" spans="1:5" x14ac:dyDescent="0.4">
      <c r="A4071">
        <v>2021</v>
      </c>
      <c r="B4071">
        <v>2</v>
      </c>
      <c r="C4071">
        <v>7</v>
      </c>
      <c r="D4071" s="3">
        <v>1409</v>
      </c>
      <c r="E4071" s="3">
        <v>1428</v>
      </c>
    </row>
    <row r="4072" spans="1:5" x14ac:dyDescent="0.4">
      <c r="A4072">
        <v>2021</v>
      </c>
      <c r="B4072">
        <v>2</v>
      </c>
      <c r="C4072">
        <v>8</v>
      </c>
      <c r="D4072" s="3">
        <v>1498</v>
      </c>
      <c r="E4072" s="3">
        <v>1404</v>
      </c>
    </row>
    <row r="4073" spans="1:5" x14ac:dyDescent="0.4">
      <c r="A4073">
        <v>2021</v>
      </c>
      <c r="B4073">
        <v>2</v>
      </c>
      <c r="C4073">
        <v>9</v>
      </c>
      <c r="D4073" s="3">
        <v>1520</v>
      </c>
      <c r="E4073" s="3">
        <v>1532</v>
      </c>
    </row>
    <row r="4074" spans="1:5" x14ac:dyDescent="0.4">
      <c r="A4074">
        <v>2021</v>
      </c>
      <c r="B4074">
        <v>2</v>
      </c>
      <c r="C4074">
        <v>10</v>
      </c>
      <c r="D4074" s="3">
        <v>1632</v>
      </c>
      <c r="E4074" s="3">
        <v>1532</v>
      </c>
    </row>
    <row r="4075" spans="1:5" x14ac:dyDescent="0.4">
      <c r="A4075">
        <v>2021</v>
      </c>
      <c r="B4075">
        <v>2</v>
      </c>
      <c r="C4075">
        <v>11</v>
      </c>
      <c r="D4075" s="3">
        <v>1534</v>
      </c>
      <c r="E4075" s="3">
        <v>1496</v>
      </c>
    </row>
    <row r="4076" spans="1:5" x14ac:dyDescent="0.4">
      <c r="A4076">
        <v>2021</v>
      </c>
      <c r="B4076">
        <v>2</v>
      </c>
      <c r="C4076">
        <v>12</v>
      </c>
      <c r="D4076" s="3">
        <v>1649</v>
      </c>
      <c r="E4076" s="3">
        <v>1519</v>
      </c>
    </row>
    <row r="4077" spans="1:5" x14ac:dyDescent="0.4">
      <c r="A4077">
        <v>2021</v>
      </c>
      <c r="B4077">
        <v>2</v>
      </c>
      <c r="C4077">
        <v>13</v>
      </c>
      <c r="D4077" s="3">
        <v>1627</v>
      </c>
      <c r="E4077" s="3">
        <v>1636</v>
      </c>
    </row>
    <row r="4078" spans="1:5" x14ac:dyDescent="0.4">
      <c r="A4078">
        <v>2021</v>
      </c>
      <c r="B4078">
        <v>2</v>
      </c>
      <c r="C4078">
        <v>14</v>
      </c>
      <c r="D4078" s="3">
        <v>1749</v>
      </c>
      <c r="E4078" s="3">
        <v>1617</v>
      </c>
    </row>
    <row r="4079" spans="1:5" x14ac:dyDescent="0.4">
      <c r="A4079">
        <v>2021</v>
      </c>
      <c r="B4079">
        <v>2</v>
      </c>
      <c r="C4079">
        <v>15</v>
      </c>
      <c r="D4079" s="3">
        <v>1694</v>
      </c>
      <c r="E4079" s="3">
        <v>1554</v>
      </c>
    </row>
    <row r="4080" spans="1:5" x14ac:dyDescent="0.4">
      <c r="A4080">
        <v>2021</v>
      </c>
      <c r="B4080">
        <v>2</v>
      </c>
      <c r="C4080">
        <v>16</v>
      </c>
      <c r="D4080" s="3">
        <v>2059</v>
      </c>
      <c r="E4080" s="3">
        <v>1676</v>
      </c>
    </row>
    <row r="4081" spans="1:5" x14ac:dyDescent="0.4">
      <c r="A4081">
        <v>2021</v>
      </c>
      <c r="B4081">
        <v>2</v>
      </c>
      <c r="C4081">
        <v>17</v>
      </c>
      <c r="D4081" s="3">
        <v>2216</v>
      </c>
      <c r="E4081" s="3">
        <v>1733</v>
      </c>
    </row>
    <row r="4082" spans="1:5" x14ac:dyDescent="0.4">
      <c r="A4082">
        <v>2021</v>
      </c>
      <c r="B4082">
        <v>2</v>
      </c>
      <c r="C4082">
        <v>18</v>
      </c>
      <c r="D4082" s="3">
        <v>2192</v>
      </c>
      <c r="E4082" s="3">
        <v>1771</v>
      </c>
    </row>
    <row r="4083" spans="1:5" x14ac:dyDescent="0.4">
      <c r="A4083">
        <v>2021</v>
      </c>
      <c r="B4083">
        <v>2</v>
      </c>
      <c r="C4083">
        <v>19</v>
      </c>
      <c r="D4083" s="3">
        <v>2479</v>
      </c>
      <c r="E4083" s="3">
        <v>1867</v>
      </c>
    </row>
    <row r="4084" spans="1:5" x14ac:dyDescent="0.4">
      <c r="A4084">
        <v>2021</v>
      </c>
      <c r="B4084">
        <v>2</v>
      </c>
      <c r="C4084">
        <v>20</v>
      </c>
      <c r="D4084" s="3">
        <v>2605</v>
      </c>
      <c r="E4084" s="3">
        <v>1972</v>
      </c>
    </row>
    <row r="4085" spans="1:5" x14ac:dyDescent="0.4">
      <c r="A4085">
        <v>2021</v>
      </c>
      <c r="B4085">
        <v>2</v>
      </c>
      <c r="C4085">
        <v>21</v>
      </c>
      <c r="D4085" s="3">
        <v>2597</v>
      </c>
      <c r="E4085" s="3">
        <v>1912</v>
      </c>
    </row>
    <row r="4086" spans="1:5" x14ac:dyDescent="0.4">
      <c r="A4086">
        <v>2021</v>
      </c>
      <c r="B4086">
        <v>2</v>
      </c>
      <c r="C4086">
        <v>22</v>
      </c>
      <c r="D4086" s="3">
        <v>2494</v>
      </c>
      <c r="E4086" s="3">
        <v>1856</v>
      </c>
    </row>
    <row r="4087" spans="1:5" x14ac:dyDescent="0.4">
      <c r="A4087">
        <v>2021</v>
      </c>
      <c r="B4087">
        <v>2</v>
      </c>
      <c r="C4087">
        <v>23</v>
      </c>
      <c r="D4087" s="3">
        <v>2135</v>
      </c>
      <c r="E4087" s="3">
        <v>1714</v>
      </c>
    </row>
    <row r="4088" spans="1:5" x14ac:dyDescent="0.4">
      <c r="A4088">
        <v>2021</v>
      </c>
      <c r="B4088">
        <v>2</v>
      </c>
      <c r="C4088">
        <v>24</v>
      </c>
      <c r="D4088" s="3">
        <v>2029</v>
      </c>
      <c r="E4088" s="3">
        <v>1645</v>
      </c>
    </row>
    <row r="4089" spans="1:5" x14ac:dyDescent="0.4">
      <c r="A4089">
        <v>2021</v>
      </c>
      <c r="B4089">
        <v>2</v>
      </c>
      <c r="C4089">
        <v>25</v>
      </c>
      <c r="D4089" s="3">
        <v>1902</v>
      </c>
      <c r="E4089" s="3">
        <v>1526</v>
      </c>
    </row>
    <row r="4090" spans="1:5" x14ac:dyDescent="0.4">
      <c r="A4090">
        <v>2021</v>
      </c>
      <c r="B4090">
        <v>2</v>
      </c>
      <c r="C4090">
        <v>26</v>
      </c>
      <c r="D4090" s="3">
        <v>1939</v>
      </c>
      <c r="E4090" s="3">
        <v>1625</v>
      </c>
    </row>
    <row r="4091" spans="1:5" x14ac:dyDescent="0.4">
      <c r="A4091">
        <v>2021</v>
      </c>
      <c r="B4091">
        <v>2</v>
      </c>
      <c r="C4091">
        <v>27</v>
      </c>
      <c r="D4091" s="3">
        <v>1871</v>
      </c>
      <c r="E4091" s="3">
        <v>1504</v>
      </c>
    </row>
    <row r="4092" spans="1:5" x14ac:dyDescent="0.4">
      <c r="A4092">
        <v>2021</v>
      </c>
      <c r="B4092">
        <v>2</v>
      </c>
      <c r="C4092">
        <v>28</v>
      </c>
      <c r="D4092" s="3">
        <v>1810</v>
      </c>
      <c r="E4092" s="3">
        <v>1463</v>
      </c>
    </row>
    <row r="4093" spans="1:5" x14ac:dyDescent="0.4">
      <c r="A4093">
        <v>2021</v>
      </c>
      <c r="B4093">
        <v>2</v>
      </c>
      <c r="C4093">
        <v>29</v>
      </c>
      <c r="D4093" s="3">
        <v>1827</v>
      </c>
      <c r="E4093" s="3">
        <v>1505</v>
      </c>
    </row>
    <row r="4094" spans="1:5" x14ac:dyDescent="0.4">
      <c r="A4094">
        <v>2021</v>
      </c>
      <c r="B4094">
        <v>2</v>
      </c>
      <c r="C4094">
        <v>30</v>
      </c>
      <c r="D4094" s="3">
        <v>1800</v>
      </c>
      <c r="E4094" s="3">
        <v>1545</v>
      </c>
    </row>
    <row r="4095" spans="1:5" x14ac:dyDescent="0.4">
      <c r="A4095">
        <v>2021</v>
      </c>
      <c r="B4095">
        <v>2</v>
      </c>
      <c r="C4095">
        <v>31</v>
      </c>
      <c r="D4095" s="3">
        <v>1786</v>
      </c>
      <c r="E4095" s="3">
        <v>1595</v>
      </c>
    </row>
    <row r="4096" spans="1:5" x14ac:dyDescent="0.4">
      <c r="A4096">
        <v>2021</v>
      </c>
      <c r="B4096">
        <v>2</v>
      </c>
      <c r="C4096">
        <v>32</v>
      </c>
      <c r="D4096" s="3">
        <v>1945</v>
      </c>
      <c r="E4096" s="3">
        <v>1660</v>
      </c>
    </row>
    <row r="4097" spans="1:5" x14ac:dyDescent="0.4">
      <c r="A4097">
        <v>2021</v>
      </c>
      <c r="B4097">
        <v>2</v>
      </c>
      <c r="C4097">
        <v>33</v>
      </c>
      <c r="D4097" s="3">
        <v>1959</v>
      </c>
      <c r="E4097" s="3">
        <v>1729</v>
      </c>
    </row>
    <row r="4098" spans="1:5" x14ac:dyDescent="0.4">
      <c r="A4098">
        <v>2021</v>
      </c>
      <c r="B4098">
        <v>2</v>
      </c>
      <c r="C4098">
        <v>34</v>
      </c>
      <c r="D4098" s="3">
        <v>1961</v>
      </c>
      <c r="E4098" s="3">
        <v>1694</v>
      </c>
    </row>
    <row r="4099" spans="1:5" x14ac:dyDescent="0.4">
      <c r="A4099">
        <v>2021</v>
      </c>
      <c r="B4099">
        <v>2</v>
      </c>
      <c r="C4099">
        <v>35</v>
      </c>
      <c r="D4099" s="3">
        <v>1979</v>
      </c>
      <c r="E4099" s="3">
        <v>1753</v>
      </c>
    </row>
    <row r="4100" spans="1:5" x14ac:dyDescent="0.4">
      <c r="A4100">
        <v>2021</v>
      </c>
      <c r="B4100">
        <v>2</v>
      </c>
      <c r="C4100">
        <v>36</v>
      </c>
      <c r="D4100" s="3">
        <v>2112</v>
      </c>
      <c r="E4100" s="3">
        <v>1882</v>
      </c>
    </row>
    <row r="4101" spans="1:5" x14ac:dyDescent="0.4">
      <c r="A4101">
        <v>2021</v>
      </c>
      <c r="B4101">
        <v>2</v>
      </c>
      <c r="C4101">
        <v>37</v>
      </c>
      <c r="D4101" s="3">
        <v>2089</v>
      </c>
      <c r="E4101" s="3">
        <v>2014</v>
      </c>
    </row>
    <row r="4102" spans="1:5" x14ac:dyDescent="0.4">
      <c r="A4102">
        <v>2021</v>
      </c>
      <c r="B4102">
        <v>2</v>
      </c>
      <c r="C4102">
        <v>38</v>
      </c>
      <c r="D4102" s="3">
        <v>2114</v>
      </c>
      <c r="E4102" s="3">
        <v>1958</v>
      </c>
    </row>
    <row r="4103" spans="1:5" x14ac:dyDescent="0.4">
      <c r="A4103">
        <v>2021</v>
      </c>
      <c r="B4103">
        <v>2</v>
      </c>
      <c r="C4103">
        <v>39</v>
      </c>
      <c r="D4103" s="3">
        <v>2142</v>
      </c>
      <c r="E4103" s="3">
        <v>1994</v>
      </c>
    </row>
    <row r="4104" spans="1:5" x14ac:dyDescent="0.4">
      <c r="A4104">
        <v>2021</v>
      </c>
      <c r="B4104">
        <v>2</v>
      </c>
      <c r="C4104">
        <v>40</v>
      </c>
      <c r="D4104" s="3">
        <v>2175</v>
      </c>
      <c r="E4104" s="3">
        <v>2083</v>
      </c>
    </row>
    <row r="4105" spans="1:5" x14ac:dyDescent="0.4">
      <c r="A4105">
        <v>2021</v>
      </c>
      <c r="B4105">
        <v>2</v>
      </c>
      <c r="C4105">
        <v>41</v>
      </c>
      <c r="D4105" s="3">
        <v>2363</v>
      </c>
      <c r="E4105" s="3">
        <v>2260</v>
      </c>
    </row>
    <row r="4106" spans="1:5" x14ac:dyDescent="0.4">
      <c r="A4106">
        <v>2021</v>
      </c>
      <c r="B4106">
        <v>2</v>
      </c>
      <c r="C4106">
        <v>42</v>
      </c>
      <c r="D4106" s="3">
        <v>2528</v>
      </c>
      <c r="E4106" s="3">
        <v>2313</v>
      </c>
    </row>
    <row r="4107" spans="1:5" x14ac:dyDescent="0.4">
      <c r="A4107">
        <v>2021</v>
      </c>
      <c r="B4107">
        <v>2</v>
      </c>
      <c r="C4107">
        <v>43</v>
      </c>
      <c r="D4107" s="3">
        <v>2557</v>
      </c>
      <c r="E4107" s="3">
        <v>2431</v>
      </c>
    </row>
    <row r="4108" spans="1:5" x14ac:dyDescent="0.4">
      <c r="A4108">
        <v>2021</v>
      </c>
      <c r="B4108">
        <v>2</v>
      </c>
      <c r="C4108">
        <v>44</v>
      </c>
      <c r="D4108" s="3">
        <v>2781</v>
      </c>
      <c r="E4108" s="3">
        <v>2562</v>
      </c>
    </row>
    <row r="4109" spans="1:5" x14ac:dyDescent="0.4">
      <c r="A4109">
        <v>2021</v>
      </c>
      <c r="B4109">
        <v>2</v>
      </c>
      <c r="C4109">
        <v>45</v>
      </c>
      <c r="D4109" s="3">
        <v>2915</v>
      </c>
      <c r="E4109" s="3">
        <v>2787</v>
      </c>
    </row>
    <row r="4110" spans="1:5" x14ac:dyDescent="0.4">
      <c r="A4110">
        <v>2021</v>
      </c>
      <c r="B4110">
        <v>2</v>
      </c>
      <c r="C4110">
        <v>46</v>
      </c>
      <c r="D4110" s="3">
        <v>3094</v>
      </c>
      <c r="E4110" s="3">
        <v>3005</v>
      </c>
    </row>
    <row r="4111" spans="1:5" x14ac:dyDescent="0.4">
      <c r="A4111">
        <v>2021</v>
      </c>
      <c r="B4111">
        <v>2</v>
      </c>
      <c r="C4111">
        <v>47</v>
      </c>
      <c r="D4111" s="3">
        <v>3384</v>
      </c>
      <c r="E4111" s="3">
        <v>3160</v>
      </c>
    </row>
    <row r="4112" spans="1:5" x14ac:dyDescent="0.4">
      <c r="A4112">
        <v>2021</v>
      </c>
      <c r="B4112">
        <v>2</v>
      </c>
      <c r="C4112">
        <v>48</v>
      </c>
      <c r="D4112" s="3">
        <v>3416</v>
      </c>
      <c r="E4112" s="3">
        <v>3107</v>
      </c>
    </row>
    <row r="4113" spans="1:5" x14ac:dyDescent="0.4">
      <c r="A4113">
        <v>2021</v>
      </c>
      <c r="B4113">
        <v>2</v>
      </c>
      <c r="C4113">
        <v>49</v>
      </c>
      <c r="D4113" s="3">
        <v>3409</v>
      </c>
      <c r="E4113" s="3">
        <v>3206</v>
      </c>
    </row>
    <row r="4114" spans="1:5" x14ac:dyDescent="0.4">
      <c r="A4114">
        <v>2021</v>
      </c>
      <c r="B4114">
        <v>2</v>
      </c>
      <c r="C4114">
        <v>50</v>
      </c>
      <c r="D4114" s="3">
        <v>3282</v>
      </c>
      <c r="E4114" s="3">
        <v>3061</v>
      </c>
    </row>
    <row r="4115" spans="1:5" x14ac:dyDescent="0.4">
      <c r="A4115">
        <v>2021</v>
      </c>
      <c r="B4115">
        <v>2</v>
      </c>
      <c r="C4115">
        <v>51</v>
      </c>
      <c r="D4115" s="3">
        <v>3172</v>
      </c>
      <c r="E4115" s="3">
        <v>2899</v>
      </c>
    </row>
    <row r="4116" spans="1:5" x14ac:dyDescent="0.4">
      <c r="A4116">
        <v>2021</v>
      </c>
      <c r="B4116">
        <v>2</v>
      </c>
      <c r="C4116">
        <v>52</v>
      </c>
      <c r="D4116" s="3">
        <v>3088</v>
      </c>
      <c r="E4116" s="3">
        <v>2884</v>
      </c>
    </row>
    <row r="4117" spans="1:5" x14ac:dyDescent="0.4">
      <c r="A4117">
        <v>2021</v>
      </c>
      <c r="B4117">
        <v>2</v>
      </c>
      <c r="C4117">
        <v>53</v>
      </c>
      <c r="D4117" s="3">
        <v>3141</v>
      </c>
      <c r="E4117" s="3">
        <v>2899</v>
      </c>
    </row>
    <row r="4118" spans="1:5" x14ac:dyDescent="0.4">
      <c r="A4118">
        <v>2021</v>
      </c>
      <c r="B4118">
        <v>2</v>
      </c>
      <c r="C4118">
        <v>54</v>
      </c>
      <c r="D4118" s="3">
        <v>2482</v>
      </c>
      <c r="E4118" s="3">
        <v>2351</v>
      </c>
    </row>
    <row r="4119" spans="1:5" x14ac:dyDescent="0.4">
      <c r="A4119">
        <v>2021</v>
      </c>
      <c r="B4119">
        <v>2</v>
      </c>
      <c r="C4119">
        <v>55</v>
      </c>
      <c r="D4119" s="3">
        <v>2770</v>
      </c>
      <c r="E4119" s="3">
        <v>2608</v>
      </c>
    </row>
    <row r="4120" spans="1:5" x14ac:dyDescent="0.4">
      <c r="A4120">
        <v>2021</v>
      </c>
      <c r="B4120">
        <v>2</v>
      </c>
      <c r="C4120">
        <v>56</v>
      </c>
      <c r="D4120" s="3">
        <v>2613</v>
      </c>
      <c r="E4120" s="3">
        <v>2615</v>
      </c>
    </row>
    <row r="4121" spans="1:5" x14ac:dyDescent="0.4">
      <c r="A4121">
        <v>2021</v>
      </c>
      <c r="B4121">
        <v>2</v>
      </c>
      <c r="C4121">
        <v>57</v>
      </c>
      <c r="D4121" s="3">
        <v>2570</v>
      </c>
      <c r="E4121" s="3">
        <v>2428</v>
      </c>
    </row>
    <row r="4122" spans="1:5" x14ac:dyDescent="0.4">
      <c r="A4122">
        <v>2021</v>
      </c>
      <c r="B4122">
        <v>2</v>
      </c>
      <c r="C4122">
        <v>58</v>
      </c>
      <c r="D4122" s="3">
        <v>2494</v>
      </c>
      <c r="E4122" s="3">
        <v>2323</v>
      </c>
    </row>
    <row r="4123" spans="1:5" x14ac:dyDescent="0.4">
      <c r="A4123">
        <v>2021</v>
      </c>
      <c r="B4123">
        <v>2</v>
      </c>
      <c r="C4123">
        <v>59</v>
      </c>
      <c r="D4123" s="3">
        <v>2473</v>
      </c>
      <c r="E4123" s="3">
        <v>2382</v>
      </c>
    </row>
    <row r="4124" spans="1:5" x14ac:dyDescent="0.4">
      <c r="A4124">
        <v>2021</v>
      </c>
      <c r="B4124">
        <v>2</v>
      </c>
      <c r="C4124">
        <v>60</v>
      </c>
      <c r="D4124" s="3">
        <v>2313</v>
      </c>
      <c r="E4124" s="3">
        <v>2304</v>
      </c>
    </row>
    <row r="4125" spans="1:5" x14ac:dyDescent="0.4">
      <c r="A4125">
        <v>2021</v>
      </c>
      <c r="B4125">
        <v>2</v>
      </c>
      <c r="C4125">
        <v>61</v>
      </c>
      <c r="D4125" s="3">
        <v>2441</v>
      </c>
      <c r="E4125" s="3">
        <v>2203</v>
      </c>
    </row>
    <row r="4126" spans="1:5" x14ac:dyDescent="0.4">
      <c r="A4126">
        <v>2021</v>
      </c>
      <c r="B4126">
        <v>2</v>
      </c>
      <c r="C4126">
        <v>62</v>
      </c>
      <c r="D4126" s="3">
        <v>2370</v>
      </c>
      <c r="E4126" s="3">
        <v>2292</v>
      </c>
    </row>
    <row r="4127" spans="1:5" x14ac:dyDescent="0.4">
      <c r="A4127">
        <v>2021</v>
      </c>
      <c r="B4127">
        <v>2</v>
      </c>
      <c r="C4127">
        <v>63</v>
      </c>
      <c r="D4127" s="3">
        <v>2161</v>
      </c>
      <c r="E4127" s="3">
        <v>2169</v>
      </c>
    </row>
    <row r="4128" spans="1:5" x14ac:dyDescent="0.4">
      <c r="A4128">
        <v>2021</v>
      </c>
      <c r="B4128">
        <v>2</v>
      </c>
      <c r="C4128">
        <v>64</v>
      </c>
      <c r="D4128" s="3">
        <v>2313</v>
      </c>
      <c r="E4128" s="3">
        <v>2273</v>
      </c>
    </row>
    <row r="4129" spans="1:5" x14ac:dyDescent="0.4">
      <c r="A4129">
        <v>2021</v>
      </c>
      <c r="B4129">
        <v>2</v>
      </c>
      <c r="C4129">
        <v>65</v>
      </c>
      <c r="D4129" s="3">
        <v>2282</v>
      </c>
      <c r="E4129" s="3">
        <v>2284</v>
      </c>
    </row>
    <row r="4130" spans="1:5" x14ac:dyDescent="0.4">
      <c r="A4130">
        <v>2021</v>
      </c>
      <c r="B4130">
        <v>2</v>
      </c>
      <c r="C4130">
        <v>66</v>
      </c>
      <c r="D4130" s="3">
        <v>2368</v>
      </c>
      <c r="E4130" s="3">
        <v>2448</v>
      </c>
    </row>
    <row r="4131" spans="1:5" x14ac:dyDescent="0.4">
      <c r="A4131">
        <v>2021</v>
      </c>
      <c r="B4131">
        <v>2</v>
      </c>
      <c r="C4131">
        <v>67</v>
      </c>
      <c r="D4131" s="3">
        <v>2465</v>
      </c>
      <c r="E4131" s="3">
        <v>2467</v>
      </c>
    </row>
    <row r="4132" spans="1:5" x14ac:dyDescent="0.4">
      <c r="A4132">
        <v>2021</v>
      </c>
      <c r="B4132">
        <v>2</v>
      </c>
      <c r="C4132">
        <v>68</v>
      </c>
      <c r="D4132" s="3">
        <v>2643</v>
      </c>
      <c r="E4132" s="3">
        <v>2743</v>
      </c>
    </row>
    <row r="4133" spans="1:5" x14ac:dyDescent="0.4">
      <c r="A4133">
        <v>2021</v>
      </c>
      <c r="B4133">
        <v>2</v>
      </c>
      <c r="C4133">
        <v>69</v>
      </c>
      <c r="D4133" s="3">
        <v>2787</v>
      </c>
      <c r="E4133" s="3">
        <v>2941</v>
      </c>
    </row>
    <row r="4134" spans="1:5" x14ac:dyDescent="0.4">
      <c r="A4134">
        <v>2021</v>
      </c>
      <c r="B4134">
        <v>2</v>
      </c>
      <c r="C4134">
        <v>70</v>
      </c>
      <c r="D4134" s="3">
        <v>2963</v>
      </c>
      <c r="E4134" s="3">
        <v>3115</v>
      </c>
    </row>
    <row r="4135" spans="1:5" x14ac:dyDescent="0.4">
      <c r="A4135">
        <v>2021</v>
      </c>
      <c r="B4135">
        <v>2</v>
      </c>
      <c r="C4135">
        <v>71</v>
      </c>
      <c r="D4135" s="3">
        <v>3421</v>
      </c>
      <c r="E4135" s="3">
        <v>3804</v>
      </c>
    </row>
    <row r="4136" spans="1:5" x14ac:dyDescent="0.4">
      <c r="A4136">
        <v>2021</v>
      </c>
      <c r="B4136">
        <v>2</v>
      </c>
      <c r="C4136">
        <v>72</v>
      </c>
      <c r="D4136" s="3">
        <v>3276</v>
      </c>
      <c r="E4136" s="3">
        <v>3706</v>
      </c>
    </row>
    <row r="4137" spans="1:5" x14ac:dyDescent="0.4">
      <c r="A4137">
        <v>2021</v>
      </c>
      <c r="B4137">
        <v>2</v>
      </c>
      <c r="C4137">
        <v>73</v>
      </c>
      <c r="D4137" s="3">
        <v>3539</v>
      </c>
      <c r="E4137" s="3">
        <v>4036</v>
      </c>
    </row>
    <row r="4138" spans="1:5" x14ac:dyDescent="0.4">
      <c r="A4138">
        <v>2021</v>
      </c>
      <c r="B4138">
        <v>2</v>
      </c>
      <c r="C4138">
        <v>74</v>
      </c>
      <c r="D4138" s="3">
        <v>2515</v>
      </c>
      <c r="E4138" s="3">
        <v>3015</v>
      </c>
    </row>
    <row r="4139" spans="1:5" x14ac:dyDescent="0.4">
      <c r="A4139">
        <v>2021</v>
      </c>
      <c r="B4139">
        <v>2</v>
      </c>
      <c r="C4139">
        <v>75</v>
      </c>
      <c r="D4139" s="3">
        <v>1883</v>
      </c>
      <c r="E4139" s="3">
        <v>2372</v>
      </c>
    </row>
    <row r="4140" spans="1:5" x14ac:dyDescent="0.4">
      <c r="A4140">
        <v>2021</v>
      </c>
      <c r="B4140">
        <v>2</v>
      </c>
      <c r="C4140">
        <v>76</v>
      </c>
      <c r="D4140" s="3">
        <v>2416</v>
      </c>
      <c r="E4140" s="3">
        <v>2960</v>
      </c>
    </row>
    <row r="4141" spans="1:5" x14ac:dyDescent="0.4">
      <c r="A4141">
        <v>2021</v>
      </c>
      <c r="B4141">
        <v>2</v>
      </c>
      <c r="C4141">
        <v>77</v>
      </c>
      <c r="D4141" s="3">
        <v>2674</v>
      </c>
      <c r="E4141" s="3">
        <v>3215</v>
      </c>
    </row>
    <row r="4142" spans="1:5" x14ac:dyDescent="0.4">
      <c r="A4142">
        <v>2021</v>
      </c>
      <c r="B4142">
        <v>2</v>
      </c>
      <c r="C4142">
        <v>78</v>
      </c>
      <c r="D4142" s="3">
        <v>2598</v>
      </c>
      <c r="E4142" s="3">
        <v>2998</v>
      </c>
    </row>
    <row r="4143" spans="1:5" x14ac:dyDescent="0.4">
      <c r="A4143">
        <v>2021</v>
      </c>
      <c r="B4143">
        <v>2</v>
      </c>
      <c r="C4143">
        <v>79</v>
      </c>
      <c r="D4143" s="3">
        <v>2479</v>
      </c>
      <c r="E4143" s="3">
        <v>3074</v>
      </c>
    </row>
    <row r="4144" spans="1:5" x14ac:dyDescent="0.4">
      <c r="A4144">
        <v>2021</v>
      </c>
      <c r="B4144">
        <v>2</v>
      </c>
      <c r="C4144">
        <v>80</v>
      </c>
      <c r="D4144" s="3">
        <v>2119</v>
      </c>
      <c r="E4144" s="3">
        <v>2682</v>
      </c>
    </row>
    <row r="4145" spans="1:5" x14ac:dyDescent="0.4">
      <c r="A4145">
        <v>2021</v>
      </c>
      <c r="B4145">
        <v>2</v>
      </c>
      <c r="C4145">
        <v>81</v>
      </c>
      <c r="D4145" s="3">
        <v>1881</v>
      </c>
      <c r="E4145" s="3">
        <v>2359</v>
      </c>
    </row>
    <row r="4146" spans="1:5" x14ac:dyDescent="0.4">
      <c r="A4146">
        <v>2021</v>
      </c>
      <c r="B4146">
        <v>2</v>
      </c>
      <c r="C4146">
        <v>82</v>
      </c>
      <c r="D4146" s="3">
        <v>1644</v>
      </c>
      <c r="E4146" s="3">
        <v>2123</v>
      </c>
    </row>
    <row r="4147" spans="1:5" x14ac:dyDescent="0.4">
      <c r="A4147">
        <v>2021</v>
      </c>
      <c r="B4147">
        <v>2</v>
      </c>
      <c r="C4147">
        <v>83</v>
      </c>
      <c r="D4147" s="3">
        <v>1669</v>
      </c>
      <c r="E4147" s="3">
        <v>2239</v>
      </c>
    </row>
    <row r="4148" spans="1:5" x14ac:dyDescent="0.4">
      <c r="A4148">
        <v>2021</v>
      </c>
      <c r="B4148">
        <v>2</v>
      </c>
      <c r="C4148">
        <v>84</v>
      </c>
      <c r="D4148" s="3">
        <v>1460</v>
      </c>
      <c r="E4148" s="3">
        <v>1984</v>
      </c>
    </row>
    <row r="4149" spans="1:5" x14ac:dyDescent="0.4">
      <c r="A4149">
        <v>2021</v>
      </c>
      <c r="B4149">
        <v>2</v>
      </c>
      <c r="C4149">
        <v>85</v>
      </c>
      <c r="D4149" s="3">
        <v>1393</v>
      </c>
      <c r="E4149" s="3">
        <v>2039</v>
      </c>
    </row>
    <row r="4150" spans="1:5" x14ac:dyDescent="0.4">
      <c r="A4150">
        <v>2021</v>
      </c>
      <c r="B4150">
        <v>2</v>
      </c>
      <c r="C4150">
        <v>86</v>
      </c>
      <c r="D4150" s="3">
        <v>1151</v>
      </c>
      <c r="E4150" s="3">
        <v>1798</v>
      </c>
    </row>
    <row r="4151" spans="1:5" x14ac:dyDescent="0.4">
      <c r="A4151">
        <v>2021</v>
      </c>
      <c r="B4151">
        <v>2</v>
      </c>
      <c r="C4151">
        <v>87</v>
      </c>
      <c r="D4151" s="3">
        <v>975</v>
      </c>
      <c r="E4151" s="3">
        <v>1631</v>
      </c>
    </row>
    <row r="4152" spans="1:5" x14ac:dyDescent="0.4">
      <c r="A4152">
        <v>2021</v>
      </c>
      <c r="B4152">
        <v>2</v>
      </c>
      <c r="C4152">
        <v>88</v>
      </c>
      <c r="D4152" s="3">
        <v>831</v>
      </c>
      <c r="E4152" s="3">
        <v>1471</v>
      </c>
    </row>
    <row r="4153" spans="1:5" x14ac:dyDescent="0.4">
      <c r="A4153">
        <v>2021</v>
      </c>
      <c r="B4153">
        <v>2</v>
      </c>
      <c r="C4153">
        <v>89</v>
      </c>
      <c r="D4153" s="3">
        <v>662</v>
      </c>
      <c r="E4153" s="3">
        <v>1246</v>
      </c>
    </row>
    <row r="4154" spans="1:5" x14ac:dyDescent="0.4">
      <c r="A4154">
        <v>2021</v>
      </c>
      <c r="B4154">
        <v>2</v>
      </c>
      <c r="C4154">
        <v>90</v>
      </c>
      <c r="D4154" s="3">
        <v>514</v>
      </c>
      <c r="E4154" s="3">
        <v>1069</v>
      </c>
    </row>
    <row r="4155" spans="1:5" x14ac:dyDescent="0.4">
      <c r="A4155">
        <v>2021</v>
      </c>
      <c r="B4155">
        <v>2</v>
      </c>
      <c r="C4155">
        <v>91</v>
      </c>
      <c r="D4155" s="3">
        <v>393</v>
      </c>
      <c r="E4155" s="3">
        <v>953</v>
      </c>
    </row>
    <row r="4156" spans="1:5" x14ac:dyDescent="0.4">
      <c r="A4156">
        <v>2021</v>
      </c>
      <c r="B4156">
        <v>2</v>
      </c>
      <c r="C4156">
        <v>92</v>
      </c>
      <c r="D4156" s="3">
        <v>306</v>
      </c>
      <c r="E4156" s="3">
        <v>787</v>
      </c>
    </row>
    <row r="4157" spans="1:5" x14ac:dyDescent="0.4">
      <c r="A4157">
        <v>2021</v>
      </c>
      <c r="B4157">
        <v>2</v>
      </c>
      <c r="C4157">
        <v>93</v>
      </c>
      <c r="D4157" s="3">
        <v>265</v>
      </c>
      <c r="E4157" s="3">
        <v>635</v>
      </c>
    </row>
    <row r="4158" spans="1:5" x14ac:dyDescent="0.4">
      <c r="A4158">
        <v>2021</v>
      </c>
      <c r="B4158">
        <v>2</v>
      </c>
      <c r="C4158">
        <v>94</v>
      </c>
      <c r="D4158" s="3">
        <v>167</v>
      </c>
      <c r="E4158" s="3">
        <v>508</v>
      </c>
    </row>
    <row r="4159" spans="1:5" x14ac:dyDescent="0.4">
      <c r="A4159">
        <v>2021</v>
      </c>
      <c r="B4159">
        <v>2</v>
      </c>
      <c r="C4159">
        <v>95</v>
      </c>
      <c r="D4159" s="3">
        <v>119</v>
      </c>
      <c r="E4159" s="3">
        <v>457</v>
      </c>
    </row>
    <row r="4160" spans="1:5" x14ac:dyDescent="0.4">
      <c r="A4160">
        <v>2021</v>
      </c>
      <c r="B4160">
        <v>2</v>
      </c>
      <c r="C4160">
        <v>96</v>
      </c>
      <c r="D4160" s="3">
        <v>65</v>
      </c>
      <c r="E4160" s="3">
        <v>331</v>
      </c>
    </row>
    <row r="4161" spans="1:5" x14ac:dyDescent="0.4">
      <c r="A4161">
        <v>2021</v>
      </c>
      <c r="B4161">
        <v>2</v>
      </c>
      <c r="C4161">
        <v>97</v>
      </c>
      <c r="D4161" s="3">
        <v>62</v>
      </c>
      <c r="E4161" s="3">
        <v>235</v>
      </c>
    </row>
    <row r="4162" spans="1:5" x14ac:dyDescent="0.4">
      <c r="A4162">
        <v>2021</v>
      </c>
      <c r="B4162">
        <v>2</v>
      </c>
      <c r="C4162">
        <v>98</v>
      </c>
      <c r="D4162" s="3">
        <v>40</v>
      </c>
      <c r="E4162" s="3">
        <v>160</v>
      </c>
    </row>
    <row r="4163" spans="1:5" x14ac:dyDescent="0.4">
      <c r="A4163">
        <v>2021</v>
      </c>
      <c r="B4163">
        <v>2</v>
      </c>
      <c r="C4163">
        <v>99</v>
      </c>
      <c r="D4163" s="3">
        <v>23</v>
      </c>
      <c r="E4163" s="3">
        <v>141</v>
      </c>
    </row>
    <row r="4164" spans="1:5" x14ac:dyDescent="0.4">
      <c r="A4164">
        <v>2021</v>
      </c>
      <c r="B4164">
        <v>2</v>
      </c>
      <c r="C4164">
        <v>100</v>
      </c>
      <c r="D4164" s="3">
        <v>12</v>
      </c>
      <c r="E4164" s="3">
        <v>88</v>
      </c>
    </row>
    <row r="4165" spans="1:5" x14ac:dyDescent="0.4">
      <c r="A4165">
        <v>2021</v>
      </c>
      <c r="B4165">
        <v>2</v>
      </c>
      <c r="C4165">
        <v>101</v>
      </c>
      <c r="D4165" s="3">
        <v>8</v>
      </c>
      <c r="E4165" s="3">
        <v>52</v>
      </c>
    </row>
    <row r="4166" spans="1:5" x14ac:dyDescent="0.4">
      <c r="A4166">
        <v>2021</v>
      </c>
      <c r="B4166">
        <v>2</v>
      </c>
      <c r="C4166">
        <v>102</v>
      </c>
      <c r="D4166" s="3">
        <v>6</v>
      </c>
      <c r="E4166" s="3">
        <v>27</v>
      </c>
    </row>
    <row r="4167" spans="1:5" x14ac:dyDescent="0.4">
      <c r="A4167">
        <v>2021</v>
      </c>
      <c r="B4167">
        <v>2</v>
      </c>
      <c r="C4167">
        <v>103</v>
      </c>
      <c r="D4167" s="3">
        <v>2</v>
      </c>
      <c r="E4167" s="3">
        <v>22</v>
      </c>
    </row>
    <row r="4168" spans="1:5" x14ac:dyDescent="0.4">
      <c r="A4168">
        <v>2021</v>
      </c>
      <c r="B4168">
        <v>2</v>
      </c>
      <c r="C4168">
        <v>104</v>
      </c>
      <c r="D4168" s="3">
        <v>1</v>
      </c>
      <c r="E4168" s="3">
        <v>13</v>
      </c>
    </row>
    <row r="4169" spans="1:5" x14ac:dyDescent="0.4">
      <c r="A4169">
        <v>2021</v>
      </c>
      <c r="B4169">
        <v>2</v>
      </c>
      <c r="C4169">
        <v>105</v>
      </c>
      <c r="D4169" s="3">
        <v>1</v>
      </c>
      <c r="E4169" s="3">
        <v>6</v>
      </c>
    </row>
    <row r="4170" spans="1:5" x14ac:dyDescent="0.4">
      <c r="A4170">
        <v>2021</v>
      </c>
      <c r="B4170">
        <v>2</v>
      </c>
      <c r="C4170">
        <v>106</v>
      </c>
      <c r="D4170" s="3"/>
      <c r="E4170" s="3">
        <v>7</v>
      </c>
    </row>
    <row r="4171" spans="1:5" x14ac:dyDescent="0.4">
      <c r="A4171">
        <v>2021</v>
      </c>
      <c r="B4171">
        <v>2</v>
      </c>
      <c r="C4171">
        <v>107</v>
      </c>
      <c r="D4171" s="3">
        <v>1</v>
      </c>
      <c r="E4171" s="3">
        <v>2</v>
      </c>
    </row>
    <row r="4172" spans="1:5" x14ac:dyDescent="0.4">
      <c r="A4172">
        <v>2021</v>
      </c>
      <c r="B4172">
        <v>2</v>
      </c>
      <c r="C4172">
        <v>108</v>
      </c>
      <c r="D4172" s="3">
        <v>1</v>
      </c>
      <c r="E4172" s="3"/>
    </row>
    <row r="4173" spans="1:5" x14ac:dyDescent="0.4">
      <c r="A4173">
        <v>2021</v>
      </c>
      <c r="B4173">
        <v>2</v>
      </c>
      <c r="C4173">
        <v>109</v>
      </c>
      <c r="D4173" s="3"/>
      <c r="E4173" s="3"/>
    </row>
    <row r="4174" spans="1:5" x14ac:dyDescent="0.4">
      <c r="A4174">
        <v>2021</v>
      </c>
      <c r="B4174">
        <v>2</v>
      </c>
      <c r="C4174">
        <v>110</v>
      </c>
      <c r="D4174" s="3"/>
      <c r="E4174" s="3">
        <v>3</v>
      </c>
    </row>
    <row r="4175" spans="1:5" x14ac:dyDescent="0.4">
      <c r="A4175">
        <v>2021</v>
      </c>
      <c r="B4175">
        <v>2</v>
      </c>
      <c r="C4175">
        <v>111</v>
      </c>
      <c r="D4175" s="3"/>
      <c r="E4175" s="3"/>
    </row>
    <row r="4176" spans="1:5" x14ac:dyDescent="0.4">
      <c r="A4176">
        <v>2021</v>
      </c>
      <c r="B4176">
        <v>2</v>
      </c>
      <c r="C4176">
        <v>112</v>
      </c>
      <c r="D4176" s="3"/>
      <c r="E4176" s="3"/>
    </row>
    <row r="4177" spans="1:5" x14ac:dyDescent="0.4">
      <c r="A4177">
        <v>2021</v>
      </c>
      <c r="B4177">
        <v>2</v>
      </c>
      <c r="C4177">
        <v>113</v>
      </c>
      <c r="D4177" s="3"/>
      <c r="E4177" s="3"/>
    </row>
    <row r="4178" spans="1:5" x14ac:dyDescent="0.4">
      <c r="A4178">
        <v>2021</v>
      </c>
      <c r="B4178">
        <v>2</v>
      </c>
      <c r="C4178">
        <v>114</v>
      </c>
      <c r="D4178" s="3"/>
      <c r="E4178" s="3"/>
    </row>
    <row r="4179" spans="1:5" x14ac:dyDescent="0.4">
      <c r="A4179">
        <v>2021</v>
      </c>
      <c r="B4179">
        <v>2</v>
      </c>
      <c r="C4179">
        <v>115</v>
      </c>
      <c r="D4179" s="3"/>
      <c r="E4179" s="3"/>
    </row>
    <row r="4180" spans="1:5" x14ac:dyDescent="0.4">
      <c r="A4180">
        <v>2021</v>
      </c>
      <c r="B4180">
        <v>2</v>
      </c>
      <c r="C4180">
        <v>116</v>
      </c>
      <c r="D4180" s="3"/>
      <c r="E4180" s="3"/>
    </row>
    <row r="4181" spans="1:5" x14ac:dyDescent="0.4">
      <c r="A4181">
        <v>2021</v>
      </c>
      <c r="B4181">
        <v>2</v>
      </c>
      <c r="C4181">
        <v>117</v>
      </c>
      <c r="D4181" s="3"/>
      <c r="E4181" s="3"/>
    </row>
    <row r="4182" spans="1:5" x14ac:dyDescent="0.4">
      <c r="A4182">
        <v>2021</v>
      </c>
      <c r="B4182">
        <v>2</v>
      </c>
      <c r="C4182">
        <v>118</v>
      </c>
      <c r="D4182" s="3"/>
      <c r="E4182" s="3"/>
    </row>
    <row r="4183" spans="1:5" x14ac:dyDescent="0.4">
      <c r="A4183">
        <v>2021</v>
      </c>
      <c r="B4183">
        <v>2</v>
      </c>
      <c r="C4183">
        <v>119</v>
      </c>
      <c r="D4183" s="3"/>
      <c r="E4183" s="3"/>
    </row>
    <row r="4184" spans="1:5" x14ac:dyDescent="0.4">
      <c r="A4184">
        <v>2021</v>
      </c>
      <c r="B4184">
        <v>2</v>
      </c>
      <c r="C4184">
        <v>120</v>
      </c>
      <c r="D4184" s="3"/>
      <c r="E4184" s="3"/>
    </row>
    <row r="4185" spans="1:5" x14ac:dyDescent="0.4">
      <c r="A4185">
        <v>2021</v>
      </c>
      <c r="B4185">
        <v>2</v>
      </c>
      <c r="C4185">
        <v>121</v>
      </c>
      <c r="D4185" s="3"/>
      <c r="E4185" s="3"/>
    </row>
    <row r="4186" spans="1:5" x14ac:dyDescent="0.4">
      <c r="A4186">
        <v>2021</v>
      </c>
      <c r="B4186">
        <v>2</v>
      </c>
      <c r="C4186">
        <v>122</v>
      </c>
      <c r="D4186" s="3"/>
      <c r="E4186" s="3"/>
    </row>
    <row r="4187" spans="1:5" x14ac:dyDescent="0.4">
      <c r="A4187">
        <v>2021</v>
      </c>
      <c r="B4187">
        <v>2</v>
      </c>
      <c r="C4187">
        <v>123</v>
      </c>
      <c r="D4187" s="3"/>
      <c r="E4187" s="3"/>
    </row>
    <row r="4188" spans="1:5" x14ac:dyDescent="0.4">
      <c r="A4188">
        <v>2021</v>
      </c>
      <c r="B4188">
        <v>2</v>
      </c>
      <c r="C4188">
        <v>124</v>
      </c>
      <c r="D4188" s="3"/>
      <c r="E4188" s="3"/>
    </row>
    <row r="4189" spans="1:5" x14ac:dyDescent="0.4">
      <c r="A4189">
        <v>2021</v>
      </c>
      <c r="B4189">
        <v>2</v>
      </c>
      <c r="C4189">
        <v>125</v>
      </c>
      <c r="D4189" s="3"/>
      <c r="E4189" s="3"/>
    </row>
    <row r="4190" spans="1:5" x14ac:dyDescent="0.4">
      <c r="A4190">
        <v>2021</v>
      </c>
      <c r="B4190">
        <v>2</v>
      </c>
      <c r="C4190">
        <v>126</v>
      </c>
      <c r="D4190" s="3"/>
      <c r="E4190" s="3"/>
    </row>
    <row r="4191" spans="1:5" x14ac:dyDescent="0.4">
      <c r="A4191">
        <v>2021</v>
      </c>
      <c r="B4191">
        <v>2</v>
      </c>
      <c r="C4191">
        <v>127</v>
      </c>
      <c r="D4191" s="3"/>
      <c r="E4191" s="3"/>
    </row>
    <row r="4192" spans="1:5" x14ac:dyDescent="0.4">
      <c r="A4192">
        <v>2021</v>
      </c>
      <c r="B4192">
        <v>2</v>
      </c>
      <c r="C4192">
        <v>128</v>
      </c>
      <c r="D4192" s="3"/>
      <c r="E4192" s="3"/>
    </row>
    <row r="4193" spans="1:5" x14ac:dyDescent="0.4">
      <c r="A4193">
        <v>2021</v>
      </c>
      <c r="B4193">
        <v>2</v>
      </c>
      <c r="C4193">
        <v>129</v>
      </c>
      <c r="D4193" s="3"/>
      <c r="E4193" s="3"/>
    </row>
    <row r="4194" spans="1:5" x14ac:dyDescent="0.4">
      <c r="A4194">
        <v>2021</v>
      </c>
      <c r="B4194">
        <v>2</v>
      </c>
      <c r="C4194">
        <v>130</v>
      </c>
      <c r="D4194" s="3"/>
      <c r="E4194" s="3"/>
    </row>
    <row r="4195" spans="1:5" x14ac:dyDescent="0.4">
      <c r="A4195">
        <v>2021</v>
      </c>
      <c r="B4195">
        <v>3</v>
      </c>
      <c r="C4195">
        <v>0</v>
      </c>
      <c r="D4195" s="3">
        <v>968</v>
      </c>
      <c r="E4195" s="3">
        <v>973</v>
      </c>
    </row>
    <row r="4196" spans="1:5" x14ac:dyDescent="0.4">
      <c r="A4196">
        <v>2021</v>
      </c>
      <c r="B4196">
        <v>3</v>
      </c>
      <c r="C4196">
        <v>1</v>
      </c>
      <c r="D4196" s="3">
        <v>1197</v>
      </c>
      <c r="E4196" s="3">
        <v>1062</v>
      </c>
    </row>
    <row r="4197" spans="1:5" x14ac:dyDescent="0.4">
      <c r="A4197">
        <v>2021</v>
      </c>
      <c r="B4197">
        <v>3</v>
      </c>
      <c r="C4197">
        <v>2</v>
      </c>
      <c r="D4197" s="3">
        <v>1187</v>
      </c>
      <c r="E4197" s="3">
        <v>1043</v>
      </c>
    </row>
    <row r="4198" spans="1:5" x14ac:dyDescent="0.4">
      <c r="A4198">
        <v>2021</v>
      </c>
      <c r="B4198">
        <v>3</v>
      </c>
      <c r="C4198">
        <v>3</v>
      </c>
      <c r="D4198" s="3">
        <v>1293</v>
      </c>
      <c r="E4198" s="3">
        <v>1228</v>
      </c>
    </row>
    <row r="4199" spans="1:5" x14ac:dyDescent="0.4">
      <c r="A4199">
        <v>2021</v>
      </c>
      <c r="B4199">
        <v>3</v>
      </c>
      <c r="C4199">
        <v>4</v>
      </c>
      <c r="D4199" s="3">
        <v>1333</v>
      </c>
      <c r="E4199" s="3">
        <v>1230</v>
      </c>
    </row>
    <row r="4200" spans="1:5" x14ac:dyDescent="0.4">
      <c r="A4200">
        <v>2021</v>
      </c>
      <c r="B4200">
        <v>3</v>
      </c>
      <c r="C4200">
        <v>5</v>
      </c>
      <c r="D4200" s="3">
        <v>1438</v>
      </c>
      <c r="E4200" s="3">
        <v>1293</v>
      </c>
    </row>
    <row r="4201" spans="1:5" x14ac:dyDescent="0.4">
      <c r="A4201">
        <v>2021</v>
      </c>
      <c r="B4201">
        <v>3</v>
      </c>
      <c r="C4201">
        <v>6</v>
      </c>
      <c r="D4201" s="3">
        <v>1401</v>
      </c>
      <c r="E4201" s="3">
        <v>1430</v>
      </c>
    </row>
    <row r="4202" spans="1:5" x14ac:dyDescent="0.4">
      <c r="A4202">
        <v>2021</v>
      </c>
      <c r="B4202">
        <v>3</v>
      </c>
      <c r="C4202">
        <v>7</v>
      </c>
      <c r="D4202" s="3">
        <v>1413</v>
      </c>
      <c r="E4202" s="3">
        <v>1407</v>
      </c>
    </row>
    <row r="4203" spans="1:5" x14ac:dyDescent="0.4">
      <c r="A4203">
        <v>2021</v>
      </c>
      <c r="B4203">
        <v>3</v>
      </c>
      <c r="C4203">
        <v>8</v>
      </c>
      <c r="D4203" s="3">
        <v>1498</v>
      </c>
      <c r="E4203" s="3">
        <v>1388</v>
      </c>
    </row>
    <row r="4204" spans="1:5" x14ac:dyDescent="0.4">
      <c r="A4204">
        <v>2021</v>
      </c>
      <c r="B4204">
        <v>3</v>
      </c>
      <c r="C4204">
        <v>9</v>
      </c>
      <c r="D4204" s="3">
        <v>1493</v>
      </c>
      <c r="E4204" s="3">
        <v>1536</v>
      </c>
    </row>
    <row r="4205" spans="1:5" x14ac:dyDescent="0.4">
      <c r="A4205">
        <v>2021</v>
      </c>
      <c r="B4205">
        <v>3</v>
      </c>
      <c r="C4205">
        <v>10</v>
      </c>
      <c r="D4205" s="3">
        <v>1616</v>
      </c>
      <c r="E4205" s="3">
        <v>1528</v>
      </c>
    </row>
    <row r="4206" spans="1:5" x14ac:dyDescent="0.4">
      <c r="A4206">
        <v>2021</v>
      </c>
      <c r="B4206">
        <v>3</v>
      </c>
      <c r="C4206">
        <v>11</v>
      </c>
      <c r="D4206" s="3">
        <v>1555</v>
      </c>
      <c r="E4206" s="3">
        <v>1482</v>
      </c>
    </row>
    <row r="4207" spans="1:5" x14ac:dyDescent="0.4">
      <c r="A4207">
        <v>2021</v>
      </c>
      <c r="B4207">
        <v>3</v>
      </c>
      <c r="C4207">
        <v>12</v>
      </c>
      <c r="D4207" s="3">
        <v>1639</v>
      </c>
      <c r="E4207" s="3">
        <v>1529</v>
      </c>
    </row>
    <row r="4208" spans="1:5" x14ac:dyDescent="0.4">
      <c r="A4208">
        <v>2021</v>
      </c>
      <c r="B4208">
        <v>3</v>
      </c>
      <c r="C4208">
        <v>13</v>
      </c>
      <c r="D4208" s="3">
        <v>1648</v>
      </c>
      <c r="E4208" s="3">
        <v>1629</v>
      </c>
    </row>
    <row r="4209" spans="1:5" x14ac:dyDescent="0.4">
      <c r="A4209">
        <v>2021</v>
      </c>
      <c r="B4209">
        <v>3</v>
      </c>
      <c r="C4209">
        <v>14</v>
      </c>
      <c r="D4209" s="3">
        <v>1724</v>
      </c>
      <c r="E4209" s="3">
        <v>1607</v>
      </c>
    </row>
    <row r="4210" spans="1:5" x14ac:dyDescent="0.4">
      <c r="A4210">
        <v>2021</v>
      </c>
      <c r="B4210">
        <v>3</v>
      </c>
      <c r="C4210">
        <v>15</v>
      </c>
      <c r="D4210" s="3">
        <v>1669</v>
      </c>
      <c r="E4210" s="3">
        <v>1550</v>
      </c>
    </row>
    <row r="4211" spans="1:5" x14ac:dyDescent="0.4">
      <c r="A4211">
        <v>2021</v>
      </c>
      <c r="B4211">
        <v>3</v>
      </c>
      <c r="C4211">
        <v>16</v>
      </c>
      <c r="D4211" s="3">
        <v>2074</v>
      </c>
      <c r="E4211" s="3">
        <v>1659</v>
      </c>
    </row>
    <row r="4212" spans="1:5" x14ac:dyDescent="0.4">
      <c r="A4212">
        <v>2021</v>
      </c>
      <c r="B4212">
        <v>3</v>
      </c>
      <c r="C4212">
        <v>17</v>
      </c>
      <c r="D4212" s="3">
        <v>2198</v>
      </c>
      <c r="E4212" s="3">
        <v>1737</v>
      </c>
    </row>
    <row r="4213" spans="1:5" x14ac:dyDescent="0.4">
      <c r="A4213">
        <v>2021</v>
      </c>
      <c r="B4213">
        <v>3</v>
      </c>
      <c r="C4213">
        <v>18</v>
      </c>
      <c r="D4213" s="3">
        <v>1914</v>
      </c>
      <c r="E4213" s="3">
        <v>1735</v>
      </c>
    </row>
    <row r="4214" spans="1:5" x14ac:dyDescent="0.4">
      <c r="A4214">
        <v>2021</v>
      </c>
      <c r="B4214">
        <v>3</v>
      </c>
      <c r="C4214">
        <v>19</v>
      </c>
      <c r="D4214" s="3">
        <v>2433</v>
      </c>
      <c r="E4214" s="3">
        <v>1887</v>
      </c>
    </row>
    <row r="4215" spans="1:5" x14ac:dyDescent="0.4">
      <c r="A4215">
        <v>2021</v>
      </c>
      <c r="B4215">
        <v>3</v>
      </c>
      <c r="C4215">
        <v>20</v>
      </c>
      <c r="D4215" s="3">
        <v>2548</v>
      </c>
      <c r="E4215" s="3">
        <v>1916</v>
      </c>
    </row>
    <row r="4216" spans="1:5" x14ac:dyDescent="0.4">
      <c r="A4216">
        <v>2021</v>
      </c>
      <c r="B4216">
        <v>3</v>
      </c>
      <c r="C4216">
        <v>21</v>
      </c>
      <c r="D4216" s="3">
        <v>2599</v>
      </c>
      <c r="E4216" s="3">
        <v>1933</v>
      </c>
    </row>
    <row r="4217" spans="1:5" x14ac:dyDescent="0.4">
      <c r="A4217">
        <v>2021</v>
      </c>
      <c r="B4217">
        <v>3</v>
      </c>
      <c r="C4217">
        <v>22</v>
      </c>
      <c r="D4217" s="3">
        <v>2206</v>
      </c>
      <c r="E4217" s="3">
        <v>1748</v>
      </c>
    </row>
    <row r="4218" spans="1:5" x14ac:dyDescent="0.4">
      <c r="A4218">
        <v>2021</v>
      </c>
      <c r="B4218">
        <v>3</v>
      </c>
      <c r="C4218">
        <v>23</v>
      </c>
      <c r="D4218" s="3">
        <v>2036</v>
      </c>
      <c r="E4218" s="3">
        <v>1722</v>
      </c>
    </row>
    <row r="4219" spans="1:5" x14ac:dyDescent="0.4">
      <c r="A4219">
        <v>2021</v>
      </c>
      <c r="B4219">
        <v>3</v>
      </c>
      <c r="C4219">
        <v>24</v>
      </c>
      <c r="D4219" s="3">
        <v>1998</v>
      </c>
      <c r="E4219" s="3">
        <v>1626</v>
      </c>
    </row>
    <row r="4220" spans="1:5" x14ac:dyDescent="0.4">
      <c r="A4220">
        <v>2021</v>
      </c>
      <c r="B4220">
        <v>3</v>
      </c>
      <c r="C4220">
        <v>25</v>
      </c>
      <c r="D4220" s="3">
        <v>1873</v>
      </c>
      <c r="E4220" s="3">
        <v>1541</v>
      </c>
    </row>
    <row r="4221" spans="1:5" x14ac:dyDescent="0.4">
      <c r="A4221">
        <v>2021</v>
      </c>
      <c r="B4221">
        <v>3</v>
      </c>
      <c r="C4221">
        <v>26</v>
      </c>
      <c r="D4221" s="3">
        <v>1915</v>
      </c>
      <c r="E4221" s="3">
        <v>1619</v>
      </c>
    </row>
    <row r="4222" spans="1:5" x14ac:dyDescent="0.4">
      <c r="A4222">
        <v>2021</v>
      </c>
      <c r="B4222">
        <v>3</v>
      </c>
      <c r="C4222">
        <v>27</v>
      </c>
      <c r="D4222" s="3">
        <v>1852</v>
      </c>
      <c r="E4222" s="3">
        <v>1500</v>
      </c>
    </row>
    <row r="4223" spans="1:5" x14ac:dyDescent="0.4">
      <c r="A4223">
        <v>2021</v>
      </c>
      <c r="B4223">
        <v>3</v>
      </c>
      <c r="C4223">
        <v>28</v>
      </c>
      <c r="D4223" s="3">
        <v>1825</v>
      </c>
      <c r="E4223" s="3">
        <v>1466</v>
      </c>
    </row>
    <row r="4224" spans="1:5" x14ac:dyDescent="0.4">
      <c r="A4224">
        <v>2021</v>
      </c>
      <c r="B4224">
        <v>3</v>
      </c>
      <c r="C4224">
        <v>29</v>
      </c>
      <c r="D4224" s="3">
        <v>1808</v>
      </c>
      <c r="E4224" s="3">
        <v>1483</v>
      </c>
    </row>
    <row r="4225" spans="1:5" x14ac:dyDescent="0.4">
      <c r="A4225">
        <v>2021</v>
      </c>
      <c r="B4225">
        <v>3</v>
      </c>
      <c r="C4225">
        <v>30</v>
      </c>
      <c r="D4225" s="3">
        <v>1794</v>
      </c>
      <c r="E4225" s="3">
        <v>1525</v>
      </c>
    </row>
    <row r="4226" spans="1:5" x14ac:dyDescent="0.4">
      <c r="A4226">
        <v>2021</v>
      </c>
      <c r="B4226">
        <v>3</v>
      </c>
      <c r="C4226">
        <v>31</v>
      </c>
      <c r="D4226" s="3">
        <v>1782</v>
      </c>
      <c r="E4226" s="3">
        <v>1604</v>
      </c>
    </row>
    <row r="4227" spans="1:5" x14ac:dyDescent="0.4">
      <c r="A4227">
        <v>2021</v>
      </c>
      <c r="B4227">
        <v>3</v>
      </c>
      <c r="C4227">
        <v>32</v>
      </c>
      <c r="D4227" s="3">
        <v>1945</v>
      </c>
      <c r="E4227" s="3">
        <v>1639</v>
      </c>
    </row>
    <row r="4228" spans="1:5" x14ac:dyDescent="0.4">
      <c r="A4228">
        <v>2021</v>
      </c>
      <c r="B4228">
        <v>3</v>
      </c>
      <c r="C4228">
        <v>33</v>
      </c>
      <c r="D4228" s="3">
        <v>1942</v>
      </c>
      <c r="E4228" s="3">
        <v>1719</v>
      </c>
    </row>
    <row r="4229" spans="1:5" x14ac:dyDescent="0.4">
      <c r="A4229">
        <v>2021</v>
      </c>
      <c r="B4229">
        <v>3</v>
      </c>
      <c r="C4229">
        <v>34</v>
      </c>
      <c r="D4229" s="3">
        <v>1977</v>
      </c>
      <c r="E4229" s="3">
        <v>1692</v>
      </c>
    </row>
    <row r="4230" spans="1:5" x14ac:dyDescent="0.4">
      <c r="A4230">
        <v>2021</v>
      </c>
      <c r="B4230">
        <v>3</v>
      </c>
      <c r="C4230">
        <v>35</v>
      </c>
      <c r="D4230" s="3">
        <v>1983</v>
      </c>
      <c r="E4230" s="3">
        <v>1728</v>
      </c>
    </row>
    <row r="4231" spans="1:5" x14ac:dyDescent="0.4">
      <c r="A4231">
        <v>2021</v>
      </c>
      <c r="B4231">
        <v>3</v>
      </c>
      <c r="C4231">
        <v>36</v>
      </c>
      <c r="D4231" s="3">
        <v>2109</v>
      </c>
      <c r="E4231" s="3">
        <v>1867</v>
      </c>
    </row>
    <row r="4232" spans="1:5" x14ac:dyDescent="0.4">
      <c r="A4232">
        <v>2021</v>
      </c>
      <c r="B4232">
        <v>3</v>
      </c>
      <c r="C4232">
        <v>37</v>
      </c>
      <c r="D4232" s="3">
        <v>2042</v>
      </c>
      <c r="E4232" s="3">
        <v>2005</v>
      </c>
    </row>
    <row r="4233" spans="1:5" x14ac:dyDescent="0.4">
      <c r="A4233">
        <v>2021</v>
      </c>
      <c r="B4233">
        <v>3</v>
      </c>
      <c r="C4233">
        <v>38</v>
      </c>
      <c r="D4233" s="3">
        <v>2148</v>
      </c>
      <c r="E4233" s="3">
        <v>1964</v>
      </c>
    </row>
    <row r="4234" spans="1:5" x14ac:dyDescent="0.4">
      <c r="A4234">
        <v>2021</v>
      </c>
      <c r="B4234">
        <v>3</v>
      </c>
      <c r="C4234">
        <v>39</v>
      </c>
      <c r="D4234" s="3">
        <v>2110</v>
      </c>
      <c r="E4234" s="3">
        <v>1996</v>
      </c>
    </row>
    <row r="4235" spans="1:5" x14ac:dyDescent="0.4">
      <c r="A4235">
        <v>2021</v>
      </c>
      <c r="B4235">
        <v>3</v>
      </c>
      <c r="C4235">
        <v>40</v>
      </c>
      <c r="D4235" s="3">
        <v>2191</v>
      </c>
      <c r="E4235" s="3">
        <v>2087</v>
      </c>
    </row>
    <row r="4236" spans="1:5" x14ac:dyDescent="0.4">
      <c r="A4236">
        <v>2021</v>
      </c>
      <c r="B4236">
        <v>3</v>
      </c>
      <c r="C4236">
        <v>41</v>
      </c>
      <c r="D4236" s="3">
        <v>2351</v>
      </c>
      <c r="E4236" s="3">
        <v>2252</v>
      </c>
    </row>
    <row r="4237" spans="1:5" x14ac:dyDescent="0.4">
      <c r="A4237">
        <v>2021</v>
      </c>
      <c r="B4237">
        <v>3</v>
      </c>
      <c r="C4237">
        <v>42</v>
      </c>
      <c r="D4237" s="3">
        <v>2535</v>
      </c>
      <c r="E4237" s="3">
        <v>2273</v>
      </c>
    </row>
    <row r="4238" spans="1:5" x14ac:dyDescent="0.4">
      <c r="A4238">
        <v>2021</v>
      </c>
      <c r="B4238">
        <v>3</v>
      </c>
      <c r="C4238">
        <v>43</v>
      </c>
      <c r="D4238" s="3">
        <v>2503</v>
      </c>
      <c r="E4238" s="3">
        <v>2464</v>
      </c>
    </row>
    <row r="4239" spans="1:5" x14ac:dyDescent="0.4">
      <c r="A4239">
        <v>2021</v>
      </c>
      <c r="B4239">
        <v>3</v>
      </c>
      <c r="C4239">
        <v>44</v>
      </c>
      <c r="D4239" s="3">
        <v>2742</v>
      </c>
      <c r="E4239" s="3">
        <v>2512</v>
      </c>
    </row>
    <row r="4240" spans="1:5" x14ac:dyDescent="0.4">
      <c r="A4240">
        <v>2021</v>
      </c>
      <c r="B4240">
        <v>3</v>
      </c>
      <c r="C4240">
        <v>45</v>
      </c>
      <c r="D4240" s="3">
        <v>2918</v>
      </c>
      <c r="E4240" s="3">
        <v>2759</v>
      </c>
    </row>
    <row r="4241" spans="1:5" x14ac:dyDescent="0.4">
      <c r="A4241">
        <v>2021</v>
      </c>
      <c r="B4241">
        <v>3</v>
      </c>
      <c r="C4241">
        <v>46</v>
      </c>
      <c r="D4241" s="3">
        <v>3083</v>
      </c>
      <c r="E4241" s="3">
        <v>3016</v>
      </c>
    </row>
    <row r="4242" spans="1:5" x14ac:dyDescent="0.4">
      <c r="A4242">
        <v>2021</v>
      </c>
      <c r="B4242">
        <v>3</v>
      </c>
      <c r="C4242">
        <v>47</v>
      </c>
      <c r="D4242" s="3">
        <v>3387</v>
      </c>
      <c r="E4242" s="3">
        <v>3139</v>
      </c>
    </row>
    <row r="4243" spans="1:5" x14ac:dyDescent="0.4">
      <c r="A4243">
        <v>2021</v>
      </c>
      <c r="B4243">
        <v>3</v>
      </c>
      <c r="C4243">
        <v>48</v>
      </c>
      <c r="D4243" s="3">
        <v>3392</v>
      </c>
      <c r="E4243" s="3">
        <v>3105</v>
      </c>
    </row>
    <row r="4244" spans="1:5" x14ac:dyDescent="0.4">
      <c r="A4244">
        <v>2021</v>
      </c>
      <c r="B4244">
        <v>3</v>
      </c>
      <c r="C4244">
        <v>49</v>
      </c>
      <c r="D4244" s="3">
        <v>3423</v>
      </c>
      <c r="E4244" s="3">
        <v>3202</v>
      </c>
    </row>
    <row r="4245" spans="1:5" x14ac:dyDescent="0.4">
      <c r="A4245">
        <v>2021</v>
      </c>
      <c r="B4245">
        <v>3</v>
      </c>
      <c r="C4245">
        <v>50</v>
      </c>
      <c r="D4245" s="3">
        <v>3302</v>
      </c>
      <c r="E4245" s="3">
        <v>3103</v>
      </c>
    </row>
    <row r="4246" spans="1:5" x14ac:dyDescent="0.4">
      <c r="A4246">
        <v>2021</v>
      </c>
      <c r="B4246">
        <v>3</v>
      </c>
      <c r="C4246">
        <v>51</v>
      </c>
      <c r="D4246" s="3">
        <v>3134</v>
      </c>
      <c r="E4246" s="3">
        <v>2879</v>
      </c>
    </row>
    <row r="4247" spans="1:5" x14ac:dyDescent="0.4">
      <c r="A4247">
        <v>2021</v>
      </c>
      <c r="B4247">
        <v>3</v>
      </c>
      <c r="C4247">
        <v>52</v>
      </c>
      <c r="D4247" s="3">
        <v>3138</v>
      </c>
      <c r="E4247" s="3">
        <v>2886</v>
      </c>
    </row>
    <row r="4248" spans="1:5" x14ac:dyDescent="0.4">
      <c r="A4248">
        <v>2021</v>
      </c>
      <c r="B4248">
        <v>3</v>
      </c>
      <c r="C4248">
        <v>53</v>
      </c>
      <c r="D4248" s="3">
        <v>3103</v>
      </c>
      <c r="E4248" s="3">
        <v>2893</v>
      </c>
    </row>
    <row r="4249" spans="1:5" x14ac:dyDescent="0.4">
      <c r="A4249">
        <v>2021</v>
      </c>
      <c r="B4249">
        <v>3</v>
      </c>
      <c r="C4249">
        <v>54</v>
      </c>
      <c r="D4249" s="3">
        <v>2577</v>
      </c>
      <c r="E4249" s="3">
        <v>2431</v>
      </c>
    </row>
    <row r="4250" spans="1:5" x14ac:dyDescent="0.4">
      <c r="A4250">
        <v>2021</v>
      </c>
      <c r="B4250">
        <v>3</v>
      </c>
      <c r="C4250">
        <v>55</v>
      </c>
      <c r="D4250" s="3">
        <v>2690</v>
      </c>
      <c r="E4250" s="3">
        <v>2512</v>
      </c>
    </row>
    <row r="4251" spans="1:5" x14ac:dyDescent="0.4">
      <c r="A4251">
        <v>2021</v>
      </c>
      <c r="B4251">
        <v>3</v>
      </c>
      <c r="C4251">
        <v>56</v>
      </c>
      <c r="D4251" s="3">
        <v>2644</v>
      </c>
      <c r="E4251" s="3">
        <v>2663</v>
      </c>
    </row>
    <row r="4252" spans="1:5" x14ac:dyDescent="0.4">
      <c r="A4252">
        <v>2021</v>
      </c>
      <c r="B4252">
        <v>3</v>
      </c>
      <c r="C4252">
        <v>57</v>
      </c>
      <c r="D4252" s="3">
        <v>2589</v>
      </c>
      <c r="E4252" s="3">
        <v>2416</v>
      </c>
    </row>
    <row r="4253" spans="1:5" x14ac:dyDescent="0.4">
      <c r="A4253">
        <v>2021</v>
      </c>
      <c r="B4253">
        <v>3</v>
      </c>
      <c r="C4253">
        <v>58</v>
      </c>
      <c r="D4253" s="3">
        <v>2513</v>
      </c>
      <c r="E4253" s="3">
        <v>2335</v>
      </c>
    </row>
    <row r="4254" spans="1:5" x14ac:dyDescent="0.4">
      <c r="A4254">
        <v>2021</v>
      </c>
      <c r="B4254">
        <v>3</v>
      </c>
      <c r="C4254">
        <v>59</v>
      </c>
      <c r="D4254" s="3">
        <v>2450</v>
      </c>
      <c r="E4254" s="3">
        <v>2389</v>
      </c>
    </row>
    <row r="4255" spans="1:5" x14ac:dyDescent="0.4">
      <c r="A4255">
        <v>2021</v>
      </c>
      <c r="B4255">
        <v>3</v>
      </c>
      <c r="C4255">
        <v>60</v>
      </c>
      <c r="D4255" s="3">
        <v>2300</v>
      </c>
      <c r="E4255" s="3">
        <v>2289</v>
      </c>
    </row>
    <row r="4256" spans="1:5" x14ac:dyDescent="0.4">
      <c r="A4256">
        <v>2021</v>
      </c>
      <c r="B4256">
        <v>3</v>
      </c>
      <c r="C4256">
        <v>61</v>
      </c>
      <c r="D4256" s="3">
        <v>2453</v>
      </c>
      <c r="E4256" s="3">
        <v>2213</v>
      </c>
    </row>
    <row r="4257" spans="1:5" x14ac:dyDescent="0.4">
      <c r="A4257">
        <v>2021</v>
      </c>
      <c r="B4257">
        <v>3</v>
      </c>
      <c r="C4257">
        <v>62</v>
      </c>
      <c r="D4257" s="3">
        <v>2352</v>
      </c>
      <c r="E4257" s="3">
        <v>2298</v>
      </c>
    </row>
    <row r="4258" spans="1:5" x14ac:dyDescent="0.4">
      <c r="A4258">
        <v>2021</v>
      </c>
      <c r="B4258">
        <v>3</v>
      </c>
      <c r="C4258">
        <v>63</v>
      </c>
      <c r="D4258" s="3">
        <v>2195</v>
      </c>
      <c r="E4258" s="3">
        <v>2152</v>
      </c>
    </row>
    <row r="4259" spans="1:5" x14ac:dyDescent="0.4">
      <c r="A4259">
        <v>2021</v>
      </c>
      <c r="B4259">
        <v>3</v>
      </c>
      <c r="C4259">
        <v>64</v>
      </c>
      <c r="D4259" s="3">
        <v>2307</v>
      </c>
      <c r="E4259" s="3">
        <v>2272</v>
      </c>
    </row>
    <row r="4260" spans="1:5" x14ac:dyDescent="0.4">
      <c r="A4260">
        <v>2021</v>
      </c>
      <c r="B4260">
        <v>3</v>
      </c>
      <c r="C4260">
        <v>65</v>
      </c>
      <c r="D4260" s="3">
        <v>2280</v>
      </c>
      <c r="E4260" s="3">
        <v>2286</v>
      </c>
    </row>
    <row r="4261" spans="1:5" x14ac:dyDescent="0.4">
      <c r="A4261">
        <v>2021</v>
      </c>
      <c r="B4261">
        <v>3</v>
      </c>
      <c r="C4261">
        <v>66</v>
      </c>
      <c r="D4261" s="3">
        <v>2353</v>
      </c>
      <c r="E4261" s="3">
        <v>2407</v>
      </c>
    </row>
    <row r="4262" spans="1:5" x14ac:dyDescent="0.4">
      <c r="A4262">
        <v>2021</v>
      </c>
      <c r="B4262">
        <v>3</v>
      </c>
      <c r="C4262">
        <v>67</v>
      </c>
      <c r="D4262" s="3">
        <v>2444</v>
      </c>
      <c r="E4262" s="3">
        <v>2491</v>
      </c>
    </row>
    <row r="4263" spans="1:5" x14ac:dyDescent="0.4">
      <c r="A4263">
        <v>2021</v>
      </c>
      <c r="B4263">
        <v>3</v>
      </c>
      <c r="C4263">
        <v>68</v>
      </c>
      <c r="D4263" s="3">
        <v>2616</v>
      </c>
      <c r="E4263" s="3">
        <v>2718</v>
      </c>
    </row>
    <row r="4264" spans="1:5" x14ac:dyDescent="0.4">
      <c r="A4264">
        <v>2021</v>
      </c>
      <c r="B4264">
        <v>3</v>
      </c>
      <c r="C4264">
        <v>69</v>
      </c>
      <c r="D4264" s="3">
        <v>2760</v>
      </c>
      <c r="E4264" s="3">
        <v>2910</v>
      </c>
    </row>
    <row r="4265" spans="1:5" x14ac:dyDescent="0.4">
      <c r="A4265">
        <v>2021</v>
      </c>
      <c r="B4265">
        <v>3</v>
      </c>
      <c r="C4265">
        <v>70</v>
      </c>
      <c r="D4265" s="3">
        <v>2942</v>
      </c>
      <c r="E4265" s="3">
        <v>3108</v>
      </c>
    </row>
    <row r="4266" spans="1:5" x14ac:dyDescent="0.4">
      <c r="A4266">
        <v>2021</v>
      </c>
      <c r="B4266">
        <v>3</v>
      </c>
      <c r="C4266">
        <v>71</v>
      </c>
      <c r="D4266" s="3">
        <v>3403</v>
      </c>
      <c r="E4266" s="3">
        <v>3729</v>
      </c>
    </row>
    <row r="4267" spans="1:5" x14ac:dyDescent="0.4">
      <c r="A4267">
        <v>2021</v>
      </c>
      <c r="B4267">
        <v>3</v>
      </c>
      <c r="C4267">
        <v>72</v>
      </c>
      <c r="D4267" s="3">
        <v>3277</v>
      </c>
      <c r="E4267" s="3">
        <v>3695</v>
      </c>
    </row>
    <row r="4268" spans="1:5" x14ac:dyDescent="0.4">
      <c r="A4268">
        <v>2021</v>
      </c>
      <c r="B4268">
        <v>3</v>
      </c>
      <c r="C4268">
        <v>73</v>
      </c>
      <c r="D4268" s="3">
        <v>3510</v>
      </c>
      <c r="E4268" s="3">
        <v>4049</v>
      </c>
    </row>
    <row r="4269" spans="1:5" x14ac:dyDescent="0.4">
      <c r="A4269">
        <v>2021</v>
      </c>
      <c r="B4269">
        <v>3</v>
      </c>
      <c r="C4269">
        <v>74</v>
      </c>
      <c r="D4269" s="3">
        <v>2674</v>
      </c>
      <c r="E4269" s="3">
        <v>3157</v>
      </c>
    </row>
    <row r="4270" spans="1:5" x14ac:dyDescent="0.4">
      <c r="A4270">
        <v>2021</v>
      </c>
      <c r="B4270">
        <v>3</v>
      </c>
      <c r="C4270">
        <v>75</v>
      </c>
      <c r="D4270" s="3">
        <v>1833</v>
      </c>
      <c r="E4270" s="3">
        <v>2290</v>
      </c>
    </row>
    <row r="4271" spans="1:5" x14ac:dyDescent="0.4">
      <c r="A4271">
        <v>2021</v>
      </c>
      <c r="B4271">
        <v>3</v>
      </c>
      <c r="C4271">
        <v>76</v>
      </c>
      <c r="D4271" s="3">
        <v>2339</v>
      </c>
      <c r="E4271" s="3">
        <v>2897</v>
      </c>
    </row>
    <row r="4272" spans="1:5" x14ac:dyDescent="0.4">
      <c r="A4272">
        <v>2021</v>
      </c>
      <c r="B4272">
        <v>3</v>
      </c>
      <c r="C4272">
        <v>77</v>
      </c>
      <c r="D4272" s="3">
        <v>2711</v>
      </c>
      <c r="E4272" s="3">
        <v>3240</v>
      </c>
    </row>
    <row r="4273" spans="1:5" x14ac:dyDescent="0.4">
      <c r="A4273">
        <v>2021</v>
      </c>
      <c r="B4273">
        <v>3</v>
      </c>
      <c r="C4273">
        <v>78</v>
      </c>
      <c r="D4273" s="3">
        <v>2564</v>
      </c>
      <c r="E4273" s="3">
        <v>3023</v>
      </c>
    </row>
    <row r="4274" spans="1:5" x14ac:dyDescent="0.4">
      <c r="A4274">
        <v>2021</v>
      </c>
      <c r="B4274">
        <v>3</v>
      </c>
      <c r="C4274">
        <v>79</v>
      </c>
      <c r="D4274" s="3">
        <v>2487</v>
      </c>
      <c r="E4274" s="3">
        <v>3018</v>
      </c>
    </row>
    <row r="4275" spans="1:5" x14ac:dyDescent="0.4">
      <c r="A4275">
        <v>2021</v>
      </c>
      <c r="B4275">
        <v>3</v>
      </c>
      <c r="C4275">
        <v>80</v>
      </c>
      <c r="D4275" s="3">
        <v>2128</v>
      </c>
      <c r="E4275" s="3">
        <v>2733</v>
      </c>
    </row>
    <row r="4276" spans="1:5" x14ac:dyDescent="0.4">
      <c r="A4276">
        <v>2021</v>
      </c>
      <c r="B4276">
        <v>3</v>
      </c>
      <c r="C4276">
        <v>81</v>
      </c>
      <c r="D4276" s="3">
        <v>1899</v>
      </c>
      <c r="E4276" s="3">
        <v>2398</v>
      </c>
    </row>
    <row r="4277" spans="1:5" x14ac:dyDescent="0.4">
      <c r="A4277">
        <v>2021</v>
      </c>
      <c r="B4277">
        <v>3</v>
      </c>
      <c r="C4277">
        <v>82</v>
      </c>
      <c r="D4277" s="3">
        <v>1645</v>
      </c>
      <c r="E4277" s="3">
        <v>2112</v>
      </c>
    </row>
    <row r="4278" spans="1:5" x14ac:dyDescent="0.4">
      <c r="A4278">
        <v>2021</v>
      </c>
      <c r="B4278">
        <v>3</v>
      </c>
      <c r="C4278">
        <v>83</v>
      </c>
      <c r="D4278" s="3">
        <v>1670</v>
      </c>
      <c r="E4278" s="3">
        <v>2237</v>
      </c>
    </row>
    <row r="4279" spans="1:5" x14ac:dyDescent="0.4">
      <c r="A4279">
        <v>2021</v>
      </c>
      <c r="B4279">
        <v>3</v>
      </c>
      <c r="C4279">
        <v>84</v>
      </c>
      <c r="D4279" s="3">
        <v>1450</v>
      </c>
      <c r="E4279" s="3">
        <v>2003</v>
      </c>
    </row>
    <row r="4280" spans="1:5" x14ac:dyDescent="0.4">
      <c r="A4280">
        <v>2021</v>
      </c>
      <c r="B4280">
        <v>3</v>
      </c>
      <c r="C4280">
        <v>85</v>
      </c>
      <c r="D4280" s="3">
        <v>1394</v>
      </c>
      <c r="E4280" s="3">
        <v>2012</v>
      </c>
    </row>
    <row r="4281" spans="1:5" x14ac:dyDescent="0.4">
      <c r="A4281">
        <v>2021</v>
      </c>
      <c r="B4281">
        <v>3</v>
      </c>
      <c r="C4281">
        <v>86</v>
      </c>
      <c r="D4281" s="3">
        <v>1198</v>
      </c>
      <c r="E4281" s="3">
        <v>1835</v>
      </c>
    </row>
    <row r="4282" spans="1:5" x14ac:dyDescent="0.4">
      <c r="A4282">
        <v>2021</v>
      </c>
      <c r="B4282">
        <v>3</v>
      </c>
      <c r="C4282">
        <v>87</v>
      </c>
      <c r="D4282" s="3">
        <v>943</v>
      </c>
      <c r="E4282" s="3">
        <v>1584</v>
      </c>
    </row>
    <row r="4283" spans="1:5" x14ac:dyDescent="0.4">
      <c r="A4283">
        <v>2021</v>
      </c>
      <c r="B4283">
        <v>3</v>
      </c>
      <c r="C4283">
        <v>88</v>
      </c>
      <c r="D4283" s="3">
        <v>832</v>
      </c>
      <c r="E4283" s="3">
        <v>1496</v>
      </c>
    </row>
    <row r="4284" spans="1:5" x14ac:dyDescent="0.4">
      <c r="A4284">
        <v>2021</v>
      </c>
      <c r="B4284">
        <v>3</v>
      </c>
      <c r="C4284">
        <v>89</v>
      </c>
      <c r="D4284" s="3">
        <v>666</v>
      </c>
      <c r="E4284" s="3">
        <v>1264</v>
      </c>
    </row>
    <row r="4285" spans="1:5" x14ac:dyDescent="0.4">
      <c r="A4285">
        <v>2021</v>
      </c>
      <c r="B4285">
        <v>3</v>
      </c>
      <c r="C4285">
        <v>90</v>
      </c>
      <c r="D4285" s="3">
        <v>529</v>
      </c>
      <c r="E4285" s="3">
        <v>1055</v>
      </c>
    </row>
    <row r="4286" spans="1:5" x14ac:dyDescent="0.4">
      <c r="A4286">
        <v>2021</v>
      </c>
      <c r="B4286">
        <v>3</v>
      </c>
      <c r="C4286">
        <v>91</v>
      </c>
      <c r="D4286" s="3">
        <v>389</v>
      </c>
      <c r="E4286" s="3">
        <v>970</v>
      </c>
    </row>
    <row r="4287" spans="1:5" x14ac:dyDescent="0.4">
      <c r="A4287">
        <v>2021</v>
      </c>
      <c r="B4287">
        <v>3</v>
      </c>
      <c r="C4287">
        <v>92</v>
      </c>
      <c r="D4287" s="3">
        <v>323</v>
      </c>
      <c r="E4287" s="3">
        <v>813</v>
      </c>
    </row>
    <row r="4288" spans="1:5" x14ac:dyDescent="0.4">
      <c r="A4288">
        <v>2021</v>
      </c>
      <c r="B4288">
        <v>3</v>
      </c>
      <c r="C4288">
        <v>93</v>
      </c>
      <c r="D4288" s="3">
        <v>251</v>
      </c>
      <c r="E4288" s="3">
        <v>621</v>
      </c>
    </row>
    <row r="4289" spans="1:5" x14ac:dyDescent="0.4">
      <c r="A4289">
        <v>2021</v>
      </c>
      <c r="B4289">
        <v>3</v>
      </c>
      <c r="C4289">
        <v>94</v>
      </c>
      <c r="D4289" s="3">
        <v>177</v>
      </c>
      <c r="E4289" s="3">
        <v>508</v>
      </c>
    </row>
    <row r="4290" spans="1:5" x14ac:dyDescent="0.4">
      <c r="A4290">
        <v>2021</v>
      </c>
      <c r="B4290">
        <v>3</v>
      </c>
      <c r="C4290">
        <v>95</v>
      </c>
      <c r="D4290" s="3">
        <v>129</v>
      </c>
      <c r="E4290" s="3">
        <v>460</v>
      </c>
    </row>
    <row r="4291" spans="1:5" x14ac:dyDescent="0.4">
      <c r="A4291">
        <v>2021</v>
      </c>
      <c r="B4291">
        <v>3</v>
      </c>
      <c r="C4291">
        <v>96</v>
      </c>
      <c r="D4291" s="3">
        <v>58</v>
      </c>
      <c r="E4291" s="3">
        <v>360</v>
      </c>
    </row>
    <row r="4292" spans="1:5" x14ac:dyDescent="0.4">
      <c r="A4292">
        <v>2021</v>
      </c>
      <c r="B4292">
        <v>3</v>
      </c>
      <c r="C4292">
        <v>97</v>
      </c>
      <c r="D4292" s="3">
        <v>70</v>
      </c>
      <c r="E4292" s="3">
        <v>234</v>
      </c>
    </row>
    <row r="4293" spans="1:5" x14ac:dyDescent="0.4">
      <c r="A4293">
        <v>2021</v>
      </c>
      <c r="B4293">
        <v>3</v>
      </c>
      <c r="C4293">
        <v>98</v>
      </c>
      <c r="D4293" s="3">
        <v>40</v>
      </c>
      <c r="E4293" s="3">
        <v>173</v>
      </c>
    </row>
    <row r="4294" spans="1:5" x14ac:dyDescent="0.4">
      <c r="A4294">
        <v>2021</v>
      </c>
      <c r="B4294">
        <v>3</v>
      </c>
      <c r="C4294">
        <v>99</v>
      </c>
      <c r="D4294" s="3">
        <v>20</v>
      </c>
      <c r="E4294" s="3">
        <v>135</v>
      </c>
    </row>
    <row r="4295" spans="1:5" x14ac:dyDescent="0.4">
      <c r="A4295">
        <v>2021</v>
      </c>
      <c r="B4295">
        <v>3</v>
      </c>
      <c r="C4295">
        <v>100</v>
      </c>
      <c r="D4295" s="3">
        <v>14</v>
      </c>
      <c r="E4295" s="3">
        <v>89</v>
      </c>
    </row>
    <row r="4296" spans="1:5" x14ac:dyDescent="0.4">
      <c r="A4296">
        <v>2021</v>
      </c>
      <c r="B4296">
        <v>3</v>
      </c>
      <c r="C4296">
        <v>101</v>
      </c>
      <c r="D4296" s="3">
        <v>10</v>
      </c>
      <c r="E4296" s="3">
        <v>55</v>
      </c>
    </row>
    <row r="4297" spans="1:5" x14ac:dyDescent="0.4">
      <c r="A4297">
        <v>2021</v>
      </c>
      <c r="B4297">
        <v>3</v>
      </c>
      <c r="C4297">
        <v>102</v>
      </c>
      <c r="D4297" s="3">
        <v>6</v>
      </c>
      <c r="E4297" s="3">
        <v>24</v>
      </c>
    </row>
    <row r="4298" spans="1:5" x14ac:dyDescent="0.4">
      <c r="A4298">
        <v>2021</v>
      </c>
      <c r="B4298">
        <v>3</v>
      </c>
      <c r="C4298">
        <v>103</v>
      </c>
      <c r="D4298" s="3">
        <v>2</v>
      </c>
      <c r="E4298" s="3">
        <v>25</v>
      </c>
    </row>
    <row r="4299" spans="1:5" x14ac:dyDescent="0.4">
      <c r="A4299">
        <v>2021</v>
      </c>
      <c r="B4299">
        <v>3</v>
      </c>
      <c r="C4299">
        <v>104</v>
      </c>
      <c r="D4299" s="3">
        <v>1</v>
      </c>
      <c r="E4299" s="3">
        <v>14</v>
      </c>
    </row>
    <row r="4300" spans="1:5" x14ac:dyDescent="0.4">
      <c r="A4300">
        <v>2021</v>
      </c>
      <c r="B4300">
        <v>3</v>
      </c>
      <c r="C4300">
        <v>105</v>
      </c>
      <c r="D4300" s="3">
        <v>1</v>
      </c>
      <c r="E4300" s="3">
        <v>5</v>
      </c>
    </row>
    <row r="4301" spans="1:5" x14ac:dyDescent="0.4">
      <c r="A4301">
        <v>2021</v>
      </c>
      <c r="B4301">
        <v>3</v>
      </c>
      <c r="C4301">
        <v>106</v>
      </c>
      <c r="D4301" s="3"/>
      <c r="E4301" s="3">
        <v>6</v>
      </c>
    </row>
    <row r="4302" spans="1:5" x14ac:dyDescent="0.4">
      <c r="A4302">
        <v>2021</v>
      </c>
      <c r="B4302">
        <v>3</v>
      </c>
      <c r="C4302">
        <v>107</v>
      </c>
      <c r="D4302" s="3">
        <v>1</v>
      </c>
      <c r="E4302" s="3">
        <v>4</v>
      </c>
    </row>
    <row r="4303" spans="1:5" x14ac:dyDescent="0.4">
      <c r="A4303">
        <v>2021</v>
      </c>
      <c r="B4303">
        <v>3</v>
      </c>
      <c r="C4303">
        <v>108</v>
      </c>
      <c r="D4303" s="3">
        <v>1</v>
      </c>
      <c r="E4303" s="3"/>
    </row>
    <row r="4304" spans="1:5" x14ac:dyDescent="0.4">
      <c r="A4304">
        <v>2021</v>
      </c>
      <c r="B4304">
        <v>3</v>
      </c>
      <c r="C4304">
        <v>109</v>
      </c>
      <c r="D4304" s="3"/>
      <c r="E4304" s="3"/>
    </row>
    <row r="4305" spans="1:5" x14ac:dyDescent="0.4">
      <c r="A4305">
        <v>2021</v>
      </c>
      <c r="B4305">
        <v>3</v>
      </c>
      <c r="C4305">
        <v>110</v>
      </c>
      <c r="D4305" s="3"/>
      <c r="E4305" s="3">
        <v>3</v>
      </c>
    </row>
    <row r="4306" spans="1:5" x14ac:dyDescent="0.4">
      <c r="A4306">
        <v>2021</v>
      </c>
      <c r="B4306">
        <v>3</v>
      </c>
      <c r="C4306">
        <v>111</v>
      </c>
      <c r="D4306" s="3"/>
      <c r="E4306" s="3"/>
    </row>
    <row r="4307" spans="1:5" x14ac:dyDescent="0.4">
      <c r="A4307">
        <v>2021</v>
      </c>
      <c r="B4307">
        <v>3</v>
      </c>
      <c r="C4307">
        <v>112</v>
      </c>
      <c r="D4307" s="3"/>
      <c r="E4307" s="3"/>
    </row>
    <row r="4308" spans="1:5" x14ac:dyDescent="0.4">
      <c r="A4308">
        <v>2021</v>
      </c>
      <c r="B4308">
        <v>3</v>
      </c>
      <c r="C4308">
        <v>113</v>
      </c>
      <c r="D4308" s="3"/>
      <c r="E4308" s="3"/>
    </row>
    <row r="4309" spans="1:5" x14ac:dyDescent="0.4">
      <c r="A4309">
        <v>2021</v>
      </c>
      <c r="B4309">
        <v>3</v>
      </c>
      <c r="C4309">
        <v>114</v>
      </c>
      <c r="D4309" s="3"/>
      <c r="E4309" s="3"/>
    </row>
    <row r="4310" spans="1:5" x14ac:dyDescent="0.4">
      <c r="A4310">
        <v>2021</v>
      </c>
      <c r="B4310">
        <v>3</v>
      </c>
      <c r="C4310">
        <v>115</v>
      </c>
      <c r="D4310" s="3"/>
      <c r="E4310" s="3"/>
    </row>
    <row r="4311" spans="1:5" x14ac:dyDescent="0.4">
      <c r="A4311">
        <v>2021</v>
      </c>
      <c r="B4311">
        <v>3</v>
      </c>
      <c r="C4311">
        <v>116</v>
      </c>
      <c r="D4311" s="3"/>
      <c r="E4311" s="3"/>
    </row>
    <row r="4312" spans="1:5" x14ac:dyDescent="0.4">
      <c r="A4312">
        <v>2021</v>
      </c>
      <c r="B4312">
        <v>3</v>
      </c>
      <c r="C4312">
        <v>117</v>
      </c>
      <c r="D4312" s="3"/>
      <c r="E4312" s="3"/>
    </row>
    <row r="4313" spans="1:5" x14ac:dyDescent="0.4">
      <c r="A4313">
        <v>2021</v>
      </c>
      <c r="B4313">
        <v>3</v>
      </c>
      <c r="C4313">
        <v>118</v>
      </c>
      <c r="D4313" s="3"/>
      <c r="E4313" s="3"/>
    </row>
    <row r="4314" spans="1:5" x14ac:dyDescent="0.4">
      <c r="A4314">
        <v>2021</v>
      </c>
      <c r="B4314">
        <v>3</v>
      </c>
      <c r="C4314">
        <v>119</v>
      </c>
      <c r="D4314" s="3"/>
      <c r="E4314" s="3"/>
    </row>
    <row r="4315" spans="1:5" x14ac:dyDescent="0.4">
      <c r="A4315">
        <v>2021</v>
      </c>
      <c r="B4315">
        <v>3</v>
      </c>
      <c r="C4315">
        <v>120</v>
      </c>
      <c r="D4315" s="3"/>
      <c r="E4315" s="3"/>
    </row>
    <row r="4316" spans="1:5" x14ac:dyDescent="0.4">
      <c r="A4316">
        <v>2021</v>
      </c>
      <c r="B4316">
        <v>3</v>
      </c>
      <c r="C4316">
        <v>121</v>
      </c>
      <c r="D4316" s="3"/>
      <c r="E4316" s="3"/>
    </row>
    <row r="4317" spans="1:5" x14ac:dyDescent="0.4">
      <c r="A4317">
        <v>2021</v>
      </c>
      <c r="B4317">
        <v>3</v>
      </c>
      <c r="C4317">
        <v>122</v>
      </c>
      <c r="D4317" s="3"/>
      <c r="E4317" s="3"/>
    </row>
    <row r="4318" spans="1:5" x14ac:dyDescent="0.4">
      <c r="A4318">
        <v>2021</v>
      </c>
      <c r="B4318">
        <v>3</v>
      </c>
      <c r="C4318">
        <v>123</v>
      </c>
      <c r="D4318" s="3"/>
      <c r="E4318" s="3"/>
    </row>
    <row r="4319" spans="1:5" x14ac:dyDescent="0.4">
      <c r="A4319">
        <v>2021</v>
      </c>
      <c r="B4319">
        <v>3</v>
      </c>
      <c r="C4319">
        <v>124</v>
      </c>
      <c r="D4319" s="3"/>
      <c r="E4319" s="3"/>
    </row>
    <row r="4320" spans="1:5" x14ac:dyDescent="0.4">
      <c r="A4320">
        <v>2021</v>
      </c>
      <c r="B4320">
        <v>3</v>
      </c>
      <c r="C4320">
        <v>125</v>
      </c>
      <c r="D4320" s="3"/>
      <c r="E4320" s="3"/>
    </row>
    <row r="4321" spans="1:5" x14ac:dyDescent="0.4">
      <c r="A4321">
        <v>2021</v>
      </c>
      <c r="B4321">
        <v>3</v>
      </c>
      <c r="C4321">
        <v>126</v>
      </c>
      <c r="D4321" s="3"/>
      <c r="E4321" s="3"/>
    </row>
    <row r="4322" spans="1:5" x14ac:dyDescent="0.4">
      <c r="A4322">
        <v>2021</v>
      </c>
      <c r="B4322">
        <v>3</v>
      </c>
      <c r="C4322">
        <v>127</v>
      </c>
      <c r="D4322" s="3"/>
      <c r="E4322" s="3"/>
    </row>
    <row r="4323" spans="1:5" x14ac:dyDescent="0.4">
      <c r="A4323">
        <v>2021</v>
      </c>
      <c r="B4323">
        <v>3</v>
      </c>
      <c r="C4323">
        <v>128</v>
      </c>
      <c r="D4323" s="3"/>
      <c r="E4323" s="3"/>
    </row>
    <row r="4324" spans="1:5" x14ac:dyDescent="0.4">
      <c r="A4324">
        <v>2021</v>
      </c>
      <c r="B4324">
        <v>3</v>
      </c>
      <c r="C4324">
        <v>129</v>
      </c>
      <c r="D4324" s="3"/>
      <c r="E4324" s="3"/>
    </row>
    <row r="4325" spans="1:5" x14ac:dyDescent="0.4">
      <c r="A4325">
        <v>2021</v>
      </c>
      <c r="B4325">
        <v>3</v>
      </c>
      <c r="C4325">
        <v>130</v>
      </c>
      <c r="D4325" s="3"/>
      <c r="E4325" s="3"/>
    </row>
    <row r="4326" spans="1:5" x14ac:dyDescent="0.4">
      <c r="A4326">
        <v>2021</v>
      </c>
      <c r="B4326">
        <v>4</v>
      </c>
      <c r="C4326">
        <v>0</v>
      </c>
      <c r="D4326" s="3">
        <v>947</v>
      </c>
      <c r="E4326" s="3">
        <v>951</v>
      </c>
    </row>
    <row r="4327" spans="1:5" x14ac:dyDescent="0.4">
      <c r="A4327">
        <v>2021</v>
      </c>
      <c r="B4327">
        <v>4</v>
      </c>
      <c r="C4327">
        <v>1</v>
      </c>
      <c r="D4327" s="3">
        <v>1209</v>
      </c>
      <c r="E4327" s="3">
        <v>1065</v>
      </c>
    </row>
    <row r="4328" spans="1:5" x14ac:dyDescent="0.4">
      <c r="A4328">
        <v>2021</v>
      </c>
      <c r="B4328">
        <v>4</v>
      </c>
      <c r="C4328">
        <v>2</v>
      </c>
      <c r="D4328" s="3">
        <v>1192</v>
      </c>
      <c r="E4328" s="3">
        <v>1049</v>
      </c>
    </row>
    <row r="4329" spans="1:5" x14ac:dyDescent="0.4">
      <c r="A4329">
        <v>2021</v>
      </c>
      <c r="B4329">
        <v>4</v>
      </c>
      <c r="C4329">
        <v>3</v>
      </c>
      <c r="D4329" s="3">
        <v>1281</v>
      </c>
      <c r="E4329" s="3">
        <v>1229</v>
      </c>
    </row>
    <row r="4330" spans="1:5" x14ac:dyDescent="0.4">
      <c r="A4330">
        <v>2021</v>
      </c>
      <c r="B4330">
        <v>4</v>
      </c>
      <c r="C4330">
        <v>4</v>
      </c>
      <c r="D4330" s="3">
        <v>1345</v>
      </c>
      <c r="E4330" s="3">
        <v>1219</v>
      </c>
    </row>
    <row r="4331" spans="1:5" x14ac:dyDescent="0.4">
      <c r="A4331">
        <v>2021</v>
      </c>
      <c r="B4331">
        <v>4</v>
      </c>
      <c r="C4331">
        <v>5</v>
      </c>
      <c r="D4331" s="3">
        <v>1413</v>
      </c>
      <c r="E4331" s="3">
        <v>1310</v>
      </c>
    </row>
    <row r="4332" spans="1:5" x14ac:dyDescent="0.4">
      <c r="A4332">
        <v>2021</v>
      </c>
      <c r="B4332">
        <v>4</v>
      </c>
      <c r="C4332">
        <v>6</v>
      </c>
      <c r="D4332" s="3">
        <v>1431</v>
      </c>
      <c r="E4332" s="3">
        <v>1429</v>
      </c>
    </row>
    <row r="4333" spans="1:5" x14ac:dyDescent="0.4">
      <c r="A4333">
        <v>2021</v>
      </c>
      <c r="B4333">
        <v>4</v>
      </c>
      <c r="C4333">
        <v>7</v>
      </c>
      <c r="D4333" s="3">
        <v>1398</v>
      </c>
      <c r="E4333" s="3">
        <v>1381</v>
      </c>
    </row>
    <row r="4334" spans="1:5" x14ac:dyDescent="0.4">
      <c r="A4334">
        <v>2021</v>
      </c>
      <c r="B4334">
        <v>4</v>
      </c>
      <c r="C4334">
        <v>8</v>
      </c>
      <c r="D4334" s="3">
        <v>1481</v>
      </c>
      <c r="E4334" s="3">
        <v>1409</v>
      </c>
    </row>
    <row r="4335" spans="1:5" x14ac:dyDescent="0.4">
      <c r="A4335">
        <v>2021</v>
      </c>
      <c r="B4335">
        <v>4</v>
      </c>
      <c r="C4335">
        <v>9</v>
      </c>
      <c r="D4335" s="3">
        <v>1478</v>
      </c>
      <c r="E4335" s="3">
        <v>1531</v>
      </c>
    </row>
    <row r="4336" spans="1:5" x14ac:dyDescent="0.4">
      <c r="A4336">
        <v>2021</v>
      </c>
      <c r="B4336">
        <v>4</v>
      </c>
      <c r="C4336">
        <v>10</v>
      </c>
      <c r="D4336" s="3">
        <v>1617</v>
      </c>
      <c r="E4336" s="3">
        <v>1519</v>
      </c>
    </row>
    <row r="4337" spans="1:5" x14ac:dyDescent="0.4">
      <c r="A4337">
        <v>2021</v>
      </c>
      <c r="B4337">
        <v>4</v>
      </c>
      <c r="C4337">
        <v>11</v>
      </c>
      <c r="D4337" s="3">
        <v>1565</v>
      </c>
      <c r="E4337" s="3">
        <v>1499</v>
      </c>
    </row>
    <row r="4338" spans="1:5" x14ac:dyDescent="0.4">
      <c r="A4338">
        <v>2021</v>
      </c>
      <c r="B4338">
        <v>4</v>
      </c>
      <c r="C4338">
        <v>12</v>
      </c>
      <c r="D4338" s="3">
        <v>1581</v>
      </c>
      <c r="E4338" s="3">
        <v>1518</v>
      </c>
    </row>
    <row r="4339" spans="1:5" x14ac:dyDescent="0.4">
      <c r="A4339">
        <v>2021</v>
      </c>
      <c r="B4339">
        <v>4</v>
      </c>
      <c r="C4339">
        <v>13</v>
      </c>
      <c r="D4339" s="3">
        <v>1692</v>
      </c>
      <c r="E4339" s="3">
        <v>1600</v>
      </c>
    </row>
    <row r="4340" spans="1:5" x14ac:dyDescent="0.4">
      <c r="A4340">
        <v>2021</v>
      </c>
      <c r="B4340">
        <v>4</v>
      </c>
      <c r="C4340">
        <v>14</v>
      </c>
      <c r="D4340" s="3">
        <v>1714</v>
      </c>
      <c r="E4340" s="3">
        <v>1628</v>
      </c>
    </row>
    <row r="4341" spans="1:5" x14ac:dyDescent="0.4">
      <c r="A4341">
        <v>2021</v>
      </c>
      <c r="B4341">
        <v>4</v>
      </c>
      <c r="C4341">
        <v>15</v>
      </c>
      <c r="D4341" s="3">
        <v>1972</v>
      </c>
      <c r="E4341" s="3">
        <v>1556</v>
      </c>
    </row>
    <row r="4342" spans="1:5" x14ac:dyDescent="0.4">
      <c r="A4342">
        <v>2021</v>
      </c>
      <c r="B4342">
        <v>4</v>
      </c>
      <c r="C4342">
        <v>16</v>
      </c>
      <c r="D4342" s="3">
        <v>2093</v>
      </c>
      <c r="E4342" s="3">
        <v>1656</v>
      </c>
    </row>
    <row r="4343" spans="1:5" x14ac:dyDescent="0.4">
      <c r="A4343">
        <v>2021</v>
      </c>
      <c r="B4343">
        <v>4</v>
      </c>
      <c r="C4343">
        <v>17</v>
      </c>
      <c r="D4343" s="3">
        <v>2189</v>
      </c>
      <c r="E4343" s="3">
        <v>1731</v>
      </c>
    </row>
    <row r="4344" spans="1:5" x14ac:dyDescent="0.4">
      <c r="A4344">
        <v>2021</v>
      </c>
      <c r="B4344">
        <v>4</v>
      </c>
      <c r="C4344">
        <v>18</v>
      </c>
      <c r="D4344" s="3">
        <v>2855</v>
      </c>
      <c r="E4344" s="3">
        <v>1899</v>
      </c>
    </row>
    <row r="4345" spans="1:5" x14ac:dyDescent="0.4">
      <c r="A4345">
        <v>2021</v>
      </c>
      <c r="B4345">
        <v>4</v>
      </c>
      <c r="C4345">
        <v>19</v>
      </c>
      <c r="D4345" s="3">
        <v>2685</v>
      </c>
      <c r="E4345" s="3">
        <v>1892</v>
      </c>
    </row>
    <row r="4346" spans="1:5" x14ac:dyDescent="0.4">
      <c r="A4346">
        <v>2021</v>
      </c>
      <c r="B4346">
        <v>4</v>
      </c>
      <c r="C4346">
        <v>20</v>
      </c>
      <c r="D4346" s="3">
        <v>2780</v>
      </c>
      <c r="E4346" s="3">
        <v>1929</v>
      </c>
    </row>
    <row r="4347" spans="1:5" x14ac:dyDescent="0.4">
      <c r="A4347">
        <v>2021</v>
      </c>
      <c r="B4347">
        <v>4</v>
      </c>
      <c r="C4347">
        <v>21</v>
      </c>
      <c r="D4347" s="3">
        <v>2645</v>
      </c>
      <c r="E4347" s="3">
        <v>1954</v>
      </c>
    </row>
    <row r="4348" spans="1:5" x14ac:dyDescent="0.4">
      <c r="A4348">
        <v>2021</v>
      </c>
      <c r="B4348">
        <v>4</v>
      </c>
      <c r="C4348">
        <v>22</v>
      </c>
      <c r="D4348" s="3">
        <v>2430</v>
      </c>
      <c r="E4348" s="3">
        <v>1816</v>
      </c>
    </row>
    <row r="4349" spans="1:5" x14ac:dyDescent="0.4">
      <c r="A4349">
        <v>2021</v>
      </c>
      <c r="B4349">
        <v>4</v>
      </c>
      <c r="C4349">
        <v>23</v>
      </c>
      <c r="D4349" s="3">
        <v>2138</v>
      </c>
      <c r="E4349" s="3">
        <v>1681</v>
      </c>
    </row>
    <row r="4350" spans="1:5" x14ac:dyDescent="0.4">
      <c r="A4350">
        <v>2021</v>
      </c>
      <c r="B4350">
        <v>4</v>
      </c>
      <c r="C4350">
        <v>24</v>
      </c>
      <c r="D4350" s="3">
        <v>2060</v>
      </c>
      <c r="E4350" s="3">
        <v>1665</v>
      </c>
    </row>
    <row r="4351" spans="1:5" x14ac:dyDescent="0.4">
      <c r="A4351">
        <v>2021</v>
      </c>
      <c r="B4351">
        <v>4</v>
      </c>
      <c r="C4351">
        <v>25</v>
      </c>
      <c r="D4351" s="3">
        <v>1906</v>
      </c>
      <c r="E4351" s="3">
        <v>1539</v>
      </c>
    </row>
    <row r="4352" spans="1:5" x14ac:dyDescent="0.4">
      <c r="A4352">
        <v>2021</v>
      </c>
      <c r="B4352">
        <v>4</v>
      </c>
      <c r="C4352">
        <v>26</v>
      </c>
      <c r="D4352" s="3">
        <v>1926</v>
      </c>
      <c r="E4352" s="3">
        <v>1648</v>
      </c>
    </row>
    <row r="4353" spans="1:5" x14ac:dyDescent="0.4">
      <c r="A4353">
        <v>2021</v>
      </c>
      <c r="B4353">
        <v>4</v>
      </c>
      <c r="C4353">
        <v>27</v>
      </c>
      <c r="D4353" s="3">
        <v>1898</v>
      </c>
      <c r="E4353" s="3">
        <v>1504</v>
      </c>
    </row>
    <row r="4354" spans="1:5" x14ac:dyDescent="0.4">
      <c r="A4354">
        <v>2021</v>
      </c>
      <c r="B4354">
        <v>4</v>
      </c>
      <c r="C4354">
        <v>28</v>
      </c>
      <c r="D4354" s="3">
        <v>1813</v>
      </c>
      <c r="E4354" s="3">
        <v>1448</v>
      </c>
    </row>
    <row r="4355" spans="1:5" x14ac:dyDescent="0.4">
      <c r="A4355">
        <v>2021</v>
      </c>
      <c r="B4355">
        <v>4</v>
      </c>
      <c r="C4355">
        <v>29</v>
      </c>
      <c r="D4355" s="3">
        <v>1840</v>
      </c>
      <c r="E4355" s="3">
        <v>1506</v>
      </c>
    </row>
    <row r="4356" spans="1:5" x14ac:dyDescent="0.4">
      <c r="A4356">
        <v>2021</v>
      </c>
      <c r="B4356">
        <v>4</v>
      </c>
      <c r="C4356">
        <v>30</v>
      </c>
      <c r="D4356" s="3">
        <v>1796</v>
      </c>
      <c r="E4356" s="3">
        <v>1529</v>
      </c>
    </row>
    <row r="4357" spans="1:5" x14ac:dyDescent="0.4">
      <c r="A4357">
        <v>2021</v>
      </c>
      <c r="B4357">
        <v>4</v>
      </c>
      <c r="C4357">
        <v>31</v>
      </c>
      <c r="D4357" s="3">
        <v>1802</v>
      </c>
      <c r="E4357" s="3">
        <v>1584</v>
      </c>
    </row>
    <row r="4358" spans="1:5" x14ac:dyDescent="0.4">
      <c r="A4358">
        <v>2021</v>
      </c>
      <c r="B4358">
        <v>4</v>
      </c>
      <c r="C4358">
        <v>32</v>
      </c>
      <c r="D4358" s="3">
        <v>1939</v>
      </c>
      <c r="E4358" s="3">
        <v>1647</v>
      </c>
    </row>
    <row r="4359" spans="1:5" x14ac:dyDescent="0.4">
      <c r="A4359">
        <v>2021</v>
      </c>
      <c r="B4359">
        <v>4</v>
      </c>
      <c r="C4359">
        <v>33</v>
      </c>
      <c r="D4359" s="3">
        <v>1942</v>
      </c>
      <c r="E4359" s="3">
        <v>1713</v>
      </c>
    </row>
    <row r="4360" spans="1:5" x14ac:dyDescent="0.4">
      <c r="A4360">
        <v>2021</v>
      </c>
      <c r="B4360">
        <v>4</v>
      </c>
      <c r="C4360">
        <v>34</v>
      </c>
      <c r="D4360" s="3">
        <v>2013</v>
      </c>
      <c r="E4360" s="3">
        <v>1707</v>
      </c>
    </row>
    <row r="4361" spans="1:5" x14ac:dyDescent="0.4">
      <c r="A4361">
        <v>2021</v>
      </c>
      <c r="B4361">
        <v>4</v>
      </c>
      <c r="C4361">
        <v>35</v>
      </c>
      <c r="D4361" s="3">
        <v>1971</v>
      </c>
      <c r="E4361" s="3">
        <v>1714</v>
      </c>
    </row>
    <row r="4362" spans="1:5" x14ac:dyDescent="0.4">
      <c r="A4362">
        <v>2021</v>
      </c>
      <c r="B4362">
        <v>4</v>
      </c>
      <c r="C4362">
        <v>36</v>
      </c>
      <c r="D4362" s="3">
        <v>2084</v>
      </c>
      <c r="E4362" s="3">
        <v>1891</v>
      </c>
    </row>
    <row r="4363" spans="1:5" x14ac:dyDescent="0.4">
      <c r="A4363">
        <v>2021</v>
      </c>
      <c r="B4363">
        <v>4</v>
      </c>
      <c r="C4363">
        <v>37</v>
      </c>
      <c r="D4363" s="3">
        <v>2048</v>
      </c>
      <c r="E4363" s="3">
        <v>1949</v>
      </c>
    </row>
    <row r="4364" spans="1:5" x14ac:dyDescent="0.4">
      <c r="A4364">
        <v>2021</v>
      </c>
      <c r="B4364">
        <v>4</v>
      </c>
      <c r="C4364">
        <v>38</v>
      </c>
      <c r="D4364" s="3">
        <v>2140</v>
      </c>
      <c r="E4364" s="3">
        <v>2003</v>
      </c>
    </row>
    <row r="4365" spans="1:5" x14ac:dyDescent="0.4">
      <c r="A4365">
        <v>2021</v>
      </c>
      <c r="B4365">
        <v>4</v>
      </c>
      <c r="C4365">
        <v>39</v>
      </c>
      <c r="D4365" s="3">
        <v>2143</v>
      </c>
      <c r="E4365" s="3">
        <v>1991</v>
      </c>
    </row>
    <row r="4366" spans="1:5" x14ac:dyDescent="0.4">
      <c r="A4366">
        <v>2021</v>
      </c>
      <c r="B4366">
        <v>4</v>
      </c>
      <c r="C4366">
        <v>40</v>
      </c>
      <c r="D4366" s="3">
        <v>2195</v>
      </c>
      <c r="E4366" s="3">
        <v>2104</v>
      </c>
    </row>
    <row r="4367" spans="1:5" x14ac:dyDescent="0.4">
      <c r="A4367">
        <v>2021</v>
      </c>
      <c r="B4367">
        <v>4</v>
      </c>
      <c r="C4367">
        <v>41</v>
      </c>
      <c r="D4367" s="3">
        <v>2343</v>
      </c>
      <c r="E4367" s="3">
        <v>2235</v>
      </c>
    </row>
    <row r="4368" spans="1:5" x14ac:dyDescent="0.4">
      <c r="A4368">
        <v>2021</v>
      </c>
      <c r="B4368">
        <v>4</v>
      </c>
      <c r="C4368">
        <v>42</v>
      </c>
      <c r="D4368" s="3">
        <v>2506</v>
      </c>
      <c r="E4368" s="3">
        <v>2281</v>
      </c>
    </row>
    <row r="4369" spans="1:5" x14ac:dyDescent="0.4">
      <c r="A4369">
        <v>2021</v>
      </c>
      <c r="B4369">
        <v>4</v>
      </c>
      <c r="C4369">
        <v>43</v>
      </c>
      <c r="D4369" s="3">
        <v>2504</v>
      </c>
      <c r="E4369" s="3">
        <v>2412</v>
      </c>
    </row>
    <row r="4370" spans="1:5" x14ac:dyDescent="0.4">
      <c r="A4370">
        <v>2021</v>
      </c>
      <c r="B4370">
        <v>4</v>
      </c>
      <c r="C4370">
        <v>44</v>
      </c>
      <c r="D4370" s="3">
        <v>2723</v>
      </c>
      <c r="E4370" s="3">
        <v>2539</v>
      </c>
    </row>
    <row r="4371" spans="1:5" x14ac:dyDescent="0.4">
      <c r="A4371">
        <v>2021</v>
      </c>
      <c r="B4371">
        <v>4</v>
      </c>
      <c r="C4371">
        <v>45</v>
      </c>
      <c r="D4371" s="3">
        <v>2932</v>
      </c>
      <c r="E4371" s="3">
        <v>2705</v>
      </c>
    </row>
    <row r="4372" spans="1:5" x14ac:dyDescent="0.4">
      <c r="A4372">
        <v>2021</v>
      </c>
      <c r="B4372">
        <v>4</v>
      </c>
      <c r="C4372">
        <v>46</v>
      </c>
      <c r="D4372" s="3">
        <v>3077</v>
      </c>
      <c r="E4372" s="3">
        <v>3019</v>
      </c>
    </row>
    <row r="4373" spans="1:5" x14ac:dyDescent="0.4">
      <c r="A4373">
        <v>2021</v>
      </c>
      <c r="B4373">
        <v>4</v>
      </c>
      <c r="C4373">
        <v>47</v>
      </c>
      <c r="D4373" s="3">
        <v>3373</v>
      </c>
      <c r="E4373" s="3">
        <v>3122</v>
      </c>
    </row>
    <row r="4374" spans="1:5" x14ac:dyDescent="0.4">
      <c r="A4374">
        <v>2021</v>
      </c>
      <c r="B4374">
        <v>4</v>
      </c>
      <c r="C4374">
        <v>48</v>
      </c>
      <c r="D4374" s="3">
        <v>3389</v>
      </c>
      <c r="E4374" s="3">
        <v>3122</v>
      </c>
    </row>
    <row r="4375" spans="1:5" x14ac:dyDescent="0.4">
      <c r="A4375">
        <v>2021</v>
      </c>
      <c r="B4375">
        <v>4</v>
      </c>
      <c r="C4375">
        <v>49</v>
      </c>
      <c r="D4375" s="3">
        <v>3450</v>
      </c>
      <c r="E4375" s="3">
        <v>3183</v>
      </c>
    </row>
    <row r="4376" spans="1:5" x14ac:dyDescent="0.4">
      <c r="A4376">
        <v>2021</v>
      </c>
      <c r="B4376">
        <v>4</v>
      </c>
      <c r="C4376">
        <v>50</v>
      </c>
      <c r="D4376" s="3">
        <v>3260</v>
      </c>
      <c r="E4376" s="3">
        <v>3132</v>
      </c>
    </row>
    <row r="4377" spans="1:5" x14ac:dyDescent="0.4">
      <c r="A4377">
        <v>2021</v>
      </c>
      <c r="B4377">
        <v>4</v>
      </c>
      <c r="C4377">
        <v>51</v>
      </c>
      <c r="D4377" s="3">
        <v>3151</v>
      </c>
      <c r="E4377" s="3">
        <v>2865</v>
      </c>
    </row>
    <row r="4378" spans="1:5" x14ac:dyDescent="0.4">
      <c r="A4378">
        <v>2021</v>
      </c>
      <c r="B4378">
        <v>4</v>
      </c>
      <c r="C4378">
        <v>52</v>
      </c>
      <c r="D4378" s="3">
        <v>3195</v>
      </c>
      <c r="E4378" s="3">
        <v>2887</v>
      </c>
    </row>
    <row r="4379" spans="1:5" x14ac:dyDescent="0.4">
      <c r="A4379">
        <v>2021</v>
      </c>
      <c r="B4379">
        <v>4</v>
      </c>
      <c r="C4379">
        <v>53</v>
      </c>
      <c r="D4379" s="3">
        <v>3054</v>
      </c>
      <c r="E4379" s="3">
        <v>2887</v>
      </c>
    </row>
    <row r="4380" spans="1:5" x14ac:dyDescent="0.4">
      <c r="A4380">
        <v>2021</v>
      </c>
      <c r="B4380">
        <v>4</v>
      </c>
      <c r="C4380">
        <v>54</v>
      </c>
      <c r="D4380" s="3">
        <v>2686</v>
      </c>
      <c r="E4380" s="3">
        <v>2511</v>
      </c>
    </row>
    <row r="4381" spans="1:5" x14ac:dyDescent="0.4">
      <c r="A4381">
        <v>2021</v>
      </c>
      <c r="B4381">
        <v>4</v>
      </c>
      <c r="C4381">
        <v>55</v>
      </c>
      <c r="D4381" s="3">
        <v>2619</v>
      </c>
      <c r="E4381" s="3">
        <v>2493</v>
      </c>
    </row>
    <row r="4382" spans="1:5" x14ac:dyDescent="0.4">
      <c r="A4382">
        <v>2021</v>
      </c>
      <c r="B4382">
        <v>4</v>
      </c>
      <c r="C4382">
        <v>56</v>
      </c>
      <c r="D4382" s="3">
        <v>2645</v>
      </c>
      <c r="E4382" s="3">
        <v>2645</v>
      </c>
    </row>
    <row r="4383" spans="1:5" x14ac:dyDescent="0.4">
      <c r="A4383">
        <v>2021</v>
      </c>
      <c r="B4383">
        <v>4</v>
      </c>
      <c r="C4383">
        <v>57</v>
      </c>
      <c r="D4383" s="3">
        <v>2594</v>
      </c>
      <c r="E4383" s="3">
        <v>2417</v>
      </c>
    </row>
    <row r="4384" spans="1:5" x14ac:dyDescent="0.4">
      <c r="A4384">
        <v>2021</v>
      </c>
      <c r="B4384">
        <v>4</v>
      </c>
      <c r="C4384">
        <v>58</v>
      </c>
      <c r="D4384" s="3">
        <v>2528</v>
      </c>
      <c r="E4384" s="3">
        <v>2366</v>
      </c>
    </row>
    <row r="4385" spans="1:5" x14ac:dyDescent="0.4">
      <c r="A4385">
        <v>2021</v>
      </c>
      <c r="B4385">
        <v>4</v>
      </c>
      <c r="C4385">
        <v>59</v>
      </c>
      <c r="D4385" s="3">
        <v>2479</v>
      </c>
      <c r="E4385" s="3">
        <v>2394</v>
      </c>
    </row>
    <row r="4386" spans="1:5" x14ac:dyDescent="0.4">
      <c r="A4386">
        <v>2021</v>
      </c>
      <c r="B4386">
        <v>4</v>
      </c>
      <c r="C4386">
        <v>60</v>
      </c>
      <c r="D4386" s="3">
        <v>2281</v>
      </c>
      <c r="E4386" s="3">
        <v>2265</v>
      </c>
    </row>
    <row r="4387" spans="1:5" x14ac:dyDescent="0.4">
      <c r="A4387">
        <v>2021</v>
      </c>
      <c r="B4387">
        <v>4</v>
      </c>
      <c r="C4387">
        <v>61</v>
      </c>
      <c r="D4387" s="3">
        <v>2430</v>
      </c>
      <c r="E4387" s="3">
        <v>2238</v>
      </c>
    </row>
    <row r="4388" spans="1:5" x14ac:dyDescent="0.4">
      <c r="A4388">
        <v>2021</v>
      </c>
      <c r="B4388">
        <v>4</v>
      </c>
      <c r="C4388">
        <v>62</v>
      </c>
      <c r="D4388" s="3">
        <v>2402</v>
      </c>
      <c r="E4388" s="3">
        <v>2307</v>
      </c>
    </row>
    <row r="4389" spans="1:5" x14ac:dyDescent="0.4">
      <c r="A4389">
        <v>2021</v>
      </c>
      <c r="B4389">
        <v>4</v>
      </c>
      <c r="C4389">
        <v>63</v>
      </c>
      <c r="D4389" s="3">
        <v>2194</v>
      </c>
      <c r="E4389" s="3">
        <v>2176</v>
      </c>
    </row>
    <row r="4390" spans="1:5" x14ac:dyDescent="0.4">
      <c r="A4390">
        <v>2021</v>
      </c>
      <c r="B4390">
        <v>4</v>
      </c>
      <c r="C4390">
        <v>64</v>
      </c>
      <c r="D4390" s="3">
        <v>2291</v>
      </c>
      <c r="E4390" s="3">
        <v>2225</v>
      </c>
    </row>
    <row r="4391" spans="1:5" x14ac:dyDescent="0.4">
      <c r="A4391">
        <v>2021</v>
      </c>
      <c r="B4391">
        <v>4</v>
      </c>
      <c r="C4391">
        <v>65</v>
      </c>
      <c r="D4391" s="3">
        <v>2275</v>
      </c>
      <c r="E4391" s="3">
        <v>2286</v>
      </c>
    </row>
    <row r="4392" spans="1:5" x14ac:dyDescent="0.4">
      <c r="A4392">
        <v>2021</v>
      </c>
      <c r="B4392">
        <v>4</v>
      </c>
      <c r="C4392">
        <v>66</v>
      </c>
      <c r="D4392" s="3">
        <v>2355</v>
      </c>
      <c r="E4392" s="3">
        <v>2418</v>
      </c>
    </row>
    <row r="4393" spans="1:5" x14ac:dyDescent="0.4">
      <c r="A4393">
        <v>2021</v>
      </c>
      <c r="B4393">
        <v>4</v>
      </c>
      <c r="C4393">
        <v>67</v>
      </c>
      <c r="D4393" s="3">
        <v>2433</v>
      </c>
      <c r="E4393" s="3">
        <v>2475</v>
      </c>
    </row>
    <row r="4394" spans="1:5" x14ac:dyDescent="0.4">
      <c r="A4394">
        <v>2021</v>
      </c>
      <c r="B4394">
        <v>4</v>
      </c>
      <c r="C4394">
        <v>68</v>
      </c>
      <c r="D4394" s="3">
        <v>2604</v>
      </c>
      <c r="E4394" s="3">
        <v>2683</v>
      </c>
    </row>
    <row r="4395" spans="1:5" x14ac:dyDescent="0.4">
      <c r="A4395">
        <v>2021</v>
      </c>
      <c r="B4395">
        <v>4</v>
      </c>
      <c r="C4395">
        <v>69</v>
      </c>
      <c r="D4395" s="3">
        <v>2710</v>
      </c>
      <c r="E4395" s="3">
        <v>2900</v>
      </c>
    </row>
    <row r="4396" spans="1:5" x14ac:dyDescent="0.4">
      <c r="A4396">
        <v>2021</v>
      </c>
      <c r="B4396">
        <v>4</v>
      </c>
      <c r="C4396">
        <v>70</v>
      </c>
      <c r="D4396" s="3">
        <v>2954</v>
      </c>
      <c r="E4396" s="3">
        <v>3089</v>
      </c>
    </row>
    <row r="4397" spans="1:5" x14ac:dyDescent="0.4">
      <c r="A4397">
        <v>2021</v>
      </c>
      <c r="B4397">
        <v>4</v>
      </c>
      <c r="C4397">
        <v>71</v>
      </c>
      <c r="D4397" s="3">
        <v>3353</v>
      </c>
      <c r="E4397" s="3">
        <v>3696</v>
      </c>
    </row>
    <row r="4398" spans="1:5" x14ac:dyDescent="0.4">
      <c r="A4398">
        <v>2021</v>
      </c>
      <c r="B4398">
        <v>4</v>
      </c>
      <c r="C4398">
        <v>72</v>
      </c>
      <c r="D4398" s="3">
        <v>3274</v>
      </c>
      <c r="E4398" s="3">
        <v>3672</v>
      </c>
    </row>
    <row r="4399" spans="1:5" x14ac:dyDescent="0.4">
      <c r="A4399">
        <v>2021</v>
      </c>
      <c r="B4399">
        <v>4</v>
      </c>
      <c r="C4399">
        <v>73</v>
      </c>
      <c r="D4399" s="3">
        <v>3538</v>
      </c>
      <c r="E4399" s="3">
        <v>4055</v>
      </c>
    </row>
    <row r="4400" spans="1:5" x14ac:dyDescent="0.4">
      <c r="A4400">
        <v>2021</v>
      </c>
      <c r="B4400">
        <v>4</v>
      </c>
      <c r="C4400">
        <v>74</v>
      </c>
      <c r="D4400" s="3">
        <v>2802</v>
      </c>
      <c r="E4400" s="3">
        <v>3315</v>
      </c>
    </row>
    <row r="4401" spans="1:5" x14ac:dyDescent="0.4">
      <c r="A4401">
        <v>2021</v>
      </c>
      <c r="B4401">
        <v>4</v>
      </c>
      <c r="C4401">
        <v>75</v>
      </c>
      <c r="D4401" s="3">
        <v>1785</v>
      </c>
      <c r="E4401" s="3">
        <v>2216</v>
      </c>
    </row>
    <row r="4402" spans="1:5" x14ac:dyDescent="0.4">
      <c r="A4402">
        <v>2021</v>
      </c>
      <c r="B4402">
        <v>4</v>
      </c>
      <c r="C4402">
        <v>76</v>
      </c>
      <c r="D4402" s="3">
        <v>2272</v>
      </c>
      <c r="E4402" s="3">
        <v>2850</v>
      </c>
    </row>
    <row r="4403" spans="1:5" x14ac:dyDescent="0.4">
      <c r="A4403">
        <v>2021</v>
      </c>
      <c r="B4403">
        <v>4</v>
      </c>
      <c r="C4403">
        <v>77</v>
      </c>
      <c r="D4403" s="3">
        <v>2725</v>
      </c>
      <c r="E4403" s="3">
        <v>3259</v>
      </c>
    </row>
    <row r="4404" spans="1:5" x14ac:dyDescent="0.4">
      <c r="A4404">
        <v>2021</v>
      </c>
      <c r="B4404">
        <v>4</v>
      </c>
      <c r="C4404">
        <v>78</v>
      </c>
      <c r="D4404" s="3">
        <v>2546</v>
      </c>
      <c r="E4404" s="3">
        <v>3018</v>
      </c>
    </row>
    <row r="4405" spans="1:5" x14ac:dyDescent="0.4">
      <c r="A4405">
        <v>2021</v>
      </c>
      <c r="B4405">
        <v>4</v>
      </c>
      <c r="C4405">
        <v>79</v>
      </c>
      <c r="D4405" s="3">
        <v>2510</v>
      </c>
      <c r="E4405" s="3">
        <v>3004</v>
      </c>
    </row>
    <row r="4406" spans="1:5" x14ac:dyDescent="0.4">
      <c r="A4406">
        <v>2021</v>
      </c>
      <c r="B4406">
        <v>4</v>
      </c>
      <c r="C4406">
        <v>80</v>
      </c>
      <c r="D4406" s="3">
        <v>2151</v>
      </c>
      <c r="E4406" s="3">
        <v>2755</v>
      </c>
    </row>
    <row r="4407" spans="1:5" x14ac:dyDescent="0.4">
      <c r="A4407">
        <v>2021</v>
      </c>
      <c r="B4407">
        <v>4</v>
      </c>
      <c r="C4407">
        <v>81</v>
      </c>
      <c r="D4407" s="3">
        <v>1913</v>
      </c>
      <c r="E4407" s="3">
        <v>2440</v>
      </c>
    </row>
    <row r="4408" spans="1:5" x14ac:dyDescent="0.4">
      <c r="A4408">
        <v>2021</v>
      </c>
      <c r="B4408">
        <v>4</v>
      </c>
      <c r="C4408">
        <v>82</v>
      </c>
      <c r="D4408" s="3">
        <v>1628</v>
      </c>
      <c r="E4408" s="3">
        <v>2107</v>
      </c>
    </row>
    <row r="4409" spans="1:5" x14ac:dyDescent="0.4">
      <c r="A4409">
        <v>2021</v>
      </c>
      <c r="B4409">
        <v>4</v>
      </c>
      <c r="C4409">
        <v>83</v>
      </c>
      <c r="D4409" s="3">
        <v>1668</v>
      </c>
      <c r="E4409" s="3">
        <v>2232</v>
      </c>
    </row>
    <row r="4410" spans="1:5" x14ac:dyDescent="0.4">
      <c r="A4410">
        <v>2021</v>
      </c>
      <c r="B4410">
        <v>4</v>
      </c>
      <c r="C4410">
        <v>84</v>
      </c>
      <c r="D4410" s="3">
        <v>1459</v>
      </c>
      <c r="E4410" s="3">
        <v>1987</v>
      </c>
    </row>
    <row r="4411" spans="1:5" x14ac:dyDescent="0.4">
      <c r="A4411">
        <v>2021</v>
      </c>
      <c r="B4411">
        <v>4</v>
      </c>
      <c r="C4411">
        <v>85</v>
      </c>
      <c r="D4411" s="3">
        <v>1397</v>
      </c>
      <c r="E4411" s="3">
        <v>2044</v>
      </c>
    </row>
    <row r="4412" spans="1:5" x14ac:dyDescent="0.4">
      <c r="A4412">
        <v>2021</v>
      </c>
      <c r="B4412">
        <v>4</v>
      </c>
      <c r="C4412">
        <v>86</v>
      </c>
      <c r="D4412" s="3">
        <v>1196</v>
      </c>
      <c r="E4412" s="3">
        <v>1831</v>
      </c>
    </row>
    <row r="4413" spans="1:5" x14ac:dyDescent="0.4">
      <c r="A4413">
        <v>2021</v>
      </c>
      <c r="B4413">
        <v>4</v>
      </c>
      <c r="C4413">
        <v>87</v>
      </c>
      <c r="D4413" s="3">
        <v>935</v>
      </c>
      <c r="E4413" s="3">
        <v>1579</v>
      </c>
    </row>
    <row r="4414" spans="1:5" x14ac:dyDescent="0.4">
      <c r="A4414">
        <v>2021</v>
      </c>
      <c r="B4414">
        <v>4</v>
      </c>
      <c r="C4414">
        <v>88</v>
      </c>
      <c r="D4414" s="3">
        <v>847</v>
      </c>
      <c r="E4414" s="3">
        <v>1510</v>
      </c>
    </row>
    <row r="4415" spans="1:5" x14ac:dyDescent="0.4">
      <c r="A4415">
        <v>2021</v>
      </c>
      <c r="B4415">
        <v>4</v>
      </c>
      <c r="C4415">
        <v>89</v>
      </c>
      <c r="D4415" s="3">
        <v>688</v>
      </c>
      <c r="E4415" s="3">
        <v>1270</v>
      </c>
    </row>
    <row r="4416" spans="1:5" x14ac:dyDescent="0.4">
      <c r="A4416">
        <v>2021</v>
      </c>
      <c r="B4416">
        <v>4</v>
      </c>
      <c r="C4416">
        <v>90</v>
      </c>
      <c r="D4416" s="3">
        <v>517</v>
      </c>
      <c r="E4416" s="3">
        <v>1080</v>
      </c>
    </row>
    <row r="4417" spans="1:5" x14ac:dyDescent="0.4">
      <c r="A4417">
        <v>2021</v>
      </c>
      <c r="B4417">
        <v>4</v>
      </c>
      <c r="C4417">
        <v>91</v>
      </c>
      <c r="D4417" s="3">
        <v>384</v>
      </c>
      <c r="E4417" s="3">
        <v>946</v>
      </c>
    </row>
    <row r="4418" spans="1:5" x14ac:dyDescent="0.4">
      <c r="A4418">
        <v>2021</v>
      </c>
      <c r="B4418">
        <v>4</v>
      </c>
      <c r="C4418">
        <v>92</v>
      </c>
      <c r="D4418" s="3">
        <v>322</v>
      </c>
      <c r="E4418" s="3">
        <v>824</v>
      </c>
    </row>
    <row r="4419" spans="1:5" x14ac:dyDescent="0.4">
      <c r="A4419">
        <v>2021</v>
      </c>
      <c r="B4419">
        <v>4</v>
      </c>
      <c r="C4419">
        <v>93</v>
      </c>
      <c r="D4419" s="3">
        <v>243</v>
      </c>
      <c r="E4419" s="3">
        <v>623</v>
      </c>
    </row>
    <row r="4420" spans="1:5" x14ac:dyDescent="0.4">
      <c r="A4420">
        <v>2021</v>
      </c>
      <c r="B4420">
        <v>4</v>
      </c>
      <c r="C4420">
        <v>94</v>
      </c>
      <c r="D4420" s="3">
        <v>182</v>
      </c>
      <c r="E4420" s="3">
        <v>503</v>
      </c>
    </row>
    <row r="4421" spans="1:5" x14ac:dyDescent="0.4">
      <c r="A4421">
        <v>2021</v>
      </c>
      <c r="B4421">
        <v>4</v>
      </c>
      <c r="C4421">
        <v>95</v>
      </c>
      <c r="D4421" s="3">
        <v>129</v>
      </c>
      <c r="E4421" s="3">
        <v>459</v>
      </c>
    </row>
    <row r="4422" spans="1:5" x14ac:dyDescent="0.4">
      <c r="A4422">
        <v>2021</v>
      </c>
      <c r="B4422">
        <v>4</v>
      </c>
      <c r="C4422">
        <v>96</v>
      </c>
      <c r="D4422" s="3">
        <v>65</v>
      </c>
      <c r="E4422" s="3">
        <v>366</v>
      </c>
    </row>
    <row r="4423" spans="1:5" x14ac:dyDescent="0.4">
      <c r="A4423">
        <v>2021</v>
      </c>
      <c r="B4423">
        <v>4</v>
      </c>
      <c r="C4423">
        <v>97</v>
      </c>
      <c r="D4423" s="3">
        <v>69</v>
      </c>
      <c r="E4423" s="3">
        <v>234</v>
      </c>
    </row>
    <row r="4424" spans="1:5" x14ac:dyDescent="0.4">
      <c r="A4424">
        <v>2021</v>
      </c>
      <c r="B4424">
        <v>4</v>
      </c>
      <c r="C4424">
        <v>98</v>
      </c>
      <c r="D4424" s="3">
        <v>37</v>
      </c>
      <c r="E4424" s="3">
        <v>172</v>
      </c>
    </row>
    <row r="4425" spans="1:5" x14ac:dyDescent="0.4">
      <c r="A4425">
        <v>2021</v>
      </c>
      <c r="B4425">
        <v>4</v>
      </c>
      <c r="C4425">
        <v>99</v>
      </c>
      <c r="D4425" s="3">
        <v>23</v>
      </c>
      <c r="E4425" s="3">
        <v>138</v>
      </c>
    </row>
    <row r="4426" spans="1:5" x14ac:dyDescent="0.4">
      <c r="A4426">
        <v>2021</v>
      </c>
      <c r="B4426">
        <v>4</v>
      </c>
      <c r="C4426">
        <v>100</v>
      </c>
      <c r="D4426" s="3">
        <v>12</v>
      </c>
      <c r="E4426" s="3">
        <v>88</v>
      </c>
    </row>
    <row r="4427" spans="1:5" x14ac:dyDescent="0.4">
      <c r="A4427">
        <v>2021</v>
      </c>
      <c r="B4427">
        <v>4</v>
      </c>
      <c r="C4427">
        <v>101</v>
      </c>
      <c r="D4427" s="3">
        <v>11</v>
      </c>
      <c r="E4427" s="3">
        <v>54</v>
      </c>
    </row>
    <row r="4428" spans="1:5" x14ac:dyDescent="0.4">
      <c r="A4428">
        <v>2021</v>
      </c>
      <c r="B4428">
        <v>4</v>
      </c>
      <c r="C4428">
        <v>102</v>
      </c>
      <c r="D4428" s="3">
        <v>7</v>
      </c>
      <c r="E4428" s="3">
        <v>27</v>
      </c>
    </row>
    <row r="4429" spans="1:5" x14ac:dyDescent="0.4">
      <c r="A4429">
        <v>2021</v>
      </c>
      <c r="B4429">
        <v>4</v>
      </c>
      <c r="C4429">
        <v>103</v>
      </c>
      <c r="D4429" s="3">
        <v>2</v>
      </c>
      <c r="E4429" s="3">
        <v>24</v>
      </c>
    </row>
    <row r="4430" spans="1:5" x14ac:dyDescent="0.4">
      <c r="A4430">
        <v>2021</v>
      </c>
      <c r="B4430">
        <v>4</v>
      </c>
      <c r="C4430">
        <v>104</v>
      </c>
      <c r="D4430" s="3">
        <v>1</v>
      </c>
      <c r="E4430" s="3">
        <v>13</v>
      </c>
    </row>
    <row r="4431" spans="1:5" x14ac:dyDescent="0.4">
      <c r="A4431">
        <v>2021</v>
      </c>
      <c r="B4431">
        <v>4</v>
      </c>
      <c r="C4431">
        <v>105</v>
      </c>
      <c r="D4431" s="3">
        <v>1</v>
      </c>
      <c r="E4431" s="3">
        <v>5</v>
      </c>
    </row>
    <row r="4432" spans="1:5" x14ac:dyDescent="0.4">
      <c r="A4432">
        <v>2021</v>
      </c>
      <c r="B4432">
        <v>4</v>
      </c>
      <c r="C4432">
        <v>106</v>
      </c>
      <c r="D4432" s="3"/>
      <c r="E4432" s="3">
        <v>5</v>
      </c>
    </row>
    <row r="4433" spans="1:5" x14ac:dyDescent="0.4">
      <c r="A4433">
        <v>2021</v>
      </c>
      <c r="B4433">
        <v>4</v>
      </c>
      <c r="C4433">
        <v>107</v>
      </c>
      <c r="D4433" s="3">
        <v>1</v>
      </c>
      <c r="E4433" s="3">
        <v>4</v>
      </c>
    </row>
    <row r="4434" spans="1:5" x14ac:dyDescent="0.4">
      <c r="A4434">
        <v>2021</v>
      </c>
      <c r="B4434">
        <v>4</v>
      </c>
      <c r="C4434">
        <v>108</v>
      </c>
      <c r="D4434" s="3">
        <v>1</v>
      </c>
      <c r="E4434" s="3">
        <v>1</v>
      </c>
    </row>
    <row r="4435" spans="1:5" x14ac:dyDescent="0.4">
      <c r="A4435">
        <v>2021</v>
      </c>
      <c r="B4435">
        <v>4</v>
      </c>
      <c r="C4435">
        <v>109</v>
      </c>
      <c r="D4435" s="3"/>
      <c r="E4435" s="3"/>
    </row>
    <row r="4436" spans="1:5" x14ac:dyDescent="0.4">
      <c r="A4436">
        <v>2021</v>
      </c>
      <c r="B4436">
        <v>4</v>
      </c>
      <c r="C4436">
        <v>110</v>
      </c>
      <c r="D4436" s="3"/>
      <c r="E4436" s="3">
        <v>3</v>
      </c>
    </row>
    <row r="4437" spans="1:5" x14ac:dyDescent="0.4">
      <c r="A4437">
        <v>2021</v>
      </c>
      <c r="B4437">
        <v>4</v>
      </c>
      <c r="C4437">
        <v>111</v>
      </c>
      <c r="D4437" s="3"/>
      <c r="E4437" s="3"/>
    </row>
    <row r="4438" spans="1:5" x14ac:dyDescent="0.4">
      <c r="A4438">
        <v>2021</v>
      </c>
      <c r="B4438">
        <v>4</v>
      </c>
      <c r="C4438">
        <v>112</v>
      </c>
      <c r="D4438" s="3"/>
      <c r="E4438" s="3"/>
    </row>
    <row r="4439" spans="1:5" x14ac:dyDescent="0.4">
      <c r="A4439">
        <v>2021</v>
      </c>
      <c r="B4439">
        <v>4</v>
      </c>
      <c r="C4439">
        <v>113</v>
      </c>
      <c r="D4439" s="3"/>
      <c r="E4439" s="3"/>
    </row>
    <row r="4440" spans="1:5" x14ac:dyDescent="0.4">
      <c r="A4440">
        <v>2021</v>
      </c>
      <c r="B4440">
        <v>4</v>
      </c>
      <c r="C4440">
        <v>114</v>
      </c>
      <c r="D4440" s="3"/>
      <c r="E4440" s="3"/>
    </row>
    <row r="4441" spans="1:5" x14ac:dyDescent="0.4">
      <c r="A4441">
        <v>2021</v>
      </c>
      <c r="B4441">
        <v>4</v>
      </c>
      <c r="C4441">
        <v>115</v>
      </c>
      <c r="D4441" s="3"/>
      <c r="E4441" s="3"/>
    </row>
    <row r="4442" spans="1:5" x14ac:dyDescent="0.4">
      <c r="A4442">
        <v>2021</v>
      </c>
      <c r="B4442">
        <v>4</v>
      </c>
      <c r="C4442">
        <v>116</v>
      </c>
      <c r="D4442" s="3"/>
      <c r="E4442" s="3"/>
    </row>
    <row r="4443" spans="1:5" x14ac:dyDescent="0.4">
      <c r="A4443">
        <v>2021</v>
      </c>
      <c r="B4443">
        <v>4</v>
      </c>
      <c r="C4443">
        <v>117</v>
      </c>
      <c r="D4443" s="3"/>
      <c r="E4443" s="3"/>
    </row>
    <row r="4444" spans="1:5" x14ac:dyDescent="0.4">
      <c r="A4444">
        <v>2021</v>
      </c>
      <c r="B4444">
        <v>4</v>
      </c>
      <c r="C4444">
        <v>118</v>
      </c>
      <c r="D4444" s="3"/>
      <c r="E4444" s="3"/>
    </row>
    <row r="4445" spans="1:5" x14ac:dyDescent="0.4">
      <c r="A4445">
        <v>2021</v>
      </c>
      <c r="B4445">
        <v>4</v>
      </c>
      <c r="C4445">
        <v>119</v>
      </c>
      <c r="D4445" s="3"/>
      <c r="E4445" s="3"/>
    </row>
    <row r="4446" spans="1:5" x14ac:dyDescent="0.4">
      <c r="A4446">
        <v>2021</v>
      </c>
      <c r="B4446">
        <v>4</v>
      </c>
      <c r="C4446">
        <v>120</v>
      </c>
      <c r="D4446" s="3"/>
      <c r="E4446" s="3"/>
    </row>
    <row r="4447" spans="1:5" x14ac:dyDescent="0.4">
      <c r="A4447">
        <v>2021</v>
      </c>
      <c r="B4447">
        <v>4</v>
      </c>
      <c r="C4447">
        <v>121</v>
      </c>
      <c r="D4447" s="3"/>
      <c r="E4447" s="3"/>
    </row>
    <row r="4448" spans="1:5" x14ac:dyDescent="0.4">
      <c r="A4448">
        <v>2021</v>
      </c>
      <c r="B4448">
        <v>4</v>
      </c>
      <c r="C4448">
        <v>122</v>
      </c>
      <c r="D4448" s="3"/>
      <c r="E4448" s="3"/>
    </row>
    <row r="4449" spans="1:5" x14ac:dyDescent="0.4">
      <c r="A4449">
        <v>2021</v>
      </c>
      <c r="B4449">
        <v>4</v>
      </c>
      <c r="C4449">
        <v>123</v>
      </c>
      <c r="D4449" s="3"/>
      <c r="E4449" s="3"/>
    </row>
    <row r="4450" spans="1:5" x14ac:dyDescent="0.4">
      <c r="A4450">
        <v>2021</v>
      </c>
      <c r="B4450">
        <v>4</v>
      </c>
      <c r="C4450">
        <v>124</v>
      </c>
      <c r="D4450" s="3"/>
      <c r="E4450" s="3"/>
    </row>
    <row r="4451" spans="1:5" x14ac:dyDescent="0.4">
      <c r="A4451">
        <v>2021</v>
      </c>
      <c r="B4451">
        <v>4</v>
      </c>
      <c r="C4451">
        <v>125</v>
      </c>
      <c r="D4451" s="3"/>
      <c r="E4451" s="3"/>
    </row>
    <row r="4452" spans="1:5" x14ac:dyDescent="0.4">
      <c r="A4452">
        <v>2021</v>
      </c>
      <c r="B4452">
        <v>4</v>
      </c>
      <c r="C4452">
        <v>126</v>
      </c>
      <c r="D4452" s="3"/>
      <c r="E4452" s="3"/>
    </row>
    <row r="4453" spans="1:5" x14ac:dyDescent="0.4">
      <c r="A4453">
        <v>2021</v>
      </c>
      <c r="B4453">
        <v>4</v>
      </c>
      <c r="C4453">
        <v>127</v>
      </c>
      <c r="D4453" s="3"/>
      <c r="E4453" s="3"/>
    </row>
    <row r="4454" spans="1:5" x14ac:dyDescent="0.4">
      <c r="A4454">
        <v>2021</v>
      </c>
      <c r="B4454">
        <v>4</v>
      </c>
      <c r="C4454">
        <v>128</v>
      </c>
      <c r="D4454" s="3"/>
      <c r="E4454" s="3"/>
    </row>
    <row r="4455" spans="1:5" x14ac:dyDescent="0.4">
      <c r="A4455">
        <v>2021</v>
      </c>
      <c r="B4455">
        <v>4</v>
      </c>
      <c r="C4455">
        <v>129</v>
      </c>
      <c r="D4455" s="3"/>
      <c r="E4455" s="3"/>
    </row>
    <row r="4456" spans="1:5" x14ac:dyDescent="0.4">
      <c r="A4456">
        <v>2021</v>
      </c>
      <c r="B4456">
        <v>4</v>
      </c>
      <c r="C4456">
        <v>130</v>
      </c>
      <c r="D4456" s="3"/>
      <c r="E4456" s="3"/>
    </row>
    <row r="4457" spans="1:5" x14ac:dyDescent="0.4">
      <c r="A4457">
        <v>2021</v>
      </c>
      <c r="B4457">
        <v>5</v>
      </c>
      <c r="C4457">
        <v>0</v>
      </c>
      <c r="D4457" s="3">
        <v>947</v>
      </c>
      <c r="E4457" s="3">
        <v>950</v>
      </c>
    </row>
    <row r="4458" spans="1:5" x14ac:dyDescent="0.4">
      <c r="A4458">
        <v>2021</v>
      </c>
      <c r="B4458">
        <v>5</v>
      </c>
      <c r="C4458">
        <v>1</v>
      </c>
      <c r="D4458" s="3">
        <v>1195</v>
      </c>
      <c r="E4458" s="3">
        <v>1056</v>
      </c>
    </row>
    <row r="4459" spans="1:5" x14ac:dyDescent="0.4">
      <c r="A4459">
        <v>2021</v>
      </c>
      <c r="B4459">
        <v>5</v>
      </c>
      <c r="C4459">
        <v>2</v>
      </c>
      <c r="D4459" s="3">
        <v>1199</v>
      </c>
      <c r="E4459" s="3">
        <v>1047</v>
      </c>
    </row>
    <row r="4460" spans="1:5" x14ac:dyDescent="0.4">
      <c r="A4460">
        <v>2021</v>
      </c>
      <c r="B4460">
        <v>5</v>
      </c>
      <c r="C4460">
        <v>3</v>
      </c>
      <c r="D4460" s="3">
        <v>1263</v>
      </c>
      <c r="E4460" s="3">
        <v>1222</v>
      </c>
    </row>
    <row r="4461" spans="1:5" x14ac:dyDescent="0.4">
      <c r="A4461">
        <v>2021</v>
      </c>
      <c r="B4461">
        <v>5</v>
      </c>
      <c r="C4461">
        <v>4</v>
      </c>
      <c r="D4461" s="3">
        <v>1351</v>
      </c>
      <c r="E4461" s="3">
        <v>1218</v>
      </c>
    </row>
    <row r="4462" spans="1:5" x14ac:dyDescent="0.4">
      <c r="A4462">
        <v>2021</v>
      </c>
      <c r="B4462">
        <v>5</v>
      </c>
      <c r="C4462">
        <v>5</v>
      </c>
      <c r="D4462" s="3">
        <v>1422</v>
      </c>
      <c r="E4462" s="3">
        <v>1299</v>
      </c>
    </row>
    <row r="4463" spans="1:5" x14ac:dyDescent="0.4">
      <c r="A4463">
        <v>2021</v>
      </c>
      <c r="B4463">
        <v>5</v>
      </c>
      <c r="C4463">
        <v>6</v>
      </c>
      <c r="D4463" s="3">
        <v>1424</v>
      </c>
      <c r="E4463" s="3">
        <v>1423</v>
      </c>
    </row>
    <row r="4464" spans="1:5" x14ac:dyDescent="0.4">
      <c r="A4464">
        <v>2021</v>
      </c>
      <c r="B4464">
        <v>5</v>
      </c>
      <c r="C4464">
        <v>7</v>
      </c>
      <c r="D4464" s="3">
        <v>1391</v>
      </c>
      <c r="E4464" s="3">
        <v>1390</v>
      </c>
    </row>
    <row r="4465" spans="1:5" x14ac:dyDescent="0.4">
      <c r="A4465">
        <v>2021</v>
      </c>
      <c r="B4465">
        <v>5</v>
      </c>
      <c r="C4465">
        <v>8</v>
      </c>
      <c r="D4465" s="3">
        <v>1475</v>
      </c>
      <c r="E4465" s="3">
        <v>1402</v>
      </c>
    </row>
    <row r="4466" spans="1:5" x14ac:dyDescent="0.4">
      <c r="A4466">
        <v>2021</v>
      </c>
      <c r="B4466">
        <v>5</v>
      </c>
      <c r="C4466">
        <v>9</v>
      </c>
      <c r="D4466" s="3">
        <v>1462</v>
      </c>
      <c r="E4466" s="3">
        <v>1539</v>
      </c>
    </row>
    <row r="4467" spans="1:5" x14ac:dyDescent="0.4">
      <c r="A4467">
        <v>2021</v>
      </c>
      <c r="B4467">
        <v>5</v>
      </c>
      <c r="C4467">
        <v>10</v>
      </c>
      <c r="D4467" s="3">
        <v>1608</v>
      </c>
      <c r="E4467" s="3">
        <v>1510</v>
      </c>
    </row>
    <row r="4468" spans="1:5" x14ac:dyDescent="0.4">
      <c r="A4468">
        <v>2021</v>
      </c>
      <c r="B4468">
        <v>5</v>
      </c>
      <c r="C4468">
        <v>11</v>
      </c>
      <c r="D4468" s="3">
        <v>1580</v>
      </c>
      <c r="E4468" s="3">
        <v>1492</v>
      </c>
    </row>
    <row r="4469" spans="1:5" x14ac:dyDescent="0.4">
      <c r="A4469">
        <v>2021</v>
      </c>
      <c r="B4469">
        <v>5</v>
      </c>
      <c r="C4469">
        <v>12</v>
      </c>
      <c r="D4469" s="3">
        <v>1594</v>
      </c>
      <c r="E4469" s="3">
        <v>1522</v>
      </c>
    </row>
    <row r="4470" spans="1:5" x14ac:dyDescent="0.4">
      <c r="A4470">
        <v>2021</v>
      </c>
      <c r="B4470">
        <v>5</v>
      </c>
      <c r="C4470">
        <v>13</v>
      </c>
      <c r="D4470" s="3">
        <v>1681</v>
      </c>
      <c r="E4470" s="3">
        <v>1586</v>
      </c>
    </row>
    <row r="4471" spans="1:5" x14ac:dyDescent="0.4">
      <c r="A4471">
        <v>2021</v>
      </c>
      <c r="B4471">
        <v>5</v>
      </c>
      <c r="C4471">
        <v>14</v>
      </c>
      <c r="D4471" s="3">
        <v>1702</v>
      </c>
      <c r="E4471" s="3">
        <v>1649</v>
      </c>
    </row>
    <row r="4472" spans="1:5" x14ac:dyDescent="0.4">
      <c r="A4472">
        <v>2021</v>
      </c>
      <c r="B4472">
        <v>5</v>
      </c>
      <c r="C4472">
        <v>15</v>
      </c>
      <c r="D4472" s="3">
        <v>1933</v>
      </c>
      <c r="E4472" s="3">
        <v>1522</v>
      </c>
    </row>
    <row r="4473" spans="1:5" x14ac:dyDescent="0.4">
      <c r="A4473">
        <v>2021</v>
      </c>
      <c r="B4473">
        <v>5</v>
      </c>
      <c r="C4473">
        <v>16</v>
      </c>
      <c r="D4473" s="3">
        <v>2096</v>
      </c>
      <c r="E4473" s="3">
        <v>1660</v>
      </c>
    </row>
    <row r="4474" spans="1:5" x14ac:dyDescent="0.4">
      <c r="A4474">
        <v>2021</v>
      </c>
      <c r="B4474">
        <v>5</v>
      </c>
      <c r="C4474">
        <v>17</v>
      </c>
      <c r="D4474" s="3">
        <v>2181</v>
      </c>
      <c r="E4474" s="3">
        <v>1720</v>
      </c>
    </row>
    <row r="4475" spans="1:5" x14ac:dyDescent="0.4">
      <c r="A4475">
        <v>2021</v>
      </c>
      <c r="B4475">
        <v>5</v>
      </c>
      <c r="C4475">
        <v>18</v>
      </c>
      <c r="D4475" s="3">
        <v>2768</v>
      </c>
      <c r="E4475" s="3">
        <v>1908</v>
      </c>
    </row>
    <row r="4476" spans="1:5" x14ac:dyDescent="0.4">
      <c r="A4476">
        <v>2021</v>
      </c>
      <c r="B4476">
        <v>5</v>
      </c>
      <c r="C4476">
        <v>19</v>
      </c>
      <c r="D4476" s="3">
        <v>2679</v>
      </c>
      <c r="E4476" s="3">
        <v>1884</v>
      </c>
    </row>
    <row r="4477" spans="1:5" x14ac:dyDescent="0.4">
      <c r="A4477">
        <v>2021</v>
      </c>
      <c r="B4477">
        <v>5</v>
      </c>
      <c r="C4477">
        <v>20</v>
      </c>
      <c r="D4477" s="3">
        <v>2775</v>
      </c>
      <c r="E4477" s="3">
        <v>1908</v>
      </c>
    </row>
    <row r="4478" spans="1:5" x14ac:dyDescent="0.4">
      <c r="A4478">
        <v>2021</v>
      </c>
      <c r="B4478">
        <v>5</v>
      </c>
      <c r="C4478">
        <v>21</v>
      </c>
      <c r="D4478" s="3">
        <v>2646</v>
      </c>
      <c r="E4478" s="3">
        <v>1944</v>
      </c>
    </row>
    <row r="4479" spans="1:5" x14ac:dyDescent="0.4">
      <c r="A4479">
        <v>2021</v>
      </c>
      <c r="B4479">
        <v>5</v>
      </c>
      <c r="C4479">
        <v>22</v>
      </c>
      <c r="D4479" s="3">
        <v>2455</v>
      </c>
      <c r="E4479" s="3">
        <v>1861</v>
      </c>
    </row>
    <row r="4480" spans="1:5" x14ac:dyDescent="0.4">
      <c r="A4480">
        <v>2021</v>
      </c>
      <c r="B4480">
        <v>5</v>
      </c>
      <c r="C4480">
        <v>23</v>
      </c>
      <c r="D4480" s="3">
        <v>2158</v>
      </c>
      <c r="E4480" s="3">
        <v>1669</v>
      </c>
    </row>
    <row r="4481" spans="1:5" x14ac:dyDescent="0.4">
      <c r="A4481">
        <v>2021</v>
      </c>
      <c r="B4481">
        <v>5</v>
      </c>
      <c r="C4481">
        <v>24</v>
      </c>
      <c r="D4481" s="3">
        <v>2039</v>
      </c>
      <c r="E4481" s="3">
        <v>1673</v>
      </c>
    </row>
    <row r="4482" spans="1:5" x14ac:dyDescent="0.4">
      <c r="A4482">
        <v>2021</v>
      </c>
      <c r="B4482">
        <v>5</v>
      </c>
      <c r="C4482">
        <v>25</v>
      </c>
      <c r="D4482" s="3">
        <v>1921</v>
      </c>
      <c r="E4482" s="3">
        <v>1543</v>
      </c>
    </row>
    <row r="4483" spans="1:5" x14ac:dyDescent="0.4">
      <c r="A4483">
        <v>2021</v>
      </c>
      <c r="B4483">
        <v>5</v>
      </c>
      <c r="C4483">
        <v>26</v>
      </c>
      <c r="D4483" s="3">
        <v>1914</v>
      </c>
      <c r="E4483" s="3">
        <v>1633</v>
      </c>
    </row>
    <row r="4484" spans="1:5" x14ac:dyDescent="0.4">
      <c r="A4484">
        <v>2021</v>
      </c>
      <c r="B4484">
        <v>5</v>
      </c>
      <c r="C4484">
        <v>27</v>
      </c>
      <c r="D4484" s="3">
        <v>1900</v>
      </c>
      <c r="E4484" s="3">
        <v>1521</v>
      </c>
    </row>
    <row r="4485" spans="1:5" x14ac:dyDescent="0.4">
      <c r="A4485">
        <v>2021</v>
      </c>
      <c r="B4485">
        <v>5</v>
      </c>
      <c r="C4485">
        <v>28</v>
      </c>
      <c r="D4485" s="3">
        <v>1812</v>
      </c>
      <c r="E4485" s="3">
        <v>1431</v>
      </c>
    </row>
    <row r="4486" spans="1:5" x14ac:dyDescent="0.4">
      <c r="A4486">
        <v>2021</v>
      </c>
      <c r="B4486">
        <v>5</v>
      </c>
      <c r="C4486">
        <v>29</v>
      </c>
      <c r="D4486" s="3">
        <v>1822</v>
      </c>
      <c r="E4486" s="3">
        <v>1466</v>
      </c>
    </row>
    <row r="4487" spans="1:5" x14ac:dyDescent="0.4">
      <c r="A4487">
        <v>2021</v>
      </c>
      <c r="B4487">
        <v>5</v>
      </c>
      <c r="C4487">
        <v>30</v>
      </c>
      <c r="D4487" s="3">
        <v>1811</v>
      </c>
      <c r="E4487" s="3">
        <v>1550</v>
      </c>
    </row>
    <row r="4488" spans="1:5" x14ac:dyDescent="0.4">
      <c r="A4488">
        <v>2021</v>
      </c>
      <c r="B4488">
        <v>5</v>
      </c>
      <c r="C4488">
        <v>31</v>
      </c>
      <c r="D4488" s="3">
        <v>1782</v>
      </c>
      <c r="E4488" s="3">
        <v>1605</v>
      </c>
    </row>
    <row r="4489" spans="1:5" x14ac:dyDescent="0.4">
      <c r="A4489">
        <v>2021</v>
      </c>
      <c r="B4489">
        <v>5</v>
      </c>
      <c r="C4489">
        <v>32</v>
      </c>
      <c r="D4489" s="3">
        <v>1910</v>
      </c>
      <c r="E4489" s="3">
        <v>1633</v>
      </c>
    </row>
    <row r="4490" spans="1:5" x14ac:dyDescent="0.4">
      <c r="A4490">
        <v>2021</v>
      </c>
      <c r="B4490">
        <v>5</v>
      </c>
      <c r="C4490">
        <v>33</v>
      </c>
      <c r="D4490" s="3">
        <v>1959</v>
      </c>
      <c r="E4490" s="3">
        <v>1697</v>
      </c>
    </row>
    <row r="4491" spans="1:5" x14ac:dyDescent="0.4">
      <c r="A4491">
        <v>2021</v>
      </c>
      <c r="B4491">
        <v>5</v>
      </c>
      <c r="C4491">
        <v>34</v>
      </c>
      <c r="D4491" s="3">
        <v>2000</v>
      </c>
      <c r="E4491" s="3">
        <v>1741</v>
      </c>
    </row>
    <row r="4492" spans="1:5" x14ac:dyDescent="0.4">
      <c r="A4492">
        <v>2021</v>
      </c>
      <c r="B4492">
        <v>5</v>
      </c>
      <c r="C4492">
        <v>35</v>
      </c>
      <c r="D4492" s="3">
        <v>1989</v>
      </c>
      <c r="E4492" s="3">
        <v>1687</v>
      </c>
    </row>
    <row r="4493" spans="1:5" x14ac:dyDescent="0.4">
      <c r="A4493">
        <v>2021</v>
      </c>
      <c r="B4493">
        <v>5</v>
      </c>
      <c r="C4493">
        <v>36</v>
      </c>
      <c r="D4493" s="3">
        <v>2060</v>
      </c>
      <c r="E4493" s="3">
        <v>1884</v>
      </c>
    </row>
    <row r="4494" spans="1:5" x14ac:dyDescent="0.4">
      <c r="A4494">
        <v>2021</v>
      </c>
      <c r="B4494">
        <v>5</v>
      </c>
      <c r="C4494">
        <v>37</v>
      </c>
      <c r="D4494" s="3">
        <v>2037</v>
      </c>
      <c r="E4494" s="3">
        <v>1937</v>
      </c>
    </row>
    <row r="4495" spans="1:5" x14ac:dyDescent="0.4">
      <c r="A4495">
        <v>2021</v>
      </c>
      <c r="B4495">
        <v>5</v>
      </c>
      <c r="C4495">
        <v>38</v>
      </c>
      <c r="D4495" s="3">
        <v>2170</v>
      </c>
      <c r="E4495" s="3">
        <v>2018</v>
      </c>
    </row>
    <row r="4496" spans="1:5" x14ac:dyDescent="0.4">
      <c r="A4496">
        <v>2021</v>
      </c>
      <c r="B4496">
        <v>5</v>
      </c>
      <c r="C4496">
        <v>39</v>
      </c>
      <c r="D4496" s="3">
        <v>2116</v>
      </c>
      <c r="E4496" s="3">
        <v>1996</v>
      </c>
    </row>
    <row r="4497" spans="1:5" x14ac:dyDescent="0.4">
      <c r="A4497">
        <v>2021</v>
      </c>
      <c r="B4497">
        <v>5</v>
      </c>
      <c r="C4497">
        <v>40</v>
      </c>
      <c r="D4497" s="3">
        <v>2199</v>
      </c>
      <c r="E4497" s="3">
        <v>2088</v>
      </c>
    </row>
    <row r="4498" spans="1:5" x14ac:dyDescent="0.4">
      <c r="A4498">
        <v>2021</v>
      </c>
      <c r="B4498">
        <v>5</v>
      </c>
      <c r="C4498">
        <v>41</v>
      </c>
      <c r="D4498" s="3">
        <v>2323</v>
      </c>
      <c r="E4498" s="3">
        <v>2202</v>
      </c>
    </row>
    <row r="4499" spans="1:5" x14ac:dyDescent="0.4">
      <c r="A4499">
        <v>2021</v>
      </c>
      <c r="B4499">
        <v>5</v>
      </c>
      <c r="C4499">
        <v>42</v>
      </c>
      <c r="D4499" s="3">
        <v>2485</v>
      </c>
      <c r="E4499" s="3">
        <v>2291</v>
      </c>
    </row>
    <row r="4500" spans="1:5" x14ac:dyDescent="0.4">
      <c r="A4500">
        <v>2021</v>
      </c>
      <c r="B4500">
        <v>5</v>
      </c>
      <c r="C4500">
        <v>43</v>
      </c>
      <c r="D4500" s="3">
        <v>2490</v>
      </c>
      <c r="E4500" s="3">
        <v>2351</v>
      </c>
    </row>
    <row r="4501" spans="1:5" x14ac:dyDescent="0.4">
      <c r="A4501">
        <v>2021</v>
      </c>
      <c r="B4501">
        <v>5</v>
      </c>
      <c r="C4501">
        <v>44</v>
      </c>
      <c r="D4501" s="3">
        <v>2734</v>
      </c>
      <c r="E4501" s="3">
        <v>2596</v>
      </c>
    </row>
    <row r="4502" spans="1:5" x14ac:dyDescent="0.4">
      <c r="A4502">
        <v>2021</v>
      </c>
      <c r="B4502">
        <v>5</v>
      </c>
      <c r="C4502">
        <v>45</v>
      </c>
      <c r="D4502" s="3">
        <v>2911</v>
      </c>
      <c r="E4502" s="3">
        <v>2637</v>
      </c>
    </row>
    <row r="4503" spans="1:5" x14ac:dyDescent="0.4">
      <c r="A4503">
        <v>2021</v>
      </c>
      <c r="B4503">
        <v>5</v>
      </c>
      <c r="C4503">
        <v>46</v>
      </c>
      <c r="D4503" s="3">
        <v>3069</v>
      </c>
      <c r="E4503" s="3">
        <v>3035</v>
      </c>
    </row>
    <row r="4504" spans="1:5" x14ac:dyDescent="0.4">
      <c r="A4504">
        <v>2021</v>
      </c>
      <c r="B4504">
        <v>5</v>
      </c>
      <c r="C4504">
        <v>47</v>
      </c>
      <c r="D4504" s="3">
        <v>3363</v>
      </c>
      <c r="E4504" s="3">
        <v>3094</v>
      </c>
    </row>
    <row r="4505" spans="1:5" x14ac:dyDescent="0.4">
      <c r="A4505">
        <v>2021</v>
      </c>
      <c r="B4505">
        <v>5</v>
      </c>
      <c r="C4505">
        <v>48</v>
      </c>
      <c r="D4505" s="3">
        <v>3369</v>
      </c>
      <c r="E4505" s="3">
        <v>3149</v>
      </c>
    </row>
    <row r="4506" spans="1:5" x14ac:dyDescent="0.4">
      <c r="A4506">
        <v>2021</v>
      </c>
      <c r="B4506">
        <v>5</v>
      </c>
      <c r="C4506">
        <v>49</v>
      </c>
      <c r="D4506" s="3">
        <v>3463</v>
      </c>
      <c r="E4506" s="3">
        <v>3185</v>
      </c>
    </row>
    <row r="4507" spans="1:5" x14ac:dyDescent="0.4">
      <c r="A4507">
        <v>2021</v>
      </c>
      <c r="B4507">
        <v>5</v>
      </c>
      <c r="C4507">
        <v>50</v>
      </c>
      <c r="D4507" s="3">
        <v>3273</v>
      </c>
      <c r="E4507" s="3">
        <v>3120</v>
      </c>
    </row>
    <row r="4508" spans="1:5" x14ac:dyDescent="0.4">
      <c r="A4508">
        <v>2021</v>
      </c>
      <c r="B4508">
        <v>5</v>
      </c>
      <c r="C4508">
        <v>51</v>
      </c>
      <c r="D4508" s="3">
        <v>3134</v>
      </c>
      <c r="E4508" s="3">
        <v>2892</v>
      </c>
    </row>
    <row r="4509" spans="1:5" x14ac:dyDescent="0.4">
      <c r="A4509">
        <v>2021</v>
      </c>
      <c r="B4509">
        <v>5</v>
      </c>
      <c r="C4509">
        <v>52</v>
      </c>
      <c r="D4509" s="3">
        <v>3240</v>
      </c>
      <c r="E4509" s="3">
        <v>2876</v>
      </c>
    </row>
    <row r="4510" spans="1:5" x14ac:dyDescent="0.4">
      <c r="A4510">
        <v>2021</v>
      </c>
      <c r="B4510">
        <v>5</v>
      </c>
      <c r="C4510">
        <v>53</v>
      </c>
      <c r="D4510" s="3">
        <v>3023</v>
      </c>
      <c r="E4510" s="3">
        <v>2891</v>
      </c>
    </row>
    <row r="4511" spans="1:5" x14ac:dyDescent="0.4">
      <c r="A4511">
        <v>2021</v>
      </c>
      <c r="B4511">
        <v>5</v>
      </c>
      <c r="C4511">
        <v>54</v>
      </c>
      <c r="D4511" s="3">
        <v>2808</v>
      </c>
      <c r="E4511" s="3">
        <v>2585</v>
      </c>
    </row>
    <row r="4512" spans="1:5" x14ac:dyDescent="0.4">
      <c r="A4512">
        <v>2021</v>
      </c>
      <c r="B4512">
        <v>5</v>
      </c>
      <c r="C4512">
        <v>55</v>
      </c>
      <c r="D4512" s="3">
        <v>2532</v>
      </c>
      <c r="E4512" s="3">
        <v>2408</v>
      </c>
    </row>
    <row r="4513" spans="1:5" x14ac:dyDescent="0.4">
      <c r="A4513">
        <v>2021</v>
      </c>
      <c r="B4513">
        <v>5</v>
      </c>
      <c r="C4513">
        <v>56</v>
      </c>
      <c r="D4513" s="3">
        <v>2673</v>
      </c>
      <c r="E4513" s="3">
        <v>2690</v>
      </c>
    </row>
    <row r="4514" spans="1:5" x14ac:dyDescent="0.4">
      <c r="A4514">
        <v>2021</v>
      </c>
      <c r="B4514">
        <v>5</v>
      </c>
      <c r="C4514">
        <v>57</v>
      </c>
      <c r="D4514" s="3">
        <v>2586</v>
      </c>
      <c r="E4514" s="3">
        <v>2444</v>
      </c>
    </row>
    <row r="4515" spans="1:5" x14ac:dyDescent="0.4">
      <c r="A4515">
        <v>2021</v>
      </c>
      <c r="B4515">
        <v>5</v>
      </c>
      <c r="C4515">
        <v>58</v>
      </c>
      <c r="D4515" s="3">
        <v>2539</v>
      </c>
      <c r="E4515" s="3">
        <v>2342</v>
      </c>
    </row>
    <row r="4516" spans="1:5" x14ac:dyDescent="0.4">
      <c r="A4516">
        <v>2021</v>
      </c>
      <c r="B4516">
        <v>5</v>
      </c>
      <c r="C4516">
        <v>59</v>
      </c>
      <c r="D4516" s="3">
        <v>2455</v>
      </c>
      <c r="E4516" s="3">
        <v>2389</v>
      </c>
    </row>
    <row r="4517" spans="1:5" x14ac:dyDescent="0.4">
      <c r="A4517">
        <v>2021</v>
      </c>
      <c r="B4517">
        <v>5</v>
      </c>
      <c r="C4517">
        <v>60</v>
      </c>
      <c r="D4517" s="3">
        <v>2297</v>
      </c>
      <c r="E4517" s="3">
        <v>2293</v>
      </c>
    </row>
    <row r="4518" spans="1:5" x14ac:dyDescent="0.4">
      <c r="A4518">
        <v>2021</v>
      </c>
      <c r="B4518">
        <v>5</v>
      </c>
      <c r="C4518">
        <v>61</v>
      </c>
      <c r="D4518" s="3">
        <v>2441</v>
      </c>
      <c r="E4518" s="3">
        <v>2227</v>
      </c>
    </row>
    <row r="4519" spans="1:5" x14ac:dyDescent="0.4">
      <c r="A4519">
        <v>2021</v>
      </c>
      <c r="B4519">
        <v>5</v>
      </c>
      <c r="C4519">
        <v>62</v>
      </c>
      <c r="D4519" s="3">
        <v>2402</v>
      </c>
      <c r="E4519" s="3">
        <v>2312</v>
      </c>
    </row>
    <row r="4520" spans="1:5" x14ac:dyDescent="0.4">
      <c r="A4520">
        <v>2021</v>
      </c>
      <c r="B4520">
        <v>5</v>
      </c>
      <c r="C4520">
        <v>63</v>
      </c>
      <c r="D4520" s="3">
        <v>2218</v>
      </c>
      <c r="E4520" s="3">
        <v>2168</v>
      </c>
    </row>
    <row r="4521" spans="1:5" x14ac:dyDescent="0.4">
      <c r="A4521">
        <v>2021</v>
      </c>
      <c r="B4521">
        <v>5</v>
      </c>
      <c r="C4521">
        <v>64</v>
      </c>
      <c r="D4521" s="3">
        <v>2233</v>
      </c>
      <c r="E4521" s="3">
        <v>2211</v>
      </c>
    </row>
    <row r="4522" spans="1:5" x14ac:dyDescent="0.4">
      <c r="A4522">
        <v>2021</v>
      </c>
      <c r="B4522">
        <v>5</v>
      </c>
      <c r="C4522">
        <v>65</v>
      </c>
      <c r="D4522" s="3">
        <v>2308</v>
      </c>
      <c r="E4522" s="3">
        <v>2300</v>
      </c>
    </row>
    <row r="4523" spans="1:5" x14ac:dyDescent="0.4">
      <c r="A4523">
        <v>2021</v>
      </c>
      <c r="B4523">
        <v>5</v>
      </c>
      <c r="C4523">
        <v>66</v>
      </c>
      <c r="D4523" s="3">
        <v>2353</v>
      </c>
      <c r="E4523" s="3">
        <v>2429</v>
      </c>
    </row>
    <row r="4524" spans="1:5" x14ac:dyDescent="0.4">
      <c r="A4524">
        <v>2021</v>
      </c>
      <c r="B4524">
        <v>5</v>
      </c>
      <c r="C4524">
        <v>67</v>
      </c>
      <c r="D4524" s="3">
        <v>2395</v>
      </c>
      <c r="E4524" s="3">
        <v>2451</v>
      </c>
    </row>
    <row r="4525" spans="1:5" x14ac:dyDescent="0.4">
      <c r="A4525">
        <v>2021</v>
      </c>
      <c r="B4525">
        <v>5</v>
      </c>
      <c r="C4525">
        <v>68</v>
      </c>
      <c r="D4525" s="3">
        <v>2595</v>
      </c>
      <c r="E4525" s="3">
        <v>2634</v>
      </c>
    </row>
    <row r="4526" spans="1:5" x14ac:dyDescent="0.4">
      <c r="A4526">
        <v>2021</v>
      </c>
      <c r="B4526">
        <v>5</v>
      </c>
      <c r="C4526">
        <v>69</v>
      </c>
      <c r="D4526" s="3">
        <v>2710</v>
      </c>
      <c r="E4526" s="3">
        <v>2894</v>
      </c>
    </row>
    <row r="4527" spans="1:5" x14ac:dyDescent="0.4">
      <c r="A4527">
        <v>2021</v>
      </c>
      <c r="B4527">
        <v>5</v>
      </c>
      <c r="C4527">
        <v>70</v>
      </c>
      <c r="D4527" s="3">
        <v>2946</v>
      </c>
      <c r="E4527" s="3">
        <v>3081</v>
      </c>
    </row>
    <row r="4528" spans="1:5" x14ac:dyDescent="0.4">
      <c r="A4528">
        <v>2021</v>
      </c>
      <c r="B4528">
        <v>5</v>
      </c>
      <c r="C4528">
        <v>71</v>
      </c>
      <c r="D4528" s="3">
        <v>3275</v>
      </c>
      <c r="E4528" s="3">
        <v>3636</v>
      </c>
    </row>
    <row r="4529" spans="1:5" x14ac:dyDescent="0.4">
      <c r="A4529">
        <v>2021</v>
      </c>
      <c r="B4529">
        <v>5</v>
      </c>
      <c r="C4529">
        <v>72</v>
      </c>
      <c r="D4529" s="3">
        <v>3343</v>
      </c>
      <c r="E4529" s="3">
        <v>3724</v>
      </c>
    </row>
    <row r="4530" spans="1:5" x14ac:dyDescent="0.4">
      <c r="A4530">
        <v>2021</v>
      </c>
      <c r="B4530">
        <v>5</v>
      </c>
      <c r="C4530">
        <v>73</v>
      </c>
      <c r="D4530" s="3">
        <v>3480</v>
      </c>
      <c r="E4530" s="3">
        <v>4003</v>
      </c>
    </row>
    <row r="4531" spans="1:5" x14ac:dyDescent="0.4">
      <c r="A4531">
        <v>2021</v>
      </c>
      <c r="B4531">
        <v>5</v>
      </c>
      <c r="C4531">
        <v>74</v>
      </c>
      <c r="D4531" s="3">
        <v>2916</v>
      </c>
      <c r="E4531" s="3">
        <v>3450</v>
      </c>
    </row>
    <row r="4532" spans="1:5" x14ac:dyDescent="0.4">
      <c r="A4532">
        <v>2021</v>
      </c>
      <c r="B4532">
        <v>5</v>
      </c>
      <c r="C4532">
        <v>75</v>
      </c>
      <c r="D4532" s="3">
        <v>1786</v>
      </c>
      <c r="E4532" s="3">
        <v>2203</v>
      </c>
    </row>
    <row r="4533" spans="1:5" x14ac:dyDescent="0.4">
      <c r="A4533">
        <v>2021</v>
      </c>
      <c r="B4533">
        <v>5</v>
      </c>
      <c r="C4533">
        <v>76</v>
      </c>
      <c r="D4533" s="3">
        <v>2226</v>
      </c>
      <c r="E4533" s="3">
        <v>2786</v>
      </c>
    </row>
    <row r="4534" spans="1:5" x14ac:dyDescent="0.4">
      <c r="A4534">
        <v>2021</v>
      </c>
      <c r="B4534">
        <v>5</v>
      </c>
      <c r="C4534">
        <v>77</v>
      </c>
      <c r="D4534" s="3">
        <v>2724</v>
      </c>
      <c r="E4534" s="3">
        <v>3304</v>
      </c>
    </row>
    <row r="4535" spans="1:5" x14ac:dyDescent="0.4">
      <c r="A4535">
        <v>2021</v>
      </c>
      <c r="B4535">
        <v>5</v>
      </c>
      <c r="C4535">
        <v>78</v>
      </c>
      <c r="D4535" s="3">
        <v>2536</v>
      </c>
      <c r="E4535" s="3">
        <v>2989</v>
      </c>
    </row>
    <row r="4536" spans="1:5" x14ac:dyDescent="0.4">
      <c r="A4536">
        <v>2021</v>
      </c>
      <c r="B4536">
        <v>5</v>
      </c>
      <c r="C4536">
        <v>79</v>
      </c>
      <c r="D4536" s="3">
        <v>2499</v>
      </c>
      <c r="E4536" s="3">
        <v>3000</v>
      </c>
    </row>
    <row r="4537" spans="1:5" x14ac:dyDescent="0.4">
      <c r="A4537">
        <v>2021</v>
      </c>
      <c r="B4537">
        <v>5</v>
      </c>
      <c r="C4537">
        <v>80</v>
      </c>
      <c r="D4537" s="3">
        <v>2183</v>
      </c>
      <c r="E4537" s="3">
        <v>2777</v>
      </c>
    </row>
    <row r="4538" spans="1:5" x14ac:dyDescent="0.4">
      <c r="A4538">
        <v>2021</v>
      </c>
      <c r="B4538">
        <v>5</v>
      </c>
      <c r="C4538">
        <v>81</v>
      </c>
      <c r="D4538" s="3">
        <v>1921</v>
      </c>
      <c r="E4538" s="3">
        <v>2453</v>
      </c>
    </row>
    <row r="4539" spans="1:5" x14ac:dyDescent="0.4">
      <c r="A4539">
        <v>2021</v>
      </c>
      <c r="B4539">
        <v>5</v>
      </c>
      <c r="C4539">
        <v>82</v>
      </c>
      <c r="D4539" s="3">
        <v>1635</v>
      </c>
      <c r="E4539" s="3">
        <v>2101</v>
      </c>
    </row>
    <row r="4540" spans="1:5" x14ac:dyDescent="0.4">
      <c r="A4540">
        <v>2021</v>
      </c>
      <c r="B4540">
        <v>5</v>
      </c>
      <c r="C4540">
        <v>83</v>
      </c>
      <c r="D4540" s="3">
        <v>1650</v>
      </c>
      <c r="E4540" s="3">
        <v>2253</v>
      </c>
    </row>
    <row r="4541" spans="1:5" x14ac:dyDescent="0.4">
      <c r="A4541">
        <v>2021</v>
      </c>
      <c r="B4541">
        <v>5</v>
      </c>
      <c r="C4541">
        <v>84</v>
      </c>
      <c r="D4541" s="3">
        <v>1447</v>
      </c>
      <c r="E4541" s="3">
        <v>1976</v>
      </c>
    </row>
    <row r="4542" spans="1:5" x14ac:dyDescent="0.4">
      <c r="A4542">
        <v>2021</v>
      </c>
      <c r="B4542">
        <v>5</v>
      </c>
      <c r="C4542">
        <v>85</v>
      </c>
      <c r="D4542" s="3">
        <v>1413</v>
      </c>
      <c r="E4542" s="3">
        <v>2056</v>
      </c>
    </row>
    <row r="4543" spans="1:5" x14ac:dyDescent="0.4">
      <c r="A4543">
        <v>2021</v>
      </c>
      <c r="B4543">
        <v>5</v>
      </c>
      <c r="C4543">
        <v>86</v>
      </c>
      <c r="D4543" s="3">
        <v>1197</v>
      </c>
      <c r="E4543" s="3">
        <v>1828</v>
      </c>
    </row>
    <row r="4544" spans="1:5" x14ac:dyDescent="0.4">
      <c r="A4544">
        <v>2021</v>
      </c>
      <c r="B4544">
        <v>5</v>
      </c>
      <c r="C4544">
        <v>87</v>
      </c>
      <c r="D4544" s="3">
        <v>940</v>
      </c>
      <c r="E4544" s="3">
        <v>1584</v>
      </c>
    </row>
    <row r="4545" spans="1:5" x14ac:dyDescent="0.4">
      <c r="A4545">
        <v>2021</v>
      </c>
      <c r="B4545">
        <v>5</v>
      </c>
      <c r="C4545">
        <v>88</v>
      </c>
      <c r="D4545" s="3">
        <v>851</v>
      </c>
      <c r="E4545" s="3">
        <v>1502</v>
      </c>
    </row>
    <row r="4546" spans="1:5" x14ac:dyDescent="0.4">
      <c r="A4546">
        <v>2021</v>
      </c>
      <c r="B4546">
        <v>5</v>
      </c>
      <c r="C4546">
        <v>89</v>
      </c>
      <c r="D4546" s="3">
        <v>700</v>
      </c>
      <c r="E4546" s="3">
        <v>1268</v>
      </c>
    </row>
    <row r="4547" spans="1:5" x14ac:dyDescent="0.4">
      <c r="A4547">
        <v>2021</v>
      </c>
      <c r="B4547">
        <v>5</v>
      </c>
      <c r="C4547">
        <v>90</v>
      </c>
      <c r="D4547" s="3">
        <v>526</v>
      </c>
      <c r="E4547" s="3">
        <v>1087</v>
      </c>
    </row>
    <row r="4548" spans="1:5" x14ac:dyDescent="0.4">
      <c r="A4548">
        <v>2021</v>
      </c>
      <c r="B4548">
        <v>5</v>
      </c>
      <c r="C4548">
        <v>91</v>
      </c>
      <c r="D4548" s="3">
        <v>382</v>
      </c>
      <c r="E4548" s="3">
        <v>967</v>
      </c>
    </row>
    <row r="4549" spans="1:5" x14ac:dyDescent="0.4">
      <c r="A4549">
        <v>2021</v>
      </c>
      <c r="B4549">
        <v>5</v>
      </c>
      <c r="C4549">
        <v>92</v>
      </c>
      <c r="D4549" s="3">
        <v>308</v>
      </c>
      <c r="E4549" s="3">
        <v>806</v>
      </c>
    </row>
    <row r="4550" spans="1:5" x14ac:dyDescent="0.4">
      <c r="A4550">
        <v>2021</v>
      </c>
      <c r="B4550">
        <v>5</v>
      </c>
      <c r="C4550">
        <v>93</v>
      </c>
      <c r="D4550" s="3">
        <v>262</v>
      </c>
      <c r="E4550" s="3">
        <v>630</v>
      </c>
    </row>
    <row r="4551" spans="1:5" x14ac:dyDescent="0.4">
      <c r="A4551">
        <v>2021</v>
      </c>
      <c r="B4551">
        <v>5</v>
      </c>
      <c r="C4551">
        <v>94</v>
      </c>
      <c r="D4551" s="3">
        <v>174</v>
      </c>
      <c r="E4551" s="3">
        <v>491</v>
      </c>
    </row>
    <row r="4552" spans="1:5" x14ac:dyDescent="0.4">
      <c r="A4552">
        <v>2021</v>
      </c>
      <c r="B4552">
        <v>5</v>
      </c>
      <c r="C4552">
        <v>95</v>
      </c>
      <c r="D4552" s="3">
        <v>127</v>
      </c>
      <c r="E4552" s="3">
        <v>450</v>
      </c>
    </row>
    <row r="4553" spans="1:5" x14ac:dyDescent="0.4">
      <c r="A4553">
        <v>2021</v>
      </c>
      <c r="B4553">
        <v>5</v>
      </c>
      <c r="C4553">
        <v>96</v>
      </c>
      <c r="D4553" s="3">
        <v>71</v>
      </c>
      <c r="E4553" s="3">
        <v>378</v>
      </c>
    </row>
    <row r="4554" spans="1:5" x14ac:dyDescent="0.4">
      <c r="A4554">
        <v>2021</v>
      </c>
      <c r="B4554">
        <v>5</v>
      </c>
      <c r="C4554">
        <v>97</v>
      </c>
      <c r="D4554" s="3">
        <v>66</v>
      </c>
      <c r="E4554" s="3">
        <v>234</v>
      </c>
    </row>
    <row r="4555" spans="1:5" x14ac:dyDescent="0.4">
      <c r="A4555">
        <v>2021</v>
      </c>
      <c r="B4555">
        <v>5</v>
      </c>
      <c r="C4555">
        <v>98</v>
      </c>
      <c r="D4555" s="3">
        <v>38</v>
      </c>
      <c r="E4555" s="3">
        <v>173</v>
      </c>
    </row>
    <row r="4556" spans="1:5" x14ac:dyDescent="0.4">
      <c r="A4556">
        <v>2021</v>
      </c>
      <c r="B4556">
        <v>5</v>
      </c>
      <c r="C4556">
        <v>99</v>
      </c>
      <c r="D4556" s="3">
        <v>21</v>
      </c>
      <c r="E4556" s="3">
        <v>138</v>
      </c>
    </row>
    <row r="4557" spans="1:5" x14ac:dyDescent="0.4">
      <c r="A4557">
        <v>2021</v>
      </c>
      <c r="B4557">
        <v>5</v>
      </c>
      <c r="C4557">
        <v>100</v>
      </c>
      <c r="D4557" s="3">
        <v>11</v>
      </c>
      <c r="E4557" s="3">
        <v>86</v>
      </c>
    </row>
    <row r="4558" spans="1:5" x14ac:dyDescent="0.4">
      <c r="A4558">
        <v>2021</v>
      </c>
      <c r="B4558">
        <v>5</v>
      </c>
      <c r="C4558">
        <v>101</v>
      </c>
      <c r="D4558" s="3">
        <v>9</v>
      </c>
      <c r="E4558" s="3">
        <v>52</v>
      </c>
    </row>
    <row r="4559" spans="1:5" x14ac:dyDescent="0.4">
      <c r="A4559">
        <v>2021</v>
      </c>
      <c r="B4559">
        <v>5</v>
      </c>
      <c r="C4559">
        <v>102</v>
      </c>
      <c r="D4559" s="3">
        <v>8</v>
      </c>
      <c r="E4559" s="3">
        <v>27</v>
      </c>
    </row>
    <row r="4560" spans="1:5" x14ac:dyDescent="0.4">
      <c r="A4560">
        <v>2021</v>
      </c>
      <c r="B4560">
        <v>5</v>
      </c>
      <c r="C4560">
        <v>103</v>
      </c>
      <c r="D4560" s="3">
        <v>2</v>
      </c>
      <c r="E4560" s="3">
        <v>25</v>
      </c>
    </row>
    <row r="4561" spans="1:5" x14ac:dyDescent="0.4">
      <c r="A4561">
        <v>2021</v>
      </c>
      <c r="B4561">
        <v>5</v>
      </c>
      <c r="C4561">
        <v>104</v>
      </c>
      <c r="D4561" s="3">
        <v>1</v>
      </c>
      <c r="E4561" s="3">
        <v>11</v>
      </c>
    </row>
    <row r="4562" spans="1:5" x14ac:dyDescent="0.4">
      <c r="A4562">
        <v>2021</v>
      </c>
      <c r="B4562">
        <v>5</v>
      </c>
      <c r="C4562">
        <v>105</v>
      </c>
      <c r="D4562" s="3">
        <v>1</v>
      </c>
      <c r="E4562" s="3">
        <v>7</v>
      </c>
    </row>
    <row r="4563" spans="1:5" x14ac:dyDescent="0.4">
      <c r="A4563">
        <v>2021</v>
      </c>
      <c r="B4563">
        <v>5</v>
      </c>
      <c r="C4563">
        <v>106</v>
      </c>
      <c r="D4563" s="3"/>
      <c r="E4563" s="3">
        <v>5</v>
      </c>
    </row>
    <row r="4564" spans="1:5" x14ac:dyDescent="0.4">
      <c r="A4564">
        <v>2021</v>
      </c>
      <c r="B4564">
        <v>5</v>
      </c>
      <c r="C4564">
        <v>107</v>
      </c>
      <c r="D4564" s="3">
        <v>1</v>
      </c>
      <c r="E4564" s="3">
        <v>4</v>
      </c>
    </row>
    <row r="4565" spans="1:5" x14ac:dyDescent="0.4">
      <c r="A4565">
        <v>2021</v>
      </c>
      <c r="B4565">
        <v>5</v>
      </c>
      <c r="C4565">
        <v>108</v>
      </c>
      <c r="D4565" s="3">
        <v>1</v>
      </c>
      <c r="E4565" s="3">
        <v>1</v>
      </c>
    </row>
    <row r="4566" spans="1:5" x14ac:dyDescent="0.4">
      <c r="A4566">
        <v>2021</v>
      </c>
      <c r="B4566">
        <v>5</v>
      </c>
      <c r="C4566">
        <v>109</v>
      </c>
      <c r="D4566" s="3"/>
      <c r="E4566" s="3"/>
    </row>
    <row r="4567" spans="1:5" x14ac:dyDescent="0.4">
      <c r="A4567">
        <v>2021</v>
      </c>
      <c r="B4567">
        <v>5</v>
      </c>
      <c r="C4567">
        <v>110</v>
      </c>
      <c r="D4567" s="3"/>
      <c r="E4567" s="3">
        <v>3</v>
      </c>
    </row>
    <row r="4568" spans="1:5" x14ac:dyDescent="0.4">
      <c r="A4568">
        <v>2021</v>
      </c>
      <c r="B4568">
        <v>5</v>
      </c>
      <c r="C4568">
        <v>111</v>
      </c>
      <c r="D4568" s="3"/>
      <c r="E4568" s="3"/>
    </row>
    <row r="4569" spans="1:5" x14ac:dyDescent="0.4">
      <c r="A4569">
        <v>2021</v>
      </c>
      <c r="B4569">
        <v>5</v>
      </c>
      <c r="C4569">
        <v>112</v>
      </c>
      <c r="D4569" s="3"/>
      <c r="E4569" s="3"/>
    </row>
    <row r="4570" spans="1:5" x14ac:dyDescent="0.4">
      <c r="A4570">
        <v>2021</v>
      </c>
      <c r="B4570">
        <v>5</v>
      </c>
      <c r="C4570">
        <v>113</v>
      </c>
      <c r="D4570" s="3"/>
      <c r="E4570" s="3"/>
    </row>
    <row r="4571" spans="1:5" x14ac:dyDescent="0.4">
      <c r="A4571">
        <v>2021</v>
      </c>
      <c r="B4571">
        <v>5</v>
      </c>
      <c r="C4571">
        <v>114</v>
      </c>
      <c r="D4571" s="3"/>
      <c r="E4571" s="3"/>
    </row>
    <row r="4572" spans="1:5" x14ac:dyDescent="0.4">
      <c r="A4572">
        <v>2021</v>
      </c>
      <c r="B4572">
        <v>5</v>
      </c>
      <c r="C4572">
        <v>115</v>
      </c>
      <c r="D4572" s="3"/>
      <c r="E4572" s="3"/>
    </row>
    <row r="4573" spans="1:5" x14ac:dyDescent="0.4">
      <c r="A4573">
        <v>2021</v>
      </c>
      <c r="B4573">
        <v>5</v>
      </c>
      <c r="C4573">
        <v>116</v>
      </c>
      <c r="D4573" s="3"/>
      <c r="E4573" s="3"/>
    </row>
    <row r="4574" spans="1:5" x14ac:dyDescent="0.4">
      <c r="A4574">
        <v>2021</v>
      </c>
      <c r="B4574">
        <v>5</v>
      </c>
      <c r="C4574">
        <v>117</v>
      </c>
      <c r="D4574" s="3"/>
      <c r="E4574" s="3"/>
    </row>
    <row r="4575" spans="1:5" x14ac:dyDescent="0.4">
      <c r="A4575">
        <v>2021</v>
      </c>
      <c r="B4575">
        <v>5</v>
      </c>
      <c r="C4575">
        <v>118</v>
      </c>
      <c r="D4575" s="3"/>
      <c r="E4575" s="3"/>
    </row>
    <row r="4576" spans="1:5" x14ac:dyDescent="0.4">
      <c r="A4576">
        <v>2021</v>
      </c>
      <c r="B4576">
        <v>5</v>
      </c>
      <c r="C4576">
        <v>119</v>
      </c>
      <c r="D4576" s="3"/>
      <c r="E4576" s="3"/>
    </row>
    <row r="4577" spans="1:5" x14ac:dyDescent="0.4">
      <c r="A4577">
        <v>2021</v>
      </c>
      <c r="B4577">
        <v>5</v>
      </c>
      <c r="C4577">
        <v>120</v>
      </c>
      <c r="D4577" s="3"/>
      <c r="E4577" s="3"/>
    </row>
    <row r="4578" spans="1:5" x14ac:dyDescent="0.4">
      <c r="A4578">
        <v>2021</v>
      </c>
      <c r="B4578">
        <v>5</v>
      </c>
      <c r="C4578">
        <v>121</v>
      </c>
      <c r="D4578" s="3"/>
      <c r="E4578" s="3"/>
    </row>
    <row r="4579" spans="1:5" x14ac:dyDescent="0.4">
      <c r="A4579">
        <v>2021</v>
      </c>
      <c r="B4579">
        <v>5</v>
      </c>
      <c r="C4579">
        <v>122</v>
      </c>
      <c r="D4579" s="3"/>
      <c r="E4579" s="3"/>
    </row>
    <row r="4580" spans="1:5" x14ac:dyDescent="0.4">
      <c r="A4580">
        <v>2021</v>
      </c>
      <c r="B4580">
        <v>5</v>
      </c>
      <c r="C4580">
        <v>123</v>
      </c>
      <c r="D4580" s="3"/>
      <c r="E4580" s="3"/>
    </row>
    <row r="4581" spans="1:5" x14ac:dyDescent="0.4">
      <c r="A4581">
        <v>2021</v>
      </c>
      <c r="B4581">
        <v>5</v>
      </c>
      <c r="C4581">
        <v>124</v>
      </c>
      <c r="D4581" s="3"/>
      <c r="E4581" s="3"/>
    </row>
    <row r="4582" spans="1:5" x14ac:dyDescent="0.4">
      <c r="A4582">
        <v>2021</v>
      </c>
      <c r="B4582">
        <v>5</v>
      </c>
      <c r="C4582">
        <v>125</v>
      </c>
      <c r="D4582" s="3"/>
      <c r="E4582" s="3"/>
    </row>
    <row r="4583" spans="1:5" x14ac:dyDescent="0.4">
      <c r="A4583">
        <v>2021</v>
      </c>
      <c r="B4583">
        <v>5</v>
      </c>
      <c r="C4583">
        <v>126</v>
      </c>
      <c r="D4583" s="3"/>
      <c r="E4583" s="3"/>
    </row>
    <row r="4584" spans="1:5" x14ac:dyDescent="0.4">
      <c r="A4584">
        <v>2021</v>
      </c>
      <c r="B4584">
        <v>5</v>
      </c>
      <c r="C4584">
        <v>127</v>
      </c>
      <c r="D4584" s="3"/>
      <c r="E4584" s="3"/>
    </row>
    <row r="4585" spans="1:5" x14ac:dyDescent="0.4">
      <c r="A4585">
        <v>2021</v>
      </c>
      <c r="B4585">
        <v>5</v>
      </c>
      <c r="C4585">
        <v>128</v>
      </c>
      <c r="D4585" s="3"/>
      <c r="E4585" s="3"/>
    </row>
    <row r="4586" spans="1:5" x14ac:dyDescent="0.4">
      <c r="A4586">
        <v>2021</v>
      </c>
      <c r="B4586">
        <v>5</v>
      </c>
      <c r="C4586">
        <v>129</v>
      </c>
      <c r="D4586" s="3"/>
      <c r="E4586" s="3"/>
    </row>
    <row r="4587" spans="1:5" x14ac:dyDescent="0.4">
      <c r="A4587">
        <v>2021</v>
      </c>
      <c r="B4587">
        <v>5</v>
      </c>
      <c r="C4587">
        <v>130</v>
      </c>
      <c r="D4587" s="3"/>
      <c r="E4587" s="3"/>
    </row>
    <row r="4588" spans="1:5" x14ac:dyDescent="0.4">
      <c r="A4588">
        <v>2021</v>
      </c>
      <c r="B4588">
        <v>6</v>
      </c>
      <c r="C4588">
        <v>0</v>
      </c>
      <c r="D4588" s="3">
        <v>952</v>
      </c>
      <c r="E4588" s="3">
        <v>927</v>
      </c>
    </row>
    <row r="4589" spans="1:5" x14ac:dyDescent="0.4">
      <c r="A4589">
        <v>2021</v>
      </c>
      <c r="B4589">
        <v>6</v>
      </c>
      <c r="C4589">
        <v>1</v>
      </c>
      <c r="D4589" s="3">
        <v>1178</v>
      </c>
      <c r="E4589" s="3">
        <v>1070</v>
      </c>
    </row>
    <row r="4590" spans="1:5" x14ac:dyDescent="0.4">
      <c r="A4590">
        <v>2021</v>
      </c>
      <c r="B4590">
        <v>6</v>
      </c>
      <c r="C4590">
        <v>2</v>
      </c>
      <c r="D4590" s="3">
        <v>1210</v>
      </c>
      <c r="E4590" s="3">
        <v>1039</v>
      </c>
    </row>
    <row r="4591" spans="1:5" x14ac:dyDescent="0.4">
      <c r="A4591">
        <v>2021</v>
      </c>
      <c r="B4591">
        <v>6</v>
      </c>
      <c r="C4591">
        <v>3</v>
      </c>
      <c r="D4591" s="3">
        <v>1266</v>
      </c>
      <c r="E4591" s="3">
        <v>1218</v>
      </c>
    </row>
    <row r="4592" spans="1:5" x14ac:dyDescent="0.4">
      <c r="A4592">
        <v>2021</v>
      </c>
      <c r="B4592">
        <v>6</v>
      </c>
      <c r="C4592">
        <v>4</v>
      </c>
      <c r="D4592" s="3">
        <v>1335</v>
      </c>
      <c r="E4592" s="3">
        <v>1214</v>
      </c>
    </row>
    <row r="4593" spans="1:5" x14ac:dyDescent="0.4">
      <c r="A4593">
        <v>2021</v>
      </c>
      <c r="B4593">
        <v>6</v>
      </c>
      <c r="C4593">
        <v>5</v>
      </c>
      <c r="D4593" s="3">
        <v>1424</v>
      </c>
      <c r="E4593" s="3">
        <v>1293</v>
      </c>
    </row>
    <row r="4594" spans="1:5" x14ac:dyDescent="0.4">
      <c r="A4594">
        <v>2021</v>
      </c>
      <c r="B4594">
        <v>6</v>
      </c>
      <c r="C4594">
        <v>6</v>
      </c>
      <c r="D4594" s="3">
        <v>1403</v>
      </c>
      <c r="E4594" s="3">
        <v>1426</v>
      </c>
    </row>
    <row r="4595" spans="1:5" x14ac:dyDescent="0.4">
      <c r="A4595">
        <v>2021</v>
      </c>
      <c r="B4595">
        <v>6</v>
      </c>
      <c r="C4595">
        <v>7</v>
      </c>
      <c r="D4595" s="3">
        <v>1402</v>
      </c>
      <c r="E4595" s="3">
        <v>1359</v>
      </c>
    </row>
    <row r="4596" spans="1:5" x14ac:dyDescent="0.4">
      <c r="A4596">
        <v>2021</v>
      </c>
      <c r="B4596">
        <v>6</v>
      </c>
      <c r="C4596">
        <v>8</v>
      </c>
      <c r="D4596" s="3">
        <v>1471</v>
      </c>
      <c r="E4596" s="3">
        <v>1434</v>
      </c>
    </row>
    <row r="4597" spans="1:5" x14ac:dyDescent="0.4">
      <c r="A4597">
        <v>2021</v>
      </c>
      <c r="B4597">
        <v>6</v>
      </c>
      <c r="C4597">
        <v>9</v>
      </c>
      <c r="D4597" s="3">
        <v>1466</v>
      </c>
      <c r="E4597" s="3">
        <v>1481</v>
      </c>
    </row>
    <row r="4598" spans="1:5" x14ac:dyDescent="0.4">
      <c r="A4598">
        <v>2021</v>
      </c>
      <c r="B4598">
        <v>6</v>
      </c>
      <c r="C4598">
        <v>10</v>
      </c>
      <c r="D4598" s="3">
        <v>1586</v>
      </c>
      <c r="E4598" s="3">
        <v>1546</v>
      </c>
    </row>
    <row r="4599" spans="1:5" x14ac:dyDescent="0.4">
      <c r="A4599">
        <v>2021</v>
      </c>
      <c r="B4599">
        <v>6</v>
      </c>
      <c r="C4599">
        <v>11</v>
      </c>
      <c r="D4599" s="3">
        <v>1597</v>
      </c>
      <c r="E4599" s="3">
        <v>1515</v>
      </c>
    </row>
    <row r="4600" spans="1:5" x14ac:dyDescent="0.4">
      <c r="A4600">
        <v>2021</v>
      </c>
      <c r="B4600">
        <v>6</v>
      </c>
      <c r="C4600">
        <v>12</v>
      </c>
      <c r="D4600" s="3">
        <v>1608</v>
      </c>
      <c r="E4600" s="3">
        <v>1518</v>
      </c>
    </row>
    <row r="4601" spans="1:5" x14ac:dyDescent="0.4">
      <c r="A4601">
        <v>2021</v>
      </c>
      <c r="B4601">
        <v>6</v>
      </c>
      <c r="C4601">
        <v>13</v>
      </c>
      <c r="D4601" s="3">
        <v>1647</v>
      </c>
      <c r="E4601" s="3">
        <v>1572</v>
      </c>
    </row>
    <row r="4602" spans="1:5" x14ac:dyDescent="0.4">
      <c r="A4602">
        <v>2021</v>
      </c>
      <c r="B4602">
        <v>6</v>
      </c>
      <c r="C4602">
        <v>14</v>
      </c>
      <c r="D4602" s="3">
        <v>1698</v>
      </c>
      <c r="E4602" s="3">
        <v>1625</v>
      </c>
    </row>
    <row r="4603" spans="1:5" x14ac:dyDescent="0.4">
      <c r="A4603">
        <v>2021</v>
      </c>
      <c r="B4603">
        <v>6</v>
      </c>
      <c r="C4603">
        <v>15</v>
      </c>
      <c r="D4603" s="3">
        <v>1907</v>
      </c>
      <c r="E4603" s="3">
        <v>1556</v>
      </c>
    </row>
    <row r="4604" spans="1:5" x14ac:dyDescent="0.4">
      <c r="A4604">
        <v>2021</v>
      </c>
      <c r="B4604">
        <v>6</v>
      </c>
      <c r="C4604">
        <v>16</v>
      </c>
      <c r="D4604" s="3">
        <v>2080</v>
      </c>
      <c r="E4604" s="3">
        <v>1654</v>
      </c>
    </row>
    <row r="4605" spans="1:5" x14ac:dyDescent="0.4">
      <c r="A4605">
        <v>2021</v>
      </c>
      <c r="B4605">
        <v>6</v>
      </c>
      <c r="C4605">
        <v>17</v>
      </c>
      <c r="D4605" s="3">
        <v>2145</v>
      </c>
      <c r="E4605" s="3">
        <v>1700</v>
      </c>
    </row>
    <row r="4606" spans="1:5" x14ac:dyDescent="0.4">
      <c r="A4606">
        <v>2021</v>
      </c>
      <c r="B4606">
        <v>6</v>
      </c>
      <c r="C4606">
        <v>18</v>
      </c>
      <c r="D4606" s="3">
        <v>2643</v>
      </c>
      <c r="E4606" s="3">
        <v>1892</v>
      </c>
    </row>
    <row r="4607" spans="1:5" x14ac:dyDescent="0.4">
      <c r="A4607">
        <v>2021</v>
      </c>
      <c r="B4607">
        <v>6</v>
      </c>
      <c r="C4607">
        <v>19</v>
      </c>
      <c r="D4607" s="3">
        <v>2672</v>
      </c>
      <c r="E4607" s="3">
        <v>1882</v>
      </c>
    </row>
    <row r="4608" spans="1:5" x14ac:dyDescent="0.4">
      <c r="A4608">
        <v>2021</v>
      </c>
      <c r="B4608">
        <v>6</v>
      </c>
      <c r="C4608">
        <v>20</v>
      </c>
      <c r="D4608" s="3">
        <v>2731</v>
      </c>
      <c r="E4608" s="3">
        <v>1897</v>
      </c>
    </row>
    <row r="4609" spans="1:5" x14ac:dyDescent="0.4">
      <c r="A4609">
        <v>2021</v>
      </c>
      <c r="B4609">
        <v>6</v>
      </c>
      <c r="C4609">
        <v>21</v>
      </c>
      <c r="D4609" s="3">
        <v>2629</v>
      </c>
      <c r="E4609" s="3">
        <v>1952</v>
      </c>
    </row>
    <row r="4610" spans="1:5" x14ac:dyDescent="0.4">
      <c r="A4610">
        <v>2021</v>
      </c>
      <c r="B4610">
        <v>6</v>
      </c>
      <c r="C4610">
        <v>22</v>
      </c>
      <c r="D4610" s="3">
        <v>2431</v>
      </c>
      <c r="E4610" s="3">
        <v>1839</v>
      </c>
    </row>
    <row r="4611" spans="1:5" x14ac:dyDescent="0.4">
      <c r="A4611">
        <v>2021</v>
      </c>
      <c r="B4611">
        <v>6</v>
      </c>
      <c r="C4611">
        <v>23</v>
      </c>
      <c r="D4611" s="3">
        <v>2177</v>
      </c>
      <c r="E4611" s="3">
        <v>1685</v>
      </c>
    </row>
    <row r="4612" spans="1:5" x14ac:dyDescent="0.4">
      <c r="A4612">
        <v>2021</v>
      </c>
      <c r="B4612">
        <v>6</v>
      </c>
      <c r="C4612">
        <v>24</v>
      </c>
      <c r="D4612" s="3">
        <v>2060</v>
      </c>
      <c r="E4612" s="3">
        <v>1677</v>
      </c>
    </row>
    <row r="4613" spans="1:5" x14ac:dyDescent="0.4">
      <c r="A4613">
        <v>2021</v>
      </c>
      <c r="B4613">
        <v>6</v>
      </c>
      <c r="C4613">
        <v>25</v>
      </c>
      <c r="D4613" s="3">
        <v>1907</v>
      </c>
      <c r="E4613" s="3">
        <v>1548</v>
      </c>
    </row>
    <row r="4614" spans="1:5" x14ac:dyDescent="0.4">
      <c r="A4614">
        <v>2021</v>
      </c>
      <c r="B4614">
        <v>6</v>
      </c>
      <c r="C4614">
        <v>26</v>
      </c>
      <c r="D4614" s="3">
        <v>1900</v>
      </c>
      <c r="E4614" s="3">
        <v>1619</v>
      </c>
    </row>
    <row r="4615" spans="1:5" x14ac:dyDescent="0.4">
      <c r="A4615">
        <v>2021</v>
      </c>
      <c r="B4615">
        <v>6</v>
      </c>
      <c r="C4615">
        <v>27</v>
      </c>
      <c r="D4615" s="3">
        <v>1883</v>
      </c>
      <c r="E4615" s="3">
        <v>1531</v>
      </c>
    </row>
    <row r="4616" spans="1:5" x14ac:dyDescent="0.4">
      <c r="A4616">
        <v>2021</v>
      </c>
      <c r="B4616">
        <v>6</v>
      </c>
      <c r="C4616">
        <v>28</v>
      </c>
      <c r="D4616" s="3">
        <v>1829</v>
      </c>
      <c r="E4616" s="3">
        <v>1417</v>
      </c>
    </row>
    <row r="4617" spans="1:5" x14ac:dyDescent="0.4">
      <c r="A4617">
        <v>2021</v>
      </c>
      <c r="B4617">
        <v>6</v>
      </c>
      <c r="C4617">
        <v>29</v>
      </c>
      <c r="D4617" s="3">
        <v>1816</v>
      </c>
      <c r="E4617" s="3">
        <v>1501</v>
      </c>
    </row>
    <row r="4618" spans="1:5" x14ac:dyDescent="0.4">
      <c r="A4618">
        <v>2021</v>
      </c>
      <c r="B4618">
        <v>6</v>
      </c>
      <c r="C4618">
        <v>30</v>
      </c>
      <c r="D4618" s="3">
        <v>1840</v>
      </c>
      <c r="E4618" s="3">
        <v>1530</v>
      </c>
    </row>
    <row r="4619" spans="1:5" x14ac:dyDescent="0.4">
      <c r="A4619">
        <v>2021</v>
      </c>
      <c r="B4619">
        <v>6</v>
      </c>
      <c r="C4619">
        <v>31</v>
      </c>
      <c r="D4619" s="3">
        <v>1769</v>
      </c>
      <c r="E4619" s="3">
        <v>1620</v>
      </c>
    </row>
    <row r="4620" spans="1:5" x14ac:dyDescent="0.4">
      <c r="A4620">
        <v>2021</v>
      </c>
      <c r="B4620">
        <v>6</v>
      </c>
      <c r="C4620">
        <v>32</v>
      </c>
      <c r="D4620" s="3">
        <v>1911</v>
      </c>
      <c r="E4620" s="3">
        <v>1623</v>
      </c>
    </row>
    <row r="4621" spans="1:5" x14ac:dyDescent="0.4">
      <c r="A4621">
        <v>2021</v>
      </c>
      <c r="B4621">
        <v>6</v>
      </c>
      <c r="C4621">
        <v>33</v>
      </c>
      <c r="D4621" s="3">
        <v>1933</v>
      </c>
      <c r="E4621" s="3">
        <v>1679</v>
      </c>
    </row>
    <row r="4622" spans="1:5" x14ac:dyDescent="0.4">
      <c r="A4622">
        <v>2021</v>
      </c>
      <c r="B4622">
        <v>6</v>
      </c>
      <c r="C4622">
        <v>34</v>
      </c>
      <c r="D4622" s="3">
        <v>1991</v>
      </c>
      <c r="E4622" s="3">
        <v>1759</v>
      </c>
    </row>
    <row r="4623" spans="1:5" x14ac:dyDescent="0.4">
      <c r="A4623">
        <v>2021</v>
      </c>
      <c r="B4623">
        <v>6</v>
      </c>
      <c r="C4623">
        <v>35</v>
      </c>
      <c r="D4623" s="3">
        <v>1999</v>
      </c>
      <c r="E4623" s="3">
        <v>1681</v>
      </c>
    </row>
    <row r="4624" spans="1:5" x14ac:dyDescent="0.4">
      <c r="A4624">
        <v>2021</v>
      </c>
      <c r="B4624">
        <v>6</v>
      </c>
      <c r="C4624">
        <v>36</v>
      </c>
      <c r="D4624" s="3">
        <v>2075</v>
      </c>
      <c r="E4624" s="3">
        <v>1888</v>
      </c>
    </row>
    <row r="4625" spans="1:5" x14ac:dyDescent="0.4">
      <c r="A4625">
        <v>2021</v>
      </c>
      <c r="B4625">
        <v>6</v>
      </c>
      <c r="C4625">
        <v>37</v>
      </c>
      <c r="D4625" s="3">
        <v>2020</v>
      </c>
      <c r="E4625" s="3">
        <v>1905</v>
      </c>
    </row>
    <row r="4626" spans="1:5" x14ac:dyDescent="0.4">
      <c r="A4626">
        <v>2021</v>
      </c>
      <c r="B4626">
        <v>6</v>
      </c>
      <c r="C4626">
        <v>38</v>
      </c>
      <c r="D4626" s="3">
        <v>2148</v>
      </c>
      <c r="E4626" s="3">
        <v>2013</v>
      </c>
    </row>
    <row r="4627" spans="1:5" x14ac:dyDescent="0.4">
      <c r="A4627">
        <v>2021</v>
      </c>
      <c r="B4627">
        <v>6</v>
      </c>
      <c r="C4627">
        <v>39</v>
      </c>
      <c r="D4627" s="3">
        <v>2141</v>
      </c>
      <c r="E4627" s="3">
        <v>2025</v>
      </c>
    </row>
    <row r="4628" spans="1:5" x14ac:dyDescent="0.4">
      <c r="A4628">
        <v>2021</v>
      </c>
      <c r="B4628">
        <v>6</v>
      </c>
      <c r="C4628">
        <v>40</v>
      </c>
      <c r="D4628" s="3">
        <v>2194</v>
      </c>
      <c r="E4628" s="3">
        <v>2077</v>
      </c>
    </row>
    <row r="4629" spans="1:5" x14ac:dyDescent="0.4">
      <c r="A4629">
        <v>2021</v>
      </c>
      <c r="B4629">
        <v>6</v>
      </c>
      <c r="C4629">
        <v>41</v>
      </c>
      <c r="D4629" s="3">
        <v>2270</v>
      </c>
      <c r="E4629" s="3">
        <v>2210</v>
      </c>
    </row>
    <row r="4630" spans="1:5" x14ac:dyDescent="0.4">
      <c r="A4630">
        <v>2021</v>
      </c>
      <c r="B4630">
        <v>6</v>
      </c>
      <c r="C4630">
        <v>42</v>
      </c>
      <c r="D4630" s="3">
        <v>2491</v>
      </c>
      <c r="E4630" s="3">
        <v>2245</v>
      </c>
    </row>
    <row r="4631" spans="1:5" x14ac:dyDescent="0.4">
      <c r="A4631">
        <v>2021</v>
      </c>
      <c r="B4631">
        <v>6</v>
      </c>
      <c r="C4631">
        <v>43</v>
      </c>
      <c r="D4631" s="3">
        <v>2465</v>
      </c>
      <c r="E4631" s="3">
        <v>2360</v>
      </c>
    </row>
    <row r="4632" spans="1:5" x14ac:dyDescent="0.4">
      <c r="A4632">
        <v>2021</v>
      </c>
      <c r="B4632">
        <v>6</v>
      </c>
      <c r="C4632">
        <v>44</v>
      </c>
      <c r="D4632" s="3">
        <v>2735</v>
      </c>
      <c r="E4632" s="3">
        <v>2576</v>
      </c>
    </row>
    <row r="4633" spans="1:5" x14ac:dyDescent="0.4">
      <c r="A4633">
        <v>2021</v>
      </c>
      <c r="B4633">
        <v>6</v>
      </c>
      <c r="C4633">
        <v>45</v>
      </c>
      <c r="D4633" s="3">
        <v>2939</v>
      </c>
      <c r="E4633" s="3">
        <v>2669</v>
      </c>
    </row>
    <row r="4634" spans="1:5" x14ac:dyDescent="0.4">
      <c r="A4634">
        <v>2021</v>
      </c>
      <c r="B4634">
        <v>6</v>
      </c>
      <c r="C4634">
        <v>46</v>
      </c>
      <c r="D4634" s="3">
        <v>3031</v>
      </c>
      <c r="E4634" s="3">
        <v>2984</v>
      </c>
    </row>
    <row r="4635" spans="1:5" x14ac:dyDescent="0.4">
      <c r="A4635">
        <v>2021</v>
      </c>
      <c r="B4635">
        <v>6</v>
      </c>
      <c r="C4635">
        <v>47</v>
      </c>
      <c r="D4635" s="3">
        <v>3315</v>
      </c>
      <c r="E4635" s="3">
        <v>3049</v>
      </c>
    </row>
    <row r="4636" spans="1:5" x14ac:dyDescent="0.4">
      <c r="A4636">
        <v>2021</v>
      </c>
      <c r="B4636">
        <v>6</v>
      </c>
      <c r="C4636">
        <v>48</v>
      </c>
      <c r="D4636" s="3">
        <v>3384</v>
      </c>
      <c r="E4636" s="3">
        <v>3154</v>
      </c>
    </row>
    <row r="4637" spans="1:5" x14ac:dyDescent="0.4">
      <c r="A4637">
        <v>2021</v>
      </c>
      <c r="B4637">
        <v>6</v>
      </c>
      <c r="C4637">
        <v>49</v>
      </c>
      <c r="D4637" s="3">
        <v>3462</v>
      </c>
      <c r="E4637" s="3">
        <v>3188</v>
      </c>
    </row>
    <row r="4638" spans="1:5" x14ac:dyDescent="0.4">
      <c r="A4638">
        <v>2021</v>
      </c>
      <c r="B4638">
        <v>6</v>
      </c>
      <c r="C4638">
        <v>50</v>
      </c>
      <c r="D4638" s="3">
        <v>3297</v>
      </c>
      <c r="E4638" s="3">
        <v>3158</v>
      </c>
    </row>
    <row r="4639" spans="1:5" x14ac:dyDescent="0.4">
      <c r="A4639">
        <v>2021</v>
      </c>
      <c r="B4639">
        <v>6</v>
      </c>
      <c r="C4639">
        <v>51</v>
      </c>
      <c r="D4639" s="3">
        <v>3146</v>
      </c>
      <c r="E4639" s="3">
        <v>2902</v>
      </c>
    </row>
    <row r="4640" spans="1:5" x14ac:dyDescent="0.4">
      <c r="A4640">
        <v>2021</v>
      </c>
      <c r="B4640">
        <v>6</v>
      </c>
      <c r="C4640">
        <v>52</v>
      </c>
      <c r="D4640" s="3">
        <v>3254</v>
      </c>
      <c r="E4640" s="3">
        <v>2906</v>
      </c>
    </row>
    <row r="4641" spans="1:5" x14ac:dyDescent="0.4">
      <c r="A4641">
        <v>2021</v>
      </c>
      <c r="B4641">
        <v>6</v>
      </c>
      <c r="C4641">
        <v>53</v>
      </c>
      <c r="D4641" s="3">
        <v>3053</v>
      </c>
      <c r="E4641" s="3">
        <v>2886</v>
      </c>
    </row>
    <row r="4642" spans="1:5" x14ac:dyDescent="0.4">
      <c r="A4642">
        <v>2021</v>
      </c>
      <c r="B4642">
        <v>6</v>
      </c>
      <c r="C4642">
        <v>54</v>
      </c>
      <c r="D4642" s="3">
        <v>2841</v>
      </c>
      <c r="E4642" s="3">
        <v>2643</v>
      </c>
    </row>
    <row r="4643" spans="1:5" x14ac:dyDescent="0.4">
      <c r="A4643">
        <v>2021</v>
      </c>
      <c r="B4643">
        <v>6</v>
      </c>
      <c r="C4643">
        <v>55</v>
      </c>
      <c r="D4643" s="3">
        <v>2496</v>
      </c>
      <c r="E4643" s="3">
        <v>2369</v>
      </c>
    </row>
    <row r="4644" spans="1:5" x14ac:dyDescent="0.4">
      <c r="A4644">
        <v>2021</v>
      </c>
      <c r="B4644">
        <v>6</v>
      </c>
      <c r="C4644">
        <v>56</v>
      </c>
      <c r="D4644" s="3">
        <v>2708</v>
      </c>
      <c r="E4644" s="3">
        <v>2669</v>
      </c>
    </row>
    <row r="4645" spans="1:5" x14ac:dyDescent="0.4">
      <c r="A4645">
        <v>2021</v>
      </c>
      <c r="B4645">
        <v>6</v>
      </c>
      <c r="C4645">
        <v>57</v>
      </c>
      <c r="D4645" s="3">
        <v>2561</v>
      </c>
      <c r="E4645" s="3">
        <v>2495</v>
      </c>
    </row>
    <row r="4646" spans="1:5" x14ac:dyDescent="0.4">
      <c r="A4646">
        <v>2021</v>
      </c>
      <c r="B4646">
        <v>6</v>
      </c>
      <c r="C4646">
        <v>58</v>
      </c>
      <c r="D4646" s="3">
        <v>2557</v>
      </c>
      <c r="E4646" s="3">
        <v>2332</v>
      </c>
    </row>
    <row r="4647" spans="1:5" x14ac:dyDescent="0.4">
      <c r="A4647">
        <v>2021</v>
      </c>
      <c r="B4647">
        <v>6</v>
      </c>
      <c r="C4647">
        <v>59</v>
      </c>
      <c r="D4647" s="3">
        <v>2474</v>
      </c>
      <c r="E4647" s="3">
        <v>2395</v>
      </c>
    </row>
    <row r="4648" spans="1:5" x14ac:dyDescent="0.4">
      <c r="A4648">
        <v>2021</v>
      </c>
      <c r="B4648">
        <v>6</v>
      </c>
      <c r="C4648">
        <v>60</v>
      </c>
      <c r="D4648" s="3">
        <v>2291</v>
      </c>
      <c r="E4648" s="3">
        <v>2292</v>
      </c>
    </row>
    <row r="4649" spans="1:5" x14ac:dyDescent="0.4">
      <c r="A4649">
        <v>2021</v>
      </c>
      <c r="B4649">
        <v>6</v>
      </c>
      <c r="C4649">
        <v>61</v>
      </c>
      <c r="D4649" s="3">
        <v>2427</v>
      </c>
      <c r="E4649" s="3">
        <v>2230</v>
      </c>
    </row>
    <row r="4650" spans="1:5" x14ac:dyDescent="0.4">
      <c r="A4650">
        <v>2021</v>
      </c>
      <c r="B4650">
        <v>6</v>
      </c>
      <c r="C4650">
        <v>62</v>
      </c>
      <c r="D4650" s="3">
        <v>2403</v>
      </c>
      <c r="E4650" s="3">
        <v>2305</v>
      </c>
    </row>
    <row r="4651" spans="1:5" x14ac:dyDescent="0.4">
      <c r="A4651">
        <v>2021</v>
      </c>
      <c r="B4651">
        <v>6</v>
      </c>
      <c r="C4651">
        <v>63</v>
      </c>
      <c r="D4651" s="3">
        <v>2256</v>
      </c>
      <c r="E4651" s="3">
        <v>2176</v>
      </c>
    </row>
    <row r="4652" spans="1:5" x14ac:dyDescent="0.4">
      <c r="A4652">
        <v>2021</v>
      </c>
      <c r="B4652">
        <v>6</v>
      </c>
      <c r="C4652">
        <v>64</v>
      </c>
      <c r="D4652" s="3">
        <v>2208</v>
      </c>
      <c r="E4652" s="3">
        <v>2183</v>
      </c>
    </row>
    <row r="4653" spans="1:5" x14ac:dyDescent="0.4">
      <c r="A4653">
        <v>2021</v>
      </c>
      <c r="B4653">
        <v>6</v>
      </c>
      <c r="C4653">
        <v>65</v>
      </c>
      <c r="D4653" s="3">
        <v>2307</v>
      </c>
      <c r="E4653" s="3">
        <v>2316</v>
      </c>
    </row>
    <row r="4654" spans="1:5" x14ac:dyDescent="0.4">
      <c r="A4654">
        <v>2021</v>
      </c>
      <c r="B4654">
        <v>6</v>
      </c>
      <c r="C4654">
        <v>66</v>
      </c>
      <c r="D4654" s="3">
        <v>2356</v>
      </c>
      <c r="E4654" s="3">
        <v>2418</v>
      </c>
    </row>
    <row r="4655" spans="1:5" x14ac:dyDescent="0.4">
      <c r="A4655">
        <v>2021</v>
      </c>
      <c r="B4655">
        <v>6</v>
      </c>
      <c r="C4655">
        <v>67</v>
      </c>
      <c r="D4655" s="3">
        <v>2396</v>
      </c>
      <c r="E4655" s="3">
        <v>2451</v>
      </c>
    </row>
    <row r="4656" spans="1:5" x14ac:dyDescent="0.4">
      <c r="A4656">
        <v>2021</v>
      </c>
      <c r="B4656">
        <v>6</v>
      </c>
      <c r="C4656">
        <v>68</v>
      </c>
      <c r="D4656" s="3">
        <v>2562</v>
      </c>
      <c r="E4656" s="3">
        <v>2608</v>
      </c>
    </row>
    <row r="4657" spans="1:5" x14ac:dyDescent="0.4">
      <c r="A4657">
        <v>2021</v>
      </c>
      <c r="B4657">
        <v>6</v>
      </c>
      <c r="C4657">
        <v>69</v>
      </c>
      <c r="D4657" s="3">
        <v>2701</v>
      </c>
      <c r="E4657" s="3">
        <v>2886</v>
      </c>
    </row>
    <row r="4658" spans="1:5" x14ac:dyDescent="0.4">
      <c r="A4658">
        <v>2021</v>
      </c>
      <c r="B4658">
        <v>6</v>
      </c>
      <c r="C4658">
        <v>70</v>
      </c>
      <c r="D4658" s="3">
        <v>2912</v>
      </c>
      <c r="E4658" s="3">
        <v>3073</v>
      </c>
    </row>
    <row r="4659" spans="1:5" x14ac:dyDescent="0.4">
      <c r="A4659">
        <v>2021</v>
      </c>
      <c r="B4659">
        <v>6</v>
      </c>
      <c r="C4659">
        <v>71</v>
      </c>
      <c r="D4659" s="3">
        <v>3241</v>
      </c>
      <c r="E4659" s="3">
        <v>3559</v>
      </c>
    </row>
    <row r="4660" spans="1:5" x14ac:dyDescent="0.4">
      <c r="A4660">
        <v>2021</v>
      </c>
      <c r="B4660">
        <v>6</v>
      </c>
      <c r="C4660">
        <v>72</v>
      </c>
      <c r="D4660" s="3">
        <v>3358</v>
      </c>
      <c r="E4660" s="3">
        <v>3733</v>
      </c>
    </row>
    <row r="4661" spans="1:5" x14ac:dyDescent="0.4">
      <c r="A4661">
        <v>2021</v>
      </c>
      <c r="B4661">
        <v>6</v>
      </c>
      <c r="C4661">
        <v>73</v>
      </c>
      <c r="D4661" s="3">
        <v>3417</v>
      </c>
      <c r="E4661" s="3">
        <v>4007</v>
      </c>
    </row>
    <row r="4662" spans="1:5" x14ac:dyDescent="0.4">
      <c r="A4662">
        <v>2021</v>
      </c>
      <c r="B4662">
        <v>6</v>
      </c>
      <c r="C4662">
        <v>74</v>
      </c>
      <c r="D4662" s="3">
        <v>3034</v>
      </c>
      <c r="E4662" s="3">
        <v>3535</v>
      </c>
    </row>
    <row r="4663" spans="1:5" x14ac:dyDescent="0.4">
      <c r="A4663">
        <v>2021</v>
      </c>
      <c r="B4663">
        <v>6</v>
      </c>
      <c r="C4663">
        <v>75</v>
      </c>
      <c r="D4663" s="3">
        <v>1819</v>
      </c>
      <c r="E4663" s="3">
        <v>2220</v>
      </c>
    </row>
    <row r="4664" spans="1:5" x14ac:dyDescent="0.4">
      <c r="A4664">
        <v>2021</v>
      </c>
      <c r="B4664">
        <v>6</v>
      </c>
      <c r="C4664">
        <v>76</v>
      </c>
      <c r="D4664" s="3">
        <v>2181</v>
      </c>
      <c r="E4664" s="3">
        <v>2716</v>
      </c>
    </row>
    <row r="4665" spans="1:5" x14ac:dyDescent="0.4">
      <c r="A4665">
        <v>2021</v>
      </c>
      <c r="B4665">
        <v>6</v>
      </c>
      <c r="C4665">
        <v>77</v>
      </c>
      <c r="D4665" s="3">
        <v>2720</v>
      </c>
      <c r="E4665" s="3">
        <v>3310</v>
      </c>
    </row>
    <row r="4666" spans="1:5" x14ac:dyDescent="0.4">
      <c r="A4666">
        <v>2021</v>
      </c>
      <c r="B4666">
        <v>6</v>
      </c>
      <c r="C4666">
        <v>78</v>
      </c>
      <c r="D4666" s="3">
        <v>2523</v>
      </c>
      <c r="E4666" s="3">
        <v>2982</v>
      </c>
    </row>
    <row r="4667" spans="1:5" x14ac:dyDescent="0.4">
      <c r="A4667">
        <v>2021</v>
      </c>
      <c r="B4667">
        <v>6</v>
      </c>
      <c r="C4667">
        <v>79</v>
      </c>
      <c r="D4667" s="3">
        <v>2493</v>
      </c>
      <c r="E4667" s="3">
        <v>3025</v>
      </c>
    </row>
    <row r="4668" spans="1:5" x14ac:dyDescent="0.4">
      <c r="A4668">
        <v>2021</v>
      </c>
      <c r="B4668">
        <v>6</v>
      </c>
      <c r="C4668">
        <v>80</v>
      </c>
      <c r="D4668" s="3">
        <v>2214</v>
      </c>
      <c r="E4668" s="3">
        <v>2794</v>
      </c>
    </row>
    <row r="4669" spans="1:5" x14ac:dyDescent="0.4">
      <c r="A4669">
        <v>2021</v>
      </c>
      <c r="B4669">
        <v>6</v>
      </c>
      <c r="C4669">
        <v>81</v>
      </c>
      <c r="D4669" s="3">
        <v>1926</v>
      </c>
      <c r="E4669" s="3">
        <v>2481</v>
      </c>
    </row>
    <row r="4670" spans="1:5" x14ac:dyDescent="0.4">
      <c r="A4670">
        <v>2021</v>
      </c>
      <c r="B4670">
        <v>6</v>
      </c>
      <c r="C4670">
        <v>82</v>
      </c>
      <c r="D4670" s="3">
        <v>1645</v>
      </c>
      <c r="E4670" s="3">
        <v>2108</v>
      </c>
    </row>
    <row r="4671" spans="1:5" x14ac:dyDescent="0.4">
      <c r="A4671">
        <v>2021</v>
      </c>
      <c r="B4671">
        <v>6</v>
      </c>
      <c r="C4671">
        <v>83</v>
      </c>
      <c r="D4671" s="3">
        <v>1626</v>
      </c>
      <c r="E4671" s="3">
        <v>2242</v>
      </c>
    </row>
    <row r="4672" spans="1:5" x14ac:dyDescent="0.4">
      <c r="A4672">
        <v>2021</v>
      </c>
      <c r="B4672">
        <v>6</v>
      </c>
      <c r="C4672">
        <v>84</v>
      </c>
      <c r="D4672" s="3">
        <v>1480</v>
      </c>
      <c r="E4672" s="3">
        <v>1990</v>
      </c>
    </row>
    <row r="4673" spans="1:5" x14ac:dyDescent="0.4">
      <c r="A4673">
        <v>2021</v>
      </c>
      <c r="B4673">
        <v>6</v>
      </c>
      <c r="C4673">
        <v>85</v>
      </c>
      <c r="D4673" s="3">
        <v>1393</v>
      </c>
      <c r="E4673" s="3">
        <v>2033</v>
      </c>
    </row>
    <row r="4674" spans="1:5" x14ac:dyDescent="0.4">
      <c r="A4674">
        <v>2021</v>
      </c>
      <c r="B4674">
        <v>6</v>
      </c>
      <c r="C4674">
        <v>86</v>
      </c>
      <c r="D4674" s="3">
        <v>1220</v>
      </c>
      <c r="E4674" s="3">
        <v>1853</v>
      </c>
    </row>
    <row r="4675" spans="1:5" x14ac:dyDescent="0.4">
      <c r="A4675">
        <v>2021</v>
      </c>
      <c r="B4675">
        <v>6</v>
      </c>
      <c r="C4675">
        <v>87</v>
      </c>
      <c r="D4675" s="3">
        <v>929</v>
      </c>
      <c r="E4675" s="3">
        <v>1600</v>
      </c>
    </row>
    <row r="4676" spans="1:5" x14ac:dyDescent="0.4">
      <c r="A4676">
        <v>2021</v>
      </c>
      <c r="B4676">
        <v>6</v>
      </c>
      <c r="C4676">
        <v>88</v>
      </c>
      <c r="D4676" s="3">
        <v>842</v>
      </c>
      <c r="E4676" s="3">
        <v>1499</v>
      </c>
    </row>
    <row r="4677" spans="1:5" x14ac:dyDescent="0.4">
      <c r="A4677">
        <v>2021</v>
      </c>
      <c r="B4677">
        <v>6</v>
      </c>
      <c r="C4677">
        <v>89</v>
      </c>
      <c r="D4677" s="3">
        <v>710</v>
      </c>
      <c r="E4677" s="3">
        <v>1269</v>
      </c>
    </row>
    <row r="4678" spans="1:5" x14ac:dyDescent="0.4">
      <c r="A4678">
        <v>2021</v>
      </c>
      <c r="B4678">
        <v>6</v>
      </c>
      <c r="C4678">
        <v>90</v>
      </c>
      <c r="D4678" s="3">
        <v>530</v>
      </c>
      <c r="E4678" s="3">
        <v>1095</v>
      </c>
    </row>
    <row r="4679" spans="1:5" x14ac:dyDescent="0.4">
      <c r="A4679">
        <v>2021</v>
      </c>
      <c r="B4679">
        <v>6</v>
      </c>
      <c r="C4679">
        <v>91</v>
      </c>
      <c r="D4679" s="3">
        <v>376</v>
      </c>
      <c r="E4679" s="3">
        <v>938</v>
      </c>
    </row>
    <row r="4680" spans="1:5" x14ac:dyDescent="0.4">
      <c r="A4680">
        <v>2021</v>
      </c>
      <c r="B4680">
        <v>6</v>
      </c>
      <c r="C4680">
        <v>92</v>
      </c>
      <c r="D4680" s="3">
        <v>307</v>
      </c>
      <c r="E4680" s="3">
        <v>826</v>
      </c>
    </row>
    <row r="4681" spans="1:5" x14ac:dyDescent="0.4">
      <c r="A4681">
        <v>2021</v>
      </c>
      <c r="B4681">
        <v>6</v>
      </c>
      <c r="C4681">
        <v>93</v>
      </c>
      <c r="D4681" s="3">
        <v>260</v>
      </c>
      <c r="E4681" s="3">
        <v>624</v>
      </c>
    </row>
    <row r="4682" spans="1:5" x14ac:dyDescent="0.4">
      <c r="A4682">
        <v>2021</v>
      </c>
      <c r="B4682">
        <v>6</v>
      </c>
      <c r="C4682">
        <v>94</v>
      </c>
      <c r="D4682" s="3">
        <v>176</v>
      </c>
      <c r="E4682" s="3">
        <v>501</v>
      </c>
    </row>
    <row r="4683" spans="1:5" x14ac:dyDescent="0.4">
      <c r="A4683">
        <v>2021</v>
      </c>
      <c r="B4683">
        <v>6</v>
      </c>
      <c r="C4683">
        <v>95</v>
      </c>
      <c r="D4683" s="3">
        <v>120</v>
      </c>
      <c r="E4683" s="3">
        <v>448</v>
      </c>
    </row>
    <row r="4684" spans="1:5" x14ac:dyDescent="0.4">
      <c r="A4684">
        <v>2021</v>
      </c>
      <c r="B4684">
        <v>6</v>
      </c>
      <c r="C4684">
        <v>96</v>
      </c>
      <c r="D4684" s="3">
        <v>75</v>
      </c>
      <c r="E4684" s="3">
        <v>381</v>
      </c>
    </row>
    <row r="4685" spans="1:5" x14ac:dyDescent="0.4">
      <c r="A4685">
        <v>2021</v>
      </c>
      <c r="B4685">
        <v>6</v>
      </c>
      <c r="C4685">
        <v>97</v>
      </c>
      <c r="D4685" s="3">
        <v>64</v>
      </c>
      <c r="E4685" s="3">
        <v>231</v>
      </c>
    </row>
    <row r="4686" spans="1:5" x14ac:dyDescent="0.4">
      <c r="A4686">
        <v>2021</v>
      </c>
      <c r="B4686">
        <v>6</v>
      </c>
      <c r="C4686">
        <v>98</v>
      </c>
      <c r="D4686" s="3">
        <v>39</v>
      </c>
      <c r="E4686" s="3">
        <v>177</v>
      </c>
    </row>
    <row r="4687" spans="1:5" x14ac:dyDescent="0.4">
      <c r="A4687">
        <v>2021</v>
      </c>
      <c r="B4687">
        <v>6</v>
      </c>
      <c r="C4687">
        <v>99</v>
      </c>
      <c r="D4687" s="3">
        <v>23</v>
      </c>
      <c r="E4687" s="3">
        <v>131</v>
      </c>
    </row>
    <row r="4688" spans="1:5" x14ac:dyDescent="0.4">
      <c r="A4688">
        <v>2021</v>
      </c>
      <c r="B4688">
        <v>6</v>
      </c>
      <c r="C4688">
        <v>100</v>
      </c>
      <c r="D4688" s="3">
        <v>10</v>
      </c>
      <c r="E4688" s="3">
        <v>88</v>
      </c>
    </row>
    <row r="4689" spans="1:5" x14ac:dyDescent="0.4">
      <c r="A4689">
        <v>2021</v>
      </c>
      <c r="B4689">
        <v>6</v>
      </c>
      <c r="C4689">
        <v>101</v>
      </c>
      <c r="D4689" s="3">
        <v>11</v>
      </c>
      <c r="E4689" s="3">
        <v>53</v>
      </c>
    </row>
    <row r="4690" spans="1:5" x14ac:dyDescent="0.4">
      <c r="A4690">
        <v>2021</v>
      </c>
      <c r="B4690">
        <v>6</v>
      </c>
      <c r="C4690">
        <v>102</v>
      </c>
      <c r="D4690" s="3">
        <v>7</v>
      </c>
      <c r="E4690" s="3">
        <v>29</v>
      </c>
    </row>
    <row r="4691" spans="1:5" x14ac:dyDescent="0.4">
      <c r="A4691">
        <v>2021</v>
      </c>
      <c r="B4691">
        <v>6</v>
      </c>
      <c r="C4691">
        <v>103</v>
      </c>
      <c r="D4691" s="3">
        <v>3</v>
      </c>
      <c r="E4691" s="3">
        <v>23</v>
      </c>
    </row>
    <row r="4692" spans="1:5" x14ac:dyDescent="0.4">
      <c r="A4692">
        <v>2021</v>
      </c>
      <c r="B4692">
        <v>6</v>
      </c>
      <c r="C4692">
        <v>104</v>
      </c>
      <c r="D4692" s="3">
        <v>1</v>
      </c>
      <c r="E4692" s="3">
        <v>11</v>
      </c>
    </row>
    <row r="4693" spans="1:5" x14ac:dyDescent="0.4">
      <c r="A4693">
        <v>2021</v>
      </c>
      <c r="B4693">
        <v>6</v>
      </c>
      <c r="C4693">
        <v>105</v>
      </c>
      <c r="D4693" s="3">
        <v>1</v>
      </c>
      <c r="E4693" s="3">
        <v>8</v>
      </c>
    </row>
    <row r="4694" spans="1:5" x14ac:dyDescent="0.4">
      <c r="A4694">
        <v>2021</v>
      </c>
      <c r="B4694">
        <v>6</v>
      </c>
      <c r="C4694">
        <v>106</v>
      </c>
      <c r="D4694" s="3"/>
      <c r="E4694" s="3">
        <v>5</v>
      </c>
    </row>
    <row r="4695" spans="1:5" x14ac:dyDescent="0.4">
      <c r="A4695">
        <v>2021</v>
      </c>
      <c r="B4695">
        <v>6</v>
      </c>
      <c r="C4695">
        <v>107</v>
      </c>
      <c r="D4695" s="3"/>
      <c r="E4695" s="3">
        <v>3</v>
      </c>
    </row>
    <row r="4696" spans="1:5" x14ac:dyDescent="0.4">
      <c r="A4696">
        <v>2021</v>
      </c>
      <c r="B4696">
        <v>6</v>
      </c>
      <c r="C4696">
        <v>108</v>
      </c>
      <c r="D4696" s="3">
        <v>2</v>
      </c>
      <c r="E4696" s="3">
        <v>1</v>
      </c>
    </row>
    <row r="4697" spans="1:5" x14ac:dyDescent="0.4">
      <c r="A4697">
        <v>2021</v>
      </c>
      <c r="B4697">
        <v>6</v>
      </c>
      <c r="C4697">
        <v>109</v>
      </c>
      <c r="D4697" s="3"/>
      <c r="E4697" s="3"/>
    </row>
    <row r="4698" spans="1:5" x14ac:dyDescent="0.4">
      <c r="A4698">
        <v>2021</v>
      </c>
      <c r="B4698">
        <v>6</v>
      </c>
      <c r="C4698">
        <v>110</v>
      </c>
      <c r="D4698" s="3"/>
      <c r="E4698" s="3">
        <v>2</v>
      </c>
    </row>
    <row r="4699" spans="1:5" x14ac:dyDescent="0.4">
      <c r="A4699">
        <v>2021</v>
      </c>
      <c r="B4699">
        <v>6</v>
      </c>
      <c r="C4699">
        <v>111</v>
      </c>
      <c r="D4699" s="3"/>
      <c r="E4699" s="3"/>
    </row>
    <row r="4700" spans="1:5" x14ac:dyDescent="0.4">
      <c r="A4700">
        <v>2021</v>
      </c>
      <c r="B4700">
        <v>6</v>
      </c>
      <c r="C4700">
        <v>112</v>
      </c>
      <c r="D4700" s="3"/>
      <c r="E4700" s="3"/>
    </row>
    <row r="4701" spans="1:5" x14ac:dyDescent="0.4">
      <c r="A4701">
        <v>2021</v>
      </c>
      <c r="B4701">
        <v>6</v>
      </c>
      <c r="C4701">
        <v>113</v>
      </c>
      <c r="D4701" s="3"/>
      <c r="E4701" s="3"/>
    </row>
    <row r="4702" spans="1:5" x14ac:dyDescent="0.4">
      <c r="A4702">
        <v>2021</v>
      </c>
      <c r="B4702">
        <v>6</v>
      </c>
      <c r="C4702">
        <v>114</v>
      </c>
      <c r="D4702" s="3"/>
      <c r="E4702" s="3"/>
    </row>
    <row r="4703" spans="1:5" x14ac:dyDescent="0.4">
      <c r="A4703">
        <v>2021</v>
      </c>
      <c r="B4703">
        <v>6</v>
      </c>
      <c r="C4703">
        <v>115</v>
      </c>
      <c r="D4703" s="3"/>
      <c r="E4703" s="3"/>
    </row>
    <row r="4704" spans="1:5" x14ac:dyDescent="0.4">
      <c r="A4704">
        <v>2021</v>
      </c>
      <c r="B4704">
        <v>6</v>
      </c>
      <c r="C4704">
        <v>116</v>
      </c>
      <c r="D4704" s="3"/>
      <c r="E4704" s="3"/>
    </row>
    <row r="4705" spans="1:5" x14ac:dyDescent="0.4">
      <c r="A4705">
        <v>2021</v>
      </c>
      <c r="B4705">
        <v>6</v>
      </c>
      <c r="C4705">
        <v>117</v>
      </c>
      <c r="D4705" s="3"/>
      <c r="E4705" s="3"/>
    </row>
    <row r="4706" spans="1:5" x14ac:dyDescent="0.4">
      <c r="A4706">
        <v>2021</v>
      </c>
      <c r="B4706">
        <v>6</v>
      </c>
      <c r="C4706">
        <v>118</v>
      </c>
      <c r="D4706" s="3"/>
      <c r="E4706" s="3"/>
    </row>
    <row r="4707" spans="1:5" x14ac:dyDescent="0.4">
      <c r="A4707">
        <v>2021</v>
      </c>
      <c r="B4707">
        <v>6</v>
      </c>
      <c r="C4707">
        <v>119</v>
      </c>
      <c r="D4707" s="3"/>
      <c r="E4707" s="3"/>
    </row>
    <row r="4708" spans="1:5" x14ac:dyDescent="0.4">
      <c r="A4708">
        <v>2021</v>
      </c>
      <c r="B4708">
        <v>6</v>
      </c>
      <c r="C4708">
        <v>120</v>
      </c>
      <c r="D4708" s="3"/>
      <c r="E4708" s="3"/>
    </row>
    <row r="4709" spans="1:5" x14ac:dyDescent="0.4">
      <c r="A4709">
        <v>2021</v>
      </c>
      <c r="B4709">
        <v>6</v>
      </c>
      <c r="C4709">
        <v>121</v>
      </c>
      <c r="D4709" s="3"/>
      <c r="E4709" s="3"/>
    </row>
    <row r="4710" spans="1:5" x14ac:dyDescent="0.4">
      <c r="A4710">
        <v>2021</v>
      </c>
      <c r="B4710">
        <v>6</v>
      </c>
      <c r="C4710">
        <v>122</v>
      </c>
      <c r="D4710" s="3"/>
      <c r="E4710" s="3"/>
    </row>
    <row r="4711" spans="1:5" x14ac:dyDescent="0.4">
      <c r="A4711">
        <v>2021</v>
      </c>
      <c r="B4711">
        <v>6</v>
      </c>
      <c r="C4711">
        <v>123</v>
      </c>
      <c r="D4711" s="3"/>
      <c r="E4711" s="3"/>
    </row>
    <row r="4712" spans="1:5" x14ac:dyDescent="0.4">
      <c r="A4712">
        <v>2021</v>
      </c>
      <c r="B4712">
        <v>6</v>
      </c>
      <c r="C4712">
        <v>124</v>
      </c>
      <c r="D4712" s="3"/>
      <c r="E4712" s="3"/>
    </row>
    <row r="4713" spans="1:5" x14ac:dyDescent="0.4">
      <c r="A4713">
        <v>2021</v>
      </c>
      <c r="B4713">
        <v>6</v>
      </c>
      <c r="C4713">
        <v>125</v>
      </c>
      <c r="D4713" s="3"/>
      <c r="E4713" s="3"/>
    </row>
    <row r="4714" spans="1:5" x14ac:dyDescent="0.4">
      <c r="A4714">
        <v>2021</v>
      </c>
      <c r="B4714">
        <v>6</v>
      </c>
      <c r="C4714">
        <v>126</v>
      </c>
      <c r="D4714" s="3"/>
      <c r="E4714" s="3"/>
    </row>
    <row r="4715" spans="1:5" x14ac:dyDescent="0.4">
      <c r="A4715">
        <v>2021</v>
      </c>
      <c r="B4715">
        <v>6</v>
      </c>
      <c r="C4715">
        <v>127</v>
      </c>
      <c r="D4715" s="3"/>
      <c r="E4715" s="3"/>
    </row>
    <row r="4716" spans="1:5" x14ac:dyDescent="0.4">
      <c r="A4716">
        <v>2021</v>
      </c>
      <c r="B4716">
        <v>6</v>
      </c>
      <c r="C4716">
        <v>128</v>
      </c>
      <c r="D4716" s="3"/>
      <c r="E4716" s="3"/>
    </row>
    <row r="4717" spans="1:5" x14ac:dyDescent="0.4">
      <c r="A4717">
        <v>2021</v>
      </c>
      <c r="B4717">
        <v>6</v>
      </c>
      <c r="C4717">
        <v>129</v>
      </c>
      <c r="D4717" s="3"/>
      <c r="E4717" s="3"/>
    </row>
    <row r="4718" spans="1:5" x14ac:dyDescent="0.4">
      <c r="A4718">
        <v>2021</v>
      </c>
      <c r="B4718">
        <v>6</v>
      </c>
      <c r="C4718">
        <v>130</v>
      </c>
      <c r="D4718" s="3"/>
      <c r="E4718" s="3"/>
    </row>
    <row r="4719" spans="1:5" x14ac:dyDescent="0.4">
      <c r="A4719">
        <v>2021</v>
      </c>
      <c r="B4719">
        <v>7</v>
      </c>
      <c r="C4719">
        <v>0</v>
      </c>
      <c r="D4719" s="3">
        <v>955</v>
      </c>
      <c r="E4719" s="3">
        <v>911</v>
      </c>
    </row>
    <row r="4720" spans="1:5" x14ac:dyDescent="0.4">
      <c r="A4720">
        <v>2021</v>
      </c>
      <c r="B4720">
        <v>7</v>
      </c>
      <c r="C4720">
        <v>1</v>
      </c>
      <c r="D4720" s="3">
        <v>1140</v>
      </c>
      <c r="E4720" s="3">
        <v>1072</v>
      </c>
    </row>
    <row r="4721" spans="1:5" x14ac:dyDescent="0.4">
      <c r="A4721">
        <v>2021</v>
      </c>
      <c r="B4721">
        <v>7</v>
      </c>
      <c r="C4721">
        <v>2</v>
      </c>
      <c r="D4721" s="3">
        <v>1222</v>
      </c>
      <c r="E4721" s="3">
        <v>1044</v>
      </c>
    </row>
    <row r="4722" spans="1:5" x14ac:dyDescent="0.4">
      <c r="A4722">
        <v>2021</v>
      </c>
      <c r="B4722">
        <v>7</v>
      </c>
      <c r="C4722">
        <v>3</v>
      </c>
      <c r="D4722" s="3">
        <v>1258</v>
      </c>
      <c r="E4722" s="3">
        <v>1197</v>
      </c>
    </row>
    <row r="4723" spans="1:5" x14ac:dyDescent="0.4">
      <c r="A4723">
        <v>2021</v>
      </c>
      <c r="B4723">
        <v>7</v>
      </c>
      <c r="C4723">
        <v>4</v>
      </c>
      <c r="D4723" s="3">
        <v>1296</v>
      </c>
      <c r="E4723" s="3">
        <v>1211</v>
      </c>
    </row>
    <row r="4724" spans="1:5" x14ac:dyDescent="0.4">
      <c r="A4724">
        <v>2021</v>
      </c>
      <c r="B4724">
        <v>7</v>
      </c>
      <c r="C4724">
        <v>5</v>
      </c>
      <c r="D4724" s="3">
        <v>1446</v>
      </c>
      <c r="E4724" s="3">
        <v>1299</v>
      </c>
    </row>
    <row r="4725" spans="1:5" x14ac:dyDescent="0.4">
      <c r="A4725">
        <v>2021</v>
      </c>
      <c r="B4725">
        <v>7</v>
      </c>
      <c r="C4725">
        <v>6</v>
      </c>
      <c r="D4725" s="3">
        <v>1379</v>
      </c>
      <c r="E4725" s="3">
        <v>1409</v>
      </c>
    </row>
    <row r="4726" spans="1:5" x14ac:dyDescent="0.4">
      <c r="A4726">
        <v>2021</v>
      </c>
      <c r="B4726">
        <v>7</v>
      </c>
      <c r="C4726">
        <v>7</v>
      </c>
      <c r="D4726" s="3">
        <v>1410</v>
      </c>
      <c r="E4726" s="3">
        <v>1375</v>
      </c>
    </row>
    <row r="4727" spans="1:5" x14ac:dyDescent="0.4">
      <c r="A4727">
        <v>2021</v>
      </c>
      <c r="B4727">
        <v>7</v>
      </c>
      <c r="C4727">
        <v>8</v>
      </c>
      <c r="D4727" s="3">
        <v>1463</v>
      </c>
      <c r="E4727" s="3">
        <v>1410</v>
      </c>
    </row>
    <row r="4728" spans="1:5" x14ac:dyDescent="0.4">
      <c r="A4728">
        <v>2021</v>
      </c>
      <c r="B4728">
        <v>7</v>
      </c>
      <c r="C4728">
        <v>9</v>
      </c>
      <c r="D4728" s="3">
        <v>1475</v>
      </c>
      <c r="E4728" s="3">
        <v>1473</v>
      </c>
    </row>
    <row r="4729" spans="1:5" x14ac:dyDescent="0.4">
      <c r="A4729">
        <v>2021</v>
      </c>
      <c r="B4729">
        <v>7</v>
      </c>
      <c r="C4729">
        <v>10</v>
      </c>
      <c r="D4729" s="3">
        <v>1596</v>
      </c>
      <c r="E4729" s="3">
        <v>1538</v>
      </c>
    </row>
    <row r="4730" spans="1:5" x14ac:dyDescent="0.4">
      <c r="A4730">
        <v>2021</v>
      </c>
      <c r="B4730">
        <v>7</v>
      </c>
      <c r="C4730">
        <v>11</v>
      </c>
      <c r="D4730" s="3">
        <v>1586</v>
      </c>
      <c r="E4730" s="3">
        <v>1507</v>
      </c>
    </row>
    <row r="4731" spans="1:5" x14ac:dyDescent="0.4">
      <c r="A4731">
        <v>2021</v>
      </c>
      <c r="B4731">
        <v>7</v>
      </c>
      <c r="C4731">
        <v>12</v>
      </c>
      <c r="D4731" s="3">
        <v>1590</v>
      </c>
      <c r="E4731" s="3">
        <v>1507</v>
      </c>
    </row>
    <row r="4732" spans="1:5" x14ac:dyDescent="0.4">
      <c r="A4732">
        <v>2021</v>
      </c>
      <c r="B4732">
        <v>7</v>
      </c>
      <c r="C4732">
        <v>13</v>
      </c>
      <c r="D4732" s="3">
        <v>1637</v>
      </c>
      <c r="E4732" s="3">
        <v>1583</v>
      </c>
    </row>
    <row r="4733" spans="1:5" x14ac:dyDescent="0.4">
      <c r="A4733">
        <v>2021</v>
      </c>
      <c r="B4733">
        <v>7</v>
      </c>
      <c r="C4733">
        <v>14</v>
      </c>
      <c r="D4733" s="3">
        <v>1682</v>
      </c>
      <c r="E4733" s="3">
        <v>1610</v>
      </c>
    </row>
    <row r="4734" spans="1:5" x14ac:dyDescent="0.4">
      <c r="A4734">
        <v>2021</v>
      </c>
      <c r="B4734">
        <v>7</v>
      </c>
      <c r="C4734">
        <v>15</v>
      </c>
      <c r="D4734" s="3">
        <v>1909</v>
      </c>
      <c r="E4734" s="3">
        <v>1601</v>
      </c>
    </row>
    <row r="4735" spans="1:5" x14ac:dyDescent="0.4">
      <c r="A4735">
        <v>2021</v>
      </c>
      <c r="B4735">
        <v>7</v>
      </c>
      <c r="C4735">
        <v>16</v>
      </c>
      <c r="D4735" s="3">
        <v>2052</v>
      </c>
      <c r="E4735" s="3">
        <v>1639</v>
      </c>
    </row>
    <row r="4736" spans="1:5" x14ac:dyDescent="0.4">
      <c r="A4736">
        <v>2021</v>
      </c>
      <c r="B4736">
        <v>7</v>
      </c>
      <c r="C4736">
        <v>17</v>
      </c>
      <c r="D4736" s="3">
        <v>2137</v>
      </c>
      <c r="E4736" s="3">
        <v>1677</v>
      </c>
    </row>
    <row r="4737" spans="1:5" x14ac:dyDescent="0.4">
      <c r="A4737">
        <v>2021</v>
      </c>
      <c r="B4737">
        <v>7</v>
      </c>
      <c r="C4737">
        <v>18</v>
      </c>
      <c r="D4737" s="3">
        <v>2344</v>
      </c>
      <c r="E4737" s="3">
        <v>1898</v>
      </c>
    </row>
    <row r="4738" spans="1:5" x14ac:dyDescent="0.4">
      <c r="A4738">
        <v>2021</v>
      </c>
      <c r="B4738">
        <v>7</v>
      </c>
      <c r="C4738">
        <v>19</v>
      </c>
      <c r="D4738" s="3">
        <v>2536</v>
      </c>
      <c r="E4738" s="3">
        <v>1867</v>
      </c>
    </row>
    <row r="4739" spans="1:5" x14ac:dyDescent="0.4">
      <c r="A4739">
        <v>2021</v>
      </c>
      <c r="B4739">
        <v>7</v>
      </c>
      <c r="C4739">
        <v>20</v>
      </c>
      <c r="D4739" s="3">
        <v>2642</v>
      </c>
      <c r="E4739" s="3">
        <v>1906</v>
      </c>
    </row>
    <row r="4740" spans="1:5" x14ac:dyDescent="0.4">
      <c r="A4740">
        <v>2021</v>
      </c>
      <c r="B4740">
        <v>7</v>
      </c>
      <c r="C4740">
        <v>21</v>
      </c>
      <c r="D4740" s="3">
        <v>2565</v>
      </c>
      <c r="E4740" s="3">
        <v>1965</v>
      </c>
    </row>
    <row r="4741" spans="1:5" x14ac:dyDescent="0.4">
      <c r="A4741">
        <v>2021</v>
      </c>
      <c r="B4741">
        <v>7</v>
      </c>
      <c r="C4741">
        <v>22</v>
      </c>
      <c r="D4741" s="3">
        <v>2387</v>
      </c>
      <c r="E4741" s="3">
        <v>1849</v>
      </c>
    </row>
    <row r="4742" spans="1:5" x14ac:dyDescent="0.4">
      <c r="A4742">
        <v>2021</v>
      </c>
      <c r="B4742">
        <v>7</v>
      </c>
      <c r="C4742">
        <v>23</v>
      </c>
      <c r="D4742" s="3">
        <v>2138</v>
      </c>
      <c r="E4742" s="3">
        <v>1710</v>
      </c>
    </row>
    <row r="4743" spans="1:5" x14ac:dyDescent="0.4">
      <c r="A4743">
        <v>2021</v>
      </c>
      <c r="B4743">
        <v>7</v>
      </c>
      <c r="C4743">
        <v>24</v>
      </c>
      <c r="D4743" s="3">
        <v>2027</v>
      </c>
      <c r="E4743" s="3">
        <v>1653</v>
      </c>
    </row>
    <row r="4744" spans="1:5" x14ac:dyDescent="0.4">
      <c r="A4744">
        <v>2021</v>
      </c>
      <c r="B4744">
        <v>7</v>
      </c>
      <c r="C4744">
        <v>25</v>
      </c>
      <c r="D4744" s="3">
        <v>1905</v>
      </c>
      <c r="E4744" s="3">
        <v>1549</v>
      </c>
    </row>
    <row r="4745" spans="1:5" x14ac:dyDescent="0.4">
      <c r="A4745">
        <v>2021</v>
      </c>
      <c r="B4745">
        <v>7</v>
      </c>
      <c r="C4745">
        <v>26</v>
      </c>
      <c r="D4745" s="3">
        <v>1911</v>
      </c>
      <c r="E4745" s="3">
        <v>1601</v>
      </c>
    </row>
    <row r="4746" spans="1:5" x14ac:dyDescent="0.4">
      <c r="A4746">
        <v>2021</v>
      </c>
      <c r="B4746">
        <v>7</v>
      </c>
      <c r="C4746">
        <v>27</v>
      </c>
      <c r="D4746" s="3">
        <v>1883</v>
      </c>
      <c r="E4746" s="3">
        <v>1548</v>
      </c>
    </row>
    <row r="4747" spans="1:5" x14ac:dyDescent="0.4">
      <c r="A4747">
        <v>2021</v>
      </c>
      <c r="B4747">
        <v>7</v>
      </c>
      <c r="C4747">
        <v>28</v>
      </c>
      <c r="D4747" s="3">
        <v>1825</v>
      </c>
      <c r="E4747" s="3">
        <v>1413</v>
      </c>
    </row>
    <row r="4748" spans="1:5" x14ac:dyDescent="0.4">
      <c r="A4748">
        <v>2021</v>
      </c>
      <c r="B4748">
        <v>7</v>
      </c>
      <c r="C4748">
        <v>29</v>
      </c>
      <c r="D4748" s="3">
        <v>1810</v>
      </c>
      <c r="E4748" s="3">
        <v>1526</v>
      </c>
    </row>
    <row r="4749" spans="1:5" x14ac:dyDescent="0.4">
      <c r="A4749">
        <v>2021</v>
      </c>
      <c r="B4749">
        <v>7</v>
      </c>
      <c r="C4749">
        <v>30</v>
      </c>
      <c r="D4749" s="3">
        <v>1819</v>
      </c>
      <c r="E4749" s="3">
        <v>1487</v>
      </c>
    </row>
    <row r="4750" spans="1:5" x14ac:dyDescent="0.4">
      <c r="A4750">
        <v>2021</v>
      </c>
      <c r="B4750">
        <v>7</v>
      </c>
      <c r="C4750">
        <v>31</v>
      </c>
      <c r="D4750" s="3">
        <v>1772</v>
      </c>
      <c r="E4750" s="3">
        <v>1615</v>
      </c>
    </row>
    <row r="4751" spans="1:5" x14ac:dyDescent="0.4">
      <c r="A4751">
        <v>2021</v>
      </c>
      <c r="B4751">
        <v>7</v>
      </c>
      <c r="C4751">
        <v>32</v>
      </c>
      <c r="D4751" s="3">
        <v>1899</v>
      </c>
      <c r="E4751" s="3">
        <v>1629</v>
      </c>
    </row>
    <row r="4752" spans="1:5" x14ac:dyDescent="0.4">
      <c r="A4752">
        <v>2021</v>
      </c>
      <c r="B4752">
        <v>7</v>
      </c>
      <c r="C4752">
        <v>33</v>
      </c>
      <c r="D4752" s="3">
        <v>1893</v>
      </c>
      <c r="E4752" s="3">
        <v>1683</v>
      </c>
    </row>
    <row r="4753" spans="1:5" x14ac:dyDescent="0.4">
      <c r="A4753">
        <v>2021</v>
      </c>
      <c r="B4753">
        <v>7</v>
      </c>
      <c r="C4753">
        <v>34</v>
      </c>
      <c r="D4753" s="3">
        <v>2022</v>
      </c>
      <c r="E4753" s="3">
        <v>1752</v>
      </c>
    </row>
    <row r="4754" spans="1:5" x14ac:dyDescent="0.4">
      <c r="A4754">
        <v>2021</v>
      </c>
      <c r="B4754">
        <v>7</v>
      </c>
      <c r="C4754">
        <v>35</v>
      </c>
      <c r="D4754" s="3">
        <v>1973</v>
      </c>
      <c r="E4754" s="3">
        <v>1688</v>
      </c>
    </row>
    <row r="4755" spans="1:5" x14ac:dyDescent="0.4">
      <c r="A4755">
        <v>2021</v>
      </c>
      <c r="B4755">
        <v>7</v>
      </c>
      <c r="C4755">
        <v>36</v>
      </c>
      <c r="D4755" s="3">
        <v>2037</v>
      </c>
      <c r="E4755" s="3">
        <v>1852</v>
      </c>
    </row>
    <row r="4756" spans="1:5" x14ac:dyDescent="0.4">
      <c r="A4756">
        <v>2021</v>
      </c>
      <c r="B4756">
        <v>7</v>
      </c>
      <c r="C4756">
        <v>37</v>
      </c>
      <c r="D4756" s="3">
        <v>2045</v>
      </c>
      <c r="E4756" s="3">
        <v>1864</v>
      </c>
    </row>
    <row r="4757" spans="1:5" x14ac:dyDescent="0.4">
      <c r="A4757">
        <v>2021</v>
      </c>
      <c r="B4757">
        <v>7</v>
      </c>
      <c r="C4757">
        <v>38</v>
      </c>
      <c r="D4757" s="3">
        <v>2142</v>
      </c>
      <c r="E4757" s="3">
        <v>2039</v>
      </c>
    </row>
    <row r="4758" spans="1:5" x14ac:dyDescent="0.4">
      <c r="A4758">
        <v>2021</v>
      </c>
      <c r="B4758">
        <v>7</v>
      </c>
      <c r="C4758">
        <v>39</v>
      </c>
      <c r="D4758" s="3">
        <v>2162</v>
      </c>
      <c r="E4758" s="3">
        <v>2015</v>
      </c>
    </row>
    <row r="4759" spans="1:5" x14ac:dyDescent="0.4">
      <c r="A4759">
        <v>2021</v>
      </c>
      <c r="B4759">
        <v>7</v>
      </c>
      <c r="C4759">
        <v>40</v>
      </c>
      <c r="D4759" s="3">
        <v>2160</v>
      </c>
      <c r="E4759" s="3">
        <v>2060</v>
      </c>
    </row>
    <row r="4760" spans="1:5" x14ac:dyDescent="0.4">
      <c r="A4760">
        <v>2021</v>
      </c>
      <c r="B4760">
        <v>7</v>
      </c>
      <c r="C4760">
        <v>41</v>
      </c>
      <c r="D4760" s="3">
        <v>2235</v>
      </c>
      <c r="E4760" s="3">
        <v>2215</v>
      </c>
    </row>
    <row r="4761" spans="1:5" x14ac:dyDescent="0.4">
      <c r="A4761">
        <v>2021</v>
      </c>
      <c r="B4761">
        <v>7</v>
      </c>
      <c r="C4761">
        <v>42</v>
      </c>
      <c r="D4761" s="3">
        <v>2479</v>
      </c>
      <c r="E4761" s="3">
        <v>2225</v>
      </c>
    </row>
    <row r="4762" spans="1:5" x14ac:dyDescent="0.4">
      <c r="A4762">
        <v>2021</v>
      </c>
      <c r="B4762">
        <v>7</v>
      </c>
      <c r="C4762">
        <v>43</v>
      </c>
      <c r="D4762" s="3">
        <v>2499</v>
      </c>
      <c r="E4762" s="3">
        <v>2355</v>
      </c>
    </row>
    <row r="4763" spans="1:5" x14ac:dyDescent="0.4">
      <c r="A4763">
        <v>2021</v>
      </c>
      <c r="B4763">
        <v>7</v>
      </c>
      <c r="C4763">
        <v>44</v>
      </c>
      <c r="D4763" s="3">
        <v>2675</v>
      </c>
      <c r="E4763" s="3">
        <v>2565</v>
      </c>
    </row>
    <row r="4764" spans="1:5" x14ac:dyDescent="0.4">
      <c r="A4764">
        <v>2021</v>
      </c>
      <c r="B4764">
        <v>7</v>
      </c>
      <c r="C4764">
        <v>45</v>
      </c>
      <c r="D4764" s="3">
        <v>2912</v>
      </c>
      <c r="E4764" s="3">
        <v>2665</v>
      </c>
    </row>
    <row r="4765" spans="1:5" x14ac:dyDescent="0.4">
      <c r="A4765">
        <v>2021</v>
      </c>
      <c r="B4765">
        <v>7</v>
      </c>
      <c r="C4765">
        <v>46</v>
      </c>
      <c r="D4765" s="3">
        <v>3040</v>
      </c>
      <c r="E4765" s="3">
        <v>2952</v>
      </c>
    </row>
    <row r="4766" spans="1:5" x14ac:dyDescent="0.4">
      <c r="A4766">
        <v>2021</v>
      </c>
      <c r="B4766">
        <v>7</v>
      </c>
      <c r="C4766">
        <v>47</v>
      </c>
      <c r="D4766" s="3">
        <v>3267</v>
      </c>
      <c r="E4766" s="3">
        <v>3040</v>
      </c>
    </row>
    <row r="4767" spans="1:5" x14ac:dyDescent="0.4">
      <c r="A4767">
        <v>2021</v>
      </c>
      <c r="B4767">
        <v>7</v>
      </c>
      <c r="C4767">
        <v>48</v>
      </c>
      <c r="D4767" s="3">
        <v>3400</v>
      </c>
      <c r="E4767" s="3">
        <v>3141</v>
      </c>
    </row>
    <row r="4768" spans="1:5" x14ac:dyDescent="0.4">
      <c r="A4768">
        <v>2021</v>
      </c>
      <c r="B4768">
        <v>7</v>
      </c>
      <c r="C4768">
        <v>49</v>
      </c>
      <c r="D4768" s="3">
        <v>3463</v>
      </c>
      <c r="E4768" s="3">
        <v>3197</v>
      </c>
    </row>
    <row r="4769" spans="1:5" x14ac:dyDescent="0.4">
      <c r="A4769">
        <v>2021</v>
      </c>
      <c r="B4769">
        <v>7</v>
      </c>
      <c r="C4769">
        <v>50</v>
      </c>
      <c r="D4769" s="3">
        <v>3309</v>
      </c>
      <c r="E4769" s="3">
        <v>3153</v>
      </c>
    </row>
    <row r="4770" spans="1:5" x14ac:dyDescent="0.4">
      <c r="A4770">
        <v>2021</v>
      </c>
      <c r="B4770">
        <v>7</v>
      </c>
      <c r="C4770">
        <v>51</v>
      </c>
      <c r="D4770" s="3">
        <v>3158</v>
      </c>
      <c r="E4770" s="3">
        <v>2953</v>
      </c>
    </row>
    <row r="4771" spans="1:5" x14ac:dyDescent="0.4">
      <c r="A4771">
        <v>2021</v>
      </c>
      <c r="B4771">
        <v>7</v>
      </c>
      <c r="C4771">
        <v>52</v>
      </c>
      <c r="D4771" s="3">
        <v>3220</v>
      </c>
      <c r="E4771" s="3">
        <v>2869</v>
      </c>
    </row>
    <row r="4772" spans="1:5" x14ac:dyDescent="0.4">
      <c r="A4772">
        <v>2021</v>
      </c>
      <c r="B4772">
        <v>7</v>
      </c>
      <c r="C4772">
        <v>53</v>
      </c>
      <c r="D4772" s="3">
        <v>3067</v>
      </c>
      <c r="E4772" s="3">
        <v>2888</v>
      </c>
    </row>
    <row r="4773" spans="1:5" x14ac:dyDescent="0.4">
      <c r="A4773">
        <v>2021</v>
      </c>
      <c r="B4773">
        <v>7</v>
      </c>
      <c r="C4773">
        <v>54</v>
      </c>
      <c r="D4773" s="3">
        <v>2914</v>
      </c>
      <c r="E4773" s="3">
        <v>2740</v>
      </c>
    </row>
    <row r="4774" spans="1:5" x14ac:dyDescent="0.4">
      <c r="A4774">
        <v>2021</v>
      </c>
      <c r="B4774">
        <v>7</v>
      </c>
      <c r="C4774">
        <v>55</v>
      </c>
      <c r="D4774" s="3">
        <v>2469</v>
      </c>
      <c r="E4774" s="3">
        <v>2302</v>
      </c>
    </row>
    <row r="4775" spans="1:5" x14ac:dyDescent="0.4">
      <c r="A4775">
        <v>2021</v>
      </c>
      <c r="B4775">
        <v>7</v>
      </c>
      <c r="C4775">
        <v>56</v>
      </c>
      <c r="D4775" s="3">
        <v>2734</v>
      </c>
      <c r="E4775" s="3">
        <v>2688</v>
      </c>
    </row>
    <row r="4776" spans="1:5" x14ac:dyDescent="0.4">
      <c r="A4776">
        <v>2021</v>
      </c>
      <c r="B4776">
        <v>7</v>
      </c>
      <c r="C4776">
        <v>57</v>
      </c>
      <c r="D4776" s="3">
        <v>2527</v>
      </c>
      <c r="E4776" s="3">
        <v>2506</v>
      </c>
    </row>
    <row r="4777" spans="1:5" x14ac:dyDescent="0.4">
      <c r="A4777">
        <v>2021</v>
      </c>
      <c r="B4777">
        <v>7</v>
      </c>
      <c r="C4777">
        <v>58</v>
      </c>
      <c r="D4777" s="3">
        <v>2592</v>
      </c>
      <c r="E4777" s="3">
        <v>2350</v>
      </c>
    </row>
    <row r="4778" spans="1:5" x14ac:dyDescent="0.4">
      <c r="A4778">
        <v>2021</v>
      </c>
      <c r="B4778">
        <v>7</v>
      </c>
      <c r="C4778">
        <v>59</v>
      </c>
      <c r="D4778" s="3">
        <v>2448</v>
      </c>
      <c r="E4778" s="3">
        <v>2383</v>
      </c>
    </row>
    <row r="4779" spans="1:5" x14ac:dyDescent="0.4">
      <c r="A4779">
        <v>2021</v>
      </c>
      <c r="B4779">
        <v>7</v>
      </c>
      <c r="C4779">
        <v>60</v>
      </c>
      <c r="D4779" s="3">
        <v>2336</v>
      </c>
      <c r="E4779" s="3">
        <v>2314</v>
      </c>
    </row>
    <row r="4780" spans="1:5" x14ac:dyDescent="0.4">
      <c r="A4780">
        <v>2021</v>
      </c>
      <c r="B4780">
        <v>7</v>
      </c>
      <c r="C4780">
        <v>61</v>
      </c>
      <c r="D4780" s="3">
        <v>2394</v>
      </c>
      <c r="E4780" s="3">
        <v>2231</v>
      </c>
    </row>
    <row r="4781" spans="1:5" x14ac:dyDescent="0.4">
      <c r="A4781">
        <v>2021</v>
      </c>
      <c r="B4781">
        <v>7</v>
      </c>
      <c r="C4781">
        <v>62</v>
      </c>
      <c r="D4781" s="3">
        <v>2413</v>
      </c>
      <c r="E4781" s="3">
        <v>2302</v>
      </c>
    </row>
    <row r="4782" spans="1:5" x14ac:dyDescent="0.4">
      <c r="A4782">
        <v>2021</v>
      </c>
      <c r="B4782">
        <v>7</v>
      </c>
      <c r="C4782">
        <v>63</v>
      </c>
      <c r="D4782" s="3">
        <v>2250</v>
      </c>
      <c r="E4782" s="3">
        <v>2168</v>
      </c>
    </row>
    <row r="4783" spans="1:5" x14ac:dyDescent="0.4">
      <c r="A4783">
        <v>2021</v>
      </c>
      <c r="B4783">
        <v>7</v>
      </c>
      <c r="C4783">
        <v>64</v>
      </c>
      <c r="D4783" s="3">
        <v>2231</v>
      </c>
      <c r="E4783" s="3">
        <v>2203</v>
      </c>
    </row>
    <row r="4784" spans="1:5" x14ac:dyDescent="0.4">
      <c r="A4784">
        <v>2021</v>
      </c>
      <c r="B4784">
        <v>7</v>
      </c>
      <c r="C4784">
        <v>65</v>
      </c>
      <c r="D4784" s="3">
        <v>2285</v>
      </c>
      <c r="E4784" s="3">
        <v>2290</v>
      </c>
    </row>
    <row r="4785" spans="1:5" x14ac:dyDescent="0.4">
      <c r="A4785">
        <v>2021</v>
      </c>
      <c r="B4785">
        <v>7</v>
      </c>
      <c r="C4785">
        <v>66</v>
      </c>
      <c r="D4785" s="3">
        <v>2385</v>
      </c>
      <c r="E4785" s="3">
        <v>2418</v>
      </c>
    </row>
    <row r="4786" spans="1:5" x14ac:dyDescent="0.4">
      <c r="A4786">
        <v>2021</v>
      </c>
      <c r="B4786">
        <v>7</v>
      </c>
      <c r="C4786">
        <v>67</v>
      </c>
      <c r="D4786" s="3">
        <v>2366</v>
      </c>
      <c r="E4786" s="3">
        <v>2427</v>
      </c>
    </row>
    <row r="4787" spans="1:5" x14ac:dyDescent="0.4">
      <c r="A4787">
        <v>2021</v>
      </c>
      <c r="B4787">
        <v>7</v>
      </c>
      <c r="C4787">
        <v>68</v>
      </c>
      <c r="D4787" s="3">
        <v>2527</v>
      </c>
      <c r="E4787" s="3">
        <v>2596</v>
      </c>
    </row>
    <row r="4788" spans="1:5" x14ac:dyDescent="0.4">
      <c r="A4788">
        <v>2021</v>
      </c>
      <c r="B4788">
        <v>7</v>
      </c>
      <c r="C4788">
        <v>69</v>
      </c>
      <c r="D4788" s="3">
        <v>2684</v>
      </c>
      <c r="E4788" s="3">
        <v>2852</v>
      </c>
    </row>
    <row r="4789" spans="1:5" x14ac:dyDescent="0.4">
      <c r="A4789">
        <v>2021</v>
      </c>
      <c r="B4789">
        <v>7</v>
      </c>
      <c r="C4789">
        <v>70</v>
      </c>
      <c r="D4789" s="3">
        <v>2877</v>
      </c>
      <c r="E4789" s="3">
        <v>3086</v>
      </c>
    </row>
    <row r="4790" spans="1:5" x14ac:dyDescent="0.4">
      <c r="A4790">
        <v>2021</v>
      </c>
      <c r="B4790">
        <v>7</v>
      </c>
      <c r="C4790">
        <v>71</v>
      </c>
      <c r="D4790" s="3">
        <v>3199</v>
      </c>
      <c r="E4790" s="3">
        <v>3505</v>
      </c>
    </row>
    <row r="4791" spans="1:5" x14ac:dyDescent="0.4">
      <c r="A4791">
        <v>2021</v>
      </c>
      <c r="B4791">
        <v>7</v>
      </c>
      <c r="C4791">
        <v>72</v>
      </c>
      <c r="D4791" s="3">
        <v>3400</v>
      </c>
      <c r="E4791" s="3">
        <v>3697</v>
      </c>
    </row>
    <row r="4792" spans="1:5" x14ac:dyDescent="0.4">
      <c r="A4792">
        <v>2021</v>
      </c>
      <c r="B4792">
        <v>7</v>
      </c>
      <c r="C4792">
        <v>73</v>
      </c>
      <c r="D4792" s="3">
        <v>3365</v>
      </c>
      <c r="E4792" s="3">
        <v>3953</v>
      </c>
    </row>
    <row r="4793" spans="1:5" x14ac:dyDescent="0.4">
      <c r="A4793">
        <v>2021</v>
      </c>
      <c r="B4793">
        <v>7</v>
      </c>
      <c r="C4793">
        <v>74</v>
      </c>
      <c r="D4793" s="3">
        <v>3137</v>
      </c>
      <c r="E4793" s="3">
        <v>3672</v>
      </c>
    </row>
    <row r="4794" spans="1:5" x14ac:dyDescent="0.4">
      <c r="A4794">
        <v>2021</v>
      </c>
      <c r="B4794">
        <v>7</v>
      </c>
      <c r="C4794">
        <v>75</v>
      </c>
      <c r="D4794" s="3">
        <v>1861</v>
      </c>
      <c r="E4794" s="3">
        <v>2274</v>
      </c>
    </row>
    <row r="4795" spans="1:5" x14ac:dyDescent="0.4">
      <c r="A4795">
        <v>2021</v>
      </c>
      <c r="B4795">
        <v>7</v>
      </c>
      <c r="C4795">
        <v>76</v>
      </c>
      <c r="D4795" s="3">
        <v>2142</v>
      </c>
      <c r="E4795" s="3">
        <v>2686</v>
      </c>
    </row>
    <row r="4796" spans="1:5" x14ac:dyDescent="0.4">
      <c r="A4796">
        <v>2021</v>
      </c>
      <c r="B4796">
        <v>7</v>
      </c>
      <c r="C4796">
        <v>77</v>
      </c>
      <c r="D4796" s="3">
        <v>2683</v>
      </c>
      <c r="E4796" s="3">
        <v>3291</v>
      </c>
    </row>
    <row r="4797" spans="1:5" x14ac:dyDescent="0.4">
      <c r="A4797">
        <v>2021</v>
      </c>
      <c r="B4797">
        <v>7</v>
      </c>
      <c r="C4797">
        <v>78</v>
      </c>
      <c r="D4797" s="3">
        <v>2508</v>
      </c>
      <c r="E4797" s="3">
        <v>2997</v>
      </c>
    </row>
    <row r="4798" spans="1:5" x14ac:dyDescent="0.4">
      <c r="A4798">
        <v>2021</v>
      </c>
      <c r="B4798">
        <v>7</v>
      </c>
      <c r="C4798">
        <v>79</v>
      </c>
      <c r="D4798" s="3">
        <v>2516</v>
      </c>
      <c r="E4798" s="3">
        <v>3009</v>
      </c>
    </row>
    <row r="4799" spans="1:5" x14ac:dyDescent="0.4">
      <c r="A4799">
        <v>2021</v>
      </c>
      <c r="B4799">
        <v>7</v>
      </c>
      <c r="C4799">
        <v>80</v>
      </c>
      <c r="D4799" s="3">
        <v>2262</v>
      </c>
      <c r="E4799" s="3">
        <v>2840</v>
      </c>
    </row>
    <row r="4800" spans="1:5" x14ac:dyDescent="0.4">
      <c r="A4800">
        <v>2021</v>
      </c>
      <c r="B4800">
        <v>7</v>
      </c>
      <c r="C4800">
        <v>81</v>
      </c>
      <c r="D4800" s="3">
        <v>1941</v>
      </c>
      <c r="E4800" s="3">
        <v>2484</v>
      </c>
    </row>
    <row r="4801" spans="1:5" x14ac:dyDescent="0.4">
      <c r="A4801">
        <v>2021</v>
      </c>
      <c r="B4801">
        <v>7</v>
      </c>
      <c r="C4801">
        <v>82</v>
      </c>
      <c r="D4801" s="3">
        <v>1652</v>
      </c>
      <c r="E4801" s="3">
        <v>2116</v>
      </c>
    </row>
    <row r="4802" spans="1:5" x14ac:dyDescent="0.4">
      <c r="A4802">
        <v>2021</v>
      </c>
      <c r="B4802">
        <v>7</v>
      </c>
      <c r="C4802">
        <v>83</v>
      </c>
      <c r="D4802" s="3">
        <v>1615</v>
      </c>
      <c r="E4802" s="3">
        <v>2245</v>
      </c>
    </row>
    <row r="4803" spans="1:5" x14ac:dyDescent="0.4">
      <c r="A4803">
        <v>2021</v>
      </c>
      <c r="B4803">
        <v>7</v>
      </c>
      <c r="C4803">
        <v>84</v>
      </c>
      <c r="D4803" s="3">
        <v>1487</v>
      </c>
      <c r="E4803" s="3">
        <v>1959</v>
      </c>
    </row>
    <row r="4804" spans="1:5" x14ac:dyDescent="0.4">
      <c r="A4804">
        <v>2021</v>
      </c>
      <c r="B4804">
        <v>7</v>
      </c>
      <c r="C4804">
        <v>85</v>
      </c>
      <c r="D4804" s="3">
        <v>1385</v>
      </c>
      <c r="E4804" s="3">
        <v>2047</v>
      </c>
    </row>
    <row r="4805" spans="1:5" x14ac:dyDescent="0.4">
      <c r="A4805">
        <v>2021</v>
      </c>
      <c r="B4805">
        <v>7</v>
      </c>
      <c r="C4805">
        <v>86</v>
      </c>
      <c r="D4805" s="3">
        <v>1229</v>
      </c>
      <c r="E4805" s="3">
        <v>1871</v>
      </c>
    </row>
    <row r="4806" spans="1:5" x14ac:dyDescent="0.4">
      <c r="A4806">
        <v>2021</v>
      </c>
      <c r="B4806">
        <v>7</v>
      </c>
      <c r="C4806">
        <v>87</v>
      </c>
      <c r="D4806" s="3">
        <v>935</v>
      </c>
      <c r="E4806" s="3">
        <v>1603</v>
      </c>
    </row>
    <row r="4807" spans="1:5" x14ac:dyDescent="0.4">
      <c r="A4807">
        <v>2021</v>
      </c>
      <c r="B4807">
        <v>7</v>
      </c>
      <c r="C4807">
        <v>88</v>
      </c>
      <c r="D4807" s="3">
        <v>834</v>
      </c>
      <c r="E4807" s="3">
        <v>1492</v>
      </c>
    </row>
    <row r="4808" spans="1:5" x14ac:dyDescent="0.4">
      <c r="A4808">
        <v>2021</v>
      </c>
      <c r="B4808">
        <v>7</v>
      </c>
      <c r="C4808">
        <v>89</v>
      </c>
      <c r="D4808" s="3">
        <v>702</v>
      </c>
      <c r="E4808" s="3">
        <v>1277</v>
      </c>
    </row>
    <row r="4809" spans="1:5" x14ac:dyDescent="0.4">
      <c r="A4809">
        <v>2021</v>
      </c>
      <c r="B4809">
        <v>7</v>
      </c>
      <c r="C4809">
        <v>90</v>
      </c>
      <c r="D4809" s="3">
        <v>539</v>
      </c>
      <c r="E4809" s="3">
        <v>1093</v>
      </c>
    </row>
    <row r="4810" spans="1:5" x14ac:dyDescent="0.4">
      <c r="A4810">
        <v>2021</v>
      </c>
      <c r="B4810">
        <v>7</v>
      </c>
      <c r="C4810">
        <v>91</v>
      </c>
      <c r="D4810" s="3">
        <v>376</v>
      </c>
      <c r="E4810" s="3">
        <v>952</v>
      </c>
    </row>
    <row r="4811" spans="1:5" x14ac:dyDescent="0.4">
      <c r="A4811">
        <v>2021</v>
      </c>
      <c r="B4811">
        <v>7</v>
      </c>
      <c r="C4811">
        <v>92</v>
      </c>
      <c r="D4811" s="3">
        <v>299</v>
      </c>
      <c r="E4811" s="3">
        <v>803</v>
      </c>
    </row>
    <row r="4812" spans="1:5" x14ac:dyDescent="0.4">
      <c r="A4812">
        <v>2021</v>
      </c>
      <c r="B4812">
        <v>7</v>
      </c>
      <c r="C4812">
        <v>93</v>
      </c>
      <c r="D4812" s="3">
        <v>265</v>
      </c>
      <c r="E4812" s="3">
        <v>644</v>
      </c>
    </row>
    <row r="4813" spans="1:5" x14ac:dyDescent="0.4">
      <c r="A4813">
        <v>2021</v>
      </c>
      <c r="B4813">
        <v>7</v>
      </c>
      <c r="C4813">
        <v>94</v>
      </c>
      <c r="D4813" s="3">
        <v>178</v>
      </c>
      <c r="E4813" s="3">
        <v>500</v>
      </c>
    </row>
    <row r="4814" spans="1:5" x14ac:dyDescent="0.4">
      <c r="A4814">
        <v>2021</v>
      </c>
      <c r="B4814">
        <v>7</v>
      </c>
      <c r="C4814">
        <v>95</v>
      </c>
      <c r="D4814" s="3">
        <v>126</v>
      </c>
      <c r="E4814" s="3">
        <v>432</v>
      </c>
    </row>
    <row r="4815" spans="1:5" x14ac:dyDescent="0.4">
      <c r="A4815">
        <v>2021</v>
      </c>
      <c r="B4815">
        <v>7</v>
      </c>
      <c r="C4815">
        <v>96</v>
      </c>
      <c r="D4815" s="3">
        <v>70</v>
      </c>
      <c r="E4815" s="3">
        <v>397</v>
      </c>
    </row>
    <row r="4816" spans="1:5" x14ac:dyDescent="0.4">
      <c r="A4816">
        <v>2021</v>
      </c>
      <c r="B4816">
        <v>7</v>
      </c>
      <c r="C4816">
        <v>97</v>
      </c>
      <c r="D4816" s="3">
        <v>62</v>
      </c>
      <c r="E4816" s="3">
        <v>227</v>
      </c>
    </row>
    <row r="4817" spans="1:5" x14ac:dyDescent="0.4">
      <c r="A4817">
        <v>2021</v>
      </c>
      <c r="B4817">
        <v>7</v>
      </c>
      <c r="C4817">
        <v>98</v>
      </c>
      <c r="D4817" s="3">
        <v>41</v>
      </c>
      <c r="E4817" s="3">
        <v>183</v>
      </c>
    </row>
    <row r="4818" spans="1:5" x14ac:dyDescent="0.4">
      <c r="A4818">
        <v>2021</v>
      </c>
      <c r="B4818">
        <v>7</v>
      </c>
      <c r="C4818">
        <v>99</v>
      </c>
      <c r="D4818" s="3">
        <v>23</v>
      </c>
      <c r="E4818" s="3">
        <v>128</v>
      </c>
    </row>
    <row r="4819" spans="1:5" x14ac:dyDescent="0.4">
      <c r="A4819">
        <v>2021</v>
      </c>
      <c r="B4819">
        <v>7</v>
      </c>
      <c r="C4819">
        <v>100</v>
      </c>
      <c r="D4819" s="3">
        <v>10</v>
      </c>
      <c r="E4819" s="3">
        <v>92</v>
      </c>
    </row>
    <row r="4820" spans="1:5" x14ac:dyDescent="0.4">
      <c r="A4820">
        <v>2021</v>
      </c>
      <c r="B4820">
        <v>7</v>
      </c>
      <c r="C4820">
        <v>101</v>
      </c>
      <c r="D4820" s="3">
        <v>11</v>
      </c>
      <c r="E4820" s="3">
        <v>53</v>
      </c>
    </row>
    <row r="4821" spans="1:5" x14ac:dyDescent="0.4">
      <c r="A4821">
        <v>2021</v>
      </c>
      <c r="B4821">
        <v>7</v>
      </c>
      <c r="C4821">
        <v>102</v>
      </c>
      <c r="D4821" s="3">
        <v>6</v>
      </c>
      <c r="E4821" s="3">
        <v>29</v>
      </c>
    </row>
    <row r="4822" spans="1:5" x14ac:dyDescent="0.4">
      <c r="A4822">
        <v>2021</v>
      </c>
      <c r="B4822">
        <v>7</v>
      </c>
      <c r="C4822">
        <v>103</v>
      </c>
      <c r="D4822" s="3">
        <v>4</v>
      </c>
      <c r="E4822" s="3">
        <v>20</v>
      </c>
    </row>
    <row r="4823" spans="1:5" x14ac:dyDescent="0.4">
      <c r="A4823">
        <v>2021</v>
      </c>
      <c r="B4823">
        <v>7</v>
      </c>
      <c r="C4823">
        <v>104</v>
      </c>
      <c r="D4823" s="3">
        <v>1</v>
      </c>
      <c r="E4823" s="3">
        <v>11</v>
      </c>
    </row>
    <row r="4824" spans="1:5" x14ac:dyDescent="0.4">
      <c r="A4824">
        <v>2021</v>
      </c>
      <c r="B4824">
        <v>7</v>
      </c>
      <c r="C4824">
        <v>105</v>
      </c>
      <c r="D4824" s="3">
        <v>1</v>
      </c>
      <c r="E4824" s="3">
        <v>10</v>
      </c>
    </row>
    <row r="4825" spans="1:5" x14ac:dyDescent="0.4">
      <c r="A4825">
        <v>2021</v>
      </c>
      <c r="B4825">
        <v>7</v>
      </c>
      <c r="C4825">
        <v>106</v>
      </c>
      <c r="D4825" s="3"/>
      <c r="E4825" s="3">
        <v>5</v>
      </c>
    </row>
    <row r="4826" spans="1:5" x14ac:dyDescent="0.4">
      <c r="A4826">
        <v>2021</v>
      </c>
      <c r="B4826">
        <v>7</v>
      </c>
      <c r="C4826">
        <v>107</v>
      </c>
      <c r="D4826" s="3"/>
      <c r="E4826" s="3">
        <v>3</v>
      </c>
    </row>
    <row r="4827" spans="1:5" x14ac:dyDescent="0.4">
      <c r="A4827">
        <v>2021</v>
      </c>
      <c r="B4827">
        <v>7</v>
      </c>
      <c r="C4827">
        <v>108</v>
      </c>
      <c r="D4827" s="3">
        <v>2</v>
      </c>
      <c r="E4827" s="3">
        <v>1</v>
      </c>
    </row>
    <row r="4828" spans="1:5" x14ac:dyDescent="0.4">
      <c r="A4828">
        <v>2021</v>
      </c>
      <c r="B4828">
        <v>7</v>
      </c>
      <c r="C4828">
        <v>109</v>
      </c>
      <c r="D4828" s="3"/>
      <c r="E4828" s="3"/>
    </row>
    <row r="4829" spans="1:5" x14ac:dyDescent="0.4">
      <c r="A4829">
        <v>2021</v>
      </c>
      <c r="B4829">
        <v>7</v>
      </c>
      <c r="C4829">
        <v>110</v>
      </c>
      <c r="D4829" s="3"/>
      <c r="E4829" s="3">
        <v>1</v>
      </c>
    </row>
    <row r="4830" spans="1:5" x14ac:dyDescent="0.4">
      <c r="A4830">
        <v>2021</v>
      </c>
      <c r="B4830">
        <v>7</v>
      </c>
      <c r="C4830">
        <v>111</v>
      </c>
      <c r="D4830" s="3"/>
      <c r="E4830" s="3">
        <v>1</v>
      </c>
    </row>
    <row r="4831" spans="1:5" x14ac:dyDescent="0.4">
      <c r="A4831">
        <v>2021</v>
      </c>
      <c r="B4831">
        <v>7</v>
      </c>
      <c r="C4831">
        <v>112</v>
      </c>
      <c r="D4831" s="3"/>
      <c r="E4831" s="3"/>
    </row>
    <row r="4832" spans="1:5" x14ac:dyDescent="0.4">
      <c r="A4832">
        <v>2021</v>
      </c>
      <c r="B4832">
        <v>7</v>
      </c>
      <c r="C4832">
        <v>113</v>
      </c>
      <c r="D4832" s="3"/>
      <c r="E4832" s="3"/>
    </row>
    <row r="4833" spans="1:5" x14ac:dyDescent="0.4">
      <c r="A4833">
        <v>2021</v>
      </c>
      <c r="B4833">
        <v>7</v>
      </c>
      <c r="C4833">
        <v>114</v>
      </c>
      <c r="D4833" s="3"/>
      <c r="E4833" s="3"/>
    </row>
    <row r="4834" spans="1:5" x14ac:dyDescent="0.4">
      <c r="A4834">
        <v>2021</v>
      </c>
      <c r="B4834">
        <v>7</v>
      </c>
      <c r="C4834">
        <v>115</v>
      </c>
      <c r="D4834" s="3"/>
      <c r="E4834" s="3"/>
    </row>
    <row r="4835" spans="1:5" x14ac:dyDescent="0.4">
      <c r="A4835">
        <v>2021</v>
      </c>
      <c r="B4835">
        <v>7</v>
      </c>
      <c r="C4835">
        <v>116</v>
      </c>
      <c r="D4835" s="3"/>
      <c r="E4835" s="3"/>
    </row>
    <row r="4836" spans="1:5" x14ac:dyDescent="0.4">
      <c r="A4836">
        <v>2021</v>
      </c>
      <c r="B4836">
        <v>7</v>
      </c>
      <c r="C4836">
        <v>117</v>
      </c>
      <c r="D4836" s="3"/>
      <c r="E4836" s="3"/>
    </row>
    <row r="4837" spans="1:5" x14ac:dyDescent="0.4">
      <c r="A4837">
        <v>2021</v>
      </c>
      <c r="B4837">
        <v>7</v>
      </c>
      <c r="C4837">
        <v>118</v>
      </c>
      <c r="D4837" s="3"/>
      <c r="E4837" s="3"/>
    </row>
    <row r="4838" spans="1:5" x14ac:dyDescent="0.4">
      <c r="A4838">
        <v>2021</v>
      </c>
      <c r="B4838">
        <v>7</v>
      </c>
      <c r="C4838">
        <v>119</v>
      </c>
      <c r="D4838" s="3"/>
      <c r="E4838" s="3"/>
    </row>
    <row r="4839" spans="1:5" x14ac:dyDescent="0.4">
      <c r="A4839">
        <v>2021</v>
      </c>
      <c r="B4839">
        <v>7</v>
      </c>
      <c r="C4839">
        <v>120</v>
      </c>
      <c r="D4839" s="3"/>
      <c r="E4839" s="3"/>
    </row>
    <row r="4840" spans="1:5" x14ac:dyDescent="0.4">
      <c r="A4840">
        <v>2021</v>
      </c>
      <c r="B4840">
        <v>7</v>
      </c>
      <c r="C4840">
        <v>121</v>
      </c>
      <c r="D4840" s="3"/>
      <c r="E4840" s="3"/>
    </row>
    <row r="4841" spans="1:5" x14ac:dyDescent="0.4">
      <c r="A4841">
        <v>2021</v>
      </c>
      <c r="B4841">
        <v>7</v>
      </c>
      <c r="C4841">
        <v>122</v>
      </c>
      <c r="D4841" s="3"/>
      <c r="E4841" s="3"/>
    </row>
    <row r="4842" spans="1:5" x14ac:dyDescent="0.4">
      <c r="A4842">
        <v>2021</v>
      </c>
      <c r="B4842">
        <v>7</v>
      </c>
      <c r="C4842">
        <v>123</v>
      </c>
      <c r="D4842" s="3"/>
      <c r="E4842" s="3"/>
    </row>
    <row r="4843" spans="1:5" x14ac:dyDescent="0.4">
      <c r="A4843">
        <v>2021</v>
      </c>
      <c r="B4843">
        <v>7</v>
      </c>
      <c r="C4843">
        <v>124</v>
      </c>
      <c r="D4843" s="3"/>
      <c r="E4843" s="3"/>
    </row>
    <row r="4844" spans="1:5" x14ac:dyDescent="0.4">
      <c r="A4844">
        <v>2021</v>
      </c>
      <c r="B4844">
        <v>7</v>
      </c>
      <c r="C4844">
        <v>125</v>
      </c>
      <c r="D4844" s="3"/>
      <c r="E4844" s="3"/>
    </row>
    <row r="4845" spans="1:5" x14ac:dyDescent="0.4">
      <c r="A4845">
        <v>2021</v>
      </c>
      <c r="B4845">
        <v>7</v>
      </c>
      <c r="C4845">
        <v>126</v>
      </c>
      <c r="D4845" s="3"/>
      <c r="E4845" s="3"/>
    </row>
    <row r="4846" spans="1:5" x14ac:dyDescent="0.4">
      <c r="A4846">
        <v>2021</v>
      </c>
      <c r="B4846">
        <v>7</v>
      </c>
      <c r="C4846">
        <v>127</v>
      </c>
      <c r="D4846" s="3"/>
      <c r="E4846" s="3"/>
    </row>
    <row r="4847" spans="1:5" x14ac:dyDescent="0.4">
      <c r="A4847">
        <v>2021</v>
      </c>
      <c r="B4847">
        <v>7</v>
      </c>
      <c r="C4847">
        <v>128</v>
      </c>
      <c r="D4847" s="3"/>
      <c r="E4847" s="3"/>
    </row>
    <row r="4848" spans="1:5" x14ac:dyDescent="0.4">
      <c r="A4848">
        <v>2021</v>
      </c>
      <c r="B4848">
        <v>7</v>
      </c>
      <c r="C4848">
        <v>129</v>
      </c>
      <c r="D4848" s="3"/>
      <c r="E4848" s="3"/>
    </row>
    <row r="4849" spans="1:5" x14ac:dyDescent="0.4">
      <c r="A4849">
        <v>2021</v>
      </c>
      <c r="B4849">
        <v>7</v>
      </c>
      <c r="C4849">
        <v>130</v>
      </c>
      <c r="D4849" s="3"/>
      <c r="E4849" s="3"/>
    </row>
    <row r="4850" spans="1:5" x14ac:dyDescent="0.4">
      <c r="A4850">
        <v>2021</v>
      </c>
      <c r="B4850">
        <v>8</v>
      </c>
      <c r="C4850">
        <v>0</v>
      </c>
      <c r="D4850" s="3">
        <v>956</v>
      </c>
      <c r="E4850" s="3">
        <v>911</v>
      </c>
    </row>
    <row r="4851" spans="1:5" x14ac:dyDescent="0.4">
      <c r="A4851">
        <v>2021</v>
      </c>
      <c r="B4851">
        <v>8</v>
      </c>
      <c r="C4851">
        <v>1</v>
      </c>
      <c r="D4851" s="3">
        <v>1132</v>
      </c>
      <c r="E4851" s="3">
        <v>1065</v>
      </c>
    </row>
    <row r="4852" spans="1:5" x14ac:dyDescent="0.4">
      <c r="A4852">
        <v>2021</v>
      </c>
      <c r="B4852">
        <v>8</v>
      </c>
      <c r="C4852">
        <v>2</v>
      </c>
      <c r="D4852" s="3">
        <v>1221</v>
      </c>
      <c r="E4852" s="3">
        <v>1045</v>
      </c>
    </row>
    <row r="4853" spans="1:5" x14ac:dyDescent="0.4">
      <c r="A4853">
        <v>2021</v>
      </c>
      <c r="B4853">
        <v>8</v>
      </c>
      <c r="C4853">
        <v>3</v>
      </c>
      <c r="D4853" s="3">
        <v>1254</v>
      </c>
      <c r="E4853" s="3">
        <v>1172</v>
      </c>
    </row>
    <row r="4854" spans="1:5" x14ac:dyDescent="0.4">
      <c r="A4854">
        <v>2021</v>
      </c>
      <c r="B4854">
        <v>8</v>
      </c>
      <c r="C4854">
        <v>4</v>
      </c>
      <c r="D4854" s="3">
        <v>1282</v>
      </c>
      <c r="E4854" s="3">
        <v>1227</v>
      </c>
    </row>
    <row r="4855" spans="1:5" x14ac:dyDescent="0.4">
      <c r="A4855">
        <v>2021</v>
      </c>
      <c r="B4855">
        <v>8</v>
      </c>
      <c r="C4855">
        <v>5</v>
      </c>
      <c r="D4855" s="3">
        <v>1456</v>
      </c>
      <c r="E4855" s="3">
        <v>1291</v>
      </c>
    </row>
    <row r="4856" spans="1:5" x14ac:dyDescent="0.4">
      <c r="A4856">
        <v>2021</v>
      </c>
      <c r="B4856">
        <v>8</v>
      </c>
      <c r="C4856">
        <v>6</v>
      </c>
      <c r="D4856" s="3">
        <v>1373</v>
      </c>
      <c r="E4856" s="3">
        <v>1389</v>
      </c>
    </row>
    <row r="4857" spans="1:5" x14ac:dyDescent="0.4">
      <c r="A4857">
        <v>2021</v>
      </c>
      <c r="B4857">
        <v>8</v>
      </c>
      <c r="C4857">
        <v>7</v>
      </c>
      <c r="D4857" s="3">
        <v>1412</v>
      </c>
      <c r="E4857" s="3">
        <v>1383</v>
      </c>
    </row>
    <row r="4858" spans="1:5" x14ac:dyDescent="0.4">
      <c r="A4858">
        <v>2021</v>
      </c>
      <c r="B4858">
        <v>8</v>
      </c>
      <c r="C4858">
        <v>8</v>
      </c>
      <c r="D4858" s="3">
        <v>1469</v>
      </c>
      <c r="E4858" s="3">
        <v>1416</v>
      </c>
    </row>
    <row r="4859" spans="1:5" x14ac:dyDescent="0.4">
      <c r="A4859">
        <v>2021</v>
      </c>
      <c r="B4859">
        <v>8</v>
      </c>
      <c r="C4859">
        <v>9</v>
      </c>
      <c r="D4859" s="3">
        <v>1461</v>
      </c>
      <c r="E4859" s="3">
        <v>1466</v>
      </c>
    </row>
    <row r="4860" spans="1:5" x14ac:dyDescent="0.4">
      <c r="A4860">
        <v>2021</v>
      </c>
      <c r="B4860">
        <v>8</v>
      </c>
      <c r="C4860">
        <v>10</v>
      </c>
      <c r="D4860" s="3">
        <v>1565</v>
      </c>
      <c r="E4860" s="3">
        <v>1538</v>
      </c>
    </row>
    <row r="4861" spans="1:5" x14ac:dyDescent="0.4">
      <c r="A4861">
        <v>2021</v>
      </c>
      <c r="B4861">
        <v>8</v>
      </c>
      <c r="C4861">
        <v>11</v>
      </c>
      <c r="D4861" s="3">
        <v>1596</v>
      </c>
      <c r="E4861" s="3">
        <v>1525</v>
      </c>
    </row>
    <row r="4862" spans="1:5" x14ac:dyDescent="0.4">
      <c r="A4862">
        <v>2021</v>
      </c>
      <c r="B4862">
        <v>8</v>
      </c>
      <c r="C4862">
        <v>12</v>
      </c>
      <c r="D4862" s="3">
        <v>1614</v>
      </c>
      <c r="E4862" s="3">
        <v>1484</v>
      </c>
    </row>
    <row r="4863" spans="1:5" x14ac:dyDescent="0.4">
      <c r="A4863">
        <v>2021</v>
      </c>
      <c r="B4863">
        <v>8</v>
      </c>
      <c r="C4863">
        <v>13</v>
      </c>
      <c r="D4863" s="3">
        <v>1626</v>
      </c>
      <c r="E4863" s="3">
        <v>1566</v>
      </c>
    </row>
    <row r="4864" spans="1:5" x14ac:dyDescent="0.4">
      <c r="A4864">
        <v>2021</v>
      </c>
      <c r="B4864">
        <v>8</v>
      </c>
      <c r="C4864">
        <v>14</v>
      </c>
      <c r="D4864" s="3">
        <v>1667</v>
      </c>
      <c r="E4864" s="3">
        <v>1621</v>
      </c>
    </row>
    <row r="4865" spans="1:5" x14ac:dyDescent="0.4">
      <c r="A4865">
        <v>2021</v>
      </c>
      <c r="B4865">
        <v>8</v>
      </c>
      <c r="C4865">
        <v>15</v>
      </c>
      <c r="D4865" s="3">
        <v>1870</v>
      </c>
      <c r="E4865" s="3">
        <v>1606</v>
      </c>
    </row>
    <row r="4866" spans="1:5" x14ac:dyDescent="0.4">
      <c r="A4866">
        <v>2021</v>
      </c>
      <c r="B4866">
        <v>8</v>
      </c>
      <c r="C4866">
        <v>16</v>
      </c>
      <c r="D4866" s="3">
        <v>2053</v>
      </c>
      <c r="E4866" s="3">
        <v>1658</v>
      </c>
    </row>
    <row r="4867" spans="1:5" x14ac:dyDescent="0.4">
      <c r="A4867">
        <v>2021</v>
      </c>
      <c r="B4867">
        <v>8</v>
      </c>
      <c r="C4867">
        <v>17</v>
      </c>
      <c r="D4867" s="3">
        <v>2109</v>
      </c>
      <c r="E4867" s="3">
        <v>1632</v>
      </c>
    </row>
    <row r="4868" spans="1:5" x14ac:dyDescent="0.4">
      <c r="A4868">
        <v>2021</v>
      </c>
      <c r="B4868">
        <v>8</v>
      </c>
      <c r="C4868">
        <v>18</v>
      </c>
      <c r="D4868" s="3">
        <v>2295</v>
      </c>
      <c r="E4868" s="3">
        <v>1880</v>
      </c>
    </row>
    <row r="4869" spans="1:5" x14ac:dyDescent="0.4">
      <c r="A4869">
        <v>2021</v>
      </c>
      <c r="B4869">
        <v>8</v>
      </c>
      <c r="C4869">
        <v>19</v>
      </c>
      <c r="D4869" s="3">
        <v>2522</v>
      </c>
      <c r="E4869" s="3">
        <v>1842</v>
      </c>
    </row>
    <row r="4870" spans="1:5" x14ac:dyDescent="0.4">
      <c r="A4870">
        <v>2021</v>
      </c>
      <c r="B4870">
        <v>8</v>
      </c>
      <c r="C4870">
        <v>20</v>
      </c>
      <c r="D4870" s="3">
        <v>2579</v>
      </c>
      <c r="E4870" s="3">
        <v>1881</v>
      </c>
    </row>
    <row r="4871" spans="1:5" x14ac:dyDescent="0.4">
      <c r="A4871">
        <v>2021</v>
      </c>
      <c r="B4871">
        <v>8</v>
      </c>
      <c r="C4871">
        <v>21</v>
      </c>
      <c r="D4871" s="3">
        <v>2565</v>
      </c>
      <c r="E4871" s="3">
        <v>1955</v>
      </c>
    </row>
    <row r="4872" spans="1:5" x14ac:dyDescent="0.4">
      <c r="A4872">
        <v>2021</v>
      </c>
      <c r="B4872">
        <v>8</v>
      </c>
      <c r="C4872">
        <v>22</v>
      </c>
      <c r="D4872" s="3">
        <v>2412</v>
      </c>
      <c r="E4872" s="3">
        <v>1842</v>
      </c>
    </row>
    <row r="4873" spans="1:5" x14ac:dyDescent="0.4">
      <c r="A4873">
        <v>2021</v>
      </c>
      <c r="B4873">
        <v>8</v>
      </c>
      <c r="C4873">
        <v>23</v>
      </c>
      <c r="D4873" s="3">
        <v>2144</v>
      </c>
      <c r="E4873" s="3">
        <v>1705</v>
      </c>
    </row>
    <row r="4874" spans="1:5" x14ac:dyDescent="0.4">
      <c r="A4874">
        <v>2021</v>
      </c>
      <c r="B4874">
        <v>8</v>
      </c>
      <c r="C4874">
        <v>24</v>
      </c>
      <c r="D4874" s="3">
        <v>2002</v>
      </c>
      <c r="E4874" s="3">
        <v>1637</v>
      </c>
    </row>
    <row r="4875" spans="1:5" x14ac:dyDescent="0.4">
      <c r="A4875">
        <v>2021</v>
      </c>
      <c r="B4875">
        <v>8</v>
      </c>
      <c r="C4875">
        <v>25</v>
      </c>
      <c r="D4875" s="3">
        <v>1904</v>
      </c>
      <c r="E4875" s="3">
        <v>1559</v>
      </c>
    </row>
    <row r="4876" spans="1:5" x14ac:dyDescent="0.4">
      <c r="A4876">
        <v>2021</v>
      </c>
      <c r="B4876">
        <v>8</v>
      </c>
      <c r="C4876">
        <v>26</v>
      </c>
      <c r="D4876" s="3">
        <v>1933</v>
      </c>
      <c r="E4876" s="3">
        <v>1584</v>
      </c>
    </row>
    <row r="4877" spans="1:5" x14ac:dyDescent="0.4">
      <c r="A4877">
        <v>2021</v>
      </c>
      <c r="B4877">
        <v>8</v>
      </c>
      <c r="C4877">
        <v>27</v>
      </c>
      <c r="D4877" s="3">
        <v>1864</v>
      </c>
      <c r="E4877" s="3">
        <v>1555</v>
      </c>
    </row>
    <row r="4878" spans="1:5" x14ac:dyDescent="0.4">
      <c r="A4878">
        <v>2021</v>
      </c>
      <c r="B4878">
        <v>8</v>
      </c>
      <c r="C4878">
        <v>28</v>
      </c>
      <c r="D4878" s="3">
        <v>1839</v>
      </c>
      <c r="E4878" s="3">
        <v>1427</v>
      </c>
    </row>
    <row r="4879" spans="1:5" x14ac:dyDescent="0.4">
      <c r="A4879">
        <v>2021</v>
      </c>
      <c r="B4879">
        <v>8</v>
      </c>
      <c r="C4879">
        <v>29</v>
      </c>
      <c r="D4879" s="3">
        <v>1777</v>
      </c>
      <c r="E4879" s="3">
        <v>1518</v>
      </c>
    </row>
    <row r="4880" spans="1:5" x14ac:dyDescent="0.4">
      <c r="A4880">
        <v>2021</v>
      </c>
      <c r="B4880">
        <v>8</v>
      </c>
      <c r="C4880">
        <v>30</v>
      </c>
      <c r="D4880" s="3">
        <v>1817</v>
      </c>
      <c r="E4880" s="3">
        <v>1498</v>
      </c>
    </row>
    <row r="4881" spans="1:5" x14ac:dyDescent="0.4">
      <c r="A4881">
        <v>2021</v>
      </c>
      <c r="B4881">
        <v>8</v>
      </c>
      <c r="C4881">
        <v>31</v>
      </c>
      <c r="D4881" s="3">
        <v>1786</v>
      </c>
      <c r="E4881" s="3">
        <v>1579</v>
      </c>
    </row>
    <row r="4882" spans="1:5" x14ac:dyDescent="0.4">
      <c r="A4882">
        <v>2021</v>
      </c>
      <c r="B4882">
        <v>8</v>
      </c>
      <c r="C4882">
        <v>32</v>
      </c>
      <c r="D4882" s="3">
        <v>1860</v>
      </c>
      <c r="E4882" s="3">
        <v>1658</v>
      </c>
    </row>
    <row r="4883" spans="1:5" x14ac:dyDescent="0.4">
      <c r="A4883">
        <v>2021</v>
      </c>
      <c r="B4883">
        <v>8</v>
      </c>
      <c r="C4883">
        <v>33</v>
      </c>
      <c r="D4883" s="3">
        <v>1930</v>
      </c>
      <c r="E4883" s="3">
        <v>1657</v>
      </c>
    </row>
    <row r="4884" spans="1:5" x14ac:dyDescent="0.4">
      <c r="A4884">
        <v>2021</v>
      </c>
      <c r="B4884">
        <v>8</v>
      </c>
      <c r="C4884">
        <v>34</v>
      </c>
      <c r="D4884" s="3">
        <v>2019</v>
      </c>
      <c r="E4884" s="3">
        <v>1776</v>
      </c>
    </row>
    <row r="4885" spans="1:5" x14ac:dyDescent="0.4">
      <c r="A4885">
        <v>2021</v>
      </c>
      <c r="B4885">
        <v>8</v>
      </c>
      <c r="C4885">
        <v>35</v>
      </c>
      <c r="D4885" s="3">
        <v>1968</v>
      </c>
      <c r="E4885" s="3">
        <v>1681</v>
      </c>
    </row>
    <row r="4886" spans="1:5" x14ac:dyDescent="0.4">
      <c r="A4886">
        <v>2021</v>
      </c>
      <c r="B4886">
        <v>8</v>
      </c>
      <c r="C4886">
        <v>36</v>
      </c>
      <c r="D4886" s="3">
        <v>2041</v>
      </c>
      <c r="E4886" s="3">
        <v>1845</v>
      </c>
    </row>
    <row r="4887" spans="1:5" x14ac:dyDescent="0.4">
      <c r="A4887">
        <v>2021</v>
      </c>
      <c r="B4887">
        <v>8</v>
      </c>
      <c r="C4887">
        <v>37</v>
      </c>
      <c r="D4887" s="3">
        <v>2040</v>
      </c>
      <c r="E4887" s="3">
        <v>1849</v>
      </c>
    </row>
    <row r="4888" spans="1:5" x14ac:dyDescent="0.4">
      <c r="A4888">
        <v>2021</v>
      </c>
      <c r="B4888">
        <v>8</v>
      </c>
      <c r="C4888">
        <v>38</v>
      </c>
      <c r="D4888" s="3">
        <v>2145</v>
      </c>
      <c r="E4888" s="3">
        <v>2037</v>
      </c>
    </row>
    <row r="4889" spans="1:5" x14ac:dyDescent="0.4">
      <c r="A4889">
        <v>2021</v>
      </c>
      <c r="B4889">
        <v>8</v>
      </c>
      <c r="C4889">
        <v>39</v>
      </c>
      <c r="D4889" s="3">
        <v>2139</v>
      </c>
      <c r="E4889" s="3">
        <v>2008</v>
      </c>
    </row>
    <row r="4890" spans="1:5" x14ac:dyDescent="0.4">
      <c r="A4890">
        <v>2021</v>
      </c>
      <c r="B4890">
        <v>8</v>
      </c>
      <c r="C4890">
        <v>40</v>
      </c>
      <c r="D4890" s="3">
        <v>2177</v>
      </c>
      <c r="E4890" s="3">
        <v>2056</v>
      </c>
    </row>
    <row r="4891" spans="1:5" x14ac:dyDescent="0.4">
      <c r="A4891">
        <v>2021</v>
      </c>
      <c r="B4891">
        <v>8</v>
      </c>
      <c r="C4891">
        <v>41</v>
      </c>
      <c r="D4891" s="3">
        <v>2229</v>
      </c>
      <c r="E4891" s="3">
        <v>2197</v>
      </c>
    </row>
    <row r="4892" spans="1:5" x14ac:dyDescent="0.4">
      <c r="A4892">
        <v>2021</v>
      </c>
      <c r="B4892">
        <v>8</v>
      </c>
      <c r="C4892">
        <v>42</v>
      </c>
      <c r="D4892" s="3">
        <v>2477</v>
      </c>
      <c r="E4892" s="3">
        <v>2241</v>
      </c>
    </row>
    <row r="4893" spans="1:5" x14ac:dyDescent="0.4">
      <c r="A4893">
        <v>2021</v>
      </c>
      <c r="B4893">
        <v>8</v>
      </c>
      <c r="C4893">
        <v>43</v>
      </c>
      <c r="D4893" s="3">
        <v>2489</v>
      </c>
      <c r="E4893" s="3">
        <v>2353</v>
      </c>
    </row>
    <row r="4894" spans="1:5" x14ac:dyDescent="0.4">
      <c r="A4894">
        <v>2021</v>
      </c>
      <c r="B4894">
        <v>8</v>
      </c>
      <c r="C4894">
        <v>44</v>
      </c>
      <c r="D4894" s="3">
        <v>2650</v>
      </c>
      <c r="E4894" s="3">
        <v>2527</v>
      </c>
    </row>
    <row r="4895" spans="1:5" x14ac:dyDescent="0.4">
      <c r="A4895">
        <v>2021</v>
      </c>
      <c r="B4895">
        <v>8</v>
      </c>
      <c r="C4895">
        <v>45</v>
      </c>
      <c r="D4895" s="3">
        <v>2896</v>
      </c>
      <c r="E4895" s="3">
        <v>2673</v>
      </c>
    </row>
    <row r="4896" spans="1:5" x14ac:dyDescent="0.4">
      <c r="A4896">
        <v>2021</v>
      </c>
      <c r="B4896">
        <v>8</v>
      </c>
      <c r="C4896">
        <v>46</v>
      </c>
      <c r="D4896" s="3">
        <v>3025</v>
      </c>
      <c r="E4896" s="3">
        <v>2916</v>
      </c>
    </row>
    <row r="4897" spans="1:5" x14ac:dyDescent="0.4">
      <c r="A4897">
        <v>2021</v>
      </c>
      <c r="B4897">
        <v>8</v>
      </c>
      <c r="C4897">
        <v>47</v>
      </c>
      <c r="D4897" s="3">
        <v>3241</v>
      </c>
      <c r="E4897" s="3">
        <v>3035</v>
      </c>
    </row>
    <row r="4898" spans="1:5" x14ac:dyDescent="0.4">
      <c r="A4898">
        <v>2021</v>
      </c>
      <c r="B4898">
        <v>8</v>
      </c>
      <c r="C4898">
        <v>48</v>
      </c>
      <c r="D4898" s="3">
        <v>3387</v>
      </c>
      <c r="E4898" s="3">
        <v>3146</v>
      </c>
    </row>
    <row r="4899" spans="1:5" x14ac:dyDescent="0.4">
      <c r="A4899">
        <v>2021</v>
      </c>
      <c r="B4899">
        <v>8</v>
      </c>
      <c r="C4899">
        <v>49</v>
      </c>
      <c r="D4899" s="3">
        <v>3462</v>
      </c>
      <c r="E4899" s="3">
        <v>3161</v>
      </c>
    </row>
    <row r="4900" spans="1:5" x14ac:dyDescent="0.4">
      <c r="A4900">
        <v>2021</v>
      </c>
      <c r="B4900">
        <v>8</v>
      </c>
      <c r="C4900">
        <v>50</v>
      </c>
      <c r="D4900" s="3">
        <v>3362</v>
      </c>
      <c r="E4900" s="3">
        <v>3195</v>
      </c>
    </row>
    <row r="4901" spans="1:5" x14ac:dyDescent="0.4">
      <c r="A4901">
        <v>2021</v>
      </c>
      <c r="B4901">
        <v>8</v>
      </c>
      <c r="C4901">
        <v>51</v>
      </c>
      <c r="D4901" s="3">
        <v>3154</v>
      </c>
      <c r="E4901" s="3">
        <v>2968</v>
      </c>
    </row>
    <row r="4902" spans="1:5" x14ac:dyDescent="0.4">
      <c r="A4902">
        <v>2021</v>
      </c>
      <c r="B4902">
        <v>8</v>
      </c>
      <c r="C4902">
        <v>52</v>
      </c>
      <c r="D4902" s="3">
        <v>3233</v>
      </c>
      <c r="E4902" s="3">
        <v>2885</v>
      </c>
    </row>
    <row r="4903" spans="1:5" x14ac:dyDescent="0.4">
      <c r="A4903">
        <v>2021</v>
      </c>
      <c r="B4903">
        <v>8</v>
      </c>
      <c r="C4903">
        <v>53</v>
      </c>
      <c r="D4903" s="3">
        <v>3032</v>
      </c>
      <c r="E4903" s="3">
        <v>2889</v>
      </c>
    </row>
    <row r="4904" spans="1:5" x14ac:dyDescent="0.4">
      <c r="A4904">
        <v>2021</v>
      </c>
      <c r="B4904">
        <v>8</v>
      </c>
      <c r="C4904">
        <v>54</v>
      </c>
      <c r="D4904" s="3">
        <v>2999</v>
      </c>
      <c r="E4904" s="3">
        <v>2794</v>
      </c>
    </row>
    <row r="4905" spans="1:5" x14ac:dyDescent="0.4">
      <c r="A4905">
        <v>2021</v>
      </c>
      <c r="B4905">
        <v>8</v>
      </c>
      <c r="C4905">
        <v>55</v>
      </c>
      <c r="D4905" s="3">
        <v>2411</v>
      </c>
      <c r="E4905" s="3">
        <v>2279</v>
      </c>
    </row>
    <row r="4906" spans="1:5" x14ac:dyDescent="0.4">
      <c r="A4906">
        <v>2021</v>
      </c>
      <c r="B4906">
        <v>8</v>
      </c>
      <c r="C4906">
        <v>56</v>
      </c>
      <c r="D4906" s="3">
        <v>2743</v>
      </c>
      <c r="E4906" s="3">
        <v>2681</v>
      </c>
    </row>
    <row r="4907" spans="1:5" x14ac:dyDescent="0.4">
      <c r="A4907">
        <v>2021</v>
      </c>
      <c r="B4907">
        <v>8</v>
      </c>
      <c r="C4907">
        <v>57</v>
      </c>
      <c r="D4907" s="3">
        <v>2546</v>
      </c>
      <c r="E4907" s="3">
        <v>2490</v>
      </c>
    </row>
    <row r="4908" spans="1:5" x14ac:dyDescent="0.4">
      <c r="A4908">
        <v>2021</v>
      </c>
      <c r="B4908">
        <v>8</v>
      </c>
      <c r="C4908">
        <v>58</v>
      </c>
      <c r="D4908" s="3">
        <v>2603</v>
      </c>
      <c r="E4908" s="3">
        <v>2401</v>
      </c>
    </row>
    <row r="4909" spans="1:5" x14ac:dyDescent="0.4">
      <c r="A4909">
        <v>2021</v>
      </c>
      <c r="B4909">
        <v>8</v>
      </c>
      <c r="C4909">
        <v>59</v>
      </c>
      <c r="D4909" s="3">
        <v>2451</v>
      </c>
      <c r="E4909" s="3">
        <v>2362</v>
      </c>
    </row>
    <row r="4910" spans="1:5" x14ac:dyDescent="0.4">
      <c r="A4910">
        <v>2021</v>
      </c>
      <c r="B4910">
        <v>8</v>
      </c>
      <c r="C4910">
        <v>60</v>
      </c>
      <c r="D4910" s="3">
        <v>2375</v>
      </c>
      <c r="E4910" s="3">
        <v>2309</v>
      </c>
    </row>
    <row r="4911" spans="1:5" x14ac:dyDescent="0.4">
      <c r="A4911">
        <v>2021</v>
      </c>
      <c r="B4911">
        <v>8</v>
      </c>
      <c r="C4911">
        <v>61</v>
      </c>
      <c r="D4911" s="3">
        <v>2363</v>
      </c>
      <c r="E4911" s="3">
        <v>2250</v>
      </c>
    </row>
    <row r="4912" spans="1:5" x14ac:dyDescent="0.4">
      <c r="A4912">
        <v>2021</v>
      </c>
      <c r="B4912">
        <v>8</v>
      </c>
      <c r="C4912">
        <v>62</v>
      </c>
      <c r="D4912" s="3">
        <v>2447</v>
      </c>
      <c r="E4912" s="3">
        <v>2286</v>
      </c>
    </row>
    <row r="4913" spans="1:5" x14ac:dyDescent="0.4">
      <c r="A4913">
        <v>2021</v>
      </c>
      <c r="B4913">
        <v>8</v>
      </c>
      <c r="C4913">
        <v>63</v>
      </c>
      <c r="D4913" s="3">
        <v>2242</v>
      </c>
      <c r="E4913" s="3">
        <v>2179</v>
      </c>
    </row>
    <row r="4914" spans="1:5" x14ac:dyDescent="0.4">
      <c r="A4914">
        <v>2021</v>
      </c>
      <c r="B4914">
        <v>8</v>
      </c>
      <c r="C4914">
        <v>64</v>
      </c>
      <c r="D4914" s="3">
        <v>2219</v>
      </c>
      <c r="E4914" s="3">
        <v>2200</v>
      </c>
    </row>
    <row r="4915" spans="1:5" x14ac:dyDescent="0.4">
      <c r="A4915">
        <v>2021</v>
      </c>
      <c r="B4915">
        <v>8</v>
      </c>
      <c r="C4915">
        <v>65</v>
      </c>
      <c r="D4915" s="3">
        <v>2266</v>
      </c>
      <c r="E4915" s="3">
        <v>2308</v>
      </c>
    </row>
    <row r="4916" spans="1:5" x14ac:dyDescent="0.4">
      <c r="A4916">
        <v>2021</v>
      </c>
      <c r="B4916">
        <v>8</v>
      </c>
      <c r="C4916">
        <v>66</v>
      </c>
      <c r="D4916" s="3">
        <v>2364</v>
      </c>
      <c r="E4916" s="3">
        <v>2405</v>
      </c>
    </row>
    <row r="4917" spans="1:5" x14ac:dyDescent="0.4">
      <c r="A4917">
        <v>2021</v>
      </c>
      <c r="B4917">
        <v>8</v>
      </c>
      <c r="C4917">
        <v>67</v>
      </c>
      <c r="D4917" s="3">
        <v>2374</v>
      </c>
      <c r="E4917" s="3">
        <v>2419</v>
      </c>
    </row>
    <row r="4918" spans="1:5" x14ac:dyDescent="0.4">
      <c r="A4918">
        <v>2021</v>
      </c>
      <c r="B4918">
        <v>8</v>
      </c>
      <c r="C4918">
        <v>68</v>
      </c>
      <c r="D4918" s="3">
        <v>2533</v>
      </c>
      <c r="E4918" s="3">
        <v>2544</v>
      </c>
    </row>
    <row r="4919" spans="1:5" x14ac:dyDescent="0.4">
      <c r="A4919">
        <v>2021</v>
      </c>
      <c r="B4919">
        <v>8</v>
      </c>
      <c r="C4919">
        <v>69</v>
      </c>
      <c r="D4919" s="3">
        <v>2680</v>
      </c>
      <c r="E4919" s="3">
        <v>2846</v>
      </c>
    </row>
    <row r="4920" spans="1:5" x14ac:dyDescent="0.4">
      <c r="A4920">
        <v>2021</v>
      </c>
      <c r="B4920">
        <v>8</v>
      </c>
      <c r="C4920">
        <v>70</v>
      </c>
      <c r="D4920" s="3">
        <v>2857</v>
      </c>
      <c r="E4920" s="3">
        <v>3065</v>
      </c>
    </row>
    <row r="4921" spans="1:5" x14ac:dyDescent="0.4">
      <c r="A4921">
        <v>2021</v>
      </c>
      <c r="B4921">
        <v>8</v>
      </c>
      <c r="C4921">
        <v>71</v>
      </c>
      <c r="D4921" s="3">
        <v>3141</v>
      </c>
      <c r="E4921" s="3">
        <v>3436</v>
      </c>
    </row>
    <row r="4922" spans="1:5" x14ac:dyDescent="0.4">
      <c r="A4922">
        <v>2021</v>
      </c>
      <c r="B4922">
        <v>8</v>
      </c>
      <c r="C4922">
        <v>72</v>
      </c>
      <c r="D4922" s="3">
        <v>3438</v>
      </c>
      <c r="E4922" s="3">
        <v>3740</v>
      </c>
    </row>
    <row r="4923" spans="1:5" x14ac:dyDescent="0.4">
      <c r="A4923">
        <v>2021</v>
      </c>
      <c r="B4923">
        <v>8</v>
      </c>
      <c r="C4923">
        <v>73</v>
      </c>
      <c r="D4923" s="3">
        <v>3285</v>
      </c>
      <c r="E4923" s="3">
        <v>3902</v>
      </c>
    </row>
    <row r="4924" spans="1:5" x14ac:dyDescent="0.4">
      <c r="A4924">
        <v>2021</v>
      </c>
      <c r="B4924">
        <v>8</v>
      </c>
      <c r="C4924">
        <v>74</v>
      </c>
      <c r="D4924" s="3">
        <v>3234</v>
      </c>
      <c r="E4924" s="3">
        <v>3753</v>
      </c>
    </row>
    <row r="4925" spans="1:5" x14ac:dyDescent="0.4">
      <c r="A4925">
        <v>2021</v>
      </c>
      <c r="B4925">
        <v>8</v>
      </c>
      <c r="C4925">
        <v>75</v>
      </c>
      <c r="D4925" s="3">
        <v>1871</v>
      </c>
      <c r="E4925" s="3">
        <v>2330</v>
      </c>
    </row>
    <row r="4926" spans="1:5" x14ac:dyDescent="0.4">
      <c r="A4926">
        <v>2021</v>
      </c>
      <c r="B4926">
        <v>8</v>
      </c>
      <c r="C4926">
        <v>76</v>
      </c>
      <c r="D4926" s="3">
        <v>2120</v>
      </c>
      <c r="E4926" s="3">
        <v>2603</v>
      </c>
    </row>
    <row r="4927" spans="1:5" x14ac:dyDescent="0.4">
      <c r="A4927">
        <v>2021</v>
      </c>
      <c r="B4927">
        <v>8</v>
      </c>
      <c r="C4927">
        <v>77</v>
      </c>
      <c r="D4927" s="3">
        <v>2668</v>
      </c>
      <c r="E4927" s="3">
        <v>3282</v>
      </c>
    </row>
    <row r="4928" spans="1:5" x14ac:dyDescent="0.4">
      <c r="A4928">
        <v>2021</v>
      </c>
      <c r="B4928">
        <v>8</v>
      </c>
      <c r="C4928">
        <v>78</v>
      </c>
      <c r="D4928" s="3">
        <v>2512</v>
      </c>
      <c r="E4928" s="3">
        <v>2991</v>
      </c>
    </row>
    <row r="4929" spans="1:5" x14ac:dyDescent="0.4">
      <c r="A4929">
        <v>2021</v>
      </c>
      <c r="B4929">
        <v>8</v>
      </c>
      <c r="C4929">
        <v>79</v>
      </c>
      <c r="D4929" s="3">
        <v>2507</v>
      </c>
      <c r="E4929" s="3">
        <v>3065</v>
      </c>
    </row>
    <row r="4930" spans="1:5" x14ac:dyDescent="0.4">
      <c r="A4930">
        <v>2021</v>
      </c>
      <c r="B4930">
        <v>8</v>
      </c>
      <c r="C4930">
        <v>80</v>
      </c>
      <c r="D4930" s="3">
        <v>2312</v>
      </c>
      <c r="E4930" s="3">
        <v>2860</v>
      </c>
    </row>
    <row r="4931" spans="1:5" x14ac:dyDescent="0.4">
      <c r="A4931">
        <v>2021</v>
      </c>
      <c r="B4931">
        <v>8</v>
      </c>
      <c r="C4931">
        <v>81</v>
      </c>
      <c r="D4931" s="3">
        <v>1950</v>
      </c>
      <c r="E4931" s="3">
        <v>2503</v>
      </c>
    </row>
    <row r="4932" spans="1:5" x14ac:dyDescent="0.4">
      <c r="A4932">
        <v>2021</v>
      </c>
      <c r="B4932">
        <v>8</v>
      </c>
      <c r="C4932">
        <v>82</v>
      </c>
      <c r="D4932" s="3">
        <v>1659</v>
      </c>
      <c r="E4932" s="3">
        <v>2125</v>
      </c>
    </row>
    <row r="4933" spans="1:5" x14ac:dyDescent="0.4">
      <c r="A4933">
        <v>2021</v>
      </c>
      <c r="B4933">
        <v>8</v>
      </c>
      <c r="C4933">
        <v>83</v>
      </c>
      <c r="D4933" s="3">
        <v>1604</v>
      </c>
      <c r="E4933" s="3">
        <v>2233</v>
      </c>
    </row>
    <row r="4934" spans="1:5" x14ac:dyDescent="0.4">
      <c r="A4934">
        <v>2021</v>
      </c>
      <c r="B4934">
        <v>8</v>
      </c>
      <c r="C4934">
        <v>84</v>
      </c>
      <c r="D4934" s="3">
        <v>1485</v>
      </c>
      <c r="E4934" s="3">
        <v>1973</v>
      </c>
    </row>
    <row r="4935" spans="1:5" x14ac:dyDescent="0.4">
      <c r="A4935">
        <v>2021</v>
      </c>
      <c r="B4935">
        <v>8</v>
      </c>
      <c r="C4935">
        <v>85</v>
      </c>
      <c r="D4935" s="3">
        <v>1399</v>
      </c>
      <c r="E4935" s="3">
        <v>2018</v>
      </c>
    </row>
    <row r="4936" spans="1:5" x14ac:dyDescent="0.4">
      <c r="A4936">
        <v>2021</v>
      </c>
      <c r="B4936">
        <v>8</v>
      </c>
      <c r="C4936">
        <v>86</v>
      </c>
      <c r="D4936" s="3">
        <v>1228</v>
      </c>
      <c r="E4936" s="3">
        <v>1890</v>
      </c>
    </row>
    <row r="4937" spans="1:5" x14ac:dyDescent="0.4">
      <c r="A4937">
        <v>2021</v>
      </c>
      <c r="B4937">
        <v>8</v>
      </c>
      <c r="C4937">
        <v>87</v>
      </c>
      <c r="D4937" s="3">
        <v>951</v>
      </c>
      <c r="E4937" s="3">
        <v>1635</v>
      </c>
    </row>
    <row r="4938" spans="1:5" x14ac:dyDescent="0.4">
      <c r="A4938">
        <v>2021</v>
      </c>
      <c r="B4938">
        <v>8</v>
      </c>
      <c r="C4938">
        <v>88</v>
      </c>
      <c r="D4938" s="3">
        <v>835</v>
      </c>
      <c r="E4938" s="3">
        <v>1493</v>
      </c>
    </row>
    <row r="4939" spans="1:5" x14ac:dyDescent="0.4">
      <c r="A4939">
        <v>2021</v>
      </c>
      <c r="B4939">
        <v>8</v>
      </c>
      <c r="C4939">
        <v>89</v>
      </c>
      <c r="D4939" s="3">
        <v>702</v>
      </c>
      <c r="E4939" s="3">
        <v>1289</v>
      </c>
    </row>
    <row r="4940" spans="1:5" x14ac:dyDescent="0.4">
      <c r="A4940">
        <v>2021</v>
      </c>
      <c r="B4940">
        <v>8</v>
      </c>
      <c r="C4940">
        <v>90</v>
      </c>
      <c r="D4940" s="3">
        <v>550</v>
      </c>
      <c r="E4940" s="3">
        <v>1088</v>
      </c>
    </row>
    <row r="4941" spans="1:5" x14ac:dyDescent="0.4">
      <c r="A4941">
        <v>2021</v>
      </c>
      <c r="B4941">
        <v>8</v>
      </c>
      <c r="C4941">
        <v>91</v>
      </c>
      <c r="D4941" s="3">
        <v>376</v>
      </c>
      <c r="E4941" s="3">
        <v>942</v>
      </c>
    </row>
    <row r="4942" spans="1:5" x14ac:dyDescent="0.4">
      <c r="A4942">
        <v>2021</v>
      </c>
      <c r="B4942">
        <v>8</v>
      </c>
      <c r="C4942">
        <v>92</v>
      </c>
      <c r="D4942" s="3">
        <v>306</v>
      </c>
      <c r="E4942" s="3">
        <v>800</v>
      </c>
    </row>
    <row r="4943" spans="1:5" x14ac:dyDescent="0.4">
      <c r="A4943">
        <v>2021</v>
      </c>
      <c r="B4943">
        <v>8</v>
      </c>
      <c r="C4943">
        <v>93</v>
      </c>
      <c r="D4943" s="3">
        <v>256</v>
      </c>
      <c r="E4943" s="3">
        <v>651</v>
      </c>
    </row>
    <row r="4944" spans="1:5" x14ac:dyDescent="0.4">
      <c r="A4944">
        <v>2021</v>
      </c>
      <c r="B4944">
        <v>8</v>
      </c>
      <c r="C4944">
        <v>94</v>
      </c>
      <c r="D4944" s="3">
        <v>188</v>
      </c>
      <c r="E4944" s="3">
        <v>506</v>
      </c>
    </row>
    <row r="4945" spans="1:5" x14ac:dyDescent="0.4">
      <c r="A4945">
        <v>2021</v>
      </c>
      <c r="B4945">
        <v>8</v>
      </c>
      <c r="C4945">
        <v>95</v>
      </c>
      <c r="D4945" s="3">
        <v>129</v>
      </c>
      <c r="E4945" s="3">
        <v>429</v>
      </c>
    </row>
    <row r="4946" spans="1:5" x14ac:dyDescent="0.4">
      <c r="A4946">
        <v>2021</v>
      </c>
      <c r="B4946">
        <v>8</v>
      </c>
      <c r="C4946">
        <v>96</v>
      </c>
      <c r="D4946" s="3">
        <v>67</v>
      </c>
      <c r="E4946" s="3">
        <v>397</v>
      </c>
    </row>
    <row r="4947" spans="1:5" x14ac:dyDescent="0.4">
      <c r="A4947">
        <v>2021</v>
      </c>
      <c r="B4947">
        <v>8</v>
      </c>
      <c r="C4947">
        <v>97</v>
      </c>
      <c r="D4947" s="3">
        <v>63</v>
      </c>
      <c r="E4947" s="3">
        <v>233</v>
      </c>
    </row>
    <row r="4948" spans="1:5" x14ac:dyDescent="0.4">
      <c r="A4948">
        <v>2021</v>
      </c>
      <c r="B4948">
        <v>8</v>
      </c>
      <c r="C4948">
        <v>98</v>
      </c>
      <c r="D4948" s="3">
        <v>44</v>
      </c>
      <c r="E4948" s="3">
        <v>184</v>
      </c>
    </row>
    <row r="4949" spans="1:5" x14ac:dyDescent="0.4">
      <c r="A4949">
        <v>2021</v>
      </c>
      <c r="B4949">
        <v>8</v>
      </c>
      <c r="C4949">
        <v>99</v>
      </c>
      <c r="D4949" s="3">
        <v>22</v>
      </c>
      <c r="E4949" s="3">
        <v>125</v>
      </c>
    </row>
    <row r="4950" spans="1:5" x14ac:dyDescent="0.4">
      <c r="A4950">
        <v>2021</v>
      </c>
      <c r="B4950">
        <v>8</v>
      </c>
      <c r="C4950">
        <v>100</v>
      </c>
      <c r="D4950" s="3">
        <v>8</v>
      </c>
      <c r="E4950" s="3">
        <v>92</v>
      </c>
    </row>
    <row r="4951" spans="1:5" x14ac:dyDescent="0.4">
      <c r="A4951">
        <v>2021</v>
      </c>
      <c r="B4951">
        <v>8</v>
      </c>
      <c r="C4951">
        <v>101</v>
      </c>
      <c r="D4951" s="3">
        <v>11</v>
      </c>
      <c r="E4951" s="3">
        <v>51</v>
      </c>
    </row>
    <row r="4952" spans="1:5" x14ac:dyDescent="0.4">
      <c r="A4952">
        <v>2021</v>
      </c>
      <c r="B4952">
        <v>8</v>
      </c>
      <c r="C4952">
        <v>102</v>
      </c>
      <c r="D4952" s="3">
        <v>6</v>
      </c>
      <c r="E4952" s="3">
        <v>35</v>
      </c>
    </row>
    <row r="4953" spans="1:5" x14ac:dyDescent="0.4">
      <c r="A4953">
        <v>2021</v>
      </c>
      <c r="B4953">
        <v>8</v>
      </c>
      <c r="C4953">
        <v>103</v>
      </c>
      <c r="D4953" s="3">
        <v>4</v>
      </c>
      <c r="E4953" s="3">
        <v>18</v>
      </c>
    </row>
    <row r="4954" spans="1:5" x14ac:dyDescent="0.4">
      <c r="A4954">
        <v>2021</v>
      </c>
      <c r="B4954">
        <v>8</v>
      </c>
      <c r="C4954">
        <v>104</v>
      </c>
      <c r="D4954" s="3">
        <v>1</v>
      </c>
      <c r="E4954" s="3">
        <v>11</v>
      </c>
    </row>
    <row r="4955" spans="1:5" x14ac:dyDescent="0.4">
      <c r="A4955">
        <v>2021</v>
      </c>
      <c r="B4955">
        <v>8</v>
      </c>
      <c r="C4955">
        <v>105</v>
      </c>
      <c r="D4955" s="3">
        <v>1</v>
      </c>
      <c r="E4955" s="3">
        <v>11</v>
      </c>
    </row>
    <row r="4956" spans="1:5" x14ac:dyDescent="0.4">
      <c r="A4956">
        <v>2021</v>
      </c>
      <c r="B4956">
        <v>8</v>
      </c>
      <c r="C4956">
        <v>106</v>
      </c>
      <c r="D4956" s="3"/>
      <c r="E4956" s="3">
        <v>4</v>
      </c>
    </row>
    <row r="4957" spans="1:5" x14ac:dyDescent="0.4">
      <c r="A4957">
        <v>2021</v>
      </c>
      <c r="B4957">
        <v>8</v>
      </c>
      <c r="C4957">
        <v>107</v>
      </c>
      <c r="D4957" s="3"/>
      <c r="E4957" s="3">
        <v>3</v>
      </c>
    </row>
    <row r="4958" spans="1:5" x14ac:dyDescent="0.4">
      <c r="A4958">
        <v>2021</v>
      </c>
      <c r="B4958">
        <v>8</v>
      </c>
      <c r="C4958">
        <v>108</v>
      </c>
      <c r="D4958" s="3">
        <v>2</v>
      </c>
      <c r="E4958" s="3">
        <v>1</v>
      </c>
    </row>
    <row r="4959" spans="1:5" x14ac:dyDescent="0.4">
      <c r="A4959">
        <v>2021</v>
      </c>
      <c r="B4959">
        <v>8</v>
      </c>
      <c r="C4959">
        <v>109</v>
      </c>
      <c r="D4959" s="3"/>
      <c r="E4959" s="3"/>
    </row>
    <row r="4960" spans="1:5" x14ac:dyDescent="0.4">
      <c r="A4960">
        <v>2021</v>
      </c>
      <c r="B4960">
        <v>8</v>
      </c>
      <c r="C4960">
        <v>110</v>
      </c>
      <c r="D4960" s="3"/>
      <c r="E4960" s="3">
        <v>1</v>
      </c>
    </row>
    <row r="4961" spans="1:5" x14ac:dyDescent="0.4">
      <c r="A4961">
        <v>2021</v>
      </c>
      <c r="B4961">
        <v>8</v>
      </c>
      <c r="C4961">
        <v>111</v>
      </c>
      <c r="D4961" s="3"/>
      <c r="E4961" s="3">
        <v>1</v>
      </c>
    </row>
    <row r="4962" spans="1:5" x14ac:dyDescent="0.4">
      <c r="A4962">
        <v>2021</v>
      </c>
      <c r="B4962">
        <v>8</v>
      </c>
      <c r="C4962">
        <v>112</v>
      </c>
      <c r="D4962" s="3"/>
      <c r="E4962" s="3"/>
    </row>
    <row r="4963" spans="1:5" x14ac:dyDescent="0.4">
      <c r="A4963">
        <v>2021</v>
      </c>
      <c r="B4963">
        <v>8</v>
      </c>
      <c r="C4963">
        <v>113</v>
      </c>
      <c r="D4963" s="3"/>
      <c r="E4963" s="3"/>
    </row>
    <row r="4964" spans="1:5" x14ac:dyDescent="0.4">
      <c r="A4964">
        <v>2021</v>
      </c>
      <c r="B4964">
        <v>8</v>
      </c>
      <c r="C4964">
        <v>114</v>
      </c>
      <c r="D4964" s="3"/>
      <c r="E4964" s="3"/>
    </row>
    <row r="4965" spans="1:5" x14ac:dyDescent="0.4">
      <c r="A4965">
        <v>2021</v>
      </c>
      <c r="B4965">
        <v>8</v>
      </c>
      <c r="C4965">
        <v>115</v>
      </c>
      <c r="D4965" s="3"/>
      <c r="E4965" s="3"/>
    </row>
    <row r="4966" spans="1:5" x14ac:dyDescent="0.4">
      <c r="A4966">
        <v>2021</v>
      </c>
      <c r="B4966">
        <v>8</v>
      </c>
      <c r="C4966">
        <v>116</v>
      </c>
      <c r="D4966" s="3"/>
      <c r="E4966" s="3"/>
    </row>
    <row r="4967" spans="1:5" x14ac:dyDescent="0.4">
      <c r="A4967">
        <v>2021</v>
      </c>
      <c r="B4967">
        <v>8</v>
      </c>
      <c r="C4967">
        <v>117</v>
      </c>
      <c r="D4967" s="3"/>
      <c r="E4967" s="3"/>
    </row>
    <row r="4968" spans="1:5" x14ac:dyDescent="0.4">
      <c r="A4968">
        <v>2021</v>
      </c>
      <c r="B4968">
        <v>8</v>
      </c>
      <c r="C4968">
        <v>118</v>
      </c>
      <c r="D4968" s="3"/>
      <c r="E4968" s="3"/>
    </row>
    <row r="4969" spans="1:5" x14ac:dyDescent="0.4">
      <c r="A4969">
        <v>2021</v>
      </c>
      <c r="B4969">
        <v>8</v>
      </c>
      <c r="C4969">
        <v>119</v>
      </c>
      <c r="D4969" s="3"/>
      <c r="E4969" s="3"/>
    </row>
    <row r="4970" spans="1:5" x14ac:dyDescent="0.4">
      <c r="A4970">
        <v>2021</v>
      </c>
      <c r="B4970">
        <v>8</v>
      </c>
      <c r="C4970">
        <v>120</v>
      </c>
      <c r="D4970" s="3"/>
      <c r="E4970" s="3"/>
    </row>
    <row r="4971" spans="1:5" x14ac:dyDescent="0.4">
      <c r="A4971">
        <v>2021</v>
      </c>
      <c r="B4971">
        <v>8</v>
      </c>
      <c r="C4971">
        <v>121</v>
      </c>
      <c r="D4971" s="3"/>
      <c r="E4971" s="3"/>
    </row>
    <row r="4972" spans="1:5" x14ac:dyDescent="0.4">
      <c r="A4972">
        <v>2021</v>
      </c>
      <c r="B4972">
        <v>8</v>
      </c>
      <c r="C4972">
        <v>122</v>
      </c>
      <c r="D4972" s="3"/>
      <c r="E4972" s="3"/>
    </row>
    <row r="4973" spans="1:5" x14ac:dyDescent="0.4">
      <c r="A4973">
        <v>2021</v>
      </c>
      <c r="B4973">
        <v>8</v>
      </c>
      <c r="C4973">
        <v>123</v>
      </c>
      <c r="D4973" s="3"/>
      <c r="E4973" s="3"/>
    </row>
    <row r="4974" spans="1:5" x14ac:dyDescent="0.4">
      <c r="A4974">
        <v>2021</v>
      </c>
      <c r="B4974">
        <v>8</v>
      </c>
      <c r="C4974">
        <v>124</v>
      </c>
      <c r="D4974" s="3"/>
      <c r="E4974" s="3"/>
    </row>
    <row r="4975" spans="1:5" x14ac:dyDescent="0.4">
      <c r="A4975">
        <v>2021</v>
      </c>
      <c r="B4975">
        <v>8</v>
      </c>
      <c r="C4975">
        <v>125</v>
      </c>
      <c r="D4975" s="3"/>
      <c r="E4975" s="3"/>
    </row>
    <row r="4976" spans="1:5" x14ac:dyDescent="0.4">
      <c r="A4976">
        <v>2021</v>
      </c>
      <c r="B4976">
        <v>8</v>
      </c>
      <c r="C4976">
        <v>126</v>
      </c>
      <c r="D4976" s="3"/>
      <c r="E4976" s="3"/>
    </row>
    <row r="4977" spans="1:5" x14ac:dyDescent="0.4">
      <c r="A4977">
        <v>2021</v>
      </c>
      <c r="B4977">
        <v>8</v>
      </c>
      <c r="C4977">
        <v>127</v>
      </c>
      <c r="D4977" s="3"/>
      <c r="E4977" s="3"/>
    </row>
    <row r="4978" spans="1:5" x14ac:dyDescent="0.4">
      <c r="A4978">
        <v>2021</v>
      </c>
      <c r="B4978">
        <v>8</v>
      </c>
      <c r="C4978">
        <v>128</v>
      </c>
      <c r="D4978" s="3"/>
      <c r="E4978" s="3"/>
    </row>
    <row r="4979" spans="1:5" x14ac:dyDescent="0.4">
      <c r="A4979">
        <v>2021</v>
      </c>
      <c r="B4979">
        <v>8</v>
      </c>
      <c r="C4979">
        <v>129</v>
      </c>
      <c r="D4979" s="3"/>
      <c r="E4979" s="3"/>
    </row>
    <row r="4980" spans="1:5" x14ac:dyDescent="0.4">
      <c r="A4980">
        <v>2021</v>
      </c>
      <c r="B4980">
        <v>8</v>
      </c>
      <c r="C4980">
        <v>130</v>
      </c>
      <c r="D4980" s="3"/>
      <c r="E4980" s="3"/>
    </row>
    <row r="4981" spans="1:5" x14ac:dyDescent="0.4">
      <c r="A4981">
        <v>2021</v>
      </c>
      <c r="B4981">
        <v>9</v>
      </c>
      <c r="C4981">
        <v>0</v>
      </c>
      <c r="D4981" s="3">
        <v>952</v>
      </c>
      <c r="E4981" s="3">
        <v>931</v>
      </c>
    </row>
    <row r="4982" spans="1:5" x14ac:dyDescent="0.4">
      <c r="A4982">
        <v>2021</v>
      </c>
      <c r="B4982">
        <v>9</v>
      </c>
      <c r="C4982">
        <v>1</v>
      </c>
      <c r="D4982" s="3">
        <v>1122</v>
      </c>
      <c r="E4982" s="3">
        <v>1044</v>
      </c>
    </row>
    <row r="4983" spans="1:5" x14ac:dyDescent="0.4">
      <c r="A4983">
        <v>2021</v>
      </c>
      <c r="B4983">
        <v>9</v>
      </c>
      <c r="C4983">
        <v>2</v>
      </c>
      <c r="D4983" s="3">
        <v>1217</v>
      </c>
      <c r="E4983" s="3">
        <v>1063</v>
      </c>
    </row>
    <row r="4984" spans="1:5" x14ac:dyDescent="0.4">
      <c r="A4984">
        <v>2021</v>
      </c>
      <c r="B4984">
        <v>9</v>
      </c>
      <c r="C4984">
        <v>3</v>
      </c>
      <c r="D4984" s="3">
        <v>1226</v>
      </c>
      <c r="E4984" s="3">
        <v>1152</v>
      </c>
    </row>
    <row r="4985" spans="1:5" x14ac:dyDescent="0.4">
      <c r="A4985">
        <v>2021</v>
      </c>
      <c r="B4985">
        <v>9</v>
      </c>
      <c r="C4985">
        <v>4</v>
      </c>
      <c r="D4985" s="3">
        <v>1310</v>
      </c>
      <c r="E4985" s="3">
        <v>1218</v>
      </c>
    </row>
    <row r="4986" spans="1:5" x14ac:dyDescent="0.4">
      <c r="A4986">
        <v>2021</v>
      </c>
      <c r="B4986">
        <v>9</v>
      </c>
      <c r="C4986">
        <v>5</v>
      </c>
      <c r="D4986" s="3">
        <v>1419</v>
      </c>
      <c r="E4986" s="3">
        <v>1291</v>
      </c>
    </row>
    <row r="4987" spans="1:5" x14ac:dyDescent="0.4">
      <c r="A4987">
        <v>2021</v>
      </c>
      <c r="B4987">
        <v>9</v>
      </c>
      <c r="C4987">
        <v>6</v>
      </c>
      <c r="D4987" s="3">
        <v>1391</v>
      </c>
      <c r="E4987" s="3">
        <v>1367</v>
      </c>
    </row>
    <row r="4988" spans="1:5" x14ac:dyDescent="0.4">
      <c r="A4988">
        <v>2021</v>
      </c>
      <c r="B4988">
        <v>9</v>
      </c>
      <c r="C4988">
        <v>7</v>
      </c>
      <c r="D4988" s="3">
        <v>1415</v>
      </c>
      <c r="E4988" s="3">
        <v>1371</v>
      </c>
    </row>
    <row r="4989" spans="1:5" x14ac:dyDescent="0.4">
      <c r="A4989">
        <v>2021</v>
      </c>
      <c r="B4989">
        <v>9</v>
      </c>
      <c r="C4989">
        <v>8</v>
      </c>
      <c r="D4989" s="3">
        <v>1434</v>
      </c>
      <c r="E4989" s="3">
        <v>1424</v>
      </c>
    </row>
    <row r="4990" spans="1:5" x14ac:dyDescent="0.4">
      <c r="A4990">
        <v>2021</v>
      </c>
      <c r="B4990">
        <v>9</v>
      </c>
      <c r="C4990">
        <v>9</v>
      </c>
      <c r="D4990" s="3">
        <v>1492</v>
      </c>
      <c r="E4990" s="3">
        <v>1472</v>
      </c>
    </row>
    <row r="4991" spans="1:5" x14ac:dyDescent="0.4">
      <c r="A4991">
        <v>2021</v>
      </c>
      <c r="B4991">
        <v>9</v>
      </c>
      <c r="C4991">
        <v>10</v>
      </c>
      <c r="D4991" s="3">
        <v>1564</v>
      </c>
      <c r="E4991" s="3">
        <v>1532</v>
      </c>
    </row>
    <row r="4992" spans="1:5" x14ac:dyDescent="0.4">
      <c r="A4992">
        <v>2021</v>
      </c>
      <c r="B4992">
        <v>9</v>
      </c>
      <c r="C4992">
        <v>11</v>
      </c>
      <c r="D4992" s="3">
        <v>1605</v>
      </c>
      <c r="E4992" s="3">
        <v>1518</v>
      </c>
    </row>
    <row r="4993" spans="1:5" x14ac:dyDescent="0.4">
      <c r="A4993">
        <v>2021</v>
      </c>
      <c r="B4993">
        <v>9</v>
      </c>
      <c r="C4993">
        <v>12</v>
      </c>
      <c r="D4993" s="3">
        <v>1581</v>
      </c>
      <c r="E4993" s="3">
        <v>1497</v>
      </c>
    </row>
    <row r="4994" spans="1:5" x14ac:dyDescent="0.4">
      <c r="A4994">
        <v>2021</v>
      </c>
      <c r="B4994">
        <v>9</v>
      </c>
      <c r="C4994">
        <v>13</v>
      </c>
      <c r="D4994" s="3">
        <v>1618</v>
      </c>
      <c r="E4994" s="3">
        <v>1570</v>
      </c>
    </row>
    <row r="4995" spans="1:5" x14ac:dyDescent="0.4">
      <c r="A4995">
        <v>2021</v>
      </c>
      <c r="B4995">
        <v>9</v>
      </c>
      <c r="C4995">
        <v>14</v>
      </c>
      <c r="D4995" s="3">
        <v>1679</v>
      </c>
      <c r="E4995" s="3">
        <v>1583</v>
      </c>
    </row>
    <row r="4996" spans="1:5" x14ac:dyDescent="0.4">
      <c r="A4996">
        <v>2021</v>
      </c>
      <c r="B4996">
        <v>9</v>
      </c>
      <c r="C4996">
        <v>15</v>
      </c>
      <c r="D4996" s="3">
        <v>1853</v>
      </c>
      <c r="E4996" s="3">
        <v>1625</v>
      </c>
    </row>
    <row r="4997" spans="1:5" x14ac:dyDescent="0.4">
      <c r="A4997">
        <v>2021</v>
      </c>
      <c r="B4997">
        <v>9</v>
      </c>
      <c r="C4997">
        <v>16</v>
      </c>
      <c r="D4997" s="3">
        <v>2026</v>
      </c>
      <c r="E4997" s="3">
        <v>1636</v>
      </c>
    </row>
    <row r="4998" spans="1:5" x14ac:dyDescent="0.4">
      <c r="A4998">
        <v>2021</v>
      </c>
      <c r="B4998">
        <v>9</v>
      </c>
      <c r="C4998">
        <v>17</v>
      </c>
      <c r="D4998" s="3">
        <v>2106</v>
      </c>
      <c r="E4998" s="3">
        <v>1655</v>
      </c>
    </row>
    <row r="4999" spans="1:5" x14ac:dyDescent="0.4">
      <c r="A4999">
        <v>2021</v>
      </c>
      <c r="B4999">
        <v>9</v>
      </c>
      <c r="C4999">
        <v>18</v>
      </c>
      <c r="D4999" s="3">
        <v>2291</v>
      </c>
      <c r="E4999" s="3">
        <v>1825</v>
      </c>
    </row>
    <row r="5000" spans="1:5" x14ac:dyDescent="0.4">
      <c r="A5000">
        <v>2021</v>
      </c>
      <c r="B5000">
        <v>9</v>
      </c>
      <c r="C5000">
        <v>19</v>
      </c>
      <c r="D5000" s="3">
        <v>2449</v>
      </c>
      <c r="E5000" s="3">
        <v>1812</v>
      </c>
    </row>
    <row r="5001" spans="1:5" x14ac:dyDescent="0.4">
      <c r="A5001">
        <v>2021</v>
      </c>
      <c r="B5001">
        <v>9</v>
      </c>
      <c r="C5001">
        <v>20</v>
      </c>
      <c r="D5001" s="3">
        <v>2531</v>
      </c>
      <c r="E5001" s="3">
        <v>1902</v>
      </c>
    </row>
    <row r="5002" spans="1:5" x14ac:dyDescent="0.4">
      <c r="A5002">
        <v>2021</v>
      </c>
      <c r="B5002">
        <v>9</v>
      </c>
      <c r="C5002">
        <v>21</v>
      </c>
      <c r="D5002" s="3">
        <v>2631</v>
      </c>
      <c r="E5002" s="3">
        <v>1939</v>
      </c>
    </row>
    <row r="5003" spans="1:5" x14ac:dyDescent="0.4">
      <c r="A5003">
        <v>2021</v>
      </c>
      <c r="B5003">
        <v>9</v>
      </c>
      <c r="C5003">
        <v>22</v>
      </c>
      <c r="D5003" s="3">
        <v>2387</v>
      </c>
      <c r="E5003" s="3">
        <v>1856</v>
      </c>
    </row>
    <row r="5004" spans="1:5" x14ac:dyDescent="0.4">
      <c r="A5004">
        <v>2021</v>
      </c>
      <c r="B5004">
        <v>9</v>
      </c>
      <c r="C5004">
        <v>23</v>
      </c>
      <c r="D5004" s="3">
        <v>2132</v>
      </c>
      <c r="E5004" s="3">
        <v>1715</v>
      </c>
    </row>
    <row r="5005" spans="1:5" x14ac:dyDescent="0.4">
      <c r="A5005">
        <v>2021</v>
      </c>
      <c r="B5005">
        <v>9</v>
      </c>
      <c r="C5005">
        <v>24</v>
      </c>
      <c r="D5005" s="3">
        <v>1993</v>
      </c>
      <c r="E5005" s="3">
        <v>1626</v>
      </c>
    </row>
    <row r="5006" spans="1:5" x14ac:dyDescent="0.4">
      <c r="A5006">
        <v>2021</v>
      </c>
      <c r="B5006">
        <v>9</v>
      </c>
      <c r="C5006">
        <v>25</v>
      </c>
      <c r="D5006" s="3">
        <v>1912</v>
      </c>
      <c r="E5006" s="3">
        <v>1580</v>
      </c>
    </row>
    <row r="5007" spans="1:5" x14ac:dyDescent="0.4">
      <c r="A5007">
        <v>2021</v>
      </c>
      <c r="B5007">
        <v>9</v>
      </c>
      <c r="C5007">
        <v>26</v>
      </c>
      <c r="D5007" s="3">
        <v>1906</v>
      </c>
      <c r="E5007" s="3">
        <v>1556</v>
      </c>
    </row>
    <row r="5008" spans="1:5" x14ac:dyDescent="0.4">
      <c r="A5008">
        <v>2021</v>
      </c>
      <c r="B5008">
        <v>9</v>
      </c>
      <c r="C5008">
        <v>27</v>
      </c>
      <c r="D5008" s="3">
        <v>1877</v>
      </c>
      <c r="E5008" s="3">
        <v>1563</v>
      </c>
    </row>
    <row r="5009" spans="1:5" x14ac:dyDescent="0.4">
      <c r="A5009">
        <v>2021</v>
      </c>
      <c r="B5009">
        <v>9</v>
      </c>
      <c r="C5009">
        <v>28</v>
      </c>
      <c r="D5009" s="3">
        <v>1817</v>
      </c>
      <c r="E5009" s="3">
        <v>1435</v>
      </c>
    </row>
    <row r="5010" spans="1:5" x14ac:dyDescent="0.4">
      <c r="A5010">
        <v>2021</v>
      </c>
      <c r="B5010">
        <v>9</v>
      </c>
      <c r="C5010">
        <v>29</v>
      </c>
      <c r="D5010" s="3">
        <v>1814</v>
      </c>
      <c r="E5010" s="3">
        <v>1517</v>
      </c>
    </row>
    <row r="5011" spans="1:5" x14ac:dyDescent="0.4">
      <c r="A5011">
        <v>2021</v>
      </c>
      <c r="B5011">
        <v>9</v>
      </c>
      <c r="C5011">
        <v>30</v>
      </c>
      <c r="D5011" s="3">
        <v>1779</v>
      </c>
      <c r="E5011" s="3">
        <v>1472</v>
      </c>
    </row>
    <row r="5012" spans="1:5" x14ac:dyDescent="0.4">
      <c r="A5012">
        <v>2021</v>
      </c>
      <c r="B5012">
        <v>9</v>
      </c>
      <c r="C5012">
        <v>31</v>
      </c>
      <c r="D5012" s="3">
        <v>1811</v>
      </c>
      <c r="E5012" s="3">
        <v>1575</v>
      </c>
    </row>
    <row r="5013" spans="1:5" x14ac:dyDescent="0.4">
      <c r="A5013">
        <v>2021</v>
      </c>
      <c r="B5013">
        <v>9</v>
      </c>
      <c r="C5013">
        <v>32</v>
      </c>
      <c r="D5013" s="3">
        <v>1837</v>
      </c>
      <c r="E5013" s="3">
        <v>1656</v>
      </c>
    </row>
    <row r="5014" spans="1:5" x14ac:dyDescent="0.4">
      <c r="A5014">
        <v>2021</v>
      </c>
      <c r="B5014">
        <v>9</v>
      </c>
      <c r="C5014">
        <v>33</v>
      </c>
      <c r="D5014" s="3">
        <v>1924</v>
      </c>
      <c r="E5014" s="3">
        <v>1645</v>
      </c>
    </row>
    <row r="5015" spans="1:5" x14ac:dyDescent="0.4">
      <c r="A5015">
        <v>2021</v>
      </c>
      <c r="B5015">
        <v>9</v>
      </c>
      <c r="C5015">
        <v>34</v>
      </c>
      <c r="D5015" s="3">
        <v>2018</v>
      </c>
      <c r="E5015" s="3">
        <v>1764</v>
      </c>
    </row>
    <row r="5016" spans="1:5" x14ac:dyDescent="0.4">
      <c r="A5016">
        <v>2021</v>
      </c>
      <c r="B5016">
        <v>9</v>
      </c>
      <c r="C5016">
        <v>35</v>
      </c>
      <c r="D5016" s="3">
        <v>1968</v>
      </c>
      <c r="E5016" s="3">
        <v>1700</v>
      </c>
    </row>
    <row r="5017" spans="1:5" x14ac:dyDescent="0.4">
      <c r="A5017">
        <v>2021</v>
      </c>
      <c r="B5017">
        <v>9</v>
      </c>
      <c r="C5017">
        <v>36</v>
      </c>
      <c r="D5017" s="3">
        <v>2033</v>
      </c>
      <c r="E5017" s="3">
        <v>1839</v>
      </c>
    </row>
    <row r="5018" spans="1:5" x14ac:dyDescent="0.4">
      <c r="A5018">
        <v>2021</v>
      </c>
      <c r="B5018">
        <v>9</v>
      </c>
      <c r="C5018">
        <v>37</v>
      </c>
      <c r="D5018" s="3">
        <v>2029</v>
      </c>
      <c r="E5018" s="3">
        <v>1846</v>
      </c>
    </row>
    <row r="5019" spans="1:5" x14ac:dyDescent="0.4">
      <c r="A5019">
        <v>2021</v>
      </c>
      <c r="B5019">
        <v>9</v>
      </c>
      <c r="C5019">
        <v>38</v>
      </c>
      <c r="D5019" s="3">
        <v>2152</v>
      </c>
      <c r="E5019" s="3">
        <v>2028</v>
      </c>
    </row>
    <row r="5020" spans="1:5" x14ac:dyDescent="0.4">
      <c r="A5020">
        <v>2021</v>
      </c>
      <c r="B5020">
        <v>9</v>
      </c>
      <c r="C5020">
        <v>39</v>
      </c>
      <c r="D5020" s="3">
        <v>2138</v>
      </c>
      <c r="E5020" s="3">
        <v>1989</v>
      </c>
    </row>
    <row r="5021" spans="1:5" x14ac:dyDescent="0.4">
      <c r="A5021">
        <v>2021</v>
      </c>
      <c r="B5021">
        <v>9</v>
      </c>
      <c r="C5021">
        <v>40</v>
      </c>
      <c r="D5021" s="3">
        <v>2171</v>
      </c>
      <c r="E5021" s="3">
        <v>2060</v>
      </c>
    </row>
    <row r="5022" spans="1:5" x14ac:dyDescent="0.4">
      <c r="A5022">
        <v>2021</v>
      </c>
      <c r="B5022">
        <v>9</v>
      </c>
      <c r="C5022">
        <v>41</v>
      </c>
      <c r="D5022" s="3">
        <v>2213</v>
      </c>
      <c r="E5022" s="3">
        <v>2183</v>
      </c>
    </row>
    <row r="5023" spans="1:5" x14ac:dyDescent="0.4">
      <c r="A5023">
        <v>2021</v>
      </c>
      <c r="B5023">
        <v>9</v>
      </c>
      <c r="C5023">
        <v>42</v>
      </c>
      <c r="D5023" s="3">
        <v>2460</v>
      </c>
      <c r="E5023" s="3">
        <v>2263</v>
      </c>
    </row>
    <row r="5024" spans="1:5" x14ac:dyDescent="0.4">
      <c r="A5024">
        <v>2021</v>
      </c>
      <c r="B5024">
        <v>9</v>
      </c>
      <c r="C5024">
        <v>43</v>
      </c>
      <c r="D5024" s="3">
        <v>2511</v>
      </c>
      <c r="E5024" s="3">
        <v>2365</v>
      </c>
    </row>
    <row r="5025" spans="1:5" x14ac:dyDescent="0.4">
      <c r="A5025">
        <v>2021</v>
      </c>
      <c r="B5025">
        <v>9</v>
      </c>
      <c r="C5025">
        <v>44</v>
      </c>
      <c r="D5025" s="3">
        <v>2606</v>
      </c>
      <c r="E5025" s="3">
        <v>2470</v>
      </c>
    </row>
    <row r="5026" spans="1:5" x14ac:dyDescent="0.4">
      <c r="A5026">
        <v>2021</v>
      </c>
      <c r="B5026">
        <v>9</v>
      </c>
      <c r="C5026">
        <v>45</v>
      </c>
      <c r="D5026" s="3">
        <v>2903</v>
      </c>
      <c r="E5026" s="3">
        <v>2643</v>
      </c>
    </row>
    <row r="5027" spans="1:5" x14ac:dyDescent="0.4">
      <c r="A5027">
        <v>2021</v>
      </c>
      <c r="B5027">
        <v>9</v>
      </c>
      <c r="C5027">
        <v>46</v>
      </c>
      <c r="D5027" s="3">
        <v>3002</v>
      </c>
      <c r="E5027" s="3">
        <v>2912</v>
      </c>
    </row>
    <row r="5028" spans="1:5" x14ac:dyDescent="0.4">
      <c r="A5028">
        <v>2021</v>
      </c>
      <c r="B5028">
        <v>9</v>
      </c>
      <c r="C5028">
        <v>47</v>
      </c>
      <c r="D5028" s="3">
        <v>3224</v>
      </c>
      <c r="E5028" s="3">
        <v>3018</v>
      </c>
    </row>
    <row r="5029" spans="1:5" x14ac:dyDescent="0.4">
      <c r="A5029">
        <v>2021</v>
      </c>
      <c r="B5029">
        <v>9</v>
      </c>
      <c r="C5029">
        <v>48</v>
      </c>
      <c r="D5029" s="3">
        <v>3398</v>
      </c>
      <c r="E5029" s="3">
        <v>3161</v>
      </c>
    </row>
    <row r="5030" spans="1:5" x14ac:dyDescent="0.4">
      <c r="A5030">
        <v>2021</v>
      </c>
      <c r="B5030">
        <v>9</v>
      </c>
      <c r="C5030">
        <v>49</v>
      </c>
      <c r="D5030" s="3">
        <v>3408</v>
      </c>
      <c r="E5030" s="3">
        <v>3157</v>
      </c>
    </row>
    <row r="5031" spans="1:5" x14ac:dyDescent="0.4">
      <c r="A5031">
        <v>2021</v>
      </c>
      <c r="B5031">
        <v>9</v>
      </c>
      <c r="C5031">
        <v>50</v>
      </c>
      <c r="D5031" s="3">
        <v>3391</v>
      </c>
      <c r="E5031" s="3">
        <v>3209</v>
      </c>
    </row>
    <row r="5032" spans="1:5" x14ac:dyDescent="0.4">
      <c r="A5032">
        <v>2021</v>
      </c>
      <c r="B5032">
        <v>9</v>
      </c>
      <c r="C5032">
        <v>51</v>
      </c>
      <c r="D5032" s="3">
        <v>3211</v>
      </c>
      <c r="E5032" s="3">
        <v>2971</v>
      </c>
    </row>
    <row r="5033" spans="1:5" x14ac:dyDescent="0.4">
      <c r="A5033">
        <v>2021</v>
      </c>
      <c r="B5033">
        <v>9</v>
      </c>
      <c r="C5033">
        <v>52</v>
      </c>
      <c r="D5033" s="3">
        <v>3190</v>
      </c>
      <c r="E5033" s="3">
        <v>2897</v>
      </c>
    </row>
    <row r="5034" spans="1:5" x14ac:dyDescent="0.4">
      <c r="A5034">
        <v>2021</v>
      </c>
      <c r="B5034">
        <v>9</v>
      </c>
      <c r="C5034">
        <v>53</v>
      </c>
      <c r="D5034" s="3">
        <v>3032</v>
      </c>
      <c r="E5034" s="3">
        <v>2869</v>
      </c>
    </row>
    <row r="5035" spans="1:5" x14ac:dyDescent="0.4">
      <c r="A5035">
        <v>2021</v>
      </c>
      <c r="B5035">
        <v>9</v>
      </c>
      <c r="C5035">
        <v>54</v>
      </c>
      <c r="D5035" s="3">
        <v>3067</v>
      </c>
      <c r="E5035" s="3">
        <v>2870</v>
      </c>
    </row>
    <row r="5036" spans="1:5" x14ac:dyDescent="0.4">
      <c r="A5036">
        <v>2021</v>
      </c>
      <c r="B5036">
        <v>9</v>
      </c>
      <c r="C5036">
        <v>55</v>
      </c>
      <c r="D5036" s="3">
        <v>2348</v>
      </c>
      <c r="E5036" s="3">
        <v>2195</v>
      </c>
    </row>
    <row r="5037" spans="1:5" x14ac:dyDescent="0.4">
      <c r="A5037">
        <v>2021</v>
      </c>
      <c r="B5037">
        <v>9</v>
      </c>
      <c r="C5037">
        <v>56</v>
      </c>
      <c r="D5037" s="3">
        <v>2805</v>
      </c>
      <c r="E5037" s="3">
        <v>2706</v>
      </c>
    </row>
    <row r="5038" spans="1:5" x14ac:dyDescent="0.4">
      <c r="A5038">
        <v>2021</v>
      </c>
      <c r="B5038">
        <v>9</v>
      </c>
      <c r="C5038">
        <v>57</v>
      </c>
      <c r="D5038" s="3">
        <v>2571</v>
      </c>
      <c r="E5038" s="3">
        <v>2497</v>
      </c>
    </row>
    <row r="5039" spans="1:5" x14ac:dyDescent="0.4">
      <c r="A5039">
        <v>2021</v>
      </c>
      <c r="B5039">
        <v>9</v>
      </c>
      <c r="C5039">
        <v>58</v>
      </c>
      <c r="D5039" s="3">
        <v>2584</v>
      </c>
      <c r="E5039" s="3">
        <v>2431</v>
      </c>
    </row>
    <row r="5040" spans="1:5" x14ac:dyDescent="0.4">
      <c r="A5040">
        <v>2021</v>
      </c>
      <c r="B5040">
        <v>9</v>
      </c>
      <c r="C5040">
        <v>59</v>
      </c>
      <c r="D5040" s="3">
        <v>2466</v>
      </c>
      <c r="E5040" s="3">
        <v>2344</v>
      </c>
    </row>
    <row r="5041" spans="1:5" x14ac:dyDescent="0.4">
      <c r="A5041">
        <v>2021</v>
      </c>
      <c r="B5041">
        <v>9</v>
      </c>
      <c r="C5041">
        <v>60</v>
      </c>
      <c r="D5041" s="3">
        <v>2370</v>
      </c>
      <c r="E5041" s="3">
        <v>2302</v>
      </c>
    </row>
    <row r="5042" spans="1:5" x14ac:dyDescent="0.4">
      <c r="A5042">
        <v>2021</v>
      </c>
      <c r="B5042">
        <v>9</v>
      </c>
      <c r="C5042">
        <v>61</v>
      </c>
      <c r="D5042" s="3">
        <v>2377</v>
      </c>
      <c r="E5042" s="3">
        <v>2282</v>
      </c>
    </row>
    <row r="5043" spans="1:5" x14ac:dyDescent="0.4">
      <c r="A5043">
        <v>2021</v>
      </c>
      <c r="B5043">
        <v>9</v>
      </c>
      <c r="C5043">
        <v>62</v>
      </c>
      <c r="D5043" s="3">
        <v>2435</v>
      </c>
      <c r="E5043" s="3">
        <v>2289</v>
      </c>
    </row>
    <row r="5044" spans="1:5" x14ac:dyDescent="0.4">
      <c r="A5044">
        <v>2021</v>
      </c>
      <c r="B5044">
        <v>9</v>
      </c>
      <c r="C5044">
        <v>63</v>
      </c>
      <c r="D5044" s="3">
        <v>2249</v>
      </c>
      <c r="E5044" s="3">
        <v>2176</v>
      </c>
    </row>
    <row r="5045" spans="1:5" x14ac:dyDescent="0.4">
      <c r="A5045">
        <v>2021</v>
      </c>
      <c r="B5045">
        <v>9</v>
      </c>
      <c r="C5045">
        <v>64</v>
      </c>
      <c r="D5045" s="3">
        <v>2200</v>
      </c>
      <c r="E5045" s="3">
        <v>2179</v>
      </c>
    </row>
    <row r="5046" spans="1:5" x14ac:dyDescent="0.4">
      <c r="A5046">
        <v>2021</v>
      </c>
      <c r="B5046">
        <v>9</v>
      </c>
      <c r="C5046">
        <v>65</v>
      </c>
      <c r="D5046" s="3">
        <v>2277</v>
      </c>
      <c r="E5046" s="3">
        <v>2317</v>
      </c>
    </row>
    <row r="5047" spans="1:5" x14ac:dyDescent="0.4">
      <c r="A5047">
        <v>2021</v>
      </c>
      <c r="B5047">
        <v>9</v>
      </c>
      <c r="C5047">
        <v>66</v>
      </c>
      <c r="D5047" s="3">
        <v>2365</v>
      </c>
      <c r="E5047" s="3">
        <v>2376</v>
      </c>
    </row>
    <row r="5048" spans="1:5" x14ac:dyDescent="0.4">
      <c r="A5048">
        <v>2021</v>
      </c>
      <c r="B5048">
        <v>9</v>
      </c>
      <c r="C5048">
        <v>67</v>
      </c>
      <c r="D5048" s="3">
        <v>2348</v>
      </c>
      <c r="E5048" s="3">
        <v>2432</v>
      </c>
    </row>
    <row r="5049" spans="1:5" x14ac:dyDescent="0.4">
      <c r="A5049">
        <v>2021</v>
      </c>
      <c r="B5049">
        <v>9</v>
      </c>
      <c r="C5049">
        <v>68</v>
      </c>
      <c r="D5049" s="3">
        <v>2533</v>
      </c>
      <c r="E5049" s="3">
        <v>2518</v>
      </c>
    </row>
    <row r="5050" spans="1:5" x14ac:dyDescent="0.4">
      <c r="A5050">
        <v>2021</v>
      </c>
      <c r="B5050">
        <v>9</v>
      </c>
      <c r="C5050">
        <v>69</v>
      </c>
      <c r="D5050" s="3">
        <v>2692</v>
      </c>
      <c r="E5050" s="3">
        <v>2830</v>
      </c>
    </row>
    <row r="5051" spans="1:5" x14ac:dyDescent="0.4">
      <c r="A5051">
        <v>2021</v>
      </c>
      <c r="B5051">
        <v>9</v>
      </c>
      <c r="C5051">
        <v>70</v>
      </c>
      <c r="D5051" s="3">
        <v>2807</v>
      </c>
      <c r="E5051" s="3">
        <v>3048</v>
      </c>
    </row>
    <row r="5052" spans="1:5" x14ac:dyDescent="0.4">
      <c r="A5052">
        <v>2021</v>
      </c>
      <c r="B5052">
        <v>9</v>
      </c>
      <c r="C5052">
        <v>71</v>
      </c>
      <c r="D5052" s="3">
        <v>3098</v>
      </c>
      <c r="E5052" s="3">
        <v>3365</v>
      </c>
    </row>
    <row r="5053" spans="1:5" x14ac:dyDescent="0.4">
      <c r="A5053">
        <v>2021</v>
      </c>
      <c r="B5053">
        <v>9</v>
      </c>
      <c r="C5053">
        <v>72</v>
      </c>
      <c r="D5053" s="3">
        <v>3466</v>
      </c>
      <c r="E5053" s="3">
        <v>3766</v>
      </c>
    </row>
    <row r="5054" spans="1:5" x14ac:dyDescent="0.4">
      <c r="A5054">
        <v>2021</v>
      </c>
      <c r="B5054">
        <v>9</v>
      </c>
      <c r="C5054">
        <v>73</v>
      </c>
      <c r="D5054" s="3">
        <v>3258</v>
      </c>
      <c r="E5054" s="3">
        <v>3858</v>
      </c>
    </row>
    <row r="5055" spans="1:5" x14ac:dyDescent="0.4">
      <c r="A5055">
        <v>2021</v>
      </c>
      <c r="B5055">
        <v>9</v>
      </c>
      <c r="C5055">
        <v>74</v>
      </c>
      <c r="D5055" s="3">
        <v>3283</v>
      </c>
      <c r="E5055" s="3">
        <v>3847</v>
      </c>
    </row>
    <row r="5056" spans="1:5" x14ac:dyDescent="0.4">
      <c r="A5056">
        <v>2021</v>
      </c>
      <c r="B5056">
        <v>9</v>
      </c>
      <c r="C5056">
        <v>75</v>
      </c>
      <c r="D5056" s="3">
        <v>1918</v>
      </c>
      <c r="E5056" s="3">
        <v>2353</v>
      </c>
    </row>
    <row r="5057" spans="1:5" x14ac:dyDescent="0.4">
      <c r="A5057">
        <v>2021</v>
      </c>
      <c r="B5057">
        <v>9</v>
      </c>
      <c r="C5057">
        <v>76</v>
      </c>
      <c r="D5057" s="3">
        <v>2085</v>
      </c>
      <c r="E5057" s="3">
        <v>2559</v>
      </c>
    </row>
    <row r="5058" spans="1:5" x14ac:dyDescent="0.4">
      <c r="A5058">
        <v>2021</v>
      </c>
      <c r="B5058">
        <v>9</v>
      </c>
      <c r="C5058">
        <v>77</v>
      </c>
      <c r="D5058" s="3">
        <v>2632</v>
      </c>
      <c r="E5058" s="3">
        <v>3258</v>
      </c>
    </row>
    <row r="5059" spans="1:5" x14ac:dyDescent="0.4">
      <c r="A5059">
        <v>2021</v>
      </c>
      <c r="B5059">
        <v>9</v>
      </c>
      <c r="C5059">
        <v>78</v>
      </c>
      <c r="D5059" s="3">
        <v>2521</v>
      </c>
      <c r="E5059" s="3">
        <v>3008</v>
      </c>
    </row>
    <row r="5060" spans="1:5" x14ac:dyDescent="0.4">
      <c r="A5060">
        <v>2021</v>
      </c>
      <c r="B5060">
        <v>9</v>
      </c>
      <c r="C5060">
        <v>79</v>
      </c>
      <c r="D5060" s="3">
        <v>2531</v>
      </c>
      <c r="E5060" s="3">
        <v>3040</v>
      </c>
    </row>
    <row r="5061" spans="1:5" x14ac:dyDescent="0.4">
      <c r="A5061">
        <v>2021</v>
      </c>
      <c r="B5061">
        <v>9</v>
      </c>
      <c r="C5061">
        <v>80</v>
      </c>
      <c r="D5061" s="3">
        <v>2324</v>
      </c>
      <c r="E5061" s="3">
        <v>2920</v>
      </c>
    </row>
    <row r="5062" spans="1:5" x14ac:dyDescent="0.4">
      <c r="A5062">
        <v>2021</v>
      </c>
      <c r="B5062">
        <v>9</v>
      </c>
      <c r="C5062">
        <v>81</v>
      </c>
      <c r="D5062" s="3">
        <v>1967</v>
      </c>
      <c r="E5062" s="3">
        <v>2523</v>
      </c>
    </row>
    <row r="5063" spans="1:5" x14ac:dyDescent="0.4">
      <c r="A5063">
        <v>2021</v>
      </c>
      <c r="B5063">
        <v>9</v>
      </c>
      <c r="C5063">
        <v>82</v>
      </c>
      <c r="D5063" s="3">
        <v>1676</v>
      </c>
      <c r="E5063" s="3">
        <v>2145</v>
      </c>
    </row>
    <row r="5064" spans="1:5" x14ac:dyDescent="0.4">
      <c r="A5064">
        <v>2021</v>
      </c>
      <c r="B5064">
        <v>9</v>
      </c>
      <c r="C5064">
        <v>83</v>
      </c>
      <c r="D5064" s="3">
        <v>1580</v>
      </c>
      <c r="E5064" s="3">
        <v>2194</v>
      </c>
    </row>
    <row r="5065" spans="1:5" x14ac:dyDescent="0.4">
      <c r="A5065">
        <v>2021</v>
      </c>
      <c r="B5065">
        <v>9</v>
      </c>
      <c r="C5065">
        <v>84</v>
      </c>
      <c r="D5065" s="3">
        <v>1505</v>
      </c>
      <c r="E5065" s="3">
        <v>1998</v>
      </c>
    </row>
    <row r="5066" spans="1:5" x14ac:dyDescent="0.4">
      <c r="A5066">
        <v>2021</v>
      </c>
      <c r="B5066">
        <v>9</v>
      </c>
      <c r="C5066">
        <v>85</v>
      </c>
      <c r="D5066" s="3">
        <v>1377</v>
      </c>
      <c r="E5066" s="3">
        <v>2011</v>
      </c>
    </row>
    <row r="5067" spans="1:5" x14ac:dyDescent="0.4">
      <c r="A5067">
        <v>2021</v>
      </c>
      <c r="B5067">
        <v>9</v>
      </c>
      <c r="C5067">
        <v>86</v>
      </c>
      <c r="D5067" s="3">
        <v>1266</v>
      </c>
      <c r="E5067" s="3">
        <v>1910</v>
      </c>
    </row>
    <row r="5068" spans="1:5" x14ac:dyDescent="0.4">
      <c r="A5068">
        <v>2021</v>
      </c>
      <c r="B5068">
        <v>9</v>
      </c>
      <c r="C5068">
        <v>87</v>
      </c>
      <c r="D5068" s="3">
        <v>948</v>
      </c>
      <c r="E5068" s="3">
        <v>1628</v>
      </c>
    </row>
    <row r="5069" spans="1:5" x14ac:dyDescent="0.4">
      <c r="A5069">
        <v>2021</v>
      </c>
      <c r="B5069">
        <v>9</v>
      </c>
      <c r="C5069">
        <v>88</v>
      </c>
      <c r="D5069" s="3">
        <v>831</v>
      </c>
      <c r="E5069" s="3">
        <v>1513</v>
      </c>
    </row>
    <row r="5070" spans="1:5" x14ac:dyDescent="0.4">
      <c r="A5070">
        <v>2021</v>
      </c>
      <c r="B5070">
        <v>9</v>
      </c>
      <c r="C5070">
        <v>89</v>
      </c>
      <c r="D5070" s="3">
        <v>707</v>
      </c>
      <c r="E5070" s="3">
        <v>1296</v>
      </c>
    </row>
    <row r="5071" spans="1:5" x14ac:dyDescent="0.4">
      <c r="A5071">
        <v>2021</v>
      </c>
      <c r="B5071">
        <v>9</v>
      </c>
      <c r="C5071">
        <v>90</v>
      </c>
      <c r="D5071" s="3">
        <v>546</v>
      </c>
      <c r="E5071" s="3">
        <v>1089</v>
      </c>
    </row>
    <row r="5072" spans="1:5" x14ac:dyDescent="0.4">
      <c r="A5072">
        <v>2021</v>
      </c>
      <c r="B5072">
        <v>9</v>
      </c>
      <c r="C5072">
        <v>91</v>
      </c>
      <c r="D5072" s="3">
        <v>373</v>
      </c>
      <c r="E5072" s="3">
        <v>945</v>
      </c>
    </row>
    <row r="5073" spans="1:5" x14ac:dyDescent="0.4">
      <c r="A5073">
        <v>2021</v>
      </c>
      <c r="B5073">
        <v>9</v>
      </c>
      <c r="C5073">
        <v>92</v>
      </c>
      <c r="D5073" s="3">
        <v>318</v>
      </c>
      <c r="E5073" s="3">
        <v>799</v>
      </c>
    </row>
    <row r="5074" spans="1:5" x14ac:dyDescent="0.4">
      <c r="A5074">
        <v>2021</v>
      </c>
      <c r="B5074">
        <v>9</v>
      </c>
      <c r="C5074">
        <v>93</v>
      </c>
      <c r="D5074" s="3">
        <v>256</v>
      </c>
      <c r="E5074" s="3">
        <v>662</v>
      </c>
    </row>
    <row r="5075" spans="1:5" x14ac:dyDescent="0.4">
      <c r="A5075">
        <v>2021</v>
      </c>
      <c r="B5075">
        <v>9</v>
      </c>
      <c r="C5075">
        <v>94</v>
      </c>
      <c r="D5075" s="3">
        <v>194</v>
      </c>
      <c r="E5075" s="3">
        <v>505</v>
      </c>
    </row>
    <row r="5076" spans="1:5" x14ac:dyDescent="0.4">
      <c r="A5076">
        <v>2021</v>
      </c>
      <c r="B5076">
        <v>9</v>
      </c>
      <c r="C5076">
        <v>95</v>
      </c>
      <c r="D5076" s="3">
        <v>128</v>
      </c>
      <c r="E5076" s="3">
        <v>421</v>
      </c>
    </row>
    <row r="5077" spans="1:5" x14ac:dyDescent="0.4">
      <c r="A5077">
        <v>2021</v>
      </c>
      <c r="B5077">
        <v>9</v>
      </c>
      <c r="C5077">
        <v>96</v>
      </c>
      <c r="D5077" s="3">
        <v>68</v>
      </c>
      <c r="E5077" s="3">
        <v>404</v>
      </c>
    </row>
    <row r="5078" spans="1:5" x14ac:dyDescent="0.4">
      <c r="A5078">
        <v>2021</v>
      </c>
      <c r="B5078">
        <v>9</v>
      </c>
      <c r="C5078">
        <v>97</v>
      </c>
      <c r="D5078" s="3">
        <v>60</v>
      </c>
      <c r="E5078" s="3">
        <v>241</v>
      </c>
    </row>
    <row r="5079" spans="1:5" x14ac:dyDescent="0.4">
      <c r="A5079">
        <v>2021</v>
      </c>
      <c r="B5079">
        <v>9</v>
      </c>
      <c r="C5079">
        <v>98</v>
      </c>
      <c r="D5079" s="3">
        <v>45</v>
      </c>
      <c r="E5079" s="3">
        <v>184</v>
      </c>
    </row>
    <row r="5080" spans="1:5" x14ac:dyDescent="0.4">
      <c r="A5080">
        <v>2021</v>
      </c>
      <c r="B5080">
        <v>9</v>
      </c>
      <c r="C5080">
        <v>99</v>
      </c>
      <c r="D5080" s="3">
        <v>24</v>
      </c>
      <c r="E5080" s="3">
        <v>118</v>
      </c>
    </row>
    <row r="5081" spans="1:5" x14ac:dyDescent="0.4">
      <c r="A5081">
        <v>2021</v>
      </c>
      <c r="B5081">
        <v>9</v>
      </c>
      <c r="C5081">
        <v>100</v>
      </c>
      <c r="D5081" s="3">
        <v>9</v>
      </c>
      <c r="E5081" s="3">
        <v>95</v>
      </c>
    </row>
    <row r="5082" spans="1:5" x14ac:dyDescent="0.4">
      <c r="A5082">
        <v>2021</v>
      </c>
      <c r="B5082">
        <v>9</v>
      </c>
      <c r="C5082">
        <v>101</v>
      </c>
      <c r="D5082" s="3">
        <v>11</v>
      </c>
      <c r="E5082" s="3">
        <v>54</v>
      </c>
    </row>
    <row r="5083" spans="1:5" x14ac:dyDescent="0.4">
      <c r="A5083">
        <v>2021</v>
      </c>
      <c r="B5083">
        <v>9</v>
      </c>
      <c r="C5083">
        <v>102</v>
      </c>
      <c r="D5083" s="3">
        <v>7</v>
      </c>
      <c r="E5083" s="3">
        <v>33</v>
      </c>
    </row>
    <row r="5084" spans="1:5" x14ac:dyDescent="0.4">
      <c r="A5084">
        <v>2021</v>
      </c>
      <c r="B5084">
        <v>9</v>
      </c>
      <c r="C5084">
        <v>103</v>
      </c>
      <c r="D5084" s="3">
        <v>4</v>
      </c>
      <c r="E5084" s="3">
        <v>19</v>
      </c>
    </row>
    <row r="5085" spans="1:5" x14ac:dyDescent="0.4">
      <c r="A5085">
        <v>2021</v>
      </c>
      <c r="B5085">
        <v>9</v>
      </c>
      <c r="C5085">
        <v>104</v>
      </c>
      <c r="D5085" s="3">
        <v>1</v>
      </c>
      <c r="E5085" s="3">
        <v>11</v>
      </c>
    </row>
    <row r="5086" spans="1:5" x14ac:dyDescent="0.4">
      <c r="A5086">
        <v>2021</v>
      </c>
      <c r="B5086">
        <v>9</v>
      </c>
      <c r="C5086">
        <v>105</v>
      </c>
      <c r="D5086" s="3">
        <v>1</v>
      </c>
      <c r="E5086" s="3">
        <v>11</v>
      </c>
    </row>
    <row r="5087" spans="1:5" x14ac:dyDescent="0.4">
      <c r="A5087">
        <v>2021</v>
      </c>
      <c r="B5087">
        <v>9</v>
      </c>
      <c r="C5087">
        <v>106</v>
      </c>
      <c r="D5087" s="3"/>
      <c r="E5087" s="3">
        <v>5</v>
      </c>
    </row>
    <row r="5088" spans="1:5" x14ac:dyDescent="0.4">
      <c r="A5088">
        <v>2021</v>
      </c>
      <c r="B5088">
        <v>9</v>
      </c>
      <c r="C5088">
        <v>107</v>
      </c>
      <c r="D5088" s="3"/>
      <c r="E5088" s="3">
        <v>3</v>
      </c>
    </row>
    <row r="5089" spans="1:5" x14ac:dyDescent="0.4">
      <c r="A5089">
        <v>2021</v>
      </c>
      <c r="B5089">
        <v>9</v>
      </c>
      <c r="C5089">
        <v>108</v>
      </c>
      <c r="D5089" s="3">
        <v>2</v>
      </c>
      <c r="E5089" s="3">
        <v>1</v>
      </c>
    </row>
    <row r="5090" spans="1:5" x14ac:dyDescent="0.4">
      <c r="A5090">
        <v>2021</v>
      </c>
      <c r="B5090">
        <v>9</v>
      </c>
      <c r="C5090">
        <v>109</v>
      </c>
      <c r="D5090" s="3"/>
      <c r="E5090" s="3"/>
    </row>
    <row r="5091" spans="1:5" x14ac:dyDescent="0.4">
      <c r="A5091">
        <v>2021</v>
      </c>
      <c r="B5091">
        <v>9</v>
      </c>
      <c r="C5091">
        <v>110</v>
      </c>
      <c r="D5091" s="3"/>
      <c r="E5091" s="3">
        <v>1</v>
      </c>
    </row>
    <row r="5092" spans="1:5" x14ac:dyDescent="0.4">
      <c r="A5092">
        <v>2021</v>
      </c>
      <c r="B5092">
        <v>9</v>
      </c>
      <c r="C5092">
        <v>111</v>
      </c>
      <c r="D5092" s="3"/>
      <c r="E5092" s="3">
        <v>1</v>
      </c>
    </row>
    <row r="5093" spans="1:5" x14ac:dyDescent="0.4">
      <c r="A5093">
        <v>2021</v>
      </c>
      <c r="B5093">
        <v>9</v>
      </c>
      <c r="C5093">
        <v>112</v>
      </c>
      <c r="D5093" s="3"/>
      <c r="E5093" s="3"/>
    </row>
    <row r="5094" spans="1:5" x14ac:dyDescent="0.4">
      <c r="A5094">
        <v>2021</v>
      </c>
      <c r="B5094">
        <v>9</v>
      </c>
      <c r="C5094">
        <v>113</v>
      </c>
      <c r="D5094" s="3"/>
      <c r="E5094" s="3"/>
    </row>
    <row r="5095" spans="1:5" x14ac:dyDescent="0.4">
      <c r="A5095">
        <v>2021</v>
      </c>
      <c r="B5095">
        <v>9</v>
      </c>
      <c r="C5095">
        <v>114</v>
      </c>
      <c r="D5095" s="3"/>
      <c r="E5095" s="3"/>
    </row>
    <row r="5096" spans="1:5" x14ac:dyDescent="0.4">
      <c r="A5096">
        <v>2021</v>
      </c>
      <c r="B5096">
        <v>9</v>
      </c>
      <c r="C5096">
        <v>115</v>
      </c>
      <c r="D5096" s="3"/>
      <c r="E5096" s="3"/>
    </row>
    <row r="5097" spans="1:5" x14ac:dyDescent="0.4">
      <c r="A5097">
        <v>2021</v>
      </c>
      <c r="B5097">
        <v>9</v>
      </c>
      <c r="C5097">
        <v>116</v>
      </c>
      <c r="D5097" s="3"/>
      <c r="E5097" s="3"/>
    </row>
    <row r="5098" spans="1:5" x14ac:dyDescent="0.4">
      <c r="A5098">
        <v>2021</v>
      </c>
      <c r="B5098">
        <v>9</v>
      </c>
      <c r="C5098">
        <v>117</v>
      </c>
      <c r="D5098" s="3"/>
      <c r="E5098" s="3"/>
    </row>
    <row r="5099" spans="1:5" x14ac:dyDescent="0.4">
      <c r="A5099">
        <v>2021</v>
      </c>
      <c r="B5099">
        <v>9</v>
      </c>
      <c r="C5099">
        <v>118</v>
      </c>
      <c r="D5099" s="3"/>
      <c r="E5099" s="3"/>
    </row>
    <row r="5100" spans="1:5" x14ac:dyDescent="0.4">
      <c r="A5100">
        <v>2021</v>
      </c>
      <c r="B5100">
        <v>9</v>
      </c>
      <c r="C5100">
        <v>119</v>
      </c>
      <c r="D5100" s="3"/>
      <c r="E5100" s="3"/>
    </row>
    <row r="5101" spans="1:5" x14ac:dyDescent="0.4">
      <c r="A5101">
        <v>2021</v>
      </c>
      <c r="B5101">
        <v>9</v>
      </c>
      <c r="C5101">
        <v>120</v>
      </c>
      <c r="D5101" s="3"/>
      <c r="E5101" s="3"/>
    </row>
    <row r="5102" spans="1:5" x14ac:dyDescent="0.4">
      <c r="A5102">
        <v>2021</v>
      </c>
      <c r="B5102">
        <v>9</v>
      </c>
      <c r="C5102">
        <v>121</v>
      </c>
      <c r="D5102" s="3"/>
      <c r="E5102" s="3"/>
    </row>
    <row r="5103" spans="1:5" x14ac:dyDescent="0.4">
      <c r="A5103">
        <v>2021</v>
      </c>
      <c r="B5103">
        <v>9</v>
      </c>
      <c r="C5103">
        <v>122</v>
      </c>
      <c r="D5103" s="3"/>
      <c r="E5103" s="3"/>
    </row>
    <row r="5104" spans="1:5" x14ac:dyDescent="0.4">
      <c r="A5104">
        <v>2021</v>
      </c>
      <c r="B5104">
        <v>9</v>
      </c>
      <c r="C5104">
        <v>123</v>
      </c>
      <c r="D5104" s="3"/>
      <c r="E5104" s="3"/>
    </row>
    <row r="5105" spans="1:5" x14ac:dyDescent="0.4">
      <c r="A5105">
        <v>2021</v>
      </c>
      <c r="B5105">
        <v>9</v>
      </c>
      <c r="C5105">
        <v>124</v>
      </c>
      <c r="D5105" s="3"/>
      <c r="E5105" s="3"/>
    </row>
    <row r="5106" spans="1:5" x14ac:dyDescent="0.4">
      <c r="A5106">
        <v>2021</v>
      </c>
      <c r="B5106">
        <v>9</v>
      </c>
      <c r="C5106">
        <v>125</v>
      </c>
      <c r="D5106" s="3"/>
      <c r="E5106" s="3"/>
    </row>
    <row r="5107" spans="1:5" x14ac:dyDescent="0.4">
      <c r="A5107">
        <v>2021</v>
      </c>
      <c r="B5107">
        <v>9</v>
      </c>
      <c r="C5107">
        <v>126</v>
      </c>
      <c r="D5107" s="3"/>
      <c r="E5107" s="3"/>
    </row>
    <row r="5108" spans="1:5" x14ac:dyDescent="0.4">
      <c r="A5108">
        <v>2021</v>
      </c>
      <c r="B5108">
        <v>9</v>
      </c>
      <c r="C5108">
        <v>127</v>
      </c>
      <c r="D5108" s="3"/>
      <c r="E5108" s="3"/>
    </row>
    <row r="5109" spans="1:5" x14ac:dyDescent="0.4">
      <c r="A5109">
        <v>2021</v>
      </c>
      <c r="B5109">
        <v>9</v>
      </c>
      <c r="C5109">
        <v>128</v>
      </c>
      <c r="D5109" s="3"/>
      <c r="E5109" s="3"/>
    </row>
    <row r="5110" spans="1:5" x14ac:dyDescent="0.4">
      <c r="A5110">
        <v>2021</v>
      </c>
      <c r="B5110">
        <v>9</v>
      </c>
      <c r="C5110">
        <v>129</v>
      </c>
      <c r="D5110" s="3"/>
      <c r="E5110" s="3"/>
    </row>
    <row r="5111" spans="1:5" x14ac:dyDescent="0.4">
      <c r="A5111">
        <v>2021</v>
      </c>
      <c r="B5111">
        <v>9</v>
      </c>
      <c r="C5111">
        <v>130</v>
      </c>
      <c r="D5111" s="3"/>
      <c r="E5111" s="3"/>
    </row>
    <row r="5112" spans="1:5" x14ac:dyDescent="0.4">
      <c r="A5112">
        <v>2021</v>
      </c>
      <c r="B5112">
        <v>10</v>
      </c>
      <c r="C5112">
        <v>0</v>
      </c>
      <c r="D5112" s="3">
        <v>934</v>
      </c>
      <c r="E5112" s="3">
        <v>897</v>
      </c>
    </row>
    <row r="5113" spans="1:5" x14ac:dyDescent="0.4">
      <c r="A5113">
        <v>2021</v>
      </c>
      <c r="B5113">
        <v>10</v>
      </c>
      <c r="C5113">
        <v>1</v>
      </c>
      <c r="D5113" s="3">
        <v>1101</v>
      </c>
      <c r="E5113" s="3">
        <v>1042</v>
      </c>
    </row>
    <row r="5114" spans="1:5" x14ac:dyDescent="0.4">
      <c r="A5114">
        <v>2021</v>
      </c>
      <c r="B5114">
        <v>10</v>
      </c>
      <c r="C5114">
        <v>2</v>
      </c>
      <c r="D5114" s="3">
        <v>1218</v>
      </c>
      <c r="E5114" s="3">
        <v>1059</v>
      </c>
    </row>
    <row r="5115" spans="1:5" x14ac:dyDescent="0.4">
      <c r="A5115">
        <v>2021</v>
      </c>
      <c r="B5115">
        <v>10</v>
      </c>
      <c r="C5115">
        <v>3</v>
      </c>
      <c r="D5115" s="3">
        <v>1225</v>
      </c>
      <c r="E5115" s="3">
        <v>1149</v>
      </c>
    </row>
    <row r="5116" spans="1:5" x14ac:dyDescent="0.4">
      <c r="A5116">
        <v>2021</v>
      </c>
      <c r="B5116">
        <v>10</v>
      </c>
      <c r="C5116">
        <v>4</v>
      </c>
      <c r="D5116" s="3">
        <v>1308</v>
      </c>
      <c r="E5116" s="3">
        <v>1212</v>
      </c>
    </row>
    <row r="5117" spans="1:5" x14ac:dyDescent="0.4">
      <c r="A5117">
        <v>2021</v>
      </c>
      <c r="B5117">
        <v>10</v>
      </c>
      <c r="C5117">
        <v>5</v>
      </c>
      <c r="D5117" s="3">
        <v>1420</v>
      </c>
      <c r="E5117" s="3">
        <v>1289</v>
      </c>
    </row>
    <row r="5118" spans="1:5" x14ac:dyDescent="0.4">
      <c r="A5118">
        <v>2021</v>
      </c>
      <c r="B5118">
        <v>10</v>
      </c>
      <c r="C5118">
        <v>6</v>
      </c>
      <c r="D5118" s="3">
        <v>1397</v>
      </c>
      <c r="E5118" s="3">
        <v>1353</v>
      </c>
    </row>
    <row r="5119" spans="1:5" x14ac:dyDescent="0.4">
      <c r="A5119">
        <v>2021</v>
      </c>
      <c r="B5119">
        <v>10</v>
      </c>
      <c r="C5119">
        <v>7</v>
      </c>
      <c r="D5119" s="3">
        <v>1402</v>
      </c>
      <c r="E5119" s="3">
        <v>1369</v>
      </c>
    </row>
    <row r="5120" spans="1:5" x14ac:dyDescent="0.4">
      <c r="A5120">
        <v>2021</v>
      </c>
      <c r="B5120">
        <v>10</v>
      </c>
      <c r="C5120">
        <v>8</v>
      </c>
      <c r="D5120" s="3">
        <v>1421</v>
      </c>
      <c r="E5120" s="3">
        <v>1455</v>
      </c>
    </row>
    <row r="5121" spans="1:5" x14ac:dyDescent="0.4">
      <c r="A5121">
        <v>2021</v>
      </c>
      <c r="B5121">
        <v>10</v>
      </c>
      <c r="C5121">
        <v>9</v>
      </c>
      <c r="D5121" s="3">
        <v>1493</v>
      </c>
      <c r="E5121" s="3">
        <v>1440</v>
      </c>
    </row>
    <row r="5122" spans="1:5" x14ac:dyDescent="0.4">
      <c r="A5122">
        <v>2021</v>
      </c>
      <c r="B5122">
        <v>10</v>
      </c>
      <c r="C5122">
        <v>10</v>
      </c>
      <c r="D5122" s="3">
        <v>1572</v>
      </c>
      <c r="E5122" s="3">
        <v>1549</v>
      </c>
    </row>
    <row r="5123" spans="1:5" x14ac:dyDescent="0.4">
      <c r="A5123">
        <v>2021</v>
      </c>
      <c r="B5123">
        <v>10</v>
      </c>
      <c r="C5123">
        <v>11</v>
      </c>
      <c r="D5123" s="3">
        <v>1596</v>
      </c>
      <c r="E5123" s="3">
        <v>1502</v>
      </c>
    </row>
    <row r="5124" spans="1:5" x14ac:dyDescent="0.4">
      <c r="A5124">
        <v>2021</v>
      </c>
      <c r="B5124">
        <v>10</v>
      </c>
      <c r="C5124">
        <v>12</v>
      </c>
      <c r="D5124" s="3">
        <v>1593</v>
      </c>
      <c r="E5124" s="3">
        <v>1506</v>
      </c>
    </row>
    <row r="5125" spans="1:5" x14ac:dyDescent="0.4">
      <c r="A5125">
        <v>2021</v>
      </c>
      <c r="B5125">
        <v>10</v>
      </c>
      <c r="C5125">
        <v>13</v>
      </c>
      <c r="D5125" s="3">
        <v>1575</v>
      </c>
      <c r="E5125" s="3">
        <v>1540</v>
      </c>
    </row>
    <row r="5126" spans="1:5" x14ac:dyDescent="0.4">
      <c r="A5126">
        <v>2021</v>
      </c>
      <c r="B5126">
        <v>10</v>
      </c>
      <c r="C5126">
        <v>14</v>
      </c>
      <c r="D5126" s="3">
        <v>1685</v>
      </c>
      <c r="E5126" s="3">
        <v>1619</v>
      </c>
    </row>
    <row r="5127" spans="1:5" x14ac:dyDescent="0.4">
      <c r="A5127">
        <v>2021</v>
      </c>
      <c r="B5127">
        <v>10</v>
      </c>
      <c r="C5127">
        <v>15</v>
      </c>
      <c r="D5127" s="3">
        <v>1855</v>
      </c>
      <c r="E5127" s="3">
        <v>1611</v>
      </c>
    </row>
    <row r="5128" spans="1:5" x14ac:dyDescent="0.4">
      <c r="A5128">
        <v>2021</v>
      </c>
      <c r="B5128">
        <v>10</v>
      </c>
      <c r="C5128">
        <v>16</v>
      </c>
      <c r="D5128" s="3">
        <v>2006</v>
      </c>
      <c r="E5128" s="3">
        <v>1620</v>
      </c>
    </row>
    <row r="5129" spans="1:5" x14ac:dyDescent="0.4">
      <c r="A5129">
        <v>2021</v>
      </c>
      <c r="B5129">
        <v>10</v>
      </c>
      <c r="C5129">
        <v>17</v>
      </c>
      <c r="D5129" s="3">
        <v>2114</v>
      </c>
      <c r="E5129" s="3">
        <v>1645</v>
      </c>
    </row>
    <row r="5130" spans="1:5" x14ac:dyDescent="0.4">
      <c r="A5130">
        <v>2021</v>
      </c>
      <c r="B5130">
        <v>10</v>
      </c>
      <c r="C5130">
        <v>18</v>
      </c>
      <c r="D5130" s="3">
        <v>2274</v>
      </c>
      <c r="E5130" s="3">
        <v>1831</v>
      </c>
    </row>
    <row r="5131" spans="1:5" x14ac:dyDescent="0.4">
      <c r="A5131">
        <v>2021</v>
      </c>
      <c r="B5131">
        <v>10</v>
      </c>
      <c r="C5131">
        <v>19</v>
      </c>
      <c r="D5131" s="3">
        <v>2400</v>
      </c>
      <c r="E5131" s="3">
        <v>1804</v>
      </c>
    </row>
    <row r="5132" spans="1:5" x14ac:dyDescent="0.4">
      <c r="A5132">
        <v>2021</v>
      </c>
      <c r="B5132">
        <v>10</v>
      </c>
      <c r="C5132">
        <v>20</v>
      </c>
      <c r="D5132" s="3">
        <v>2488</v>
      </c>
      <c r="E5132" s="3">
        <v>1904</v>
      </c>
    </row>
    <row r="5133" spans="1:5" x14ac:dyDescent="0.4">
      <c r="A5133">
        <v>2021</v>
      </c>
      <c r="B5133">
        <v>10</v>
      </c>
      <c r="C5133">
        <v>21</v>
      </c>
      <c r="D5133" s="3">
        <v>2656</v>
      </c>
      <c r="E5133" s="3">
        <v>1937</v>
      </c>
    </row>
    <row r="5134" spans="1:5" x14ac:dyDescent="0.4">
      <c r="A5134">
        <v>2021</v>
      </c>
      <c r="B5134">
        <v>10</v>
      </c>
      <c r="C5134">
        <v>22</v>
      </c>
      <c r="D5134" s="3">
        <v>2406</v>
      </c>
      <c r="E5134" s="3">
        <v>1847</v>
      </c>
    </row>
    <row r="5135" spans="1:5" x14ac:dyDescent="0.4">
      <c r="A5135">
        <v>2021</v>
      </c>
      <c r="B5135">
        <v>10</v>
      </c>
      <c r="C5135">
        <v>23</v>
      </c>
      <c r="D5135" s="3">
        <v>2145</v>
      </c>
      <c r="E5135" s="3">
        <v>1717</v>
      </c>
    </row>
    <row r="5136" spans="1:5" x14ac:dyDescent="0.4">
      <c r="A5136">
        <v>2021</v>
      </c>
      <c r="B5136">
        <v>10</v>
      </c>
      <c r="C5136">
        <v>24</v>
      </c>
      <c r="D5136" s="3">
        <v>1999</v>
      </c>
      <c r="E5136" s="3">
        <v>1625</v>
      </c>
    </row>
    <row r="5137" spans="1:5" x14ac:dyDescent="0.4">
      <c r="A5137">
        <v>2021</v>
      </c>
      <c r="B5137">
        <v>10</v>
      </c>
      <c r="C5137">
        <v>25</v>
      </c>
      <c r="D5137" s="3">
        <v>1899</v>
      </c>
      <c r="E5137" s="3">
        <v>1582</v>
      </c>
    </row>
    <row r="5138" spans="1:5" x14ac:dyDescent="0.4">
      <c r="A5138">
        <v>2021</v>
      </c>
      <c r="B5138">
        <v>10</v>
      </c>
      <c r="C5138">
        <v>26</v>
      </c>
      <c r="D5138" s="3">
        <v>1923</v>
      </c>
      <c r="E5138" s="3">
        <v>1558</v>
      </c>
    </row>
    <row r="5139" spans="1:5" x14ac:dyDescent="0.4">
      <c r="A5139">
        <v>2021</v>
      </c>
      <c r="B5139">
        <v>10</v>
      </c>
      <c r="C5139">
        <v>27</v>
      </c>
      <c r="D5139" s="3">
        <v>1874</v>
      </c>
      <c r="E5139" s="3">
        <v>1567</v>
      </c>
    </row>
    <row r="5140" spans="1:5" x14ac:dyDescent="0.4">
      <c r="A5140">
        <v>2021</v>
      </c>
      <c r="B5140">
        <v>10</v>
      </c>
      <c r="C5140">
        <v>28</v>
      </c>
      <c r="D5140" s="3">
        <v>1799</v>
      </c>
      <c r="E5140" s="3">
        <v>1422</v>
      </c>
    </row>
    <row r="5141" spans="1:5" x14ac:dyDescent="0.4">
      <c r="A5141">
        <v>2021</v>
      </c>
      <c r="B5141">
        <v>10</v>
      </c>
      <c r="C5141">
        <v>29</v>
      </c>
      <c r="D5141" s="3">
        <v>1795</v>
      </c>
      <c r="E5141" s="3">
        <v>1496</v>
      </c>
    </row>
    <row r="5142" spans="1:5" x14ac:dyDescent="0.4">
      <c r="A5142">
        <v>2021</v>
      </c>
      <c r="B5142">
        <v>10</v>
      </c>
      <c r="C5142">
        <v>30</v>
      </c>
      <c r="D5142" s="3">
        <v>1793</v>
      </c>
      <c r="E5142" s="3">
        <v>1492</v>
      </c>
    </row>
    <row r="5143" spans="1:5" x14ac:dyDescent="0.4">
      <c r="A5143">
        <v>2021</v>
      </c>
      <c r="B5143">
        <v>10</v>
      </c>
      <c r="C5143">
        <v>31</v>
      </c>
      <c r="D5143" s="3">
        <v>1809</v>
      </c>
      <c r="E5143" s="3">
        <v>1559</v>
      </c>
    </row>
    <row r="5144" spans="1:5" x14ac:dyDescent="0.4">
      <c r="A5144">
        <v>2021</v>
      </c>
      <c r="B5144">
        <v>10</v>
      </c>
      <c r="C5144">
        <v>32</v>
      </c>
      <c r="D5144" s="3">
        <v>1805</v>
      </c>
      <c r="E5144" s="3">
        <v>1648</v>
      </c>
    </row>
    <row r="5145" spans="1:5" x14ac:dyDescent="0.4">
      <c r="A5145">
        <v>2021</v>
      </c>
      <c r="B5145">
        <v>10</v>
      </c>
      <c r="C5145">
        <v>33</v>
      </c>
      <c r="D5145" s="3">
        <v>1943</v>
      </c>
      <c r="E5145" s="3">
        <v>1658</v>
      </c>
    </row>
    <row r="5146" spans="1:5" x14ac:dyDescent="0.4">
      <c r="A5146">
        <v>2021</v>
      </c>
      <c r="B5146">
        <v>10</v>
      </c>
      <c r="C5146">
        <v>34</v>
      </c>
      <c r="D5146" s="3">
        <v>1987</v>
      </c>
      <c r="E5146" s="3">
        <v>1754</v>
      </c>
    </row>
    <row r="5147" spans="1:5" x14ac:dyDescent="0.4">
      <c r="A5147">
        <v>2021</v>
      </c>
      <c r="B5147">
        <v>10</v>
      </c>
      <c r="C5147">
        <v>35</v>
      </c>
      <c r="D5147" s="3">
        <v>1991</v>
      </c>
      <c r="E5147" s="3">
        <v>1708</v>
      </c>
    </row>
    <row r="5148" spans="1:5" x14ac:dyDescent="0.4">
      <c r="A5148">
        <v>2021</v>
      </c>
      <c r="B5148">
        <v>10</v>
      </c>
      <c r="C5148">
        <v>36</v>
      </c>
      <c r="D5148" s="3">
        <v>2012</v>
      </c>
      <c r="E5148" s="3">
        <v>1809</v>
      </c>
    </row>
    <row r="5149" spans="1:5" x14ac:dyDescent="0.4">
      <c r="A5149">
        <v>2021</v>
      </c>
      <c r="B5149">
        <v>10</v>
      </c>
      <c r="C5149">
        <v>37</v>
      </c>
      <c r="D5149" s="3">
        <v>2063</v>
      </c>
      <c r="E5149" s="3">
        <v>1855</v>
      </c>
    </row>
    <row r="5150" spans="1:5" x14ac:dyDescent="0.4">
      <c r="A5150">
        <v>2021</v>
      </c>
      <c r="B5150">
        <v>10</v>
      </c>
      <c r="C5150">
        <v>38</v>
      </c>
      <c r="D5150" s="3">
        <v>2126</v>
      </c>
      <c r="E5150" s="3">
        <v>2022</v>
      </c>
    </row>
    <row r="5151" spans="1:5" x14ac:dyDescent="0.4">
      <c r="A5151">
        <v>2021</v>
      </c>
      <c r="B5151">
        <v>10</v>
      </c>
      <c r="C5151">
        <v>39</v>
      </c>
      <c r="D5151" s="3">
        <v>2141</v>
      </c>
      <c r="E5151" s="3">
        <v>1986</v>
      </c>
    </row>
    <row r="5152" spans="1:5" x14ac:dyDescent="0.4">
      <c r="A5152">
        <v>2021</v>
      </c>
      <c r="B5152">
        <v>10</v>
      </c>
      <c r="C5152">
        <v>40</v>
      </c>
      <c r="D5152" s="3">
        <v>2135</v>
      </c>
      <c r="E5152" s="3">
        <v>2040</v>
      </c>
    </row>
    <row r="5153" spans="1:5" x14ac:dyDescent="0.4">
      <c r="A5153">
        <v>2021</v>
      </c>
      <c r="B5153">
        <v>10</v>
      </c>
      <c r="C5153">
        <v>41</v>
      </c>
      <c r="D5153" s="3">
        <v>2227</v>
      </c>
      <c r="E5153" s="3">
        <v>2166</v>
      </c>
    </row>
    <row r="5154" spans="1:5" x14ac:dyDescent="0.4">
      <c r="A5154">
        <v>2021</v>
      </c>
      <c r="B5154">
        <v>10</v>
      </c>
      <c r="C5154">
        <v>42</v>
      </c>
      <c r="D5154" s="3">
        <v>2435</v>
      </c>
      <c r="E5154" s="3">
        <v>2296</v>
      </c>
    </row>
    <row r="5155" spans="1:5" x14ac:dyDescent="0.4">
      <c r="A5155">
        <v>2021</v>
      </c>
      <c r="B5155">
        <v>10</v>
      </c>
      <c r="C5155">
        <v>43</v>
      </c>
      <c r="D5155" s="3">
        <v>2508</v>
      </c>
      <c r="E5155" s="3">
        <v>2314</v>
      </c>
    </row>
    <row r="5156" spans="1:5" x14ac:dyDescent="0.4">
      <c r="A5156">
        <v>2021</v>
      </c>
      <c r="B5156">
        <v>10</v>
      </c>
      <c r="C5156">
        <v>44</v>
      </c>
      <c r="D5156" s="3">
        <v>2617</v>
      </c>
      <c r="E5156" s="3">
        <v>2476</v>
      </c>
    </row>
    <row r="5157" spans="1:5" x14ac:dyDescent="0.4">
      <c r="A5157">
        <v>2021</v>
      </c>
      <c r="B5157">
        <v>10</v>
      </c>
      <c r="C5157">
        <v>45</v>
      </c>
      <c r="D5157" s="3">
        <v>2897</v>
      </c>
      <c r="E5157" s="3">
        <v>2641</v>
      </c>
    </row>
    <row r="5158" spans="1:5" x14ac:dyDescent="0.4">
      <c r="A5158">
        <v>2021</v>
      </c>
      <c r="B5158">
        <v>10</v>
      </c>
      <c r="C5158">
        <v>46</v>
      </c>
      <c r="D5158" s="3">
        <v>2945</v>
      </c>
      <c r="E5158" s="3">
        <v>2886</v>
      </c>
    </row>
    <row r="5159" spans="1:5" x14ac:dyDescent="0.4">
      <c r="A5159">
        <v>2021</v>
      </c>
      <c r="B5159">
        <v>10</v>
      </c>
      <c r="C5159">
        <v>47</v>
      </c>
      <c r="D5159" s="3">
        <v>3220</v>
      </c>
      <c r="E5159" s="3">
        <v>2991</v>
      </c>
    </row>
    <row r="5160" spans="1:5" x14ac:dyDescent="0.4">
      <c r="A5160">
        <v>2021</v>
      </c>
      <c r="B5160">
        <v>10</v>
      </c>
      <c r="C5160">
        <v>48</v>
      </c>
      <c r="D5160" s="3">
        <v>3384</v>
      </c>
      <c r="E5160" s="3">
        <v>3177</v>
      </c>
    </row>
    <row r="5161" spans="1:5" x14ac:dyDescent="0.4">
      <c r="A5161">
        <v>2021</v>
      </c>
      <c r="B5161">
        <v>10</v>
      </c>
      <c r="C5161">
        <v>49</v>
      </c>
      <c r="D5161" s="3">
        <v>3403</v>
      </c>
      <c r="E5161" s="3">
        <v>3139</v>
      </c>
    </row>
    <row r="5162" spans="1:5" x14ac:dyDescent="0.4">
      <c r="A5162">
        <v>2021</v>
      </c>
      <c r="B5162">
        <v>10</v>
      </c>
      <c r="C5162">
        <v>50</v>
      </c>
      <c r="D5162" s="3">
        <v>3409</v>
      </c>
      <c r="E5162" s="3">
        <v>3212</v>
      </c>
    </row>
    <row r="5163" spans="1:5" x14ac:dyDescent="0.4">
      <c r="A5163">
        <v>2021</v>
      </c>
      <c r="B5163">
        <v>10</v>
      </c>
      <c r="C5163">
        <v>51</v>
      </c>
      <c r="D5163" s="3">
        <v>3260</v>
      </c>
      <c r="E5163" s="3">
        <v>2985</v>
      </c>
    </row>
    <row r="5164" spans="1:5" x14ac:dyDescent="0.4">
      <c r="A5164">
        <v>2021</v>
      </c>
      <c r="B5164">
        <v>10</v>
      </c>
      <c r="C5164">
        <v>52</v>
      </c>
      <c r="D5164" s="3">
        <v>3172</v>
      </c>
      <c r="E5164" s="3">
        <v>2924</v>
      </c>
    </row>
    <row r="5165" spans="1:5" x14ac:dyDescent="0.4">
      <c r="A5165">
        <v>2021</v>
      </c>
      <c r="B5165">
        <v>10</v>
      </c>
      <c r="C5165">
        <v>53</v>
      </c>
      <c r="D5165" s="3">
        <v>3016</v>
      </c>
      <c r="E5165" s="3">
        <v>2821</v>
      </c>
    </row>
    <row r="5166" spans="1:5" x14ac:dyDescent="0.4">
      <c r="A5166">
        <v>2021</v>
      </c>
      <c r="B5166">
        <v>10</v>
      </c>
      <c r="C5166">
        <v>54</v>
      </c>
      <c r="D5166" s="3">
        <v>3108</v>
      </c>
      <c r="E5166" s="3">
        <v>2931</v>
      </c>
    </row>
    <row r="5167" spans="1:5" x14ac:dyDescent="0.4">
      <c r="A5167">
        <v>2021</v>
      </c>
      <c r="B5167">
        <v>10</v>
      </c>
      <c r="C5167">
        <v>55</v>
      </c>
      <c r="D5167" s="3">
        <v>2298</v>
      </c>
      <c r="E5167" s="3">
        <v>2170</v>
      </c>
    </row>
    <row r="5168" spans="1:5" x14ac:dyDescent="0.4">
      <c r="A5168">
        <v>2021</v>
      </c>
      <c r="B5168">
        <v>10</v>
      </c>
      <c r="C5168">
        <v>56</v>
      </c>
      <c r="D5168" s="3">
        <v>2843</v>
      </c>
      <c r="E5168" s="3">
        <v>2712</v>
      </c>
    </row>
    <row r="5169" spans="1:5" x14ac:dyDescent="0.4">
      <c r="A5169">
        <v>2021</v>
      </c>
      <c r="B5169">
        <v>10</v>
      </c>
      <c r="C5169">
        <v>57</v>
      </c>
      <c r="D5169" s="3">
        <v>2580</v>
      </c>
      <c r="E5169" s="3">
        <v>2515</v>
      </c>
    </row>
    <row r="5170" spans="1:5" x14ac:dyDescent="0.4">
      <c r="A5170">
        <v>2021</v>
      </c>
      <c r="B5170">
        <v>10</v>
      </c>
      <c r="C5170">
        <v>58</v>
      </c>
      <c r="D5170" s="3">
        <v>2610</v>
      </c>
      <c r="E5170" s="3">
        <v>2452</v>
      </c>
    </row>
    <row r="5171" spans="1:5" x14ac:dyDescent="0.4">
      <c r="A5171">
        <v>2021</v>
      </c>
      <c r="B5171">
        <v>10</v>
      </c>
      <c r="C5171">
        <v>59</v>
      </c>
      <c r="D5171" s="3">
        <v>2441</v>
      </c>
      <c r="E5171" s="3">
        <v>2349</v>
      </c>
    </row>
    <row r="5172" spans="1:5" x14ac:dyDescent="0.4">
      <c r="A5172">
        <v>2021</v>
      </c>
      <c r="B5172">
        <v>10</v>
      </c>
      <c r="C5172">
        <v>60</v>
      </c>
      <c r="D5172" s="3">
        <v>2421</v>
      </c>
      <c r="E5172" s="3">
        <v>2300</v>
      </c>
    </row>
    <row r="5173" spans="1:5" x14ac:dyDescent="0.4">
      <c r="A5173">
        <v>2021</v>
      </c>
      <c r="B5173">
        <v>10</v>
      </c>
      <c r="C5173">
        <v>61</v>
      </c>
      <c r="D5173" s="3">
        <v>2334</v>
      </c>
      <c r="E5173" s="3">
        <v>2261</v>
      </c>
    </row>
    <row r="5174" spans="1:5" x14ac:dyDescent="0.4">
      <c r="A5174">
        <v>2021</v>
      </c>
      <c r="B5174">
        <v>10</v>
      </c>
      <c r="C5174">
        <v>62</v>
      </c>
      <c r="D5174" s="3">
        <v>2445</v>
      </c>
      <c r="E5174" s="3">
        <v>2283</v>
      </c>
    </row>
    <row r="5175" spans="1:5" x14ac:dyDescent="0.4">
      <c r="A5175">
        <v>2021</v>
      </c>
      <c r="B5175">
        <v>10</v>
      </c>
      <c r="C5175">
        <v>63</v>
      </c>
      <c r="D5175" s="3">
        <v>2259</v>
      </c>
      <c r="E5175" s="3">
        <v>2212</v>
      </c>
    </row>
    <row r="5176" spans="1:5" x14ac:dyDescent="0.4">
      <c r="A5176">
        <v>2021</v>
      </c>
      <c r="B5176">
        <v>10</v>
      </c>
      <c r="C5176">
        <v>64</v>
      </c>
      <c r="D5176" s="3">
        <v>2176</v>
      </c>
      <c r="E5176" s="3">
        <v>2172</v>
      </c>
    </row>
    <row r="5177" spans="1:5" x14ac:dyDescent="0.4">
      <c r="A5177">
        <v>2021</v>
      </c>
      <c r="B5177">
        <v>10</v>
      </c>
      <c r="C5177">
        <v>65</v>
      </c>
      <c r="D5177" s="3">
        <v>2307</v>
      </c>
      <c r="E5177" s="3">
        <v>2274</v>
      </c>
    </row>
    <row r="5178" spans="1:5" x14ac:dyDescent="0.4">
      <c r="A5178">
        <v>2021</v>
      </c>
      <c r="B5178">
        <v>10</v>
      </c>
      <c r="C5178">
        <v>66</v>
      </c>
      <c r="D5178" s="3">
        <v>2333</v>
      </c>
      <c r="E5178" s="3">
        <v>2412</v>
      </c>
    </row>
    <row r="5179" spans="1:5" x14ac:dyDescent="0.4">
      <c r="A5179">
        <v>2021</v>
      </c>
      <c r="B5179">
        <v>10</v>
      </c>
      <c r="C5179">
        <v>67</v>
      </c>
      <c r="D5179" s="3">
        <v>2372</v>
      </c>
      <c r="E5179" s="3">
        <v>2432</v>
      </c>
    </row>
    <row r="5180" spans="1:5" x14ac:dyDescent="0.4">
      <c r="A5180">
        <v>2021</v>
      </c>
      <c r="B5180">
        <v>10</v>
      </c>
      <c r="C5180">
        <v>68</v>
      </c>
      <c r="D5180" s="3">
        <v>2498</v>
      </c>
      <c r="E5180" s="3">
        <v>2486</v>
      </c>
    </row>
    <row r="5181" spans="1:5" x14ac:dyDescent="0.4">
      <c r="A5181">
        <v>2021</v>
      </c>
      <c r="B5181">
        <v>10</v>
      </c>
      <c r="C5181">
        <v>69</v>
      </c>
      <c r="D5181" s="3">
        <v>2693</v>
      </c>
      <c r="E5181" s="3">
        <v>2835</v>
      </c>
    </row>
    <row r="5182" spans="1:5" x14ac:dyDescent="0.4">
      <c r="A5182">
        <v>2021</v>
      </c>
      <c r="B5182">
        <v>10</v>
      </c>
      <c r="C5182">
        <v>70</v>
      </c>
      <c r="D5182" s="3">
        <v>2782</v>
      </c>
      <c r="E5182" s="3">
        <v>2997</v>
      </c>
    </row>
    <row r="5183" spans="1:5" x14ac:dyDescent="0.4">
      <c r="A5183">
        <v>2021</v>
      </c>
      <c r="B5183">
        <v>10</v>
      </c>
      <c r="C5183">
        <v>71</v>
      </c>
      <c r="D5183" s="3">
        <v>3025</v>
      </c>
      <c r="E5183" s="3">
        <v>3330</v>
      </c>
    </row>
    <row r="5184" spans="1:5" x14ac:dyDescent="0.4">
      <c r="A5184">
        <v>2021</v>
      </c>
      <c r="B5184">
        <v>10</v>
      </c>
      <c r="C5184">
        <v>72</v>
      </c>
      <c r="D5184" s="3">
        <v>3497</v>
      </c>
      <c r="E5184" s="3">
        <v>3758</v>
      </c>
    </row>
    <row r="5185" spans="1:5" x14ac:dyDescent="0.4">
      <c r="A5185">
        <v>2021</v>
      </c>
      <c r="B5185">
        <v>10</v>
      </c>
      <c r="C5185">
        <v>73</v>
      </c>
      <c r="D5185" s="3">
        <v>3242</v>
      </c>
      <c r="E5185" s="3">
        <v>3806</v>
      </c>
    </row>
    <row r="5186" spans="1:5" x14ac:dyDescent="0.4">
      <c r="A5186">
        <v>2021</v>
      </c>
      <c r="B5186">
        <v>10</v>
      </c>
      <c r="C5186">
        <v>74</v>
      </c>
      <c r="D5186" s="3">
        <v>3304</v>
      </c>
      <c r="E5186" s="3">
        <v>3869</v>
      </c>
    </row>
    <row r="5187" spans="1:5" x14ac:dyDescent="0.4">
      <c r="A5187">
        <v>2021</v>
      </c>
      <c r="B5187">
        <v>10</v>
      </c>
      <c r="C5187">
        <v>75</v>
      </c>
      <c r="D5187" s="3">
        <v>1984</v>
      </c>
      <c r="E5187" s="3">
        <v>2481</v>
      </c>
    </row>
    <row r="5188" spans="1:5" x14ac:dyDescent="0.4">
      <c r="A5188">
        <v>2021</v>
      </c>
      <c r="B5188">
        <v>10</v>
      </c>
      <c r="C5188">
        <v>76</v>
      </c>
      <c r="D5188" s="3">
        <v>2030</v>
      </c>
      <c r="E5188" s="3">
        <v>2487</v>
      </c>
    </row>
    <row r="5189" spans="1:5" x14ac:dyDescent="0.4">
      <c r="A5189">
        <v>2021</v>
      </c>
      <c r="B5189">
        <v>10</v>
      </c>
      <c r="C5189">
        <v>77</v>
      </c>
      <c r="D5189" s="3">
        <v>2623</v>
      </c>
      <c r="E5189" s="3">
        <v>3230</v>
      </c>
    </row>
    <row r="5190" spans="1:5" x14ac:dyDescent="0.4">
      <c r="A5190">
        <v>2021</v>
      </c>
      <c r="B5190">
        <v>10</v>
      </c>
      <c r="C5190">
        <v>78</v>
      </c>
      <c r="D5190" s="3">
        <v>2530</v>
      </c>
      <c r="E5190" s="3">
        <v>3031</v>
      </c>
    </row>
    <row r="5191" spans="1:5" x14ac:dyDescent="0.4">
      <c r="A5191">
        <v>2021</v>
      </c>
      <c r="B5191">
        <v>10</v>
      </c>
      <c r="C5191">
        <v>79</v>
      </c>
      <c r="D5191" s="3">
        <v>2534</v>
      </c>
      <c r="E5191" s="3">
        <v>3057</v>
      </c>
    </row>
    <row r="5192" spans="1:5" x14ac:dyDescent="0.4">
      <c r="A5192">
        <v>2021</v>
      </c>
      <c r="B5192">
        <v>10</v>
      </c>
      <c r="C5192">
        <v>80</v>
      </c>
      <c r="D5192" s="3">
        <v>2318</v>
      </c>
      <c r="E5192" s="3">
        <v>2904</v>
      </c>
    </row>
    <row r="5193" spans="1:5" x14ac:dyDescent="0.4">
      <c r="A5193">
        <v>2021</v>
      </c>
      <c r="B5193">
        <v>10</v>
      </c>
      <c r="C5193">
        <v>81</v>
      </c>
      <c r="D5193" s="3">
        <v>1965</v>
      </c>
      <c r="E5193" s="3">
        <v>2553</v>
      </c>
    </row>
    <row r="5194" spans="1:5" x14ac:dyDescent="0.4">
      <c r="A5194">
        <v>2021</v>
      </c>
      <c r="B5194">
        <v>10</v>
      </c>
      <c r="C5194">
        <v>82</v>
      </c>
      <c r="D5194" s="3">
        <v>1713</v>
      </c>
      <c r="E5194" s="3">
        <v>2157</v>
      </c>
    </row>
    <row r="5195" spans="1:5" x14ac:dyDescent="0.4">
      <c r="A5195">
        <v>2021</v>
      </c>
      <c r="B5195">
        <v>10</v>
      </c>
      <c r="C5195">
        <v>83</v>
      </c>
      <c r="D5195" s="3">
        <v>1550</v>
      </c>
      <c r="E5195" s="3">
        <v>2185</v>
      </c>
    </row>
    <row r="5196" spans="1:5" x14ac:dyDescent="0.4">
      <c r="A5196">
        <v>2021</v>
      </c>
      <c r="B5196">
        <v>10</v>
      </c>
      <c r="C5196">
        <v>84</v>
      </c>
      <c r="D5196" s="3">
        <v>1535</v>
      </c>
      <c r="E5196" s="3">
        <v>2021</v>
      </c>
    </row>
    <row r="5197" spans="1:5" x14ac:dyDescent="0.4">
      <c r="A5197">
        <v>2021</v>
      </c>
      <c r="B5197">
        <v>10</v>
      </c>
      <c r="C5197">
        <v>85</v>
      </c>
      <c r="D5197" s="3">
        <v>1364</v>
      </c>
      <c r="E5197" s="3">
        <v>1978</v>
      </c>
    </row>
    <row r="5198" spans="1:5" x14ac:dyDescent="0.4">
      <c r="A5198">
        <v>2021</v>
      </c>
      <c r="B5198">
        <v>10</v>
      </c>
      <c r="C5198">
        <v>86</v>
      </c>
      <c r="D5198" s="3">
        <v>1267</v>
      </c>
      <c r="E5198" s="3">
        <v>1934</v>
      </c>
    </row>
    <row r="5199" spans="1:5" x14ac:dyDescent="0.4">
      <c r="A5199">
        <v>2021</v>
      </c>
      <c r="B5199">
        <v>10</v>
      </c>
      <c r="C5199">
        <v>87</v>
      </c>
      <c r="D5199" s="3">
        <v>952</v>
      </c>
      <c r="E5199" s="3">
        <v>1625</v>
      </c>
    </row>
    <row r="5200" spans="1:5" x14ac:dyDescent="0.4">
      <c r="A5200">
        <v>2021</v>
      </c>
      <c r="B5200">
        <v>10</v>
      </c>
      <c r="C5200">
        <v>88</v>
      </c>
      <c r="D5200" s="3">
        <v>852</v>
      </c>
      <c r="E5200" s="3">
        <v>1516</v>
      </c>
    </row>
    <row r="5201" spans="1:5" x14ac:dyDescent="0.4">
      <c r="A5201">
        <v>2021</v>
      </c>
      <c r="B5201">
        <v>10</v>
      </c>
      <c r="C5201">
        <v>89</v>
      </c>
      <c r="D5201" s="3">
        <v>701</v>
      </c>
      <c r="E5201" s="3">
        <v>1301</v>
      </c>
    </row>
    <row r="5202" spans="1:5" x14ac:dyDescent="0.4">
      <c r="A5202">
        <v>2021</v>
      </c>
      <c r="B5202">
        <v>10</v>
      </c>
      <c r="C5202">
        <v>90</v>
      </c>
      <c r="D5202" s="3">
        <v>546</v>
      </c>
      <c r="E5202" s="3">
        <v>1110</v>
      </c>
    </row>
    <row r="5203" spans="1:5" x14ac:dyDescent="0.4">
      <c r="A5203">
        <v>2021</v>
      </c>
      <c r="B5203">
        <v>10</v>
      </c>
      <c r="C5203">
        <v>91</v>
      </c>
      <c r="D5203" s="3">
        <v>390</v>
      </c>
      <c r="E5203" s="3">
        <v>930</v>
      </c>
    </row>
    <row r="5204" spans="1:5" x14ac:dyDescent="0.4">
      <c r="A5204">
        <v>2021</v>
      </c>
      <c r="B5204">
        <v>10</v>
      </c>
      <c r="C5204">
        <v>92</v>
      </c>
      <c r="D5204" s="3">
        <v>309</v>
      </c>
      <c r="E5204" s="3">
        <v>808</v>
      </c>
    </row>
    <row r="5205" spans="1:5" x14ac:dyDescent="0.4">
      <c r="A5205">
        <v>2021</v>
      </c>
      <c r="B5205">
        <v>10</v>
      </c>
      <c r="C5205">
        <v>93</v>
      </c>
      <c r="D5205" s="3">
        <v>259</v>
      </c>
      <c r="E5205" s="3">
        <v>679</v>
      </c>
    </row>
    <row r="5206" spans="1:5" x14ac:dyDescent="0.4">
      <c r="A5206">
        <v>2021</v>
      </c>
      <c r="B5206">
        <v>10</v>
      </c>
      <c r="C5206">
        <v>94</v>
      </c>
      <c r="D5206" s="3">
        <v>196</v>
      </c>
      <c r="E5206" s="3">
        <v>502</v>
      </c>
    </row>
    <row r="5207" spans="1:5" x14ac:dyDescent="0.4">
      <c r="A5207">
        <v>2021</v>
      </c>
      <c r="B5207">
        <v>10</v>
      </c>
      <c r="C5207">
        <v>95</v>
      </c>
      <c r="D5207" s="3">
        <v>128</v>
      </c>
      <c r="E5207" s="3">
        <v>403</v>
      </c>
    </row>
    <row r="5208" spans="1:5" x14ac:dyDescent="0.4">
      <c r="A5208">
        <v>2021</v>
      </c>
      <c r="B5208">
        <v>10</v>
      </c>
      <c r="C5208">
        <v>96</v>
      </c>
      <c r="D5208" s="3">
        <v>69</v>
      </c>
      <c r="E5208" s="3">
        <v>407</v>
      </c>
    </row>
    <row r="5209" spans="1:5" x14ac:dyDescent="0.4">
      <c r="A5209">
        <v>2021</v>
      </c>
      <c r="B5209">
        <v>10</v>
      </c>
      <c r="C5209">
        <v>97</v>
      </c>
      <c r="D5209" s="3">
        <v>60</v>
      </c>
      <c r="E5209" s="3">
        <v>247</v>
      </c>
    </row>
    <row r="5210" spans="1:5" x14ac:dyDescent="0.4">
      <c r="A5210">
        <v>2021</v>
      </c>
      <c r="B5210">
        <v>10</v>
      </c>
      <c r="C5210">
        <v>98</v>
      </c>
      <c r="D5210" s="3">
        <v>47</v>
      </c>
      <c r="E5210" s="3">
        <v>185</v>
      </c>
    </row>
    <row r="5211" spans="1:5" x14ac:dyDescent="0.4">
      <c r="A5211">
        <v>2021</v>
      </c>
      <c r="B5211">
        <v>10</v>
      </c>
      <c r="C5211">
        <v>99</v>
      </c>
      <c r="D5211" s="3">
        <v>24</v>
      </c>
      <c r="E5211" s="3">
        <v>122</v>
      </c>
    </row>
    <row r="5212" spans="1:5" x14ac:dyDescent="0.4">
      <c r="A5212">
        <v>2021</v>
      </c>
      <c r="B5212">
        <v>10</v>
      </c>
      <c r="C5212">
        <v>100</v>
      </c>
      <c r="D5212" s="3">
        <v>9</v>
      </c>
      <c r="E5212" s="3">
        <v>92</v>
      </c>
    </row>
    <row r="5213" spans="1:5" x14ac:dyDescent="0.4">
      <c r="A5213">
        <v>2021</v>
      </c>
      <c r="B5213">
        <v>10</v>
      </c>
      <c r="C5213">
        <v>101</v>
      </c>
      <c r="D5213" s="3">
        <v>10</v>
      </c>
      <c r="E5213" s="3">
        <v>55</v>
      </c>
    </row>
    <row r="5214" spans="1:5" x14ac:dyDescent="0.4">
      <c r="A5214">
        <v>2021</v>
      </c>
      <c r="B5214">
        <v>10</v>
      </c>
      <c r="C5214">
        <v>102</v>
      </c>
      <c r="D5214" s="3">
        <v>7</v>
      </c>
      <c r="E5214" s="3">
        <v>33</v>
      </c>
    </row>
    <row r="5215" spans="1:5" x14ac:dyDescent="0.4">
      <c r="A5215">
        <v>2021</v>
      </c>
      <c r="B5215">
        <v>10</v>
      </c>
      <c r="C5215">
        <v>103</v>
      </c>
      <c r="D5215" s="3">
        <v>3</v>
      </c>
      <c r="E5215" s="3">
        <v>18</v>
      </c>
    </row>
    <row r="5216" spans="1:5" x14ac:dyDescent="0.4">
      <c r="A5216">
        <v>2021</v>
      </c>
      <c r="B5216">
        <v>10</v>
      </c>
      <c r="C5216">
        <v>104</v>
      </c>
      <c r="D5216" s="3">
        <v>1</v>
      </c>
      <c r="E5216" s="3">
        <v>13</v>
      </c>
    </row>
    <row r="5217" spans="1:5" x14ac:dyDescent="0.4">
      <c r="A5217">
        <v>2021</v>
      </c>
      <c r="B5217">
        <v>10</v>
      </c>
      <c r="C5217">
        <v>105</v>
      </c>
      <c r="D5217" s="3">
        <v>2</v>
      </c>
      <c r="E5217" s="3">
        <v>10</v>
      </c>
    </row>
    <row r="5218" spans="1:5" x14ac:dyDescent="0.4">
      <c r="A5218">
        <v>2021</v>
      </c>
      <c r="B5218">
        <v>10</v>
      </c>
      <c r="C5218">
        <v>106</v>
      </c>
      <c r="D5218" s="3"/>
      <c r="E5218" s="3">
        <v>5</v>
      </c>
    </row>
    <row r="5219" spans="1:5" x14ac:dyDescent="0.4">
      <c r="A5219">
        <v>2021</v>
      </c>
      <c r="B5219">
        <v>10</v>
      </c>
      <c r="C5219">
        <v>107</v>
      </c>
      <c r="D5219" s="3"/>
      <c r="E5219" s="3">
        <v>3</v>
      </c>
    </row>
    <row r="5220" spans="1:5" x14ac:dyDescent="0.4">
      <c r="A5220">
        <v>2021</v>
      </c>
      <c r="B5220">
        <v>10</v>
      </c>
      <c r="C5220">
        <v>108</v>
      </c>
      <c r="D5220" s="3">
        <v>2</v>
      </c>
      <c r="E5220" s="3">
        <v>1</v>
      </c>
    </row>
    <row r="5221" spans="1:5" x14ac:dyDescent="0.4">
      <c r="A5221">
        <v>2021</v>
      </c>
      <c r="B5221">
        <v>10</v>
      </c>
      <c r="C5221">
        <v>109</v>
      </c>
      <c r="D5221" s="3"/>
      <c r="E5221" s="3"/>
    </row>
    <row r="5222" spans="1:5" x14ac:dyDescent="0.4">
      <c r="A5222">
        <v>2021</v>
      </c>
      <c r="B5222">
        <v>10</v>
      </c>
      <c r="C5222">
        <v>110</v>
      </c>
      <c r="D5222" s="3"/>
      <c r="E5222" s="3">
        <v>1</v>
      </c>
    </row>
    <row r="5223" spans="1:5" x14ac:dyDescent="0.4">
      <c r="A5223">
        <v>2021</v>
      </c>
      <c r="B5223">
        <v>10</v>
      </c>
      <c r="C5223">
        <v>111</v>
      </c>
      <c r="D5223" s="3"/>
      <c r="E5223" s="3">
        <v>1</v>
      </c>
    </row>
    <row r="5224" spans="1:5" x14ac:dyDescent="0.4">
      <c r="A5224">
        <v>2021</v>
      </c>
      <c r="B5224">
        <v>10</v>
      </c>
      <c r="C5224">
        <v>112</v>
      </c>
      <c r="D5224" s="3"/>
      <c r="E5224" s="3"/>
    </row>
    <row r="5225" spans="1:5" x14ac:dyDescent="0.4">
      <c r="A5225">
        <v>2021</v>
      </c>
      <c r="B5225">
        <v>10</v>
      </c>
      <c r="C5225">
        <v>113</v>
      </c>
      <c r="D5225" s="3"/>
      <c r="E5225" s="3"/>
    </row>
    <row r="5226" spans="1:5" x14ac:dyDescent="0.4">
      <c r="A5226">
        <v>2021</v>
      </c>
      <c r="B5226">
        <v>10</v>
      </c>
      <c r="C5226">
        <v>114</v>
      </c>
      <c r="D5226" s="3"/>
      <c r="E5226" s="3"/>
    </row>
    <row r="5227" spans="1:5" x14ac:dyDescent="0.4">
      <c r="A5227">
        <v>2021</v>
      </c>
      <c r="B5227">
        <v>10</v>
      </c>
      <c r="C5227">
        <v>115</v>
      </c>
      <c r="D5227" s="3"/>
      <c r="E5227" s="3"/>
    </row>
    <row r="5228" spans="1:5" x14ac:dyDescent="0.4">
      <c r="A5228">
        <v>2021</v>
      </c>
      <c r="B5228">
        <v>10</v>
      </c>
      <c r="C5228">
        <v>116</v>
      </c>
      <c r="D5228" s="3"/>
      <c r="E5228" s="3"/>
    </row>
    <row r="5229" spans="1:5" x14ac:dyDescent="0.4">
      <c r="A5229">
        <v>2021</v>
      </c>
      <c r="B5229">
        <v>10</v>
      </c>
      <c r="C5229">
        <v>117</v>
      </c>
      <c r="D5229" s="3"/>
      <c r="E5229" s="3"/>
    </row>
    <row r="5230" spans="1:5" x14ac:dyDescent="0.4">
      <c r="A5230">
        <v>2021</v>
      </c>
      <c r="B5230">
        <v>10</v>
      </c>
      <c r="C5230">
        <v>118</v>
      </c>
      <c r="D5230" s="3"/>
      <c r="E5230" s="3"/>
    </row>
    <row r="5231" spans="1:5" x14ac:dyDescent="0.4">
      <c r="A5231">
        <v>2021</v>
      </c>
      <c r="B5231">
        <v>10</v>
      </c>
      <c r="C5231">
        <v>119</v>
      </c>
      <c r="D5231" s="3"/>
      <c r="E5231" s="3"/>
    </row>
    <row r="5232" spans="1:5" x14ac:dyDescent="0.4">
      <c r="A5232">
        <v>2021</v>
      </c>
      <c r="B5232">
        <v>10</v>
      </c>
      <c r="C5232">
        <v>120</v>
      </c>
      <c r="D5232" s="3"/>
      <c r="E5232" s="3"/>
    </row>
    <row r="5233" spans="1:5" x14ac:dyDescent="0.4">
      <c r="A5233">
        <v>2021</v>
      </c>
      <c r="B5233">
        <v>10</v>
      </c>
      <c r="C5233">
        <v>121</v>
      </c>
      <c r="D5233" s="3"/>
      <c r="E5233" s="3"/>
    </row>
    <row r="5234" spans="1:5" x14ac:dyDescent="0.4">
      <c r="A5234">
        <v>2021</v>
      </c>
      <c r="B5234">
        <v>10</v>
      </c>
      <c r="C5234">
        <v>122</v>
      </c>
      <c r="D5234" s="3"/>
      <c r="E5234" s="3"/>
    </row>
    <row r="5235" spans="1:5" x14ac:dyDescent="0.4">
      <c r="A5235">
        <v>2021</v>
      </c>
      <c r="B5235">
        <v>10</v>
      </c>
      <c r="C5235">
        <v>123</v>
      </c>
      <c r="D5235" s="3"/>
      <c r="E5235" s="3"/>
    </row>
    <row r="5236" spans="1:5" x14ac:dyDescent="0.4">
      <c r="A5236">
        <v>2021</v>
      </c>
      <c r="B5236">
        <v>10</v>
      </c>
      <c r="C5236">
        <v>124</v>
      </c>
      <c r="D5236" s="3"/>
      <c r="E5236" s="3"/>
    </row>
    <row r="5237" spans="1:5" x14ac:dyDescent="0.4">
      <c r="A5237">
        <v>2021</v>
      </c>
      <c r="B5237">
        <v>10</v>
      </c>
      <c r="C5237">
        <v>125</v>
      </c>
      <c r="D5237" s="3"/>
      <c r="E5237" s="3"/>
    </row>
    <row r="5238" spans="1:5" x14ac:dyDescent="0.4">
      <c r="A5238">
        <v>2021</v>
      </c>
      <c r="B5238">
        <v>10</v>
      </c>
      <c r="C5238">
        <v>126</v>
      </c>
      <c r="D5238" s="3"/>
      <c r="E5238" s="3"/>
    </row>
    <row r="5239" spans="1:5" x14ac:dyDescent="0.4">
      <c r="A5239">
        <v>2021</v>
      </c>
      <c r="B5239">
        <v>10</v>
      </c>
      <c r="C5239">
        <v>127</v>
      </c>
      <c r="D5239" s="3"/>
      <c r="E5239" s="3"/>
    </row>
    <row r="5240" spans="1:5" x14ac:dyDescent="0.4">
      <c r="A5240">
        <v>2021</v>
      </c>
      <c r="B5240">
        <v>10</v>
      </c>
      <c r="C5240">
        <v>128</v>
      </c>
      <c r="D5240" s="3"/>
      <c r="E5240" s="3"/>
    </row>
    <row r="5241" spans="1:5" x14ac:dyDescent="0.4">
      <c r="A5241">
        <v>2021</v>
      </c>
      <c r="B5241">
        <v>10</v>
      </c>
      <c r="C5241">
        <v>129</v>
      </c>
      <c r="D5241" s="3"/>
      <c r="E5241" s="3"/>
    </row>
    <row r="5242" spans="1:5" x14ac:dyDescent="0.4">
      <c r="A5242">
        <v>2021</v>
      </c>
      <c r="B5242">
        <v>10</v>
      </c>
      <c r="C5242">
        <v>130</v>
      </c>
      <c r="D5242" s="3"/>
      <c r="E5242" s="3"/>
    </row>
    <row r="5243" spans="1:5" x14ac:dyDescent="0.4">
      <c r="A5243">
        <v>2021</v>
      </c>
      <c r="B5243">
        <v>11</v>
      </c>
      <c r="C5243">
        <v>0</v>
      </c>
      <c r="D5243" s="3">
        <v>930</v>
      </c>
      <c r="E5243" s="3">
        <v>875</v>
      </c>
    </row>
    <row r="5244" spans="1:5" x14ac:dyDescent="0.4">
      <c r="A5244">
        <v>2021</v>
      </c>
      <c r="B5244">
        <v>11</v>
      </c>
      <c r="C5244">
        <v>1</v>
      </c>
      <c r="D5244" s="3">
        <v>1080</v>
      </c>
      <c r="E5244" s="3">
        <v>1046</v>
      </c>
    </row>
    <row r="5245" spans="1:5" x14ac:dyDescent="0.4">
      <c r="A5245">
        <v>2021</v>
      </c>
      <c r="B5245">
        <v>11</v>
      </c>
      <c r="C5245">
        <v>2</v>
      </c>
      <c r="D5245" s="3">
        <v>1221</v>
      </c>
      <c r="E5245" s="3">
        <v>1050</v>
      </c>
    </row>
    <row r="5246" spans="1:5" x14ac:dyDescent="0.4">
      <c r="A5246">
        <v>2021</v>
      </c>
      <c r="B5246">
        <v>11</v>
      </c>
      <c r="C5246">
        <v>3</v>
      </c>
      <c r="D5246" s="3">
        <v>1225</v>
      </c>
      <c r="E5246" s="3">
        <v>1137</v>
      </c>
    </row>
    <row r="5247" spans="1:5" x14ac:dyDescent="0.4">
      <c r="A5247">
        <v>2021</v>
      </c>
      <c r="B5247">
        <v>11</v>
      </c>
      <c r="C5247">
        <v>4</v>
      </c>
      <c r="D5247" s="3">
        <v>1278</v>
      </c>
      <c r="E5247" s="3">
        <v>1223</v>
      </c>
    </row>
    <row r="5248" spans="1:5" x14ac:dyDescent="0.4">
      <c r="A5248">
        <v>2021</v>
      </c>
      <c r="B5248">
        <v>11</v>
      </c>
      <c r="C5248">
        <v>5</v>
      </c>
      <c r="D5248" s="3">
        <v>1423</v>
      </c>
      <c r="E5248" s="3">
        <v>1257</v>
      </c>
    </row>
    <row r="5249" spans="1:5" x14ac:dyDescent="0.4">
      <c r="A5249">
        <v>2021</v>
      </c>
      <c r="B5249">
        <v>11</v>
      </c>
      <c r="C5249">
        <v>6</v>
      </c>
      <c r="D5249" s="3">
        <v>1398</v>
      </c>
      <c r="E5249" s="3">
        <v>1347</v>
      </c>
    </row>
    <row r="5250" spans="1:5" x14ac:dyDescent="0.4">
      <c r="A5250">
        <v>2021</v>
      </c>
      <c r="B5250">
        <v>11</v>
      </c>
      <c r="C5250">
        <v>7</v>
      </c>
      <c r="D5250" s="3">
        <v>1402</v>
      </c>
      <c r="E5250" s="3">
        <v>1360</v>
      </c>
    </row>
    <row r="5251" spans="1:5" x14ac:dyDescent="0.4">
      <c r="A5251">
        <v>2021</v>
      </c>
      <c r="B5251">
        <v>11</v>
      </c>
      <c r="C5251">
        <v>8</v>
      </c>
      <c r="D5251" s="3">
        <v>1428</v>
      </c>
      <c r="E5251" s="3">
        <v>1450</v>
      </c>
    </row>
    <row r="5252" spans="1:5" x14ac:dyDescent="0.4">
      <c r="A5252">
        <v>2021</v>
      </c>
      <c r="B5252">
        <v>11</v>
      </c>
      <c r="C5252">
        <v>9</v>
      </c>
      <c r="D5252" s="3">
        <v>1479</v>
      </c>
      <c r="E5252" s="3">
        <v>1444</v>
      </c>
    </row>
    <row r="5253" spans="1:5" x14ac:dyDescent="0.4">
      <c r="A5253">
        <v>2021</v>
      </c>
      <c r="B5253">
        <v>11</v>
      </c>
      <c r="C5253">
        <v>10</v>
      </c>
      <c r="D5253" s="3">
        <v>1563</v>
      </c>
      <c r="E5253" s="3">
        <v>1549</v>
      </c>
    </row>
    <row r="5254" spans="1:5" x14ac:dyDescent="0.4">
      <c r="A5254">
        <v>2021</v>
      </c>
      <c r="B5254">
        <v>11</v>
      </c>
      <c r="C5254">
        <v>11</v>
      </c>
      <c r="D5254" s="3">
        <v>1612</v>
      </c>
      <c r="E5254" s="3">
        <v>1500</v>
      </c>
    </row>
    <row r="5255" spans="1:5" x14ac:dyDescent="0.4">
      <c r="A5255">
        <v>2021</v>
      </c>
      <c r="B5255">
        <v>11</v>
      </c>
      <c r="C5255">
        <v>12</v>
      </c>
      <c r="D5255" s="3">
        <v>1562</v>
      </c>
      <c r="E5255" s="3">
        <v>1512</v>
      </c>
    </row>
    <row r="5256" spans="1:5" x14ac:dyDescent="0.4">
      <c r="A5256">
        <v>2021</v>
      </c>
      <c r="B5256">
        <v>11</v>
      </c>
      <c r="C5256">
        <v>13</v>
      </c>
      <c r="D5256" s="3">
        <v>1581</v>
      </c>
      <c r="E5256" s="3">
        <v>1538</v>
      </c>
    </row>
    <row r="5257" spans="1:5" x14ac:dyDescent="0.4">
      <c r="A5257">
        <v>2021</v>
      </c>
      <c r="B5257">
        <v>11</v>
      </c>
      <c r="C5257">
        <v>14</v>
      </c>
      <c r="D5257" s="3">
        <v>1692</v>
      </c>
      <c r="E5257" s="3">
        <v>1608</v>
      </c>
    </row>
    <row r="5258" spans="1:5" x14ac:dyDescent="0.4">
      <c r="A5258">
        <v>2021</v>
      </c>
      <c r="B5258">
        <v>11</v>
      </c>
      <c r="C5258">
        <v>15</v>
      </c>
      <c r="D5258" s="3">
        <v>1819</v>
      </c>
      <c r="E5258" s="3">
        <v>1636</v>
      </c>
    </row>
    <row r="5259" spans="1:5" x14ac:dyDescent="0.4">
      <c r="A5259">
        <v>2021</v>
      </c>
      <c r="B5259">
        <v>11</v>
      </c>
      <c r="C5259">
        <v>16</v>
      </c>
      <c r="D5259" s="3">
        <v>2021</v>
      </c>
      <c r="E5259" s="3">
        <v>1591</v>
      </c>
    </row>
    <row r="5260" spans="1:5" x14ac:dyDescent="0.4">
      <c r="A5260">
        <v>2021</v>
      </c>
      <c r="B5260">
        <v>11</v>
      </c>
      <c r="C5260">
        <v>17</v>
      </c>
      <c r="D5260" s="3">
        <v>2097</v>
      </c>
      <c r="E5260" s="3">
        <v>1635</v>
      </c>
    </row>
    <row r="5261" spans="1:5" x14ac:dyDescent="0.4">
      <c r="A5261">
        <v>2021</v>
      </c>
      <c r="B5261">
        <v>11</v>
      </c>
      <c r="C5261">
        <v>18</v>
      </c>
      <c r="D5261" s="3">
        <v>2264</v>
      </c>
      <c r="E5261" s="3">
        <v>1825</v>
      </c>
    </row>
    <row r="5262" spans="1:5" x14ac:dyDescent="0.4">
      <c r="A5262">
        <v>2021</v>
      </c>
      <c r="B5262">
        <v>11</v>
      </c>
      <c r="C5262">
        <v>19</v>
      </c>
      <c r="D5262" s="3">
        <v>2361</v>
      </c>
      <c r="E5262" s="3">
        <v>1812</v>
      </c>
    </row>
    <row r="5263" spans="1:5" x14ac:dyDescent="0.4">
      <c r="A5263">
        <v>2021</v>
      </c>
      <c r="B5263">
        <v>11</v>
      </c>
      <c r="C5263">
        <v>20</v>
      </c>
      <c r="D5263" s="3">
        <v>2511</v>
      </c>
      <c r="E5263" s="3">
        <v>1879</v>
      </c>
    </row>
    <row r="5264" spans="1:5" x14ac:dyDescent="0.4">
      <c r="A5264">
        <v>2021</v>
      </c>
      <c r="B5264">
        <v>11</v>
      </c>
      <c r="C5264">
        <v>21</v>
      </c>
      <c r="D5264" s="3">
        <v>2668</v>
      </c>
      <c r="E5264" s="3">
        <v>1950</v>
      </c>
    </row>
    <row r="5265" spans="1:5" x14ac:dyDescent="0.4">
      <c r="A5265">
        <v>2021</v>
      </c>
      <c r="B5265">
        <v>11</v>
      </c>
      <c r="C5265">
        <v>22</v>
      </c>
      <c r="D5265" s="3">
        <v>2414</v>
      </c>
      <c r="E5265" s="3">
        <v>1832</v>
      </c>
    </row>
    <row r="5266" spans="1:5" x14ac:dyDescent="0.4">
      <c r="A5266">
        <v>2021</v>
      </c>
      <c r="B5266">
        <v>11</v>
      </c>
      <c r="C5266">
        <v>23</v>
      </c>
      <c r="D5266" s="3">
        <v>2117</v>
      </c>
      <c r="E5266" s="3">
        <v>1731</v>
      </c>
    </row>
    <row r="5267" spans="1:5" x14ac:dyDescent="0.4">
      <c r="A5267">
        <v>2021</v>
      </c>
      <c r="B5267">
        <v>11</v>
      </c>
      <c r="C5267">
        <v>24</v>
      </c>
      <c r="D5267" s="3">
        <v>1998</v>
      </c>
      <c r="E5267" s="3">
        <v>1647</v>
      </c>
    </row>
    <row r="5268" spans="1:5" x14ac:dyDescent="0.4">
      <c r="A5268">
        <v>2021</v>
      </c>
      <c r="B5268">
        <v>11</v>
      </c>
      <c r="C5268">
        <v>25</v>
      </c>
      <c r="D5268" s="3">
        <v>1898</v>
      </c>
      <c r="E5268" s="3">
        <v>1588</v>
      </c>
    </row>
    <row r="5269" spans="1:5" x14ac:dyDescent="0.4">
      <c r="A5269">
        <v>2021</v>
      </c>
      <c r="B5269">
        <v>11</v>
      </c>
      <c r="C5269">
        <v>26</v>
      </c>
      <c r="D5269" s="3">
        <v>1905</v>
      </c>
      <c r="E5269" s="3">
        <v>1545</v>
      </c>
    </row>
    <row r="5270" spans="1:5" x14ac:dyDescent="0.4">
      <c r="A5270">
        <v>2021</v>
      </c>
      <c r="B5270">
        <v>11</v>
      </c>
      <c r="C5270">
        <v>27</v>
      </c>
      <c r="D5270" s="3">
        <v>1884</v>
      </c>
      <c r="E5270" s="3">
        <v>1559</v>
      </c>
    </row>
    <row r="5271" spans="1:5" x14ac:dyDescent="0.4">
      <c r="A5271">
        <v>2021</v>
      </c>
      <c r="B5271">
        <v>11</v>
      </c>
      <c r="C5271">
        <v>28</v>
      </c>
      <c r="D5271" s="3">
        <v>1795</v>
      </c>
      <c r="E5271" s="3">
        <v>1395</v>
      </c>
    </row>
    <row r="5272" spans="1:5" x14ac:dyDescent="0.4">
      <c r="A5272">
        <v>2021</v>
      </c>
      <c r="B5272">
        <v>11</v>
      </c>
      <c r="C5272">
        <v>29</v>
      </c>
      <c r="D5272" s="3">
        <v>1788</v>
      </c>
      <c r="E5272" s="3">
        <v>1528</v>
      </c>
    </row>
    <row r="5273" spans="1:5" x14ac:dyDescent="0.4">
      <c r="A5273">
        <v>2021</v>
      </c>
      <c r="B5273">
        <v>11</v>
      </c>
      <c r="C5273">
        <v>30</v>
      </c>
      <c r="D5273" s="3">
        <v>1777</v>
      </c>
      <c r="E5273" s="3">
        <v>1489</v>
      </c>
    </row>
    <row r="5274" spans="1:5" x14ac:dyDescent="0.4">
      <c r="A5274">
        <v>2021</v>
      </c>
      <c r="B5274">
        <v>11</v>
      </c>
      <c r="C5274">
        <v>31</v>
      </c>
      <c r="D5274" s="3">
        <v>1808</v>
      </c>
      <c r="E5274" s="3">
        <v>1537</v>
      </c>
    </row>
    <row r="5275" spans="1:5" x14ac:dyDescent="0.4">
      <c r="A5275">
        <v>2021</v>
      </c>
      <c r="B5275">
        <v>11</v>
      </c>
      <c r="C5275">
        <v>32</v>
      </c>
      <c r="D5275" s="3">
        <v>1804</v>
      </c>
      <c r="E5275" s="3">
        <v>1639</v>
      </c>
    </row>
    <row r="5276" spans="1:5" x14ac:dyDescent="0.4">
      <c r="A5276">
        <v>2021</v>
      </c>
      <c r="B5276">
        <v>11</v>
      </c>
      <c r="C5276">
        <v>33</v>
      </c>
      <c r="D5276" s="3">
        <v>1946</v>
      </c>
      <c r="E5276" s="3">
        <v>1655</v>
      </c>
    </row>
    <row r="5277" spans="1:5" x14ac:dyDescent="0.4">
      <c r="A5277">
        <v>2021</v>
      </c>
      <c r="B5277">
        <v>11</v>
      </c>
      <c r="C5277">
        <v>34</v>
      </c>
      <c r="D5277" s="3">
        <v>1949</v>
      </c>
      <c r="E5277" s="3">
        <v>1716</v>
      </c>
    </row>
    <row r="5278" spans="1:5" x14ac:dyDescent="0.4">
      <c r="A5278">
        <v>2021</v>
      </c>
      <c r="B5278">
        <v>11</v>
      </c>
      <c r="C5278">
        <v>35</v>
      </c>
      <c r="D5278" s="3">
        <v>1990</v>
      </c>
      <c r="E5278" s="3">
        <v>1715</v>
      </c>
    </row>
    <row r="5279" spans="1:5" x14ac:dyDescent="0.4">
      <c r="A5279">
        <v>2021</v>
      </c>
      <c r="B5279">
        <v>11</v>
      </c>
      <c r="C5279">
        <v>36</v>
      </c>
      <c r="D5279" s="3">
        <v>1991</v>
      </c>
      <c r="E5279" s="3">
        <v>1829</v>
      </c>
    </row>
    <row r="5280" spans="1:5" x14ac:dyDescent="0.4">
      <c r="A5280">
        <v>2021</v>
      </c>
      <c r="B5280">
        <v>11</v>
      </c>
      <c r="C5280">
        <v>37</v>
      </c>
      <c r="D5280" s="3">
        <v>2088</v>
      </c>
      <c r="E5280" s="3">
        <v>1864</v>
      </c>
    </row>
    <row r="5281" spans="1:5" x14ac:dyDescent="0.4">
      <c r="A5281">
        <v>2021</v>
      </c>
      <c r="B5281">
        <v>11</v>
      </c>
      <c r="C5281">
        <v>38</v>
      </c>
      <c r="D5281" s="3">
        <v>2116</v>
      </c>
      <c r="E5281" s="3">
        <v>1995</v>
      </c>
    </row>
    <row r="5282" spans="1:5" x14ac:dyDescent="0.4">
      <c r="A5282">
        <v>2021</v>
      </c>
      <c r="B5282">
        <v>11</v>
      </c>
      <c r="C5282">
        <v>39</v>
      </c>
      <c r="D5282" s="3">
        <v>2157</v>
      </c>
      <c r="E5282" s="3">
        <v>1997</v>
      </c>
    </row>
    <row r="5283" spans="1:5" x14ac:dyDescent="0.4">
      <c r="A5283">
        <v>2021</v>
      </c>
      <c r="B5283">
        <v>11</v>
      </c>
      <c r="C5283">
        <v>40</v>
      </c>
      <c r="D5283" s="3">
        <v>2114</v>
      </c>
      <c r="E5283" s="3">
        <v>2011</v>
      </c>
    </row>
    <row r="5284" spans="1:5" x14ac:dyDescent="0.4">
      <c r="A5284">
        <v>2021</v>
      </c>
      <c r="B5284">
        <v>11</v>
      </c>
      <c r="C5284">
        <v>41</v>
      </c>
      <c r="D5284" s="3">
        <v>2214</v>
      </c>
      <c r="E5284" s="3">
        <v>2165</v>
      </c>
    </row>
    <row r="5285" spans="1:5" x14ac:dyDescent="0.4">
      <c r="A5285">
        <v>2021</v>
      </c>
      <c r="B5285">
        <v>11</v>
      </c>
      <c r="C5285">
        <v>42</v>
      </c>
      <c r="D5285" s="3">
        <v>2399</v>
      </c>
      <c r="E5285" s="3">
        <v>2262</v>
      </c>
    </row>
    <row r="5286" spans="1:5" x14ac:dyDescent="0.4">
      <c r="A5286">
        <v>2021</v>
      </c>
      <c r="B5286">
        <v>11</v>
      </c>
      <c r="C5286">
        <v>43</v>
      </c>
      <c r="D5286" s="3">
        <v>2517</v>
      </c>
      <c r="E5286" s="3">
        <v>2341</v>
      </c>
    </row>
    <row r="5287" spans="1:5" x14ac:dyDescent="0.4">
      <c r="A5287">
        <v>2021</v>
      </c>
      <c r="B5287">
        <v>11</v>
      </c>
      <c r="C5287">
        <v>44</v>
      </c>
      <c r="D5287" s="3">
        <v>2635</v>
      </c>
      <c r="E5287" s="3">
        <v>2442</v>
      </c>
    </row>
    <row r="5288" spans="1:5" x14ac:dyDescent="0.4">
      <c r="A5288">
        <v>2021</v>
      </c>
      <c r="B5288">
        <v>11</v>
      </c>
      <c r="C5288">
        <v>45</v>
      </c>
      <c r="D5288" s="3">
        <v>2842</v>
      </c>
      <c r="E5288" s="3">
        <v>2634</v>
      </c>
    </row>
    <row r="5289" spans="1:5" x14ac:dyDescent="0.4">
      <c r="A5289">
        <v>2021</v>
      </c>
      <c r="B5289">
        <v>11</v>
      </c>
      <c r="C5289">
        <v>46</v>
      </c>
      <c r="D5289" s="3">
        <v>2982</v>
      </c>
      <c r="E5289" s="3">
        <v>2842</v>
      </c>
    </row>
    <row r="5290" spans="1:5" x14ac:dyDescent="0.4">
      <c r="A5290">
        <v>2021</v>
      </c>
      <c r="B5290">
        <v>11</v>
      </c>
      <c r="C5290">
        <v>47</v>
      </c>
      <c r="D5290" s="3">
        <v>3171</v>
      </c>
      <c r="E5290" s="3">
        <v>3031</v>
      </c>
    </row>
    <row r="5291" spans="1:5" x14ac:dyDescent="0.4">
      <c r="A5291">
        <v>2021</v>
      </c>
      <c r="B5291">
        <v>11</v>
      </c>
      <c r="C5291">
        <v>48</v>
      </c>
      <c r="D5291" s="3">
        <v>3380</v>
      </c>
      <c r="E5291" s="3">
        <v>3169</v>
      </c>
    </row>
    <row r="5292" spans="1:5" x14ac:dyDescent="0.4">
      <c r="A5292">
        <v>2021</v>
      </c>
      <c r="B5292">
        <v>11</v>
      </c>
      <c r="C5292">
        <v>49</v>
      </c>
      <c r="D5292" s="3">
        <v>3424</v>
      </c>
      <c r="E5292" s="3">
        <v>3128</v>
      </c>
    </row>
    <row r="5293" spans="1:5" x14ac:dyDescent="0.4">
      <c r="A5293">
        <v>2021</v>
      </c>
      <c r="B5293">
        <v>11</v>
      </c>
      <c r="C5293">
        <v>50</v>
      </c>
      <c r="D5293" s="3">
        <v>3376</v>
      </c>
      <c r="E5293" s="3">
        <v>3190</v>
      </c>
    </row>
    <row r="5294" spans="1:5" x14ac:dyDescent="0.4">
      <c r="A5294">
        <v>2021</v>
      </c>
      <c r="B5294">
        <v>11</v>
      </c>
      <c r="C5294">
        <v>51</v>
      </c>
      <c r="D5294" s="3">
        <v>3283</v>
      </c>
      <c r="E5294" s="3">
        <v>3033</v>
      </c>
    </row>
    <row r="5295" spans="1:5" x14ac:dyDescent="0.4">
      <c r="A5295">
        <v>2021</v>
      </c>
      <c r="B5295">
        <v>11</v>
      </c>
      <c r="C5295">
        <v>52</v>
      </c>
      <c r="D5295" s="3">
        <v>3161</v>
      </c>
      <c r="E5295" s="3">
        <v>2906</v>
      </c>
    </row>
    <row r="5296" spans="1:5" x14ac:dyDescent="0.4">
      <c r="A5296">
        <v>2021</v>
      </c>
      <c r="B5296">
        <v>11</v>
      </c>
      <c r="C5296">
        <v>53</v>
      </c>
      <c r="D5296" s="3">
        <v>3020</v>
      </c>
      <c r="E5296" s="3">
        <v>2842</v>
      </c>
    </row>
    <row r="5297" spans="1:5" x14ac:dyDescent="0.4">
      <c r="A5297">
        <v>2021</v>
      </c>
      <c r="B5297">
        <v>11</v>
      </c>
      <c r="C5297">
        <v>54</v>
      </c>
      <c r="D5297" s="3">
        <v>3148</v>
      </c>
      <c r="E5297" s="3">
        <v>2964</v>
      </c>
    </row>
    <row r="5298" spans="1:5" x14ac:dyDescent="0.4">
      <c r="A5298">
        <v>2021</v>
      </c>
      <c r="B5298">
        <v>11</v>
      </c>
      <c r="C5298">
        <v>55</v>
      </c>
      <c r="D5298" s="3">
        <v>2269</v>
      </c>
      <c r="E5298" s="3">
        <v>2146</v>
      </c>
    </row>
    <row r="5299" spans="1:5" x14ac:dyDescent="0.4">
      <c r="A5299">
        <v>2021</v>
      </c>
      <c r="B5299">
        <v>11</v>
      </c>
      <c r="C5299">
        <v>56</v>
      </c>
      <c r="D5299" s="3">
        <v>2866</v>
      </c>
      <c r="E5299" s="3">
        <v>2741</v>
      </c>
    </row>
    <row r="5300" spans="1:5" x14ac:dyDescent="0.4">
      <c r="A5300">
        <v>2021</v>
      </c>
      <c r="B5300">
        <v>11</v>
      </c>
      <c r="C5300">
        <v>57</v>
      </c>
      <c r="D5300" s="3">
        <v>2611</v>
      </c>
      <c r="E5300" s="3">
        <v>2505</v>
      </c>
    </row>
    <row r="5301" spans="1:5" x14ac:dyDescent="0.4">
      <c r="A5301">
        <v>2021</v>
      </c>
      <c r="B5301">
        <v>11</v>
      </c>
      <c r="C5301">
        <v>58</v>
      </c>
      <c r="D5301" s="3">
        <v>2586</v>
      </c>
      <c r="E5301" s="3">
        <v>2464</v>
      </c>
    </row>
    <row r="5302" spans="1:5" x14ac:dyDescent="0.4">
      <c r="A5302">
        <v>2021</v>
      </c>
      <c r="B5302">
        <v>11</v>
      </c>
      <c r="C5302">
        <v>59</v>
      </c>
      <c r="D5302" s="3">
        <v>2458</v>
      </c>
      <c r="E5302" s="3">
        <v>2362</v>
      </c>
    </row>
    <row r="5303" spans="1:5" x14ac:dyDescent="0.4">
      <c r="A5303">
        <v>2021</v>
      </c>
      <c r="B5303">
        <v>11</v>
      </c>
      <c r="C5303">
        <v>60</v>
      </c>
      <c r="D5303" s="3">
        <v>2404</v>
      </c>
      <c r="E5303" s="3">
        <v>2262</v>
      </c>
    </row>
    <row r="5304" spans="1:5" x14ac:dyDescent="0.4">
      <c r="A5304">
        <v>2021</v>
      </c>
      <c r="B5304">
        <v>11</v>
      </c>
      <c r="C5304">
        <v>61</v>
      </c>
      <c r="D5304" s="3">
        <v>2336</v>
      </c>
      <c r="E5304" s="3">
        <v>2299</v>
      </c>
    </row>
    <row r="5305" spans="1:5" x14ac:dyDescent="0.4">
      <c r="A5305">
        <v>2021</v>
      </c>
      <c r="B5305">
        <v>11</v>
      </c>
      <c r="C5305">
        <v>62</v>
      </c>
      <c r="D5305" s="3">
        <v>2441</v>
      </c>
      <c r="E5305" s="3">
        <v>2271</v>
      </c>
    </row>
    <row r="5306" spans="1:5" x14ac:dyDescent="0.4">
      <c r="A5306">
        <v>2021</v>
      </c>
      <c r="B5306">
        <v>11</v>
      </c>
      <c r="C5306">
        <v>63</v>
      </c>
      <c r="D5306" s="3">
        <v>2296</v>
      </c>
      <c r="E5306" s="3">
        <v>2231</v>
      </c>
    </row>
    <row r="5307" spans="1:5" x14ac:dyDescent="0.4">
      <c r="A5307">
        <v>2021</v>
      </c>
      <c r="B5307">
        <v>11</v>
      </c>
      <c r="C5307">
        <v>64</v>
      </c>
      <c r="D5307" s="3">
        <v>2159</v>
      </c>
      <c r="E5307" s="3">
        <v>2138</v>
      </c>
    </row>
    <row r="5308" spans="1:5" x14ac:dyDescent="0.4">
      <c r="A5308">
        <v>2021</v>
      </c>
      <c r="B5308">
        <v>11</v>
      </c>
      <c r="C5308">
        <v>65</v>
      </c>
      <c r="D5308" s="3">
        <v>2305</v>
      </c>
      <c r="E5308" s="3">
        <v>2304</v>
      </c>
    </row>
    <row r="5309" spans="1:5" x14ac:dyDescent="0.4">
      <c r="A5309">
        <v>2021</v>
      </c>
      <c r="B5309">
        <v>11</v>
      </c>
      <c r="C5309">
        <v>66</v>
      </c>
      <c r="D5309" s="3">
        <v>2296</v>
      </c>
      <c r="E5309" s="3">
        <v>2386</v>
      </c>
    </row>
    <row r="5310" spans="1:5" x14ac:dyDescent="0.4">
      <c r="A5310">
        <v>2021</v>
      </c>
      <c r="B5310">
        <v>11</v>
      </c>
      <c r="C5310">
        <v>67</v>
      </c>
      <c r="D5310" s="3">
        <v>2376</v>
      </c>
      <c r="E5310" s="3">
        <v>2453</v>
      </c>
    </row>
    <row r="5311" spans="1:5" x14ac:dyDescent="0.4">
      <c r="A5311">
        <v>2021</v>
      </c>
      <c r="B5311">
        <v>11</v>
      </c>
      <c r="C5311">
        <v>68</v>
      </c>
      <c r="D5311" s="3">
        <v>2499</v>
      </c>
      <c r="E5311" s="3">
        <v>2450</v>
      </c>
    </row>
    <row r="5312" spans="1:5" x14ac:dyDescent="0.4">
      <c r="A5312">
        <v>2021</v>
      </c>
      <c r="B5312">
        <v>11</v>
      </c>
      <c r="C5312">
        <v>69</v>
      </c>
      <c r="D5312" s="3">
        <v>2665</v>
      </c>
      <c r="E5312" s="3">
        <v>2805</v>
      </c>
    </row>
    <row r="5313" spans="1:5" x14ac:dyDescent="0.4">
      <c r="A5313">
        <v>2021</v>
      </c>
      <c r="B5313">
        <v>11</v>
      </c>
      <c r="C5313">
        <v>70</v>
      </c>
      <c r="D5313" s="3">
        <v>2771</v>
      </c>
      <c r="E5313" s="3">
        <v>2987</v>
      </c>
    </row>
    <row r="5314" spans="1:5" x14ac:dyDescent="0.4">
      <c r="A5314">
        <v>2021</v>
      </c>
      <c r="B5314">
        <v>11</v>
      </c>
      <c r="C5314">
        <v>71</v>
      </c>
      <c r="D5314" s="3">
        <v>3007</v>
      </c>
      <c r="E5314" s="3">
        <v>3241</v>
      </c>
    </row>
    <row r="5315" spans="1:5" x14ac:dyDescent="0.4">
      <c r="A5315">
        <v>2021</v>
      </c>
      <c r="B5315">
        <v>11</v>
      </c>
      <c r="C5315">
        <v>72</v>
      </c>
      <c r="D5315" s="3">
        <v>3442</v>
      </c>
      <c r="E5315" s="3">
        <v>3779</v>
      </c>
    </row>
    <row r="5316" spans="1:5" x14ac:dyDescent="0.4">
      <c r="A5316">
        <v>2021</v>
      </c>
      <c r="B5316">
        <v>11</v>
      </c>
      <c r="C5316">
        <v>73</v>
      </c>
      <c r="D5316" s="3">
        <v>3239</v>
      </c>
      <c r="E5316" s="3">
        <v>3813</v>
      </c>
    </row>
    <row r="5317" spans="1:5" x14ac:dyDescent="0.4">
      <c r="A5317">
        <v>2021</v>
      </c>
      <c r="B5317">
        <v>11</v>
      </c>
      <c r="C5317">
        <v>74</v>
      </c>
      <c r="D5317" s="3">
        <v>3344</v>
      </c>
      <c r="E5317" s="3">
        <v>3835</v>
      </c>
    </row>
    <row r="5318" spans="1:5" x14ac:dyDescent="0.4">
      <c r="A5318">
        <v>2021</v>
      </c>
      <c r="B5318">
        <v>11</v>
      </c>
      <c r="C5318">
        <v>75</v>
      </c>
      <c r="D5318" s="3">
        <v>2094</v>
      </c>
      <c r="E5318" s="3">
        <v>2626</v>
      </c>
    </row>
    <row r="5319" spans="1:5" x14ac:dyDescent="0.4">
      <c r="A5319">
        <v>2021</v>
      </c>
      <c r="B5319">
        <v>11</v>
      </c>
      <c r="C5319">
        <v>76</v>
      </c>
      <c r="D5319" s="3">
        <v>1966</v>
      </c>
      <c r="E5319" s="3">
        <v>2451</v>
      </c>
    </row>
    <row r="5320" spans="1:5" x14ac:dyDescent="0.4">
      <c r="A5320">
        <v>2021</v>
      </c>
      <c r="B5320">
        <v>11</v>
      </c>
      <c r="C5320">
        <v>77</v>
      </c>
      <c r="D5320" s="3">
        <v>2566</v>
      </c>
      <c r="E5320" s="3">
        <v>3167</v>
      </c>
    </row>
    <row r="5321" spans="1:5" x14ac:dyDescent="0.4">
      <c r="A5321">
        <v>2021</v>
      </c>
      <c r="B5321">
        <v>11</v>
      </c>
      <c r="C5321">
        <v>78</v>
      </c>
      <c r="D5321" s="3">
        <v>2536</v>
      </c>
      <c r="E5321" s="3">
        <v>3078</v>
      </c>
    </row>
    <row r="5322" spans="1:5" x14ac:dyDescent="0.4">
      <c r="A5322">
        <v>2021</v>
      </c>
      <c r="B5322">
        <v>11</v>
      </c>
      <c r="C5322">
        <v>79</v>
      </c>
      <c r="D5322" s="3">
        <v>2523</v>
      </c>
      <c r="E5322" s="3">
        <v>2988</v>
      </c>
    </row>
    <row r="5323" spans="1:5" x14ac:dyDescent="0.4">
      <c r="A5323">
        <v>2021</v>
      </c>
      <c r="B5323">
        <v>11</v>
      </c>
      <c r="C5323">
        <v>80</v>
      </c>
      <c r="D5323" s="3">
        <v>2343</v>
      </c>
      <c r="E5323" s="3">
        <v>2962</v>
      </c>
    </row>
    <row r="5324" spans="1:5" x14ac:dyDescent="0.4">
      <c r="A5324">
        <v>2021</v>
      </c>
      <c r="B5324">
        <v>11</v>
      </c>
      <c r="C5324">
        <v>81</v>
      </c>
      <c r="D5324" s="3">
        <v>1947</v>
      </c>
      <c r="E5324" s="3">
        <v>2537</v>
      </c>
    </row>
    <row r="5325" spans="1:5" x14ac:dyDescent="0.4">
      <c r="A5325">
        <v>2021</v>
      </c>
      <c r="B5325">
        <v>11</v>
      </c>
      <c r="C5325">
        <v>82</v>
      </c>
      <c r="D5325" s="3">
        <v>1736</v>
      </c>
      <c r="E5325" s="3">
        <v>2222</v>
      </c>
    </row>
    <row r="5326" spans="1:5" x14ac:dyDescent="0.4">
      <c r="A5326">
        <v>2021</v>
      </c>
      <c r="B5326">
        <v>11</v>
      </c>
      <c r="C5326">
        <v>83</v>
      </c>
      <c r="D5326" s="3">
        <v>1565</v>
      </c>
      <c r="E5326" s="3">
        <v>2119</v>
      </c>
    </row>
    <row r="5327" spans="1:5" x14ac:dyDescent="0.4">
      <c r="A5327">
        <v>2021</v>
      </c>
      <c r="B5327">
        <v>11</v>
      </c>
      <c r="C5327">
        <v>84</v>
      </c>
      <c r="D5327" s="3">
        <v>1548</v>
      </c>
      <c r="E5327" s="3">
        <v>2069</v>
      </c>
    </row>
    <row r="5328" spans="1:5" x14ac:dyDescent="0.4">
      <c r="A5328">
        <v>2021</v>
      </c>
      <c r="B5328">
        <v>11</v>
      </c>
      <c r="C5328">
        <v>85</v>
      </c>
      <c r="D5328" s="3">
        <v>1349</v>
      </c>
      <c r="E5328" s="3">
        <v>1927</v>
      </c>
    </row>
    <row r="5329" spans="1:5" x14ac:dyDescent="0.4">
      <c r="A5329">
        <v>2021</v>
      </c>
      <c r="B5329">
        <v>11</v>
      </c>
      <c r="C5329">
        <v>86</v>
      </c>
      <c r="D5329" s="3">
        <v>1287</v>
      </c>
      <c r="E5329" s="3">
        <v>1983</v>
      </c>
    </row>
    <row r="5330" spans="1:5" x14ac:dyDescent="0.4">
      <c r="A5330">
        <v>2021</v>
      </c>
      <c r="B5330">
        <v>11</v>
      </c>
      <c r="C5330">
        <v>87</v>
      </c>
      <c r="D5330" s="3">
        <v>964</v>
      </c>
      <c r="E5330" s="3">
        <v>1615</v>
      </c>
    </row>
    <row r="5331" spans="1:5" x14ac:dyDescent="0.4">
      <c r="A5331">
        <v>2021</v>
      </c>
      <c r="B5331">
        <v>11</v>
      </c>
      <c r="C5331">
        <v>88</v>
      </c>
      <c r="D5331" s="3">
        <v>857</v>
      </c>
      <c r="E5331" s="3">
        <v>1513</v>
      </c>
    </row>
    <row r="5332" spans="1:5" x14ac:dyDescent="0.4">
      <c r="A5332">
        <v>2021</v>
      </c>
      <c r="B5332">
        <v>11</v>
      </c>
      <c r="C5332">
        <v>89</v>
      </c>
      <c r="D5332" s="3">
        <v>703</v>
      </c>
      <c r="E5332" s="3">
        <v>1305</v>
      </c>
    </row>
    <row r="5333" spans="1:5" x14ac:dyDescent="0.4">
      <c r="A5333">
        <v>2021</v>
      </c>
      <c r="B5333">
        <v>11</v>
      </c>
      <c r="C5333">
        <v>90</v>
      </c>
      <c r="D5333" s="3">
        <v>550</v>
      </c>
      <c r="E5333" s="3">
        <v>1122</v>
      </c>
    </row>
    <row r="5334" spans="1:5" x14ac:dyDescent="0.4">
      <c r="A5334">
        <v>2021</v>
      </c>
      <c r="B5334">
        <v>11</v>
      </c>
      <c r="C5334">
        <v>91</v>
      </c>
      <c r="D5334" s="3">
        <v>393</v>
      </c>
      <c r="E5334" s="3">
        <v>932</v>
      </c>
    </row>
    <row r="5335" spans="1:5" x14ac:dyDescent="0.4">
      <c r="A5335">
        <v>2021</v>
      </c>
      <c r="B5335">
        <v>11</v>
      </c>
      <c r="C5335">
        <v>92</v>
      </c>
      <c r="D5335" s="3">
        <v>316</v>
      </c>
      <c r="E5335" s="3">
        <v>809</v>
      </c>
    </row>
    <row r="5336" spans="1:5" x14ac:dyDescent="0.4">
      <c r="A5336">
        <v>2021</v>
      </c>
      <c r="B5336">
        <v>11</v>
      </c>
      <c r="C5336">
        <v>93</v>
      </c>
      <c r="D5336" s="3">
        <v>256</v>
      </c>
      <c r="E5336" s="3">
        <v>688</v>
      </c>
    </row>
    <row r="5337" spans="1:5" x14ac:dyDescent="0.4">
      <c r="A5337">
        <v>2021</v>
      </c>
      <c r="B5337">
        <v>11</v>
      </c>
      <c r="C5337">
        <v>94</v>
      </c>
      <c r="D5337" s="3">
        <v>202</v>
      </c>
      <c r="E5337" s="3">
        <v>504</v>
      </c>
    </row>
    <row r="5338" spans="1:5" x14ac:dyDescent="0.4">
      <c r="A5338">
        <v>2021</v>
      </c>
      <c r="B5338">
        <v>11</v>
      </c>
      <c r="C5338">
        <v>95</v>
      </c>
      <c r="D5338" s="3">
        <v>131</v>
      </c>
      <c r="E5338" s="3">
        <v>410</v>
      </c>
    </row>
    <row r="5339" spans="1:5" x14ac:dyDescent="0.4">
      <c r="A5339">
        <v>2021</v>
      </c>
      <c r="B5339">
        <v>11</v>
      </c>
      <c r="C5339">
        <v>96</v>
      </c>
      <c r="D5339" s="3">
        <v>74</v>
      </c>
      <c r="E5339" s="3">
        <v>396</v>
      </c>
    </row>
    <row r="5340" spans="1:5" x14ac:dyDescent="0.4">
      <c r="A5340">
        <v>2021</v>
      </c>
      <c r="B5340">
        <v>11</v>
      </c>
      <c r="C5340">
        <v>97</v>
      </c>
      <c r="D5340" s="3">
        <v>55</v>
      </c>
      <c r="E5340" s="3">
        <v>245</v>
      </c>
    </row>
    <row r="5341" spans="1:5" x14ac:dyDescent="0.4">
      <c r="A5341">
        <v>2021</v>
      </c>
      <c r="B5341">
        <v>11</v>
      </c>
      <c r="C5341">
        <v>98</v>
      </c>
      <c r="D5341" s="3">
        <v>49</v>
      </c>
      <c r="E5341" s="3">
        <v>189</v>
      </c>
    </row>
    <row r="5342" spans="1:5" x14ac:dyDescent="0.4">
      <c r="A5342">
        <v>2021</v>
      </c>
      <c r="B5342">
        <v>11</v>
      </c>
      <c r="C5342">
        <v>99</v>
      </c>
      <c r="D5342" s="3">
        <v>24</v>
      </c>
      <c r="E5342" s="3">
        <v>119</v>
      </c>
    </row>
    <row r="5343" spans="1:5" x14ac:dyDescent="0.4">
      <c r="A5343">
        <v>2021</v>
      </c>
      <c r="B5343">
        <v>11</v>
      </c>
      <c r="C5343">
        <v>100</v>
      </c>
      <c r="D5343" s="3">
        <v>10</v>
      </c>
      <c r="E5343" s="3">
        <v>91</v>
      </c>
    </row>
    <row r="5344" spans="1:5" x14ac:dyDescent="0.4">
      <c r="A5344">
        <v>2021</v>
      </c>
      <c r="B5344">
        <v>11</v>
      </c>
      <c r="C5344">
        <v>101</v>
      </c>
      <c r="D5344" s="3">
        <v>9</v>
      </c>
      <c r="E5344" s="3">
        <v>59</v>
      </c>
    </row>
    <row r="5345" spans="1:5" x14ac:dyDescent="0.4">
      <c r="A5345">
        <v>2021</v>
      </c>
      <c r="B5345">
        <v>11</v>
      </c>
      <c r="C5345">
        <v>102</v>
      </c>
      <c r="D5345" s="3">
        <v>10</v>
      </c>
      <c r="E5345" s="3">
        <v>31</v>
      </c>
    </row>
    <row r="5346" spans="1:5" x14ac:dyDescent="0.4">
      <c r="A5346">
        <v>2021</v>
      </c>
      <c r="B5346">
        <v>11</v>
      </c>
      <c r="C5346">
        <v>103</v>
      </c>
      <c r="D5346" s="3">
        <v>2</v>
      </c>
      <c r="E5346" s="3">
        <v>20</v>
      </c>
    </row>
    <row r="5347" spans="1:5" x14ac:dyDescent="0.4">
      <c r="A5347">
        <v>2021</v>
      </c>
      <c r="B5347">
        <v>11</v>
      </c>
      <c r="C5347">
        <v>104</v>
      </c>
      <c r="D5347" s="3">
        <v>2</v>
      </c>
      <c r="E5347" s="3">
        <v>11</v>
      </c>
    </row>
    <row r="5348" spans="1:5" x14ac:dyDescent="0.4">
      <c r="A5348">
        <v>2021</v>
      </c>
      <c r="B5348">
        <v>11</v>
      </c>
      <c r="C5348">
        <v>105</v>
      </c>
      <c r="D5348" s="3">
        <v>2</v>
      </c>
      <c r="E5348" s="3">
        <v>10</v>
      </c>
    </row>
    <row r="5349" spans="1:5" x14ac:dyDescent="0.4">
      <c r="A5349">
        <v>2021</v>
      </c>
      <c r="B5349">
        <v>11</v>
      </c>
      <c r="C5349">
        <v>106</v>
      </c>
      <c r="D5349" s="3"/>
      <c r="E5349" s="3">
        <v>6</v>
      </c>
    </row>
    <row r="5350" spans="1:5" x14ac:dyDescent="0.4">
      <c r="A5350">
        <v>2021</v>
      </c>
      <c r="B5350">
        <v>11</v>
      </c>
      <c r="C5350">
        <v>107</v>
      </c>
      <c r="D5350" s="3"/>
      <c r="E5350" s="3">
        <v>2</v>
      </c>
    </row>
    <row r="5351" spans="1:5" x14ac:dyDescent="0.4">
      <c r="A5351">
        <v>2021</v>
      </c>
      <c r="B5351">
        <v>11</v>
      </c>
      <c r="C5351">
        <v>108</v>
      </c>
      <c r="D5351" s="3">
        <v>1</v>
      </c>
      <c r="E5351" s="3">
        <v>1</v>
      </c>
    </row>
    <row r="5352" spans="1:5" x14ac:dyDescent="0.4">
      <c r="A5352">
        <v>2021</v>
      </c>
      <c r="B5352">
        <v>11</v>
      </c>
      <c r="C5352">
        <v>109</v>
      </c>
      <c r="D5352" s="3">
        <v>1</v>
      </c>
      <c r="E5352" s="3"/>
    </row>
    <row r="5353" spans="1:5" x14ac:dyDescent="0.4">
      <c r="A5353">
        <v>2021</v>
      </c>
      <c r="B5353">
        <v>11</v>
      </c>
      <c r="C5353">
        <v>110</v>
      </c>
      <c r="D5353" s="3"/>
      <c r="E5353" s="3">
        <v>1</v>
      </c>
    </row>
    <row r="5354" spans="1:5" x14ac:dyDescent="0.4">
      <c r="A5354">
        <v>2021</v>
      </c>
      <c r="B5354">
        <v>11</v>
      </c>
      <c r="C5354">
        <v>111</v>
      </c>
      <c r="D5354" s="3"/>
      <c r="E5354" s="3">
        <v>1</v>
      </c>
    </row>
    <row r="5355" spans="1:5" x14ac:dyDescent="0.4">
      <c r="A5355">
        <v>2021</v>
      </c>
      <c r="B5355">
        <v>11</v>
      </c>
      <c r="C5355">
        <v>112</v>
      </c>
      <c r="D5355" s="3"/>
      <c r="E5355" s="3"/>
    </row>
    <row r="5356" spans="1:5" x14ac:dyDescent="0.4">
      <c r="A5356">
        <v>2021</v>
      </c>
      <c r="B5356">
        <v>11</v>
      </c>
      <c r="C5356">
        <v>113</v>
      </c>
      <c r="D5356" s="3"/>
      <c r="E5356" s="3"/>
    </row>
    <row r="5357" spans="1:5" x14ac:dyDescent="0.4">
      <c r="A5357">
        <v>2021</v>
      </c>
      <c r="B5357">
        <v>11</v>
      </c>
      <c r="C5357">
        <v>114</v>
      </c>
      <c r="D5357" s="3"/>
      <c r="E5357" s="3"/>
    </row>
    <row r="5358" spans="1:5" x14ac:dyDescent="0.4">
      <c r="A5358">
        <v>2021</v>
      </c>
      <c r="B5358">
        <v>11</v>
      </c>
      <c r="C5358">
        <v>115</v>
      </c>
      <c r="D5358" s="3"/>
      <c r="E5358" s="3"/>
    </row>
    <row r="5359" spans="1:5" x14ac:dyDescent="0.4">
      <c r="A5359">
        <v>2021</v>
      </c>
      <c r="B5359">
        <v>11</v>
      </c>
      <c r="C5359">
        <v>116</v>
      </c>
      <c r="D5359" s="3"/>
      <c r="E5359" s="3"/>
    </row>
    <row r="5360" spans="1:5" x14ac:dyDescent="0.4">
      <c r="A5360">
        <v>2021</v>
      </c>
      <c r="B5360">
        <v>11</v>
      </c>
      <c r="C5360">
        <v>117</v>
      </c>
      <c r="D5360" s="3"/>
      <c r="E5360" s="3"/>
    </row>
    <row r="5361" spans="1:5" x14ac:dyDescent="0.4">
      <c r="A5361">
        <v>2021</v>
      </c>
      <c r="B5361">
        <v>11</v>
      </c>
      <c r="C5361">
        <v>118</v>
      </c>
      <c r="D5361" s="3"/>
      <c r="E5361" s="3"/>
    </row>
    <row r="5362" spans="1:5" x14ac:dyDescent="0.4">
      <c r="A5362">
        <v>2021</v>
      </c>
      <c r="B5362">
        <v>11</v>
      </c>
      <c r="C5362">
        <v>119</v>
      </c>
      <c r="D5362" s="3"/>
      <c r="E5362" s="3"/>
    </row>
    <row r="5363" spans="1:5" x14ac:dyDescent="0.4">
      <c r="A5363">
        <v>2021</v>
      </c>
      <c r="B5363">
        <v>11</v>
      </c>
      <c r="C5363">
        <v>120</v>
      </c>
      <c r="D5363" s="3"/>
      <c r="E5363" s="3"/>
    </row>
    <row r="5364" spans="1:5" x14ac:dyDescent="0.4">
      <c r="A5364">
        <v>2021</v>
      </c>
      <c r="B5364">
        <v>11</v>
      </c>
      <c r="C5364">
        <v>121</v>
      </c>
      <c r="D5364" s="3"/>
      <c r="E5364" s="3"/>
    </row>
    <row r="5365" spans="1:5" x14ac:dyDescent="0.4">
      <c r="A5365">
        <v>2021</v>
      </c>
      <c r="B5365">
        <v>11</v>
      </c>
      <c r="C5365">
        <v>122</v>
      </c>
      <c r="D5365" s="3"/>
      <c r="E5365" s="3"/>
    </row>
    <row r="5366" spans="1:5" x14ac:dyDescent="0.4">
      <c r="A5366">
        <v>2021</v>
      </c>
      <c r="B5366">
        <v>11</v>
      </c>
      <c r="C5366">
        <v>123</v>
      </c>
      <c r="D5366" s="3"/>
      <c r="E5366" s="3"/>
    </row>
    <row r="5367" spans="1:5" x14ac:dyDescent="0.4">
      <c r="A5367">
        <v>2021</v>
      </c>
      <c r="B5367">
        <v>11</v>
      </c>
      <c r="C5367">
        <v>124</v>
      </c>
      <c r="D5367" s="3"/>
      <c r="E5367" s="3"/>
    </row>
    <row r="5368" spans="1:5" x14ac:dyDescent="0.4">
      <c r="A5368">
        <v>2021</v>
      </c>
      <c r="B5368">
        <v>11</v>
      </c>
      <c r="C5368">
        <v>125</v>
      </c>
      <c r="D5368" s="3"/>
      <c r="E5368" s="3"/>
    </row>
    <row r="5369" spans="1:5" x14ac:dyDescent="0.4">
      <c r="A5369">
        <v>2021</v>
      </c>
      <c r="B5369">
        <v>11</v>
      </c>
      <c r="C5369">
        <v>126</v>
      </c>
      <c r="D5369" s="3"/>
      <c r="E5369" s="3"/>
    </row>
    <row r="5370" spans="1:5" x14ac:dyDescent="0.4">
      <c r="A5370">
        <v>2021</v>
      </c>
      <c r="B5370">
        <v>11</v>
      </c>
      <c r="C5370">
        <v>127</v>
      </c>
      <c r="D5370" s="3"/>
      <c r="E5370" s="3"/>
    </row>
    <row r="5371" spans="1:5" x14ac:dyDescent="0.4">
      <c r="A5371">
        <v>2021</v>
      </c>
      <c r="B5371">
        <v>11</v>
      </c>
      <c r="C5371">
        <v>128</v>
      </c>
      <c r="D5371" s="3"/>
      <c r="E5371" s="3"/>
    </row>
    <row r="5372" spans="1:5" x14ac:dyDescent="0.4">
      <c r="A5372">
        <v>2021</v>
      </c>
      <c r="B5372">
        <v>11</v>
      </c>
      <c r="C5372">
        <v>129</v>
      </c>
      <c r="D5372" s="3"/>
      <c r="E5372" s="3"/>
    </row>
    <row r="5373" spans="1:5" x14ac:dyDescent="0.4">
      <c r="A5373">
        <v>2021</v>
      </c>
      <c r="B5373">
        <v>11</v>
      </c>
      <c r="C5373">
        <v>130</v>
      </c>
      <c r="D5373" s="3"/>
      <c r="E5373" s="3"/>
    </row>
    <row r="5374" spans="1:5" x14ac:dyDescent="0.4">
      <c r="A5374">
        <v>2021</v>
      </c>
      <c r="B5374">
        <v>12</v>
      </c>
      <c r="C5374">
        <v>0</v>
      </c>
      <c r="D5374" s="3">
        <v>931</v>
      </c>
      <c r="E5374" s="3">
        <v>880</v>
      </c>
    </row>
    <row r="5375" spans="1:5" x14ac:dyDescent="0.4">
      <c r="A5375">
        <v>2021</v>
      </c>
      <c r="B5375">
        <v>12</v>
      </c>
      <c r="C5375">
        <v>1</v>
      </c>
      <c r="D5375" s="3">
        <v>1054</v>
      </c>
      <c r="E5375" s="3">
        <v>1033</v>
      </c>
    </row>
    <row r="5376" spans="1:5" x14ac:dyDescent="0.4">
      <c r="A5376">
        <v>2021</v>
      </c>
      <c r="B5376">
        <v>12</v>
      </c>
      <c r="C5376">
        <v>2</v>
      </c>
      <c r="D5376" s="3">
        <v>1219</v>
      </c>
      <c r="E5376" s="3">
        <v>1069</v>
      </c>
    </row>
    <row r="5377" spans="1:5" x14ac:dyDescent="0.4">
      <c r="A5377">
        <v>2021</v>
      </c>
      <c r="B5377">
        <v>12</v>
      </c>
      <c r="C5377">
        <v>3</v>
      </c>
      <c r="D5377" s="3">
        <v>1209</v>
      </c>
      <c r="E5377" s="3">
        <v>1118</v>
      </c>
    </row>
    <row r="5378" spans="1:5" x14ac:dyDescent="0.4">
      <c r="A5378">
        <v>2021</v>
      </c>
      <c r="B5378">
        <v>12</v>
      </c>
      <c r="C5378">
        <v>4</v>
      </c>
      <c r="D5378" s="3">
        <v>1284</v>
      </c>
      <c r="E5378" s="3">
        <v>1212</v>
      </c>
    </row>
    <row r="5379" spans="1:5" x14ac:dyDescent="0.4">
      <c r="A5379">
        <v>2021</v>
      </c>
      <c r="B5379">
        <v>12</v>
      </c>
      <c r="C5379">
        <v>5</v>
      </c>
      <c r="D5379" s="3">
        <v>1411</v>
      </c>
      <c r="E5379" s="3">
        <v>1235</v>
      </c>
    </row>
    <row r="5380" spans="1:5" x14ac:dyDescent="0.4">
      <c r="A5380">
        <v>2021</v>
      </c>
      <c r="B5380">
        <v>12</v>
      </c>
      <c r="C5380">
        <v>6</v>
      </c>
      <c r="D5380" s="3">
        <v>1398</v>
      </c>
      <c r="E5380" s="3">
        <v>1340</v>
      </c>
    </row>
    <row r="5381" spans="1:5" x14ac:dyDescent="0.4">
      <c r="A5381">
        <v>2021</v>
      </c>
      <c r="B5381">
        <v>12</v>
      </c>
      <c r="C5381">
        <v>7</v>
      </c>
      <c r="D5381" s="3">
        <v>1401</v>
      </c>
      <c r="E5381" s="3">
        <v>1375</v>
      </c>
    </row>
    <row r="5382" spans="1:5" x14ac:dyDescent="0.4">
      <c r="A5382">
        <v>2021</v>
      </c>
      <c r="B5382">
        <v>12</v>
      </c>
      <c r="C5382">
        <v>8</v>
      </c>
      <c r="D5382" s="3">
        <v>1427</v>
      </c>
      <c r="E5382" s="3">
        <v>1460</v>
      </c>
    </row>
    <row r="5383" spans="1:5" x14ac:dyDescent="0.4">
      <c r="A5383">
        <v>2021</v>
      </c>
      <c r="B5383">
        <v>12</v>
      </c>
      <c r="C5383">
        <v>9</v>
      </c>
      <c r="D5383" s="3">
        <v>1499</v>
      </c>
      <c r="E5383" s="3">
        <v>1428</v>
      </c>
    </row>
    <row r="5384" spans="1:5" x14ac:dyDescent="0.4">
      <c r="A5384">
        <v>2021</v>
      </c>
      <c r="B5384">
        <v>12</v>
      </c>
      <c r="C5384">
        <v>10</v>
      </c>
      <c r="D5384" s="3">
        <v>1522</v>
      </c>
      <c r="E5384" s="3">
        <v>1532</v>
      </c>
    </row>
    <row r="5385" spans="1:5" x14ac:dyDescent="0.4">
      <c r="A5385">
        <v>2021</v>
      </c>
      <c r="B5385">
        <v>12</v>
      </c>
      <c r="C5385">
        <v>11</v>
      </c>
      <c r="D5385" s="3">
        <v>1626</v>
      </c>
      <c r="E5385" s="3">
        <v>1512</v>
      </c>
    </row>
    <row r="5386" spans="1:5" x14ac:dyDescent="0.4">
      <c r="A5386">
        <v>2021</v>
      </c>
      <c r="B5386">
        <v>12</v>
      </c>
      <c r="C5386">
        <v>12</v>
      </c>
      <c r="D5386" s="3">
        <v>1551</v>
      </c>
      <c r="E5386" s="3">
        <v>1505</v>
      </c>
    </row>
    <row r="5387" spans="1:5" x14ac:dyDescent="0.4">
      <c r="A5387">
        <v>2021</v>
      </c>
      <c r="B5387">
        <v>12</v>
      </c>
      <c r="C5387">
        <v>13</v>
      </c>
      <c r="D5387" s="3">
        <v>1603</v>
      </c>
      <c r="E5387" s="3">
        <v>1524</v>
      </c>
    </row>
    <row r="5388" spans="1:5" x14ac:dyDescent="0.4">
      <c r="A5388">
        <v>2021</v>
      </c>
      <c r="B5388">
        <v>12</v>
      </c>
      <c r="C5388">
        <v>14</v>
      </c>
      <c r="D5388" s="3">
        <v>1663</v>
      </c>
      <c r="E5388" s="3">
        <v>1614</v>
      </c>
    </row>
    <row r="5389" spans="1:5" x14ac:dyDescent="0.4">
      <c r="A5389">
        <v>2021</v>
      </c>
      <c r="B5389">
        <v>12</v>
      </c>
      <c r="C5389">
        <v>15</v>
      </c>
      <c r="D5389" s="3">
        <v>1808</v>
      </c>
      <c r="E5389" s="3">
        <v>1644</v>
      </c>
    </row>
    <row r="5390" spans="1:5" x14ac:dyDescent="0.4">
      <c r="A5390">
        <v>2021</v>
      </c>
      <c r="B5390">
        <v>12</v>
      </c>
      <c r="C5390">
        <v>16</v>
      </c>
      <c r="D5390" s="3">
        <v>2001</v>
      </c>
      <c r="E5390" s="3">
        <v>1555</v>
      </c>
    </row>
    <row r="5391" spans="1:5" x14ac:dyDescent="0.4">
      <c r="A5391">
        <v>2021</v>
      </c>
      <c r="B5391">
        <v>12</v>
      </c>
      <c r="C5391">
        <v>17</v>
      </c>
      <c r="D5391" s="3">
        <v>2104</v>
      </c>
      <c r="E5391" s="3">
        <v>1687</v>
      </c>
    </row>
    <row r="5392" spans="1:5" x14ac:dyDescent="0.4">
      <c r="A5392">
        <v>2021</v>
      </c>
      <c r="B5392">
        <v>12</v>
      </c>
      <c r="C5392">
        <v>18</v>
      </c>
      <c r="D5392" s="3">
        <v>2237</v>
      </c>
      <c r="E5392" s="3">
        <v>1783</v>
      </c>
    </row>
    <row r="5393" spans="1:5" x14ac:dyDescent="0.4">
      <c r="A5393">
        <v>2021</v>
      </c>
      <c r="B5393">
        <v>12</v>
      </c>
      <c r="C5393">
        <v>19</v>
      </c>
      <c r="D5393" s="3">
        <v>2349</v>
      </c>
      <c r="E5393" s="3">
        <v>1809</v>
      </c>
    </row>
    <row r="5394" spans="1:5" x14ac:dyDescent="0.4">
      <c r="A5394">
        <v>2021</v>
      </c>
      <c r="B5394">
        <v>12</v>
      </c>
      <c r="C5394">
        <v>20</v>
      </c>
      <c r="D5394" s="3">
        <v>2501</v>
      </c>
      <c r="E5394" s="3">
        <v>1879</v>
      </c>
    </row>
    <row r="5395" spans="1:5" x14ac:dyDescent="0.4">
      <c r="A5395">
        <v>2021</v>
      </c>
      <c r="B5395">
        <v>12</v>
      </c>
      <c r="C5395">
        <v>21</v>
      </c>
      <c r="D5395" s="3">
        <v>2660</v>
      </c>
      <c r="E5395" s="3">
        <v>1952</v>
      </c>
    </row>
    <row r="5396" spans="1:5" x14ac:dyDescent="0.4">
      <c r="A5396">
        <v>2021</v>
      </c>
      <c r="B5396">
        <v>12</v>
      </c>
      <c r="C5396">
        <v>22</v>
      </c>
      <c r="D5396" s="3">
        <v>2446</v>
      </c>
      <c r="E5396" s="3">
        <v>1834</v>
      </c>
    </row>
    <row r="5397" spans="1:5" x14ac:dyDescent="0.4">
      <c r="A5397">
        <v>2021</v>
      </c>
      <c r="B5397">
        <v>12</v>
      </c>
      <c r="C5397">
        <v>23</v>
      </c>
      <c r="D5397" s="3">
        <v>2101</v>
      </c>
      <c r="E5397" s="3">
        <v>1740</v>
      </c>
    </row>
    <row r="5398" spans="1:5" x14ac:dyDescent="0.4">
      <c r="A5398">
        <v>2021</v>
      </c>
      <c r="B5398">
        <v>12</v>
      </c>
      <c r="C5398">
        <v>24</v>
      </c>
      <c r="D5398" s="3">
        <v>1993</v>
      </c>
      <c r="E5398" s="3">
        <v>1654</v>
      </c>
    </row>
    <row r="5399" spans="1:5" x14ac:dyDescent="0.4">
      <c r="A5399">
        <v>2021</v>
      </c>
      <c r="B5399">
        <v>12</v>
      </c>
      <c r="C5399">
        <v>25</v>
      </c>
      <c r="D5399" s="3">
        <v>1904</v>
      </c>
      <c r="E5399" s="3">
        <v>1580</v>
      </c>
    </row>
    <row r="5400" spans="1:5" x14ac:dyDescent="0.4">
      <c r="A5400">
        <v>2021</v>
      </c>
      <c r="B5400">
        <v>12</v>
      </c>
      <c r="C5400">
        <v>26</v>
      </c>
      <c r="D5400" s="3">
        <v>1893</v>
      </c>
      <c r="E5400" s="3">
        <v>1503</v>
      </c>
    </row>
    <row r="5401" spans="1:5" x14ac:dyDescent="0.4">
      <c r="A5401">
        <v>2021</v>
      </c>
      <c r="B5401">
        <v>12</v>
      </c>
      <c r="C5401">
        <v>27</v>
      </c>
      <c r="D5401" s="3">
        <v>1881</v>
      </c>
      <c r="E5401" s="3">
        <v>1593</v>
      </c>
    </row>
    <row r="5402" spans="1:5" x14ac:dyDescent="0.4">
      <c r="A5402">
        <v>2021</v>
      </c>
      <c r="B5402">
        <v>12</v>
      </c>
      <c r="C5402">
        <v>28</v>
      </c>
      <c r="D5402" s="3">
        <v>1804</v>
      </c>
      <c r="E5402" s="3">
        <v>1409</v>
      </c>
    </row>
    <row r="5403" spans="1:5" x14ac:dyDescent="0.4">
      <c r="A5403">
        <v>2021</v>
      </c>
      <c r="B5403">
        <v>12</v>
      </c>
      <c r="C5403">
        <v>29</v>
      </c>
      <c r="D5403" s="3">
        <v>1725</v>
      </c>
      <c r="E5403" s="3">
        <v>1501</v>
      </c>
    </row>
    <row r="5404" spans="1:5" x14ac:dyDescent="0.4">
      <c r="A5404">
        <v>2021</v>
      </c>
      <c r="B5404">
        <v>12</v>
      </c>
      <c r="C5404">
        <v>30</v>
      </c>
      <c r="D5404" s="3">
        <v>1811</v>
      </c>
      <c r="E5404" s="3">
        <v>1501</v>
      </c>
    </row>
    <row r="5405" spans="1:5" x14ac:dyDescent="0.4">
      <c r="A5405">
        <v>2021</v>
      </c>
      <c r="B5405">
        <v>12</v>
      </c>
      <c r="C5405">
        <v>31</v>
      </c>
      <c r="D5405" s="3">
        <v>1816</v>
      </c>
      <c r="E5405" s="3">
        <v>1532</v>
      </c>
    </row>
    <row r="5406" spans="1:5" x14ac:dyDescent="0.4">
      <c r="A5406">
        <v>2021</v>
      </c>
      <c r="B5406">
        <v>12</v>
      </c>
      <c r="C5406">
        <v>32</v>
      </c>
      <c r="D5406" s="3">
        <v>1775</v>
      </c>
      <c r="E5406" s="3">
        <v>1626</v>
      </c>
    </row>
    <row r="5407" spans="1:5" x14ac:dyDescent="0.4">
      <c r="A5407">
        <v>2021</v>
      </c>
      <c r="B5407">
        <v>12</v>
      </c>
      <c r="C5407">
        <v>33</v>
      </c>
      <c r="D5407" s="3">
        <v>1961</v>
      </c>
      <c r="E5407" s="3">
        <v>1673</v>
      </c>
    </row>
    <row r="5408" spans="1:5" x14ac:dyDescent="0.4">
      <c r="A5408">
        <v>2021</v>
      </c>
      <c r="B5408">
        <v>12</v>
      </c>
      <c r="C5408">
        <v>34</v>
      </c>
      <c r="D5408" s="3">
        <v>1930</v>
      </c>
      <c r="E5408" s="3">
        <v>1698</v>
      </c>
    </row>
    <row r="5409" spans="1:5" x14ac:dyDescent="0.4">
      <c r="A5409">
        <v>2021</v>
      </c>
      <c r="B5409">
        <v>12</v>
      </c>
      <c r="C5409">
        <v>35</v>
      </c>
      <c r="D5409" s="3">
        <v>1986</v>
      </c>
      <c r="E5409" s="3">
        <v>1699</v>
      </c>
    </row>
    <row r="5410" spans="1:5" x14ac:dyDescent="0.4">
      <c r="A5410">
        <v>2021</v>
      </c>
      <c r="B5410">
        <v>12</v>
      </c>
      <c r="C5410">
        <v>36</v>
      </c>
      <c r="D5410" s="3">
        <v>1992</v>
      </c>
      <c r="E5410" s="3">
        <v>1811</v>
      </c>
    </row>
    <row r="5411" spans="1:5" x14ac:dyDescent="0.4">
      <c r="A5411">
        <v>2021</v>
      </c>
      <c r="B5411">
        <v>12</v>
      </c>
      <c r="C5411">
        <v>37</v>
      </c>
      <c r="D5411" s="3">
        <v>2082</v>
      </c>
      <c r="E5411" s="3">
        <v>1877</v>
      </c>
    </row>
    <row r="5412" spans="1:5" x14ac:dyDescent="0.4">
      <c r="A5412">
        <v>2021</v>
      </c>
      <c r="B5412">
        <v>12</v>
      </c>
      <c r="C5412">
        <v>38</v>
      </c>
      <c r="D5412" s="3">
        <v>2103</v>
      </c>
      <c r="E5412" s="3">
        <v>2000</v>
      </c>
    </row>
    <row r="5413" spans="1:5" x14ac:dyDescent="0.4">
      <c r="A5413">
        <v>2021</v>
      </c>
      <c r="B5413">
        <v>12</v>
      </c>
      <c r="C5413">
        <v>39</v>
      </c>
      <c r="D5413" s="3">
        <v>2143</v>
      </c>
      <c r="E5413" s="3">
        <v>1958</v>
      </c>
    </row>
    <row r="5414" spans="1:5" x14ac:dyDescent="0.4">
      <c r="A5414">
        <v>2021</v>
      </c>
      <c r="B5414">
        <v>12</v>
      </c>
      <c r="C5414">
        <v>40</v>
      </c>
      <c r="D5414" s="3">
        <v>2131</v>
      </c>
      <c r="E5414" s="3">
        <v>2012</v>
      </c>
    </row>
    <row r="5415" spans="1:5" x14ac:dyDescent="0.4">
      <c r="A5415">
        <v>2021</v>
      </c>
      <c r="B5415">
        <v>12</v>
      </c>
      <c r="C5415">
        <v>41</v>
      </c>
      <c r="D5415" s="3">
        <v>2174</v>
      </c>
      <c r="E5415" s="3">
        <v>2153</v>
      </c>
    </row>
    <row r="5416" spans="1:5" x14ac:dyDescent="0.4">
      <c r="A5416">
        <v>2021</v>
      </c>
      <c r="B5416">
        <v>12</v>
      </c>
      <c r="C5416">
        <v>42</v>
      </c>
      <c r="D5416" s="3">
        <v>2380</v>
      </c>
      <c r="E5416" s="3">
        <v>2244</v>
      </c>
    </row>
    <row r="5417" spans="1:5" x14ac:dyDescent="0.4">
      <c r="A5417">
        <v>2021</v>
      </c>
      <c r="B5417">
        <v>12</v>
      </c>
      <c r="C5417">
        <v>43</v>
      </c>
      <c r="D5417" s="3">
        <v>2531</v>
      </c>
      <c r="E5417" s="3">
        <v>2341</v>
      </c>
    </row>
    <row r="5418" spans="1:5" x14ac:dyDescent="0.4">
      <c r="A5418">
        <v>2021</v>
      </c>
      <c r="B5418">
        <v>12</v>
      </c>
      <c r="C5418">
        <v>44</v>
      </c>
      <c r="D5418" s="3">
        <v>2608</v>
      </c>
      <c r="E5418" s="3">
        <v>2440</v>
      </c>
    </row>
    <row r="5419" spans="1:5" x14ac:dyDescent="0.4">
      <c r="A5419">
        <v>2021</v>
      </c>
      <c r="B5419">
        <v>12</v>
      </c>
      <c r="C5419">
        <v>45</v>
      </c>
      <c r="D5419" s="3">
        <v>2853</v>
      </c>
      <c r="E5419" s="3">
        <v>2617</v>
      </c>
    </row>
    <row r="5420" spans="1:5" x14ac:dyDescent="0.4">
      <c r="A5420">
        <v>2021</v>
      </c>
      <c r="B5420">
        <v>12</v>
      </c>
      <c r="C5420">
        <v>46</v>
      </c>
      <c r="D5420" s="3">
        <v>2962</v>
      </c>
      <c r="E5420" s="3">
        <v>2809</v>
      </c>
    </row>
    <row r="5421" spans="1:5" x14ac:dyDescent="0.4">
      <c r="A5421">
        <v>2021</v>
      </c>
      <c r="B5421">
        <v>12</v>
      </c>
      <c r="C5421">
        <v>47</v>
      </c>
      <c r="D5421" s="3">
        <v>3134</v>
      </c>
      <c r="E5421" s="3">
        <v>3018</v>
      </c>
    </row>
    <row r="5422" spans="1:5" x14ac:dyDescent="0.4">
      <c r="A5422">
        <v>2021</v>
      </c>
      <c r="B5422">
        <v>12</v>
      </c>
      <c r="C5422">
        <v>48</v>
      </c>
      <c r="D5422" s="3">
        <v>3364</v>
      </c>
      <c r="E5422" s="3">
        <v>3169</v>
      </c>
    </row>
    <row r="5423" spans="1:5" x14ac:dyDescent="0.4">
      <c r="A5423">
        <v>2021</v>
      </c>
      <c r="B5423">
        <v>12</v>
      </c>
      <c r="C5423">
        <v>49</v>
      </c>
      <c r="D5423" s="3">
        <v>3455</v>
      </c>
      <c r="E5423" s="3">
        <v>3142</v>
      </c>
    </row>
    <row r="5424" spans="1:5" x14ac:dyDescent="0.4">
      <c r="A5424">
        <v>2021</v>
      </c>
      <c r="B5424">
        <v>12</v>
      </c>
      <c r="C5424">
        <v>50</v>
      </c>
      <c r="D5424" s="3">
        <v>3365</v>
      </c>
      <c r="E5424" s="3">
        <v>3163</v>
      </c>
    </row>
    <row r="5425" spans="1:5" x14ac:dyDescent="0.4">
      <c r="A5425">
        <v>2021</v>
      </c>
      <c r="B5425">
        <v>12</v>
      </c>
      <c r="C5425">
        <v>51</v>
      </c>
      <c r="D5425" s="3">
        <v>3291</v>
      </c>
      <c r="E5425" s="3">
        <v>3078</v>
      </c>
    </row>
    <row r="5426" spans="1:5" x14ac:dyDescent="0.4">
      <c r="A5426">
        <v>2021</v>
      </c>
      <c r="B5426">
        <v>12</v>
      </c>
      <c r="C5426">
        <v>52</v>
      </c>
      <c r="D5426" s="3">
        <v>3144</v>
      </c>
      <c r="E5426" s="3">
        <v>2880</v>
      </c>
    </row>
    <row r="5427" spans="1:5" x14ac:dyDescent="0.4">
      <c r="A5427">
        <v>2021</v>
      </c>
      <c r="B5427">
        <v>12</v>
      </c>
      <c r="C5427">
        <v>53</v>
      </c>
      <c r="D5427" s="3">
        <v>3043</v>
      </c>
      <c r="E5427" s="3">
        <v>2870</v>
      </c>
    </row>
    <row r="5428" spans="1:5" x14ac:dyDescent="0.4">
      <c r="A5428">
        <v>2021</v>
      </c>
      <c r="B5428">
        <v>12</v>
      </c>
      <c r="C5428">
        <v>54</v>
      </c>
      <c r="D5428" s="3">
        <v>3179</v>
      </c>
      <c r="E5428" s="3">
        <v>2977</v>
      </c>
    </row>
    <row r="5429" spans="1:5" x14ac:dyDescent="0.4">
      <c r="A5429">
        <v>2021</v>
      </c>
      <c r="B5429">
        <v>12</v>
      </c>
      <c r="C5429">
        <v>55</v>
      </c>
      <c r="D5429" s="3">
        <v>2280</v>
      </c>
      <c r="E5429" s="3">
        <v>2153</v>
      </c>
    </row>
    <row r="5430" spans="1:5" x14ac:dyDescent="0.4">
      <c r="A5430">
        <v>2021</v>
      </c>
      <c r="B5430">
        <v>12</v>
      </c>
      <c r="C5430">
        <v>56</v>
      </c>
      <c r="D5430" s="3">
        <v>2873</v>
      </c>
      <c r="E5430" s="3">
        <v>2728</v>
      </c>
    </row>
    <row r="5431" spans="1:5" x14ac:dyDescent="0.4">
      <c r="A5431">
        <v>2021</v>
      </c>
      <c r="B5431">
        <v>12</v>
      </c>
      <c r="C5431">
        <v>57</v>
      </c>
      <c r="D5431" s="3">
        <v>2578</v>
      </c>
      <c r="E5431" s="3">
        <v>2531</v>
      </c>
    </row>
    <row r="5432" spans="1:5" x14ac:dyDescent="0.4">
      <c r="A5432">
        <v>2021</v>
      </c>
      <c r="B5432">
        <v>12</v>
      </c>
      <c r="C5432">
        <v>58</v>
      </c>
      <c r="D5432" s="3">
        <v>2591</v>
      </c>
      <c r="E5432" s="3">
        <v>2465</v>
      </c>
    </row>
    <row r="5433" spans="1:5" x14ac:dyDescent="0.4">
      <c r="A5433">
        <v>2021</v>
      </c>
      <c r="B5433">
        <v>12</v>
      </c>
      <c r="C5433">
        <v>59</v>
      </c>
      <c r="D5433" s="3">
        <v>2462</v>
      </c>
      <c r="E5433" s="3">
        <v>2332</v>
      </c>
    </row>
    <row r="5434" spans="1:5" x14ac:dyDescent="0.4">
      <c r="A5434">
        <v>2021</v>
      </c>
      <c r="B5434">
        <v>12</v>
      </c>
      <c r="C5434">
        <v>60</v>
      </c>
      <c r="D5434" s="3">
        <v>2453</v>
      </c>
      <c r="E5434" s="3">
        <v>2301</v>
      </c>
    </row>
    <row r="5435" spans="1:5" x14ac:dyDescent="0.4">
      <c r="A5435">
        <v>2021</v>
      </c>
      <c r="B5435">
        <v>12</v>
      </c>
      <c r="C5435">
        <v>61</v>
      </c>
      <c r="D5435" s="3">
        <v>2311</v>
      </c>
      <c r="E5435" s="3">
        <v>2319</v>
      </c>
    </row>
    <row r="5436" spans="1:5" x14ac:dyDescent="0.4">
      <c r="A5436">
        <v>2021</v>
      </c>
      <c r="B5436">
        <v>12</v>
      </c>
      <c r="C5436">
        <v>62</v>
      </c>
      <c r="D5436" s="3">
        <v>2428</v>
      </c>
      <c r="E5436" s="3">
        <v>2210</v>
      </c>
    </row>
    <row r="5437" spans="1:5" x14ac:dyDescent="0.4">
      <c r="A5437">
        <v>2021</v>
      </c>
      <c r="B5437">
        <v>12</v>
      </c>
      <c r="C5437">
        <v>63</v>
      </c>
      <c r="D5437" s="3">
        <v>2330</v>
      </c>
      <c r="E5437" s="3">
        <v>2259</v>
      </c>
    </row>
    <row r="5438" spans="1:5" x14ac:dyDescent="0.4">
      <c r="A5438">
        <v>2021</v>
      </c>
      <c r="B5438">
        <v>12</v>
      </c>
      <c r="C5438">
        <v>64</v>
      </c>
      <c r="D5438" s="3">
        <v>2143</v>
      </c>
      <c r="E5438" s="3">
        <v>2160</v>
      </c>
    </row>
    <row r="5439" spans="1:5" x14ac:dyDescent="0.4">
      <c r="A5439">
        <v>2021</v>
      </c>
      <c r="B5439">
        <v>12</v>
      </c>
      <c r="C5439">
        <v>65</v>
      </c>
      <c r="D5439" s="3">
        <v>2316</v>
      </c>
      <c r="E5439" s="3">
        <v>2312</v>
      </c>
    </row>
    <row r="5440" spans="1:5" x14ac:dyDescent="0.4">
      <c r="A5440">
        <v>2021</v>
      </c>
      <c r="B5440">
        <v>12</v>
      </c>
      <c r="C5440">
        <v>66</v>
      </c>
      <c r="D5440" s="3">
        <v>2292</v>
      </c>
      <c r="E5440" s="3">
        <v>2351</v>
      </c>
    </row>
    <row r="5441" spans="1:5" x14ac:dyDescent="0.4">
      <c r="A5441">
        <v>2021</v>
      </c>
      <c r="B5441">
        <v>12</v>
      </c>
      <c r="C5441">
        <v>67</v>
      </c>
      <c r="D5441" s="3">
        <v>2352</v>
      </c>
      <c r="E5441" s="3">
        <v>2454</v>
      </c>
    </row>
    <row r="5442" spans="1:5" x14ac:dyDescent="0.4">
      <c r="A5442">
        <v>2021</v>
      </c>
      <c r="B5442">
        <v>12</v>
      </c>
      <c r="C5442">
        <v>68</v>
      </c>
      <c r="D5442" s="3">
        <v>2483</v>
      </c>
      <c r="E5442" s="3">
        <v>2428</v>
      </c>
    </row>
    <row r="5443" spans="1:5" x14ac:dyDescent="0.4">
      <c r="A5443">
        <v>2021</v>
      </c>
      <c r="B5443">
        <v>12</v>
      </c>
      <c r="C5443">
        <v>69</v>
      </c>
      <c r="D5443" s="3">
        <v>2648</v>
      </c>
      <c r="E5443" s="3">
        <v>2786</v>
      </c>
    </row>
    <row r="5444" spans="1:5" x14ac:dyDescent="0.4">
      <c r="A5444">
        <v>2021</v>
      </c>
      <c r="B5444">
        <v>12</v>
      </c>
      <c r="C5444">
        <v>70</v>
      </c>
      <c r="D5444" s="3">
        <v>2756</v>
      </c>
      <c r="E5444" s="3">
        <v>2993</v>
      </c>
    </row>
    <row r="5445" spans="1:5" x14ac:dyDescent="0.4">
      <c r="A5445">
        <v>2021</v>
      </c>
      <c r="B5445">
        <v>12</v>
      </c>
      <c r="C5445">
        <v>71</v>
      </c>
      <c r="D5445" s="3">
        <v>2978</v>
      </c>
      <c r="E5445" s="3">
        <v>3162</v>
      </c>
    </row>
    <row r="5446" spans="1:5" x14ac:dyDescent="0.4">
      <c r="A5446">
        <v>2021</v>
      </c>
      <c r="B5446">
        <v>12</v>
      </c>
      <c r="C5446">
        <v>72</v>
      </c>
      <c r="D5446" s="3">
        <v>3454</v>
      </c>
      <c r="E5446" s="3">
        <v>3840</v>
      </c>
    </row>
    <row r="5447" spans="1:5" x14ac:dyDescent="0.4">
      <c r="A5447">
        <v>2021</v>
      </c>
      <c r="B5447">
        <v>12</v>
      </c>
      <c r="C5447">
        <v>73</v>
      </c>
      <c r="D5447" s="3">
        <v>3243</v>
      </c>
      <c r="E5447" s="3">
        <v>3765</v>
      </c>
    </row>
    <row r="5448" spans="1:5" x14ac:dyDescent="0.4">
      <c r="A5448">
        <v>2021</v>
      </c>
      <c r="B5448">
        <v>12</v>
      </c>
      <c r="C5448">
        <v>74</v>
      </c>
      <c r="D5448" s="3">
        <v>3332</v>
      </c>
      <c r="E5448" s="3">
        <v>3882</v>
      </c>
    </row>
    <row r="5449" spans="1:5" x14ac:dyDescent="0.4">
      <c r="A5449">
        <v>2021</v>
      </c>
      <c r="B5449">
        <v>12</v>
      </c>
      <c r="C5449">
        <v>75</v>
      </c>
      <c r="D5449" s="3">
        <v>2202</v>
      </c>
      <c r="E5449" s="3">
        <v>2712</v>
      </c>
    </row>
    <row r="5450" spans="1:5" x14ac:dyDescent="0.4">
      <c r="A5450">
        <v>2021</v>
      </c>
      <c r="B5450">
        <v>12</v>
      </c>
      <c r="C5450">
        <v>76</v>
      </c>
      <c r="D5450" s="3">
        <v>1933</v>
      </c>
      <c r="E5450" s="3">
        <v>2426</v>
      </c>
    </row>
    <row r="5451" spans="1:5" x14ac:dyDescent="0.4">
      <c r="A5451">
        <v>2021</v>
      </c>
      <c r="B5451">
        <v>12</v>
      </c>
      <c r="C5451">
        <v>77</v>
      </c>
      <c r="D5451" s="3">
        <v>2511</v>
      </c>
      <c r="E5451" s="3">
        <v>3089</v>
      </c>
    </row>
    <row r="5452" spans="1:5" x14ac:dyDescent="0.4">
      <c r="A5452">
        <v>2021</v>
      </c>
      <c r="B5452">
        <v>12</v>
      </c>
      <c r="C5452">
        <v>78</v>
      </c>
      <c r="D5452" s="3">
        <v>2562</v>
      </c>
      <c r="E5452" s="3">
        <v>3105</v>
      </c>
    </row>
    <row r="5453" spans="1:5" x14ac:dyDescent="0.4">
      <c r="A5453">
        <v>2021</v>
      </c>
      <c r="B5453">
        <v>12</v>
      </c>
      <c r="C5453">
        <v>79</v>
      </c>
      <c r="D5453" s="3">
        <v>2485</v>
      </c>
      <c r="E5453" s="3">
        <v>2969</v>
      </c>
    </row>
    <row r="5454" spans="1:5" x14ac:dyDescent="0.4">
      <c r="A5454">
        <v>2021</v>
      </c>
      <c r="B5454">
        <v>12</v>
      </c>
      <c r="C5454">
        <v>80</v>
      </c>
      <c r="D5454" s="3">
        <v>2359</v>
      </c>
      <c r="E5454" s="3">
        <v>2967</v>
      </c>
    </row>
    <row r="5455" spans="1:5" x14ac:dyDescent="0.4">
      <c r="A5455">
        <v>2021</v>
      </c>
      <c r="B5455">
        <v>12</v>
      </c>
      <c r="C5455">
        <v>81</v>
      </c>
      <c r="D5455" s="3">
        <v>1977</v>
      </c>
      <c r="E5455" s="3">
        <v>2581</v>
      </c>
    </row>
    <row r="5456" spans="1:5" x14ac:dyDescent="0.4">
      <c r="A5456">
        <v>2021</v>
      </c>
      <c r="B5456">
        <v>12</v>
      </c>
      <c r="C5456">
        <v>82</v>
      </c>
      <c r="D5456" s="3">
        <v>1751</v>
      </c>
      <c r="E5456" s="3">
        <v>2239</v>
      </c>
    </row>
    <row r="5457" spans="1:5" x14ac:dyDescent="0.4">
      <c r="A5457">
        <v>2021</v>
      </c>
      <c r="B5457">
        <v>12</v>
      </c>
      <c r="C5457">
        <v>83</v>
      </c>
      <c r="D5457" s="3">
        <v>1552</v>
      </c>
      <c r="E5457" s="3">
        <v>2078</v>
      </c>
    </row>
    <row r="5458" spans="1:5" x14ac:dyDescent="0.4">
      <c r="A5458">
        <v>2021</v>
      </c>
      <c r="B5458">
        <v>12</v>
      </c>
      <c r="C5458">
        <v>84</v>
      </c>
      <c r="D5458" s="3">
        <v>1544</v>
      </c>
      <c r="E5458" s="3">
        <v>2109</v>
      </c>
    </row>
    <row r="5459" spans="1:5" x14ac:dyDescent="0.4">
      <c r="A5459">
        <v>2021</v>
      </c>
      <c r="B5459">
        <v>12</v>
      </c>
      <c r="C5459">
        <v>85</v>
      </c>
      <c r="D5459" s="3">
        <v>1358</v>
      </c>
      <c r="E5459" s="3">
        <v>1921</v>
      </c>
    </row>
    <row r="5460" spans="1:5" x14ac:dyDescent="0.4">
      <c r="A5460">
        <v>2021</v>
      </c>
      <c r="B5460">
        <v>12</v>
      </c>
      <c r="C5460">
        <v>86</v>
      </c>
      <c r="D5460" s="3">
        <v>1285</v>
      </c>
      <c r="E5460" s="3">
        <v>1972</v>
      </c>
    </row>
    <row r="5461" spans="1:5" x14ac:dyDescent="0.4">
      <c r="A5461">
        <v>2021</v>
      </c>
      <c r="B5461">
        <v>12</v>
      </c>
      <c r="C5461">
        <v>87</v>
      </c>
      <c r="D5461" s="3">
        <v>969</v>
      </c>
      <c r="E5461" s="3">
        <v>1629</v>
      </c>
    </row>
    <row r="5462" spans="1:5" x14ac:dyDescent="0.4">
      <c r="A5462">
        <v>2021</v>
      </c>
      <c r="B5462">
        <v>12</v>
      </c>
      <c r="C5462">
        <v>88</v>
      </c>
      <c r="D5462" s="3">
        <v>853</v>
      </c>
      <c r="E5462" s="3">
        <v>1522</v>
      </c>
    </row>
    <row r="5463" spans="1:5" x14ac:dyDescent="0.4">
      <c r="A5463">
        <v>2021</v>
      </c>
      <c r="B5463">
        <v>12</v>
      </c>
      <c r="C5463">
        <v>89</v>
      </c>
      <c r="D5463" s="3">
        <v>709</v>
      </c>
      <c r="E5463" s="3">
        <v>1301</v>
      </c>
    </row>
    <row r="5464" spans="1:5" x14ac:dyDescent="0.4">
      <c r="A5464">
        <v>2021</v>
      </c>
      <c r="B5464">
        <v>12</v>
      </c>
      <c r="C5464">
        <v>90</v>
      </c>
      <c r="D5464" s="3">
        <v>553</v>
      </c>
      <c r="E5464" s="3">
        <v>1129</v>
      </c>
    </row>
    <row r="5465" spans="1:5" x14ac:dyDescent="0.4">
      <c r="A5465">
        <v>2021</v>
      </c>
      <c r="B5465">
        <v>12</v>
      </c>
      <c r="C5465">
        <v>91</v>
      </c>
      <c r="D5465" s="3">
        <v>397</v>
      </c>
      <c r="E5465" s="3">
        <v>940</v>
      </c>
    </row>
    <row r="5466" spans="1:5" x14ac:dyDescent="0.4">
      <c r="A5466">
        <v>2021</v>
      </c>
      <c r="B5466">
        <v>12</v>
      </c>
      <c r="C5466">
        <v>92</v>
      </c>
      <c r="D5466" s="3">
        <v>314</v>
      </c>
      <c r="E5466" s="3">
        <v>809</v>
      </c>
    </row>
    <row r="5467" spans="1:5" x14ac:dyDescent="0.4">
      <c r="A5467">
        <v>2021</v>
      </c>
      <c r="B5467">
        <v>12</v>
      </c>
      <c r="C5467">
        <v>93</v>
      </c>
      <c r="D5467" s="3">
        <v>268</v>
      </c>
      <c r="E5467" s="3">
        <v>673</v>
      </c>
    </row>
    <row r="5468" spans="1:5" x14ac:dyDescent="0.4">
      <c r="A5468">
        <v>2021</v>
      </c>
      <c r="B5468">
        <v>12</v>
      </c>
      <c r="C5468">
        <v>94</v>
      </c>
      <c r="D5468" s="3">
        <v>192</v>
      </c>
      <c r="E5468" s="3">
        <v>526</v>
      </c>
    </row>
    <row r="5469" spans="1:5" x14ac:dyDescent="0.4">
      <c r="A5469">
        <v>2021</v>
      </c>
      <c r="B5469">
        <v>12</v>
      </c>
      <c r="C5469">
        <v>95</v>
      </c>
      <c r="D5469" s="3">
        <v>132</v>
      </c>
      <c r="E5469" s="3">
        <v>397</v>
      </c>
    </row>
    <row r="5470" spans="1:5" x14ac:dyDescent="0.4">
      <c r="A5470">
        <v>2021</v>
      </c>
      <c r="B5470">
        <v>12</v>
      </c>
      <c r="C5470">
        <v>96</v>
      </c>
      <c r="D5470" s="3">
        <v>75</v>
      </c>
      <c r="E5470" s="3">
        <v>394</v>
      </c>
    </row>
    <row r="5471" spans="1:5" x14ac:dyDescent="0.4">
      <c r="A5471">
        <v>2021</v>
      </c>
      <c r="B5471">
        <v>12</v>
      </c>
      <c r="C5471">
        <v>97</v>
      </c>
      <c r="D5471" s="3">
        <v>54</v>
      </c>
      <c r="E5471" s="3">
        <v>251</v>
      </c>
    </row>
    <row r="5472" spans="1:5" x14ac:dyDescent="0.4">
      <c r="A5472">
        <v>2021</v>
      </c>
      <c r="B5472">
        <v>12</v>
      </c>
      <c r="C5472">
        <v>98</v>
      </c>
      <c r="D5472" s="3">
        <v>46</v>
      </c>
      <c r="E5472" s="3">
        <v>182</v>
      </c>
    </row>
    <row r="5473" spans="1:5" x14ac:dyDescent="0.4">
      <c r="A5473">
        <v>2021</v>
      </c>
      <c r="B5473">
        <v>12</v>
      </c>
      <c r="C5473">
        <v>99</v>
      </c>
      <c r="D5473" s="3">
        <v>28</v>
      </c>
      <c r="E5473" s="3">
        <v>123</v>
      </c>
    </row>
    <row r="5474" spans="1:5" x14ac:dyDescent="0.4">
      <c r="A5474">
        <v>2021</v>
      </c>
      <c r="B5474">
        <v>12</v>
      </c>
      <c r="C5474">
        <v>100</v>
      </c>
      <c r="D5474" s="3">
        <v>8</v>
      </c>
      <c r="E5474" s="3">
        <v>90</v>
      </c>
    </row>
    <row r="5475" spans="1:5" x14ac:dyDescent="0.4">
      <c r="A5475">
        <v>2021</v>
      </c>
      <c r="B5475">
        <v>12</v>
      </c>
      <c r="C5475">
        <v>101</v>
      </c>
      <c r="D5475" s="3">
        <v>8</v>
      </c>
      <c r="E5475" s="3">
        <v>58</v>
      </c>
    </row>
    <row r="5476" spans="1:5" x14ac:dyDescent="0.4">
      <c r="A5476">
        <v>2021</v>
      </c>
      <c r="B5476">
        <v>12</v>
      </c>
      <c r="C5476">
        <v>102</v>
      </c>
      <c r="D5476" s="3">
        <v>8</v>
      </c>
      <c r="E5476" s="3">
        <v>35</v>
      </c>
    </row>
    <row r="5477" spans="1:5" x14ac:dyDescent="0.4">
      <c r="A5477">
        <v>2021</v>
      </c>
      <c r="B5477">
        <v>12</v>
      </c>
      <c r="C5477">
        <v>103</v>
      </c>
      <c r="D5477" s="3">
        <v>3</v>
      </c>
      <c r="E5477" s="3">
        <v>18</v>
      </c>
    </row>
    <row r="5478" spans="1:5" x14ac:dyDescent="0.4">
      <c r="A5478">
        <v>2021</v>
      </c>
      <c r="B5478">
        <v>12</v>
      </c>
      <c r="C5478">
        <v>104</v>
      </c>
      <c r="D5478" s="3">
        <v>2</v>
      </c>
      <c r="E5478" s="3">
        <v>12</v>
      </c>
    </row>
    <row r="5479" spans="1:5" x14ac:dyDescent="0.4">
      <c r="A5479">
        <v>2021</v>
      </c>
      <c r="B5479">
        <v>12</v>
      </c>
      <c r="C5479">
        <v>105</v>
      </c>
      <c r="D5479" s="3">
        <v>1</v>
      </c>
      <c r="E5479" s="3">
        <v>8</v>
      </c>
    </row>
    <row r="5480" spans="1:5" x14ac:dyDescent="0.4">
      <c r="A5480">
        <v>2021</v>
      </c>
      <c r="B5480">
        <v>12</v>
      </c>
      <c r="C5480">
        <v>106</v>
      </c>
      <c r="D5480" s="3">
        <v>1</v>
      </c>
      <c r="E5480" s="3">
        <v>5</v>
      </c>
    </row>
    <row r="5481" spans="1:5" x14ac:dyDescent="0.4">
      <c r="A5481">
        <v>2021</v>
      </c>
      <c r="B5481">
        <v>12</v>
      </c>
      <c r="C5481">
        <v>107</v>
      </c>
      <c r="D5481" s="3"/>
      <c r="E5481" s="3">
        <v>3</v>
      </c>
    </row>
    <row r="5482" spans="1:5" x14ac:dyDescent="0.4">
      <c r="A5482">
        <v>2021</v>
      </c>
      <c r="B5482">
        <v>12</v>
      </c>
      <c r="C5482">
        <v>108</v>
      </c>
      <c r="D5482" s="3">
        <v>1</v>
      </c>
      <c r="E5482" s="3"/>
    </row>
    <row r="5483" spans="1:5" x14ac:dyDescent="0.4">
      <c r="A5483">
        <v>2021</v>
      </c>
      <c r="B5483">
        <v>12</v>
      </c>
      <c r="C5483">
        <v>109</v>
      </c>
      <c r="D5483" s="3">
        <v>1</v>
      </c>
      <c r="E5483" s="3"/>
    </row>
    <row r="5484" spans="1:5" x14ac:dyDescent="0.4">
      <c r="A5484">
        <v>2021</v>
      </c>
      <c r="B5484">
        <v>12</v>
      </c>
      <c r="C5484">
        <v>110</v>
      </c>
      <c r="D5484" s="3"/>
      <c r="E5484" s="3">
        <v>1</v>
      </c>
    </row>
    <row r="5485" spans="1:5" x14ac:dyDescent="0.4">
      <c r="A5485">
        <v>2021</v>
      </c>
      <c r="B5485">
        <v>12</v>
      </c>
      <c r="C5485">
        <v>111</v>
      </c>
      <c r="D5485" s="3"/>
      <c r="E5485" s="3">
        <v>1</v>
      </c>
    </row>
    <row r="5486" spans="1:5" x14ac:dyDescent="0.4">
      <c r="A5486">
        <v>2021</v>
      </c>
      <c r="B5486">
        <v>12</v>
      </c>
      <c r="C5486">
        <v>112</v>
      </c>
      <c r="D5486" s="3"/>
      <c r="E5486" s="3"/>
    </row>
    <row r="5487" spans="1:5" x14ac:dyDescent="0.4">
      <c r="A5487">
        <v>2021</v>
      </c>
      <c r="B5487">
        <v>12</v>
      </c>
      <c r="C5487">
        <v>113</v>
      </c>
      <c r="D5487" s="3"/>
      <c r="E5487" s="3"/>
    </row>
    <row r="5488" spans="1:5" x14ac:dyDescent="0.4">
      <c r="A5488">
        <v>2021</v>
      </c>
      <c r="B5488">
        <v>12</v>
      </c>
      <c r="C5488">
        <v>114</v>
      </c>
      <c r="D5488" s="3"/>
      <c r="E5488" s="3"/>
    </row>
    <row r="5489" spans="1:5" x14ac:dyDescent="0.4">
      <c r="A5489">
        <v>2021</v>
      </c>
      <c r="B5489">
        <v>12</v>
      </c>
      <c r="C5489">
        <v>115</v>
      </c>
      <c r="D5489" s="3"/>
      <c r="E5489" s="3"/>
    </row>
    <row r="5490" spans="1:5" x14ac:dyDescent="0.4">
      <c r="A5490">
        <v>2021</v>
      </c>
      <c r="B5490">
        <v>12</v>
      </c>
      <c r="C5490">
        <v>116</v>
      </c>
      <c r="D5490" s="3"/>
      <c r="E5490" s="3"/>
    </row>
    <row r="5491" spans="1:5" x14ac:dyDescent="0.4">
      <c r="A5491">
        <v>2021</v>
      </c>
      <c r="B5491">
        <v>12</v>
      </c>
      <c r="C5491">
        <v>117</v>
      </c>
      <c r="D5491" s="3"/>
      <c r="E5491" s="3"/>
    </row>
    <row r="5492" spans="1:5" x14ac:dyDescent="0.4">
      <c r="A5492">
        <v>2021</v>
      </c>
      <c r="B5492">
        <v>12</v>
      </c>
      <c r="C5492">
        <v>118</v>
      </c>
      <c r="D5492" s="3"/>
      <c r="E5492" s="3"/>
    </row>
    <row r="5493" spans="1:5" x14ac:dyDescent="0.4">
      <c r="A5493">
        <v>2021</v>
      </c>
      <c r="B5493">
        <v>12</v>
      </c>
      <c r="C5493">
        <v>119</v>
      </c>
      <c r="D5493" s="3"/>
      <c r="E5493" s="3"/>
    </row>
    <row r="5494" spans="1:5" x14ac:dyDescent="0.4">
      <c r="A5494">
        <v>2021</v>
      </c>
      <c r="B5494">
        <v>12</v>
      </c>
      <c r="C5494">
        <v>120</v>
      </c>
      <c r="D5494" s="3"/>
      <c r="E5494" s="3"/>
    </row>
    <row r="5495" spans="1:5" x14ac:dyDescent="0.4">
      <c r="A5495">
        <v>2021</v>
      </c>
      <c r="B5495">
        <v>12</v>
      </c>
      <c r="C5495">
        <v>121</v>
      </c>
      <c r="D5495" s="3"/>
      <c r="E5495" s="3"/>
    </row>
    <row r="5496" spans="1:5" x14ac:dyDescent="0.4">
      <c r="A5496">
        <v>2021</v>
      </c>
      <c r="B5496">
        <v>12</v>
      </c>
      <c r="C5496">
        <v>122</v>
      </c>
      <c r="D5496" s="3"/>
      <c r="E5496" s="3"/>
    </row>
    <row r="5497" spans="1:5" x14ac:dyDescent="0.4">
      <c r="A5497">
        <v>2021</v>
      </c>
      <c r="B5497">
        <v>12</v>
      </c>
      <c r="C5497">
        <v>123</v>
      </c>
      <c r="D5497" s="3"/>
      <c r="E5497" s="3"/>
    </row>
    <row r="5498" spans="1:5" x14ac:dyDescent="0.4">
      <c r="A5498">
        <v>2021</v>
      </c>
      <c r="B5498">
        <v>12</v>
      </c>
      <c r="C5498">
        <v>124</v>
      </c>
      <c r="D5498" s="3"/>
      <c r="E5498" s="3"/>
    </row>
    <row r="5499" spans="1:5" x14ac:dyDescent="0.4">
      <c r="A5499">
        <v>2021</v>
      </c>
      <c r="B5499">
        <v>12</v>
      </c>
      <c r="C5499">
        <v>125</v>
      </c>
      <c r="D5499" s="3"/>
      <c r="E5499" s="3"/>
    </row>
    <row r="5500" spans="1:5" x14ac:dyDescent="0.4">
      <c r="A5500">
        <v>2021</v>
      </c>
      <c r="B5500">
        <v>12</v>
      </c>
      <c r="C5500">
        <v>126</v>
      </c>
      <c r="D5500" s="3"/>
      <c r="E5500" s="3"/>
    </row>
    <row r="5501" spans="1:5" x14ac:dyDescent="0.4">
      <c r="A5501">
        <v>2021</v>
      </c>
      <c r="B5501">
        <v>12</v>
      </c>
      <c r="C5501">
        <v>127</v>
      </c>
      <c r="D5501" s="3"/>
      <c r="E5501" s="3"/>
    </row>
    <row r="5502" spans="1:5" x14ac:dyDescent="0.4">
      <c r="A5502">
        <v>2021</v>
      </c>
      <c r="B5502">
        <v>12</v>
      </c>
      <c r="C5502">
        <v>128</v>
      </c>
      <c r="D5502" s="3"/>
      <c r="E5502" s="3"/>
    </row>
    <row r="5503" spans="1:5" x14ac:dyDescent="0.4">
      <c r="A5503">
        <v>2021</v>
      </c>
      <c r="B5503">
        <v>12</v>
      </c>
      <c r="C5503">
        <v>129</v>
      </c>
      <c r="D5503" s="3"/>
      <c r="E5503" s="3"/>
    </row>
    <row r="5504" spans="1:5" x14ac:dyDescent="0.4">
      <c r="A5504">
        <v>2021</v>
      </c>
      <c r="B5504">
        <v>12</v>
      </c>
      <c r="C5504">
        <v>130</v>
      </c>
      <c r="D5504" s="3"/>
      <c r="E5504" s="3"/>
    </row>
    <row r="5505" spans="1:5" x14ac:dyDescent="0.4">
      <c r="A5505">
        <v>2022</v>
      </c>
      <c r="B5505">
        <v>1</v>
      </c>
      <c r="C5505">
        <v>0</v>
      </c>
      <c r="D5505" s="3">
        <v>942</v>
      </c>
      <c r="E5505" s="3">
        <v>867</v>
      </c>
    </row>
    <row r="5506" spans="1:5" x14ac:dyDescent="0.4">
      <c r="A5506">
        <v>2022</v>
      </c>
      <c r="B5506">
        <v>1</v>
      </c>
      <c r="C5506">
        <v>1</v>
      </c>
      <c r="D5506" s="3">
        <v>1032</v>
      </c>
      <c r="E5506" s="3">
        <v>1040</v>
      </c>
    </row>
    <row r="5507" spans="1:5" x14ac:dyDescent="0.4">
      <c r="A5507">
        <v>2022</v>
      </c>
      <c r="B5507">
        <v>1</v>
      </c>
      <c r="C5507">
        <v>2</v>
      </c>
      <c r="D5507" s="3">
        <v>1207</v>
      </c>
      <c r="E5507" s="3">
        <v>1064</v>
      </c>
    </row>
    <row r="5508" spans="1:5" x14ac:dyDescent="0.4">
      <c r="A5508">
        <v>2022</v>
      </c>
      <c r="B5508">
        <v>1</v>
      </c>
      <c r="C5508">
        <v>3</v>
      </c>
      <c r="D5508" s="3">
        <v>1221</v>
      </c>
      <c r="E5508" s="3">
        <v>1090</v>
      </c>
    </row>
    <row r="5509" spans="1:5" x14ac:dyDescent="0.4">
      <c r="A5509">
        <v>2022</v>
      </c>
      <c r="B5509">
        <v>1</v>
      </c>
      <c r="C5509">
        <v>4</v>
      </c>
      <c r="D5509" s="3">
        <v>1274</v>
      </c>
      <c r="E5509" s="3">
        <v>1217</v>
      </c>
    </row>
    <row r="5510" spans="1:5" x14ac:dyDescent="0.4">
      <c r="A5510">
        <v>2022</v>
      </c>
      <c r="B5510">
        <v>1</v>
      </c>
      <c r="C5510">
        <v>5</v>
      </c>
      <c r="D5510" s="3">
        <v>1387</v>
      </c>
      <c r="E5510" s="3">
        <v>1231</v>
      </c>
    </row>
    <row r="5511" spans="1:5" x14ac:dyDescent="0.4">
      <c r="A5511">
        <v>2022</v>
      </c>
      <c r="B5511">
        <v>1</v>
      </c>
      <c r="C5511">
        <v>6</v>
      </c>
      <c r="D5511" s="3">
        <v>1422</v>
      </c>
      <c r="E5511" s="3">
        <v>1327</v>
      </c>
    </row>
    <row r="5512" spans="1:5" x14ac:dyDescent="0.4">
      <c r="A5512">
        <v>2022</v>
      </c>
      <c r="B5512">
        <v>1</v>
      </c>
      <c r="C5512">
        <v>7</v>
      </c>
      <c r="D5512" s="3">
        <v>1382</v>
      </c>
      <c r="E5512" s="3">
        <v>1392</v>
      </c>
    </row>
    <row r="5513" spans="1:5" x14ac:dyDescent="0.4">
      <c r="A5513">
        <v>2022</v>
      </c>
      <c r="B5513">
        <v>1</v>
      </c>
      <c r="C5513">
        <v>8</v>
      </c>
      <c r="D5513" s="3">
        <v>1422</v>
      </c>
      <c r="E5513" s="3">
        <v>1438</v>
      </c>
    </row>
    <row r="5514" spans="1:5" x14ac:dyDescent="0.4">
      <c r="A5514">
        <v>2022</v>
      </c>
      <c r="B5514">
        <v>1</v>
      </c>
      <c r="C5514">
        <v>9</v>
      </c>
      <c r="D5514" s="3">
        <v>1494</v>
      </c>
      <c r="E5514" s="3">
        <v>1420</v>
      </c>
    </row>
    <row r="5515" spans="1:5" x14ac:dyDescent="0.4">
      <c r="A5515">
        <v>2022</v>
      </c>
      <c r="B5515">
        <v>1</v>
      </c>
      <c r="C5515">
        <v>10</v>
      </c>
      <c r="D5515" s="3">
        <v>1528</v>
      </c>
      <c r="E5515" s="3">
        <v>1540</v>
      </c>
    </row>
    <row r="5516" spans="1:5" x14ac:dyDescent="0.4">
      <c r="A5516">
        <v>2022</v>
      </c>
      <c r="B5516">
        <v>1</v>
      </c>
      <c r="C5516">
        <v>11</v>
      </c>
      <c r="D5516" s="3">
        <v>1623</v>
      </c>
      <c r="E5516" s="3">
        <v>1522</v>
      </c>
    </row>
    <row r="5517" spans="1:5" x14ac:dyDescent="0.4">
      <c r="A5517">
        <v>2022</v>
      </c>
      <c r="B5517">
        <v>1</v>
      </c>
      <c r="C5517">
        <v>12</v>
      </c>
      <c r="D5517" s="3">
        <v>1530</v>
      </c>
      <c r="E5517" s="3">
        <v>1484</v>
      </c>
    </row>
    <row r="5518" spans="1:5" x14ac:dyDescent="0.4">
      <c r="A5518">
        <v>2022</v>
      </c>
      <c r="B5518">
        <v>1</v>
      </c>
      <c r="C5518">
        <v>13</v>
      </c>
      <c r="D5518" s="3">
        <v>1640</v>
      </c>
      <c r="E5518" s="3">
        <v>1529</v>
      </c>
    </row>
    <row r="5519" spans="1:5" x14ac:dyDescent="0.4">
      <c r="A5519">
        <v>2022</v>
      </c>
      <c r="B5519">
        <v>1</v>
      </c>
      <c r="C5519">
        <v>14</v>
      </c>
      <c r="D5519" s="3">
        <v>1637</v>
      </c>
      <c r="E5519" s="3">
        <v>1609</v>
      </c>
    </row>
    <row r="5520" spans="1:5" x14ac:dyDescent="0.4">
      <c r="A5520">
        <v>2022</v>
      </c>
      <c r="B5520">
        <v>1</v>
      </c>
      <c r="C5520">
        <v>15</v>
      </c>
      <c r="D5520" s="3">
        <v>1781</v>
      </c>
      <c r="E5520" s="3">
        <v>1641</v>
      </c>
    </row>
    <row r="5521" spans="1:5" x14ac:dyDescent="0.4">
      <c r="A5521">
        <v>2022</v>
      </c>
      <c r="B5521">
        <v>1</v>
      </c>
      <c r="C5521">
        <v>16</v>
      </c>
      <c r="D5521" s="3">
        <v>1984</v>
      </c>
      <c r="E5521" s="3">
        <v>1552</v>
      </c>
    </row>
    <row r="5522" spans="1:5" x14ac:dyDescent="0.4">
      <c r="A5522">
        <v>2022</v>
      </c>
      <c r="B5522">
        <v>1</v>
      </c>
      <c r="C5522">
        <v>17</v>
      </c>
      <c r="D5522" s="3">
        <v>2117</v>
      </c>
      <c r="E5522" s="3">
        <v>1682</v>
      </c>
    </row>
    <row r="5523" spans="1:5" x14ac:dyDescent="0.4">
      <c r="A5523">
        <v>2022</v>
      </c>
      <c r="B5523">
        <v>1</v>
      </c>
      <c r="C5523">
        <v>18</v>
      </c>
      <c r="D5523" s="3">
        <v>2236</v>
      </c>
      <c r="E5523" s="3">
        <v>1750</v>
      </c>
    </row>
    <row r="5524" spans="1:5" x14ac:dyDescent="0.4">
      <c r="A5524">
        <v>2022</v>
      </c>
      <c r="B5524">
        <v>1</v>
      </c>
      <c r="C5524">
        <v>19</v>
      </c>
      <c r="D5524" s="3">
        <v>2340</v>
      </c>
      <c r="E5524" s="3">
        <v>1825</v>
      </c>
    </row>
    <row r="5525" spans="1:5" x14ac:dyDescent="0.4">
      <c r="A5525">
        <v>2022</v>
      </c>
      <c r="B5525">
        <v>1</v>
      </c>
      <c r="C5525">
        <v>20</v>
      </c>
      <c r="D5525" s="3">
        <v>2462</v>
      </c>
      <c r="E5525" s="3">
        <v>1866</v>
      </c>
    </row>
    <row r="5526" spans="1:5" x14ac:dyDescent="0.4">
      <c r="A5526">
        <v>2022</v>
      </c>
      <c r="B5526">
        <v>1</v>
      </c>
      <c r="C5526">
        <v>21</v>
      </c>
      <c r="D5526" s="3">
        <v>2667</v>
      </c>
      <c r="E5526" s="3">
        <v>1970</v>
      </c>
    </row>
    <row r="5527" spans="1:5" x14ac:dyDescent="0.4">
      <c r="A5527">
        <v>2022</v>
      </c>
      <c r="B5527">
        <v>1</v>
      </c>
      <c r="C5527">
        <v>22</v>
      </c>
      <c r="D5527" s="3">
        <v>2482</v>
      </c>
      <c r="E5527" s="3">
        <v>1827</v>
      </c>
    </row>
    <row r="5528" spans="1:5" x14ac:dyDescent="0.4">
      <c r="A5528">
        <v>2022</v>
      </c>
      <c r="B5528">
        <v>1</v>
      </c>
      <c r="C5528">
        <v>23</v>
      </c>
      <c r="D5528" s="3">
        <v>2120</v>
      </c>
      <c r="E5528" s="3">
        <v>1745</v>
      </c>
    </row>
    <row r="5529" spans="1:5" x14ac:dyDescent="0.4">
      <c r="A5529">
        <v>2022</v>
      </c>
      <c r="B5529">
        <v>1</v>
      </c>
      <c r="C5529">
        <v>24</v>
      </c>
      <c r="D5529" s="3">
        <v>1973</v>
      </c>
      <c r="E5529" s="3">
        <v>1633</v>
      </c>
    </row>
    <row r="5530" spans="1:5" x14ac:dyDescent="0.4">
      <c r="A5530">
        <v>2022</v>
      </c>
      <c r="B5530">
        <v>1</v>
      </c>
      <c r="C5530">
        <v>25</v>
      </c>
      <c r="D5530" s="3">
        <v>1912</v>
      </c>
      <c r="E5530" s="3">
        <v>1626</v>
      </c>
    </row>
    <row r="5531" spans="1:5" x14ac:dyDescent="0.4">
      <c r="A5531">
        <v>2022</v>
      </c>
      <c r="B5531">
        <v>1</v>
      </c>
      <c r="C5531">
        <v>26</v>
      </c>
      <c r="D5531" s="3">
        <v>1876</v>
      </c>
      <c r="E5531" s="3">
        <v>1474</v>
      </c>
    </row>
    <row r="5532" spans="1:5" x14ac:dyDescent="0.4">
      <c r="A5532">
        <v>2022</v>
      </c>
      <c r="B5532">
        <v>1</v>
      </c>
      <c r="C5532">
        <v>27</v>
      </c>
      <c r="D5532" s="3">
        <v>1879</v>
      </c>
      <c r="E5532" s="3">
        <v>1579</v>
      </c>
    </row>
    <row r="5533" spans="1:5" x14ac:dyDescent="0.4">
      <c r="A5533">
        <v>2022</v>
      </c>
      <c r="B5533">
        <v>1</v>
      </c>
      <c r="C5533">
        <v>28</v>
      </c>
      <c r="D5533" s="3">
        <v>1812</v>
      </c>
      <c r="E5533" s="3">
        <v>1437</v>
      </c>
    </row>
    <row r="5534" spans="1:5" x14ac:dyDescent="0.4">
      <c r="A5534">
        <v>2022</v>
      </c>
      <c r="B5534">
        <v>1</v>
      </c>
      <c r="C5534">
        <v>29</v>
      </c>
      <c r="D5534" s="3">
        <v>1741</v>
      </c>
      <c r="E5534" s="3">
        <v>1475</v>
      </c>
    </row>
    <row r="5535" spans="1:5" x14ac:dyDescent="0.4">
      <c r="A5535">
        <v>2022</v>
      </c>
      <c r="B5535">
        <v>1</v>
      </c>
      <c r="C5535">
        <v>30</v>
      </c>
      <c r="D5535" s="3">
        <v>1785</v>
      </c>
      <c r="E5535" s="3">
        <v>1488</v>
      </c>
    </row>
    <row r="5536" spans="1:5" x14ac:dyDescent="0.4">
      <c r="A5536">
        <v>2022</v>
      </c>
      <c r="B5536">
        <v>1</v>
      </c>
      <c r="C5536">
        <v>31</v>
      </c>
      <c r="D5536" s="3">
        <v>1798</v>
      </c>
      <c r="E5536" s="3">
        <v>1521</v>
      </c>
    </row>
    <row r="5537" spans="1:5" x14ac:dyDescent="0.4">
      <c r="A5537">
        <v>2022</v>
      </c>
      <c r="B5537">
        <v>1</v>
      </c>
      <c r="C5537">
        <v>32</v>
      </c>
      <c r="D5537" s="3">
        <v>1789</v>
      </c>
      <c r="E5537" s="3">
        <v>1622</v>
      </c>
    </row>
    <row r="5538" spans="1:5" x14ac:dyDescent="0.4">
      <c r="A5538">
        <v>2022</v>
      </c>
      <c r="B5538">
        <v>1</v>
      </c>
      <c r="C5538">
        <v>33</v>
      </c>
      <c r="D5538" s="3">
        <v>1959</v>
      </c>
      <c r="E5538" s="3">
        <v>1682</v>
      </c>
    </row>
    <row r="5539" spans="1:5" x14ac:dyDescent="0.4">
      <c r="A5539">
        <v>2022</v>
      </c>
      <c r="B5539">
        <v>1</v>
      </c>
      <c r="C5539">
        <v>34</v>
      </c>
      <c r="D5539" s="3">
        <v>1919</v>
      </c>
      <c r="E5539" s="3">
        <v>1707</v>
      </c>
    </row>
    <row r="5540" spans="1:5" x14ac:dyDescent="0.4">
      <c r="A5540">
        <v>2022</v>
      </c>
      <c r="B5540">
        <v>1</v>
      </c>
      <c r="C5540">
        <v>35</v>
      </c>
      <c r="D5540" s="3">
        <v>1979</v>
      </c>
      <c r="E5540" s="3">
        <v>1664</v>
      </c>
    </row>
    <row r="5541" spans="1:5" x14ac:dyDescent="0.4">
      <c r="A5541">
        <v>2022</v>
      </c>
      <c r="B5541">
        <v>1</v>
      </c>
      <c r="C5541">
        <v>36</v>
      </c>
      <c r="D5541" s="3">
        <v>1959</v>
      </c>
      <c r="E5541" s="3">
        <v>1788</v>
      </c>
    </row>
    <row r="5542" spans="1:5" x14ac:dyDescent="0.4">
      <c r="A5542">
        <v>2022</v>
      </c>
      <c r="B5542">
        <v>1</v>
      </c>
      <c r="C5542">
        <v>37</v>
      </c>
      <c r="D5542" s="3">
        <v>2104</v>
      </c>
      <c r="E5542" s="3">
        <v>1884</v>
      </c>
    </row>
    <row r="5543" spans="1:5" x14ac:dyDescent="0.4">
      <c r="A5543">
        <v>2022</v>
      </c>
      <c r="B5543">
        <v>1</v>
      </c>
      <c r="C5543">
        <v>38</v>
      </c>
      <c r="D5543" s="3">
        <v>2103</v>
      </c>
      <c r="E5543" s="3">
        <v>2013</v>
      </c>
    </row>
    <row r="5544" spans="1:5" x14ac:dyDescent="0.4">
      <c r="A5544">
        <v>2022</v>
      </c>
      <c r="B5544">
        <v>1</v>
      </c>
      <c r="C5544">
        <v>39</v>
      </c>
      <c r="D5544" s="3">
        <v>2105</v>
      </c>
      <c r="E5544" s="3">
        <v>1938</v>
      </c>
    </row>
    <row r="5545" spans="1:5" x14ac:dyDescent="0.4">
      <c r="A5545">
        <v>2022</v>
      </c>
      <c r="B5545">
        <v>1</v>
      </c>
      <c r="C5545">
        <v>40</v>
      </c>
      <c r="D5545" s="3">
        <v>2143</v>
      </c>
      <c r="E5545" s="3">
        <v>2007</v>
      </c>
    </row>
    <row r="5546" spans="1:5" x14ac:dyDescent="0.4">
      <c r="A5546">
        <v>2022</v>
      </c>
      <c r="B5546">
        <v>1</v>
      </c>
      <c r="C5546">
        <v>41</v>
      </c>
      <c r="D5546" s="3">
        <v>2183</v>
      </c>
      <c r="E5546" s="3">
        <v>2114</v>
      </c>
    </row>
    <row r="5547" spans="1:5" x14ac:dyDescent="0.4">
      <c r="A5547">
        <v>2022</v>
      </c>
      <c r="B5547">
        <v>1</v>
      </c>
      <c r="C5547">
        <v>42</v>
      </c>
      <c r="D5547" s="3">
        <v>2344</v>
      </c>
      <c r="E5547" s="3">
        <v>2250</v>
      </c>
    </row>
    <row r="5548" spans="1:5" x14ac:dyDescent="0.4">
      <c r="A5548">
        <v>2022</v>
      </c>
      <c r="B5548">
        <v>1</v>
      </c>
      <c r="C5548">
        <v>43</v>
      </c>
      <c r="D5548" s="3">
        <v>2533</v>
      </c>
      <c r="E5548" s="3">
        <v>2330</v>
      </c>
    </row>
    <row r="5549" spans="1:5" x14ac:dyDescent="0.4">
      <c r="A5549">
        <v>2022</v>
      </c>
      <c r="B5549">
        <v>1</v>
      </c>
      <c r="C5549">
        <v>44</v>
      </c>
      <c r="D5549" s="3">
        <v>2617</v>
      </c>
      <c r="E5549" s="3">
        <v>2452</v>
      </c>
    </row>
    <row r="5550" spans="1:5" x14ac:dyDescent="0.4">
      <c r="A5550">
        <v>2022</v>
      </c>
      <c r="B5550">
        <v>1</v>
      </c>
      <c r="C5550">
        <v>45</v>
      </c>
      <c r="D5550" s="3">
        <v>2816</v>
      </c>
      <c r="E5550" s="3">
        <v>2597</v>
      </c>
    </row>
    <row r="5551" spans="1:5" x14ac:dyDescent="0.4">
      <c r="A5551">
        <v>2022</v>
      </c>
      <c r="B5551">
        <v>1</v>
      </c>
      <c r="C5551">
        <v>46</v>
      </c>
      <c r="D5551" s="3">
        <v>2951</v>
      </c>
      <c r="E5551" s="3">
        <v>2790</v>
      </c>
    </row>
    <row r="5552" spans="1:5" x14ac:dyDescent="0.4">
      <c r="A5552">
        <v>2022</v>
      </c>
      <c r="B5552">
        <v>1</v>
      </c>
      <c r="C5552">
        <v>47</v>
      </c>
      <c r="D5552" s="3">
        <v>3091</v>
      </c>
      <c r="E5552" s="3">
        <v>3009</v>
      </c>
    </row>
    <row r="5553" spans="1:5" x14ac:dyDescent="0.4">
      <c r="A5553">
        <v>2022</v>
      </c>
      <c r="B5553">
        <v>1</v>
      </c>
      <c r="C5553">
        <v>48</v>
      </c>
      <c r="D5553" s="3">
        <v>3372</v>
      </c>
      <c r="E5553" s="3">
        <v>3145</v>
      </c>
    </row>
    <row r="5554" spans="1:5" x14ac:dyDescent="0.4">
      <c r="A5554">
        <v>2022</v>
      </c>
      <c r="B5554">
        <v>1</v>
      </c>
      <c r="C5554">
        <v>49</v>
      </c>
      <c r="D5554" s="3">
        <v>3458</v>
      </c>
      <c r="E5554" s="3">
        <v>3133</v>
      </c>
    </row>
    <row r="5555" spans="1:5" x14ac:dyDescent="0.4">
      <c r="A5555">
        <v>2022</v>
      </c>
      <c r="B5555">
        <v>1</v>
      </c>
      <c r="C5555">
        <v>50</v>
      </c>
      <c r="D5555" s="3">
        <v>3365</v>
      </c>
      <c r="E5555" s="3">
        <v>3166</v>
      </c>
    </row>
    <row r="5556" spans="1:5" x14ac:dyDescent="0.4">
      <c r="A5556">
        <v>2022</v>
      </c>
      <c r="B5556">
        <v>1</v>
      </c>
      <c r="C5556">
        <v>51</v>
      </c>
      <c r="D5556" s="3">
        <v>3265</v>
      </c>
      <c r="E5556" s="3">
        <v>3096</v>
      </c>
    </row>
    <row r="5557" spans="1:5" x14ac:dyDescent="0.4">
      <c r="A5557">
        <v>2022</v>
      </c>
      <c r="B5557">
        <v>1</v>
      </c>
      <c r="C5557">
        <v>52</v>
      </c>
      <c r="D5557" s="3">
        <v>3130</v>
      </c>
      <c r="E5557" s="3">
        <v>2901</v>
      </c>
    </row>
    <row r="5558" spans="1:5" x14ac:dyDescent="0.4">
      <c r="A5558">
        <v>2022</v>
      </c>
      <c r="B5558">
        <v>1</v>
      </c>
      <c r="C5558">
        <v>53</v>
      </c>
      <c r="D5558" s="3">
        <v>3115</v>
      </c>
      <c r="E5558" s="3">
        <v>2868</v>
      </c>
    </row>
    <row r="5559" spans="1:5" x14ac:dyDescent="0.4">
      <c r="A5559">
        <v>2022</v>
      </c>
      <c r="B5559">
        <v>1</v>
      </c>
      <c r="C5559">
        <v>54</v>
      </c>
      <c r="D5559" s="3">
        <v>3130</v>
      </c>
      <c r="E5559" s="3">
        <v>2931</v>
      </c>
    </row>
    <row r="5560" spans="1:5" x14ac:dyDescent="0.4">
      <c r="A5560">
        <v>2022</v>
      </c>
      <c r="B5560">
        <v>1</v>
      </c>
      <c r="C5560">
        <v>55</v>
      </c>
      <c r="D5560" s="3">
        <v>2386</v>
      </c>
      <c r="E5560" s="3">
        <v>2246</v>
      </c>
    </row>
    <row r="5561" spans="1:5" x14ac:dyDescent="0.4">
      <c r="A5561">
        <v>2022</v>
      </c>
      <c r="B5561">
        <v>1</v>
      </c>
      <c r="C5561">
        <v>56</v>
      </c>
      <c r="D5561" s="3">
        <v>2814</v>
      </c>
      <c r="E5561" s="3">
        <v>2679</v>
      </c>
    </row>
    <row r="5562" spans="1:5" x14ac:dyDescent="0.4">
      <c r="A5562">
        <v>2022</v>
      </c>
      <c r="B5562">
        <v>1</v>
      </c>
      <c r="C5562">
        <v>57</v>
      </c>
      <c r="D5562" s="3">
        <v>2591</v>
      </c>
      <c r="E5562" s="3">
        <v>2550</v>
      </c>
    </row>
    <row r="5563" spans="1:5" x14ac:dyDescent="0.4">
      <c r="A5563">
        <v>2022</v>
      </c>
      <c r="B5563">
        <v>1</v>
      </c>
      <c r="C5563">
        <v>58</v>
      </c>
      <c r="D5563" s="3">
        <v>2593</v>
      </c>
      <c r="E5563" s="3">
        <v>2462</v>
      </c>
    </row>
    <row r="5564" spans="1:5" x14ac:dyDescent="0.4">
      <c r="A5564">
        <v>2022</v>
      </c>
      <c r="B5564">
        <v>1</v>
      </c>
      <c r="C5564">
        <v>59</v>
      </c>
      <c r="D5564" s="3">
        <v>2449</v>
      </c>
      <c r="E5564" s="3">
        <v>2338</v>
      </c>
    </row>
    <row r="5565" spans="1:5" x14ac:dyDescent="0.4">
      <c r="A5565">
        <v>2022</v>
      </c>
      <c r="B5565">
        <v>1</v>
      </c>
      <c r="C5565">
        <v>60</v>
      </c>
      <c r="D5565" s="3">
        <v>2481</v>
      </c>
      <c r="E5565" s="3">
        <v>2295</v>
      </c>
    </row>
    <row r="5566" spans="1:5" x14ac:dyDescent="0.4">
      <c r="A5566">
        <v>2022</v>
      </c>
      <c r="B5566">
        <v>1</v>
      </c>
      <c r="C5566">
        <v>61</v>
      </c>
      <c r="D5566" s="3">
        <v>2288</v>
      </c>
      <c r="E5566" s="3">
        <v>2329</v>
      </c>
    </row>
    <row r="5567" spans="1:5" x14ac:dyDescent="0.4">
      <c r="A5567">
        <v>2022</v>
      </c>
      <c r="B5567">
        <v>1</v>
      </c>
      <c r="C5567">
        <v>62</v>
      </c>
      <c r="D5567" s="3">
        <v>2437</v>
      </c>
      <c r="E5567" s="3">
        <v>2185</v>
      </c>
    </row>
    <row r="5568" spans="1:5" x14ac:dyDescent="0.4">
      <c r="A5568">
        <v>2022</v>
      </c>
      <c r="B5568">
        <v>1</v>
      </c>
      <c r="C5568">
        <v>63</v>
      </c>
      <c r="D5568" s="3">
        <v>2317</v>
      </c>
      <c r="E5568" s="3">
        <v>2292</v>
      </c>
    </row>
    <row r="5569" spans="1:5" x14ac:dyDescent="0.4">
      <c r="A5569">
        <v>2022</v>
      </c>
      <c r="B5569">
        <v>1</v>
      </c>
      <c r="C5569">
        <v>64</v>
      </c>
      <c r="D5569" s="3">
        <v>2161</v>
      </c>
      <c r="E5569" s="3">
        <v>2140</v>
      </c>
    </row>
    <row r="5570" spans="1:5" x14ac:dyDescent="0.4">
      <c r="A5570">
        <v>2022</v>
      </c>
      <c r="B5570">
        <v>1</v>
      </c>
      <c r="C5570">
        <v>65</v>
      </c>
      <c r="D5570" s="3">
        <v>2296</v>
      </c>
      <c r="E5570" s="3">
        <v>2306</v>
      </c>
    </row>
    <row r="5571" spans="1:5" x14ac:dyDescent="0.4">
      <c r="A5571">
        <v>2022</v>
      </c>
      <c r="B5571">
        <v>1</v>
      </c>
      <c r="C5571">
        <v>66</v>
      </c>
      <c r="D5571" s="3">
        <v>2283</v>
      </c>
      <c r="E5571" s="3">
        <v>2317</v>
      </c>
    </row>
    <row r="5572" spans="1:5" x14ac:dyDescent="0.4">
      <c r="A5572">
        <v>2022</v>
      </c>
      <c r="B5572">
        <v>1</v>
      </c>
      <c r="C5572">
        <v>67</v>
      </c>
      <c r="D5572" s="3">
        <v>2331</v>
      </c>
      <c r="E5572" s="3">
        <v>2438</v>
      </c>
    </row>
    <row r="5573" spans="1:5" x14ac:dyDescent="0.4">
      <c r="A5573">
        <v>2022</v>
      </c>
      <c r="B5573">
        <v>1</v>
      </c>
      <c r="C5573">
        <v>68</v>
      </c>
      <c r="D5573" s="3">
        <v>2470</v>
      </c>
      <c r="E5573" s="3">
        <v>2453</v>
      </c>
    </row>
    <row r="5574" spans="1:5" x14ac:dyDescent="0.4">
      <c r="A5574">
        <v>2022</v>
      </c>
      <c r="B5574">
        <v>1</v>
      </c>
      <c r="C5574">
        <v>69</v>
      </c>
      <c r="D5574" s="3">
        <v>2627</v>
      </c>
      <c r="E5574" s="3">
        <v>2729</v>
      </c>
    </row>
    <row r="5575" spans="1:5" x14ac:dyDescent="0.4">
      <c r="A5575">
        <v>2022</v>
      </c>
      <c r="B5575">
        <v>1</v>
      </c>
      <c r="C5575">
        <v>70</v>
      </c>
      <c r="D5575" s="3">
        <v>2749</v>
      </c>
      <c r="E5575" s="3">
        <v>2937</v>
      </c>
    </row>
    <row r="5576" spans="1:5" x14ac:dyDescent="0.4">
      <c r="A5576">
        <v>2022</v>
      </c>
      <c r="B5576">
        <v>1</v>
      </c>
      <c r="C5576">
        <v>71</v>
      </c>
      <c r="D5576" s="3">
        <v>2950</v>
      </c>
      <c r="E5576" s="3">
        <v>3126</v>
      </c>
    </row>
    <row r="5577" spans="1:5" x14ac:dyDescent="0.4">
      <c r="A5577">
        <v>2022</v>
      </c>
      <c r="B5577">
        <v>1</v>
      </c>
      <c r="C5577">
        <v>72</v>
      </c>
      <c r="D5577" s="3">
        <v>3370</v>
      </c>
      <c r="E5577" s="3">
        <v>3810</v>
      </c>
    </row>
    <row r="5578" spans="1:5" x14ac:dyDescent="0.4">
      <c r="A5578">
        <v>2022</v>
      </c>
      <c r="B5578">
        <v>1</v>
      </c>
      <c r="C5578">
        <v>73</v>
      </c>
      <c r="D5578" s="3">
        <v>3233</v>
      </c>
      <c r="E5578" s="3">
        <v>3732</v>
      </c>
    </row>
    <row r="5579" spans="1:5" x14ac:dyDescent="0.4">
      <c r="A5579">
        <v>2022</v>
      </c>
      <c r="B5579">
        <v>1</v>
      </c>
      <c r="C5579">
        <v>74</v>
      </c>
      <c r="D5579" s="3">
        <v>3403</v>
      </c>
      <c r="E5579" s="3">
        <v>3941</v>
      </c>
    </row>
    <row r="5580" spans="1:5" x14ac:dyDescent="0.4">
      <c r="A5580">
        <v>2022</v>
      </c>
      <c r="B5580">
        <v>1</v>
      </c>
      <c r="C5580">
        <v>75</v>
      </c>
      <c r="D5580" s="3">
        <v>2333</v>
      </c>
      <c r="E5580" s="3">
        <v>2846</v>
      </c>
    </row>
    <row r="5581" spans="1:5" x14ac:dyDescent="0.4">
      <c r="A5581">
        <v>2022</v>
      </c>
      <c r="B5581">
        <v>1</v>
      </c>
      <c r="C5581">
        <v>76</v>
      </c>
      <c r="D5581" s="3">
        <v>1860</v>
      </c>
      <c r="E5581" s="3">
        <v>2387</v>
      </c>
    </row>
    <row r="5582" spans="1:5" x14ac:dyDescent="0.4">
      <c r="A5582">
        <v>2022</v>
      </c>
      <c r="B5582">
        <v>1</v>
      </c>
      <c r="C5582">
        <v>77</v>
      </c>
      <c r="D5582" s="3">
        <v>2436</v>
      </c>
      <c r="E5582" s="3">
        <v>2997</v>
      </c>
    </row>
    <row r="5583" spans="1:5" x14ac:dyDescent="0.4">
      <c r="A5583">
        <v>2022</v>
      </c>
      <c r="B5583">
        <v>1</v>
      </c>
      <c r="C5583">
        <v>78</v>
      </c>
      <c r="D5583" s="3">
        <v>2569</v>
      </c>
      <c r="E5583" s="3">
        <v>3119</v>
      </c>
    </row>
    <row r="5584" spans="1:5" x14ac:dyDescent="0.4">
      <c r="A5584">
        <v>2022</v>
      </c>
      <c r="B5584">
        <v>1</v>
      </c>
      <c r="C5584">
        <v>79</v>
      </c>
      <c r="D5584" s="3">
        <v>2483</v>
      </c>
      <c r="E5584" s="3">
        <v>2934</v>
      </c>
    </row>
    <row r="5585" spans="1:5" x14ac:dyDescent="0.4">
      <c r="A5585">
        <v>2022</v>
      </c>
      <c r="B5585">
        <v>1</v>
      </c>
      <c r="C5585">
        <v>80</v>
      </c>
      <c r="D5585" s="3">
        <v>2366</v>
      </c>
      <c r="E5585" s="3">
        <v>3035</v>
      </c>
    </row>
    <row r="5586" spans="1:5" x14ac:dyDescent="0.4">
      <c r="A5586">
        <v>2022</v>
      </c>
      <c r="B5586">
        <v>1</v>
      </c>
      <c r="C5586">
        <v>81</v>
      </c>
      <c r="D5586" s="3">
        <v>1999</v>
      </c>
      <c r="E5586" s="3">
        <v>2557</v>
      </c>
    </row>
    <row r="5587" spans="1:5" x14ac:dyDescent="0.4">
      <c r="A5587">
        <v>2022</v>
      </c>
      <c r="B5587">
        <v>1</v>
      </c>
      <c r="C5587">
        <v>82</v>
      </c>
      <c r="D5587" s="3">
        <v>1772</v>
      </c>
      <c r="E5587" s="3">
        <v>2265</v>
      </c>
    </row>
    <row r="5588" spans="1:5" x14ac:dyDescent="0.4">
      <c r="A5588">
        <v>2022</v>
      </c>
      <c r="B5588">
        <v>1</v>
      </c>
      <c r="C5588">
        <v>83</v>
      </c>
      <c r="D5588" s="3">
        <v>1528</v>
      </c>
      <c r="E5588" s="3">
        <v>2084</v>
      </c>
    </row>
    <row r="5589" spans="1:5" x14ac:dyDescent="0.4">
      <c r="A5589">
        <v>2022</v>
      </c>
      <c r="B5589">
        <v>1</v>
      </c>
      <c r="C5589">
        <v>84</v>
      </c>
      <c r="D5589" s="3">
        <v>1546</v>
      </c>
      <c r="E5589" s="3">
        <v>2134</v>
      </c>
    </row>
    <row r="5590" spans="1:5" x14ac:dyDescent="0.4">
      <c r="A5590">
        <v>2022</v>
      </c>
      <c r="B5590">
        <v>1</v>
      </c>
      <c r="C5590">
        <v>85</v>
      </c>
      <c r="D5590" s="3">
        <v>1358</v>
      </c>
      <c r="E5590" s="3">
        <v>1903</v>
      </c>
    </row>
    <row r="5591" spans="1:5" x14ac:dyDescent="0.4">
      <c r="A5591">
        <v>2022</v>
      </c>
      <c r="B5591">
        <v>1</v>
      </c>
      <c r="C5591">
        <v>86</v>
      </c>
      <c r="D5591" s="3">
        <v>1284</v>
      </c>
      <c r="E5591" s="3">
        <v>1941</v>
      </c>
    </row>
    <row r="5592" spans="1:5" x14ac:dyDescent="0.4">
      <c r="A5592">
        <v>2022</v>
      </c>
      <c r="B5592">
        <v>1</v>
      </c>
      <c r="C5592">
        <v>87</v>
      </c>
      <c r="D5592" s="3">
        <v>1005</v>
      </c>
      <c r="E5592" s="3">
        <v>1674</v>
      </c>
    </row>
    <row r="5593" spans="1:5" x14ac:dyDescent="0.4">
      <c r="A5593">
        <v>2022</v>
      </c>
      <c r="B5593">
        <v>1</v>
      </c>
      <c r="C5593">
        <v>88</v>
      </c>
      <c r="D5593" s="3">
        <v>832</v>
      </c>
      <c r="E5593" s="3">
        <v>1519</v>
      </c>
    </row>
    <row r="5594" spans="1:5" x14ac:dyDescent="0.4">
      <c r="A5594">
        <v>2022</v>
      </c>
      <c r="B5594">
        <v>1</v>
      </c>
      <c r="C5594">
        <v>89</v>
      </c>
      <c r="D5594" s="3">
        <v>726</v>
      </c>
      <c r="E5594" s="3">
        <v>1329</v>
      </c>
    </row>
    <row r="5595" spans="1:5" x14ac:dyDescent="0.4">
      <c r="A5595">
        <v>2022</v>
      </c>
      <c r="B5595">
        <v>1</v>
      </c>
      <c r="C5595">
        <v>90</v>
      </c>
      <c r="D5595" s="3">
        <v>543</v>
      </c>
      <c r="E5595" s="3">
        <v>1126</v>
      </c>
    </row>
    <row r="5596" spans="1:5" x14ac:dyDescent="0.4">
      <c r="A5596">
        <v>2022</v>
      </c>
      <c r="B5596">
        <v>1</v>
      </c>
      <c r="C5596">
        <v>91</v>
      </c>
      <c r="D5596" s="3">
        <v>425</v>
      </c>
      <c r="E5596" s="3">
        <v>945</v>
      </c>
    </row>
    <row r="5597" spans="1:5" x14ac:dyDescent="0.4">
      <c r="A5597">
        <v>2022</v>
      </c>
      <c r="B5597">
        <v>1</v>
      </c>
      <c r="C5597">
        <v>92</v>
      </c>
      <c r="D5597" s="3">
        <v>304</v>
      </c>
      <c r="E5597" s="3">
        <v>842</v>
      </c>
    </row>
    <row r="5598" spans="1:5" x14ac:dyDescent="0.4">
      <c r="A5598">
        <v>2022</v>
      </c>
      <c r="B5598">
        <v>1</v>
      </c>
      <c r="C5598">
        <v>93</v>
      </c>
      <c r="D5598" s="3">
        <v>258</v>
      </c>
      <c r="E5598" s="3">
        <v>674</v>
      </c>
    </row>
    <row r="5599" spans="1:5" x14ac:dyDescent="0.4">
      <c r="A5599">
        <v>2022</v>
      </c>
      <c r="B5599">
        <v>1</v>
      </c>
      <c r="C5599">
        <v>94</v>
      </c>
      <c r="D5599" s="3">
        <v>210</v>
      </c>
      <c r="E5599" s="3">
        <v>529</v>
      </c>
    </row>
    <row r="5600" spans="1:5" x14ac:dyDescent="0.4">
      <c r="A5600">
        <v>2022</v>
      </c>
      <c r="B5600">
        <v>1</v>
      </c>
      <c r="C5600">
        <v>95</v>
      </c>
      <c r="D5600" s="3">
        <v>115</v>
      </c>
      <c r="E5600" s="3">
        <v>397</v>
      </c>
    </row>
    <row r="5601" spans="1:5" x14ac:dyDescent="0.4">
      <c r="A5601">
        <v>2022</v>
      </c>
      <c r="B5601">
        <v>1</v>
      </c>
      <c r="C5601">
        <v>96</v>
      </c>
      <c r="D5601" s="3">
        <v>88</v>
      </c>
      <c r="E5601" s="3">
        <v>390</v>
      </c>
    </row>
    <row r="5602" spans="1:5" x14ac:dyDescent="0.4">
      <c r="A5602">
        <v>2022</v>
      </c>
      <c r="B5602">
        <v>1</v>
      </c>
      <c r="C5602">
        <v>97</v>
      </c>
      <c r="D5602" s="3">
        <v>57</v>
      </c>
      <c r="E5602" s="3">
        <v>254</v>
      </c>
    </row>
    <row r="5603" spans="1:5" x14ac:dyDescent="0.4">
      <c r="A5603">
        <v>2022</v>
      </c>
      <c r="B5603">
        <v>1</v>
      </c>
      <c r="C5603">
        <v>98</v>
      </c>
      <c r="D5603" s="3">
        <v>45</v>
      </c>
      <c r="E5603" s="3">
        <v>177</v>
      </c>
    </row>
    <row r="5604" spans="1:5" x14ac:dyDescent="0.4">
      <c r="A5604">
        <v>2022</v>
      </c>
      <c r="B5604">
        <v>1</v>
      </c>
      <c r="C5604">
        <v>99</v>
      </c>
      <c r="D5604" s="3">
        <v>25</v>
      </c>
      <c r="E5604" s="3">
        <v>115</v>
      </c>
    </row>
    <row r="5605" spans="1:5" x14ac:dyDescent="0.4">
      <c r="A5605">
        <v>2022</v>
      </c>
      <c r="B5605">
        <v>1</v>
      </c>
      <c r="C5605">
        <v>100</v>
      </c>
      <c r="D5605" s="3">
        <v>12</v>
      </c>
      <c r="E5605" s="3">
        <v>97</v>
      </c>
    </row>
    <row r="5606" spans="1:5" x14ac:dyDescent="0.4">
      <c r="A5606">
        <v>2022</v>
      </c>
      <c r="B5606">
        <v>1</v>
      </c>
      <c r="C5606">
        <v>101</v>
      </c>
      <c r="D5606" s="3">
        <v>8</v>
      </c>
      <c r="E5606" s="3">
        <v>63</v>
      </c>
    </row>
    <row r="5607" spans="1:5" x14ac:dyDescent="0.4">
      <c r="A5607">
        <v>2022</v>
      </c>
      <c r="B5607">
        <v>1</v>
      </c>
      <c r="C5607">
        <v>102</v>
      </c>
      <c r="D5607" s="3">
        <v>6</v>
      </c>
      <c r="E5607" s="3">
        <v>32</v>
      </c>
    </row>
    <row r="5608" spans="1:5" x14ac:dyDescent="0.4">
      <c r="A5608">
        <v>2022</v>
      </c>
      <c r="B5608">
        <v>1</v>
      </c>
      <c r="C5608">
        <v>103</v>
      </c>
      <c r="D5608" s="3">
        <v>5</v>
      </c>
      <c r="E5608" s="3">
        <v>19</v>
      </c>
    </row>
    <row r="5609" spans="1:5" x14ac:dyDescent="0.4">
      <c r="A5609">
        <v>2022</v>
      </c>
      <c r="B5609">
        <v>1</v>
      </c>
      <c r="C5609">
        <v>104</v>
      </c>
      <c r="D5609" s="3">
        <v>2</v>
      </c>
      <c r="E5609" s="3">
        <v>11</v>
      </c>
    </row>
    <row r="5610" spans="1:5" x14ac:dyDescent="0.4">
      <c r="A5610">
        <v>2022</v>
      </c>
      <c r="B5610">
        <v>1</v>
      </c>
      <c r="C5610">
        <v>105</v>
      </c>
      <c r="D5610" s="3">
        <v>1</v>
      </c>
      <c r="E5610" s="3">
        <v>7</v>
      </c>
    </row>
    <row r="5611" spans="1:5" x14ac:dyDescent="0.4">
      <c r="A5611">
        <v>2022</v>
      </c>
      <c r="B5611">
        <v>1</v>
      </c>
      <c r="C5611">
        <v>106</v>
      </c>
      <c r="D5611" s="3">
        <v>1</v>
      </c>
      <c r="E5611" s="3">
        <v>4</v>
      </c>
    </row>
    <row r="5612" spans="1:5" x14ac:dyDescent="0.4">
      <c r="A5612">
        <v>2022</v>
      </c>
      <c r="B5612">
        <v>1</v>
      </c>
      <c r="C5612">
        <v>107</v>
      </c>
      <c r="D5612" s="3"/>
      <c r="E5612" s="3">
        <v>4</v>
      </c>
    </row>
    <row r="5613" spans="1:5" x14ac:dyDescent="0.4">
      <c r="A5613">
        <v>2022</v>
      </c>
      <c r="B5613">
        <v>1</v>
      </c>
      <c r="C5613">
        <v>108</v>
      </c>
      <c r="D5613" s="3">
        <v>1</v>
      </c>
      <c r="E5613" s="3"/>
    </row>
    <row r="5614" spans="1:5" x14ac:dyDescent="0.4">
      <c r="A5614">
        <v>2022</v>
      </c>
      <c r="B5614">
        <v>1</v>
      </c>
      <c r="C5614">
        <v>109</v>
      </c>
      <c r="D5614" s="3">
        <v>1</v>
      </c>
      <c r="E5614" s="3"/>
    </row>
    <row r="5615" spans="1:5" x14ac:dyDescent="0.4">
      <c r="A5615">
        <v>2022</v>
      </c>
      <c r="B5615">
        <v>1</v>
      </c>
      <c r="C5615">
        <v>110</v>
      </c>
      <c r="D5615" s="3"/>
      <c r="E5615" s="3"/>
    </row>
    <row r="5616" spans="1:5" x14ac:dyDescent="0.4">
      <c r="A5616">
        <v>2022</v>
      </c>
      <c r="B5616">
        <v>1</v>
      </c>
      <c r="C5616">
        <v>111</v>
      </c>
      <c r="D5616" s="3"/>
      <c r="E5616" s="3">
        <v>2</v>
      </c>
    </row>
    <row r="5617" spans="1:5" x14ac:dyDescent="0.4">
      <c r="A5617">
        <v>2022</v>
      </c>
      <c r="B5617">
        <v>1</v>
      </c>
      <c r="C5617">
        <v>112</v>
      </c>
      <c r="D5617" s="3"/>
      <c r="E5617" s="3"/>
    </row>
    <row r="5618" spans="1:5" x14ac:dyDescent="0.4">
      <c r="A5618">
        <v>2022</v>
      </c>
      <c r="B5618">
        <v>1</v>
      </c>
      <c r="C5618">
        <v>113</v>
      </c>
      <c r="D5618" s="3"/>
      <c r="E5618" s="3"/>
    </row>
    <row r="5619" spans="1:5" x14ac:dyDescent="0.4">
      <c r="A5619">
        <v>2022</v>
      </c>
      <c r="B5619">
        <v>1</v>
      </c>
      <c r="C5619">
        <v>114</v>
      </c>
      <c r="D5619" s="3"/>
      <c r="E5619" s="3"/>
    </row>
    <row r="5620" spans="1:5" x14ac:dyDescent="0.4">
      <c r="A5620">
        <v>2022</v>
      </c>
      <c r="B5620">
        <v>1</v>
      </c>
      <c r="C5620">
        <v>115</v>
      </c>
      <c r="D5620" s="3"/>
      <c r="E5620" s="3"/>
    </row>
    <row r="5621" spans="1:5" x14ac:dyDescent="0.4">
      <c r="A5621">
        <v>2022</v>
      </c>
      <c r="B5621">
        <v>1</v>
      </c>
      <c r="C5621">
        <v>116</v>
      </c>
      <c r="D5621" s="3"/>
      <c r="E5621" s="3"/>
    </row>
    <row r="5622" spans="1:5" x14ac:dyDescent="0.4">
      <c r="A5622">
        <v>2022</v>
      </c>
      <c r="B5622">
        <v>1</v>
      </c>
      <c r="C5622">
        <v>117</v>
      </c>
      <c r="D5622" s="3"/>
      <c r="E5622" s="3"/>
    </row>
    <row r="5623" spans="1:5" x14ac:dyDescent="0.4">
      <c r="A5623">
        <v>2022</v>
      </c>
      <c r="B5623">
        <v>1</v>
      </c>
      <c r="C5623">
        <v>118</v>
      </c>
      <c r="D5623" s="3"/>
      <c r="E5623" s="3"/>
    </row>
    <row r="5624" spans="1:5" x14ac:dyDescent="0.4">
      <c r="A5624">
        <v>2022</v>
      </c>
      <c r="B5624">
        <v>1</v>
      </c>
      <c r="C5624">
        <v>119</v>
      </c>
      <c r="D5624" s="3"/>
      <c r="E5624" s="3"/>
    </row>
    <row r="5625" spans="1:5" x14ac:dyDescent="0.4">
      <c r="A5625">
        <v>2022</v>
      </c>
      <c r="B5625">
        <v>1</v>
      </c>
      <c r="C5625">
        <v>120</v>
      </c>
      <c r="D5625" s="3"/>
      <c r="E5625" s="3"/>
    </row>
    <row r="5626" spans="1:5" x14ac:dyDescent="0.4">
      <c r="A5626">
        <v>2022</v>
      </c>
      <c r="B5626">
        <v>1</v>
      </c>
      <c r="C5626">
        <v>121</v>
      </c>
      <c r="D5626" s="3"/>
      <c r="E5626" s="3"/>
    </row>
    <row r="5627" spans="1:5" x14ac:dyDescent="0.4">
      <c r="A5627">
        <v>2022</v>
      </c>
      <c r="B5627">
        <v>1</v>
      </c>
      <c r="C5627">
        <v>122</v>
      </c>
      <c r="D5627" s="3"/>
      <c r="E5627" s="3"/>
    </row>
    <row r="5628" spans="1:5" x14ac:dyDescent="0.4">
      <c r="A5628">
        <v>2022</v>
      </c>
      <c r="B5628">
        <v>1</v>
      </c>
      <c r="C5628">
        <v>123</v>
      </c>
      <c r="D5628" s="3"/>
      <c r="E5628" s="3"/>
    </row>
    <row r="5629" spans="1:5" x14ac:dyDescent="0.4">
      <c r="A5629">
        <v>2022</v>
      </c>
      <c r="B5629">
        <v>1</v>
      </c>
      <c r="C5629">
        <v>124</v>
      </c>
      <c r="D5629" s="3"/>
      <c r="E5629" s="3"/>
    </row>
    <row r="5630" spans="1:5" x14ac:dyDescent="0.4">
      <c r="A5630">
        <v>2022</v>
      </c>
      <c r="B5630">
        <v>1</v>
      </c>
      <c r="C5630">
        <v>125</v>
      </c>
      <c r="D5630" s="3"/>
      <c r="E5630" s="3"/>
    </row>
    <row r="5631" spans="1:5" x14ac:dyDescent="0.4">
      <c r="A5631">
        <v>2022</v>
      </c>
      <c r="B5631">
        <v>1</v>
      </c>
      <c r="C5631">
        <v>126</v>
      </c>
      <c r="D5631" s="3"/>
      <c r="E5631" s="3"/>
    </row>
    <row r="5632" spans="1:5" x14ac:dyDescent="0.4">
      <c r="A5632">
        <v>2022</v>
      </c>
      <c r="B5632">
        <v>1</v>
      </c>
      <c r="C5632">
        <v>127</v>
      </c>
      <c r="D5632" s="3"/>
      <c r="E5632" s="3"/>
    </row>
    <row r="5633" spans="1:5" x14ac:dyDescent="0.4">
      <c r="A5633">
        <v>2022</v>
      </c>
      <c r="B5633">
        <v>1</v>
      </c>
      <c r="C5633">
        <v>128</v>
      </c>
      <c r="D5633" s="3"/>
      <c r="E5633" s="3"/>
    </row>
    <row r="5634" spans="1:5" x14ac:dyDescent="0.4">
      <c r="A5634">
        <v>2022</v>
      </c>
      <c r="B5634">
        <v>1</v>
      </c>
      <c r="C5634">
        <v>129</v>
      </c>
      <c r="D5634" s="3"/>
      <c r="E5634" s="3"/>
    </row>
    <row r="5635" spans="1:5" x14ac:dyDescent="0.4">
      <c r="A5635">
        <v>2022</v>
      </c>
      <c r="B5635">
        <v>1</v>
      </c>
      <c r="C5635">
        <v>130</v>
      </c>
      <c r="D5635" s="3"/>
      <c r="E5635" s="3"/>
    </row>
    <row r="5636" spans="1:5" x14ac:dyDescent="0.4">
      <c r="A5636">
        <v>2022</v>
      </c>
      <c r="B5636">
        <v>2</v>
      </c>
      <c r="C5636">
        <v>0</v>
      </c>
      <c r="D5636" s="3">
        <v>942</v>
      </c>
      <c r="E5636" s="3">
        <v>892</v>
      </c>
    </row>
    <row r="5637" spans="1:5" x14ac:dyDescent="0.4">
      <c r="A5637">
        <v>2022</v>
      </c>
      <c r="B5637">
        <v>2</v>
      </c>
      <c r="C5637">
        <v>1</v>
      </c>
      <c r="D5637" s="3">
        <v>1022</v>
      </c>
      <c r="E5637" s="3">
        <v>1017</v>
      </c>
    </row>
    <row r="5638" spans="1:5" x14ac:dyDescent="0.4">
      <c r="A5638">
        <v>2022</v>
      </c>
      <c r="B5638">
        <v>2</v>
      </c>
      <c r="C5638">
        <v>2</v>
      </c>
      <c r="D5638" s="3">
        <v>1198</v>
      </c>
      <c r="E5638" s="3">
        <v>1071</v>
      </c>
    </row>
    <row r="5639" spans="1:5" x14ac:dyDescent="0.4">
      <c r="A5639">
        <v>2022</v>
      </c>
      <c r="B5639">
        <v>2</v>
      </c>
      <c r="C5639">
        <v>3</v>
      </c>
      <c r="D5639" s="3">
        <v>1206</v>
      </c>
      <c r="E5639" s="3">
        <v>1080</v>
      </c>
    </row>
    <row r="5640" spans="1:5" x14ac:dyDescent="0.4">
      <c r="A5640">
        <v>2022</v>
      </c>
      <c r="B5640">
        <v>2</v>
      </c>
      <c r="C5640">
        <v>4</v>
      </c>
      <c r="D5640" s="3">
        <v>1274</v>
      </c>
      <c r="E5640" s="3">
        <v>1221</v>
      </c>
    </row>
    <row r="5641" spans="1:5" x14ac:dyDescent="0.4">
      <c r="A5641">
        <v>2022</v>
      </c>
      <c r="B5641">
        <v>2</v>
      </c>
      <c r="C5641">
        <v>5</v>
      </c>
      <c r="D5641" s="3">
        <v>1387</v>
      </c>
      <c r="E5641" s="3">
        <v>1227</v>
      </c>
    </row>
    <row r="5642" spans="1:5" x14ac:dyDescent="0.4">
      <c r="A5642">
        <v>2022</v>
      </c>
      <c r="B5642">
        <v>2</v>
      </c>
      <c r="C5642">
        <v>6</v>
      </c>
      <c r="D5642" s="3">
        <v>1414</v>
      </c>
      <c r="E5642" s="3">
        <v>1305</v>
      </c>
    </row>
    <row r="5643" spans="1:5" x14ac:dyDescent="0.4">
      <c r="A5643">
        <v>2022</v>
      </c>
      <c r="B5643">
        <v>2</v>
      </c>
      <c r="C5643">
        <v>7</v>
      </c>
      <c r="D5643" s="3">
        <v>1394</v>
      </c>
      <c r="E5643" s="3">
        <v>1397</v>
      </c>
    </row>
    <row r="5644" spans="1:5" x14ac:dyDescent="0.4">
      <c r="A5644">
        <v>2022</v>
      </c>
      <c r="B5644">
        <v>2</v>
      </c>
      <c r="C5644">
        <v>8</v>
      </c>
      <c r="D5644" s="3">
        <v>1407</v>
      </c>
      <c r="E5644" s="3">
        <v>1431</v>
      </c>
    </row>
    <row r="5645" spans="1:5" x14ac:dyDescent="0.4">
      <c r="A5645">
        <v>2022</v>
      </c>
      <c r="B5645">
        <v>2</v>
      </c>
      <c r="C5645">
        <v>9</v>
      </c>
      <c r="D5645" s="3">
        <v>1494</v>
      </c>
      <c r="E5645" s="3">
        <v>1419</v>
      </c>
    </row>
    <row r="5646" spans="1:5" x14ac:dyDescent="0.4">
      <c r="A5646">
        <v>2022</v>
      </c>
      <c r="B5646">
        <v>2</v>
      </c>
      <c r="C5646">
        <v>10</v>
      </c>
      <c r="D5646" s="3">
        <v>1509</v>
      </c>
      <c r="E5646" s="3">
        <v>1539</v>
      </c>
    </row>
    <row r="5647" spans="1:5" x14ac:dyDescent="0.4">
      <c r="A5647">
        <v>2022</v>
      </c>
      <c r="B5647">
        <v>2</v>
      </c>
      <c r="C5647">
        <v>11</v>
      </c>
      <c r="D5647" s="3">
        <v>1625</v>
      </c>
      <c r="E5647" s="3">
        <v>1524</v>
      </c>
    </row>
    <row r="5648" spans="1:5" x14ac:dyDescent="0.4">
      <c r="A5648">
        <v>2022</v>
      </c>
      <c r="B5648">
        <v>2</v>
      </c>
      <c r="C5648">
        <v>12</v>
      </c>
      <c r="D5648" s="3">
        <v>1535</v>
      </c>
      <c r="E5648" s="3">
        <v>1491</v>
      </c>
    </row>
    <row r="5649" spans="1:5" x14ac:dyDescent="0.4">
      <c r="A5649">
        <v>2022</v>
      </c>
      <c r="B5649">
        <v>2</v>
      </c>
      <c r="C5649">
        <v>13</v>
      </c>
      <c r="D5649" s="3">
        <v>1647</v>
      </c>
      <c r="E5649" s="3">
        <v>1514</v>
      </c>
    </row>
    <row r="5650" spans="1:5" x14ac:dyDescent="0.4">
      <c r="A5650">
        <v>2022</v>
      </c>
      <c r="B5650">
        <v>2</v>
      </c>
      <c r="C5650">
        <v>14</v>
      </c>
      <c r="D5650" s="3">
        <v>1618</v>
      </c>
      <c r="E5650" s="3">
        <v>1623</v>
      </c>
    </row>
    <row r="5651" spans="1:5" x14ac:dyDescent="0.4">
      <c r="A5651">
        <v>2022</v>
      </c>
      <c r="B5651">
        <v>2</v>
      </c>
      <c r="C5651">
        <v>15</v>
      </c>
      <c r="D5651" s="3">
        <v>1775</v>
      </c>
      <c r="E5651" s="3">
        <v>1628</v>
      </c>
    </row>
    <row r="5652" spans="1:5" x14ac:dyDescent="0.4">
      <c r="A5652">
        <v>2022</v>
      </c>
      <c r="B5652">
        <v>2</v>
      </c>
      <c r="C5652">
        <v>16</v>
      </c>
      <c r="D5652" s="3">
        <v>1984</v>
      </c>
      <c r="E5652" s="3">
        <v>1550</v>
      </c>
    </row>
    <row r="5653" spans="1:5" x14ac:dyDescent="0.4">
      <c r="A5653">
        <v>2022</v>
      </c>
      <c r="B5653">
        <v>2</v>
      </c>
      <c r="C5653">
        <v>17</v>
      </c>
      <c r="D5653" s="3">
        <v>2078</v>
      </c>
      <c r="E5653" s="3">
        <v>1670</v>
      </c>
    </row>
    <row r="5654" spans="1:5" x14ac:dyDescent="0.4">
      <c r="A5654">
        <v>2022</v>
      </c>
      <c r="B5654">
        <v>2</v>
      </c>
      <c r="C5654">
        <v>18</v>
      </c>
      <c r="D5654" s="3">
        <v>2231</v>
      </c>
      <c r="E5654" s="3">
        <v>1741</v>
      </c>
    </row>
    <row r="5655" spans="1:5" x14ac:dyDescent="0.4">
      <c r="A5655">
        <v>2022</v>
      </c>
      <c r="B5655">
        <v>2</v>
      </c>
      <c r="C5655">
        <v>19</v>
      </c>
      <c r="D5655" s="3">
        <v>2329</v>
      </c>
      <c r="E5655" s="3">
        <v>1842</v>
      </c>
    </row>
    <row r="5656" spans="1:5" x14ac:dyDescent="0.4">
      <c r="A5656">
        <v>2022</v>
      </c>
      <c r="B5656">
        <v>2</v>
      </c>
      <c r="C5656">
        <v>20</v>
      </c>
      <c r="D5656" s="3">
        <v>2478</v>
      </c>
      <c r="E5656" s="3">
        <v>1867</v>
      </c>
    </row>
    <row r="5657" spans="1:5" x14ac:dyDescent="0.4">
      <c r="A5657">
        <v>2022</v>
      </c>
      <c r="B5657">
        <v>2</v>
      </c>
      <c r="C5657">
        <v>21</v>
      </c>
      <c r="D5657" s="3">
        <v>2603</v>
      </c>
      <c r="E5657" s="3">
        <v>1940</v>
      </c>
    </row>
    <row r="5658" spans="1:5" x14ac:dyDescent="0.4">
      <c r="A5658">
        <v>2022</v>
      </c>
      <c r="B5658">
        <v>2</v>
      </c>
      <c r="C5658">
        <v>22</v>
      </c>
      <c r="D5658" s="3">
        <v>2504</v>
      </c>
      <c r="E5658" s="3">
        <v>1876</v>
      </c>
    </row>
    <row r="5659" spans="1:5" x14ac:dyDescent="0.4">
      <c r="A5659">
        <v>2022</v>
      </c>
      <c r="B5659">
        <v>2</v>
      </c>
      <c r="C5659">
        <v>23</v>
      </c>
      <c r="D5659" s="3">
        <v>2146</v>
      </c>
      <c r="E5659" s="3">
        <v>1709</v>
      </c>
    </row>
    <row r="5660" spans="1:5" x14ac:dyDescent="0.4">
      <c r="A5660">
        <v>2022</v>
      </c>
      <c r="B5660">
        <v>2</v>
      </c>
      <c r="C5660">
        <v>24</v>
      </c>
      <c r="D5660" s="3">
        <v>1945</v>
      </c>
      <c r="E5660" s="3">
        <v>1649</v>
      </c>
    </row>
    <row r="5661" spans="1:5" x14ac:dyDescent="0.4">
      <c r="A5661">
        <v>2022</v>
      </c>
      <c r="B5661">
        <v>2</v>
      </c>
      <c r="C5661">
        <v>25</v>
      </c>
      <c r="D5661" s="3">
        <v>1925</v>
      </c>
      <c r="E5661" s="3">
        <v>1610</v>
      </c>
    </row>
    <row r="5662" spans="1:5" x14ac:dyDescent="0.4">
      <c r="A5662">
        <v>2022</v>
      </c>
      <c r="B5662">
        <v>2</v>
      </c>
      <c r="C5662">
        <v>26</v>
      </c>
      <c r="D5662" s="3">
        <v>1853</v>
      </c>
      <c r="E5662" s="3">
        <v>1464</v>
      </c>
    </row>
    <row r="5663" spans="1:5" x14ac:dyDescent="0.4">
      <c r="A5663">
        <v>2022</v>
      </c>
      <c r="B5663">
        <v>2</v>
      </c>
      <c r="C5663">
        <v>27</v>
      </c>
      <c r="D5663" s="3">
        <v>1882</v>
      </c>
      <c r="E5663" s="3">
        <v>1573</v>
      </c>
    </row>
    <row r="5664" spans="1:5" x14ac:dyDescent="0.4">
      <c r="A5664">
        <v>2022</v>
      </c>
      <c r="B5664">
        <v>2</v>
      </c>
      <c r="C5664">
        <v>28</v>
      </c>
      <c r="D5664" s="3">
        <v>1819</v>
      </c>
      <c r="E5664" s="3">
        <v>1456</v>
      </c>
    </row>
    <row r="5665" spans="1:5" x14ac:dyDescent="0.4">
      <c r="A5665">
        <v>2022</v>
      </c>
      <c r="B5665">
        <v>2</v>
      </c>
      <c r="C5665">
        <v>29</v>
      </c>
      <c r="D5665" s="3">
        <v>1727</v>
      </c>
      <c r="E5665" s="3">
        <v>1436</v>
      </c>
    </row>
    <row r="5666" spans="1:5" x14ac:dyDescent="0.4">
      <c r="A5666">
        <v>2022</v>
      </c>
      <c r="B5666">
        <v>2</v>
      </c>
      <c r="C5666">
        <v>30</v>
      </c>
      <c r="D5666" s="3">
        <v>1807</v>
      </c>
      <c r="E5666" s="3">
        <v>1498</v>
      </c>
    </row>
    <row r="5667" spans="1:5" x14ac:dyDescent="0.4">
      <c r="A5667">
        <v>2022</v>
      </c>
      <c r="B5667">
        <v>2</v>
      </c>
      <c r="C5667">
        <v>31</v>
      </c>
      <c r="D5667" s="3">
        <v>1798</v>
      </c>
      <c r="E5667" s="3">
        <v>1521</v>
      </c>
    </row>
    <row r="5668" spans="1:5" x14ac:dyDescent="0.4">
      <c r="A5668">
        <v>2022</v>
      </c>
      <c r="B5668">
        <v>2</v>
      </c>
      <c r="C5668">
        <v>32</v>
      </c>
      <c r="D5668" s="3">
        <v>1788</v>
      </c>
      <c r="E5668" s="3">
        <v>1603</v>
      </c>
    </row>
    <row r="5669" spans="1:5" x14ac:dyDescent="0.4">
      <c r="A5669">
        <v>2022</v>
      </c>
      <c r="B5669">
        <v>2</v>
      </c>
      <c r="C5669">
        <v>33</v>
      </c>
      <c r="D5669" s="3">
        <v>1929</v>
      </c>
      <c r="E5669" s="3">
        <v>1671</v>
      </c>
    </row>
    <row r="5670" spans="1:5" x14ac:dyDescent="0.4">
      <c r="A5670">
        <v>2022</v>
      </c>
      <c r="B5670">
        <v>2</v>
      </c>
      <c r="C5670">
        <v>34</v>
      </c>
      <c r="D5670" s="3">
        <v>1927</v>
      </c>
      <c r="E5670" s="3">
        <v>1712</v>
      </c>
    </row>
    <row r="5671" spans="1:5" x14ac:dyDescent="0.4">
      <c r="A5671">
        <v>2022</v>
      </c>
      <c r="B5671">
        <v>2</v>
      </c>
      <c r="C5671">
        <v>35</v>
      </c>
      <c r="D5671" s="3">
        <v>1962</v>
      </c>
      <c r="E5671" s="3">
        <v>1671</v>
      </c>
    </row>
    <row r="5672" spans="1:5" x14ac:dyDescent="0.4">
      <c r="A5672">
        <v>2022</v>
      </c>
      <c r="B5672">
        <v>2</v>
      </c>
      <c r="C5672">
        <v>36</v>
      </c>
      <c r="D5672" s="3">
        <v>1971</v>
      </c>
      <c r="E5672" s="3">
        <v>1771</v>
      </c>
    </row>
    <row r="5673" spans="1:5" x14ac:dyDescent="0.4">
      <c r="A5673">
        <v>2022</v>
      </c>
      <c r="B5673">
        <v>2</v>
      </c>
      <c r="C5673">
        <v>37</v>
      </c>
      <c r="D5673" s="3">
        <v>2098</v>
      </c>
      <c r="E5673" s="3">
        <v>1881</v>
      </c>
    </row>
    <row r="5674" spans="1:5" x14ac:dyDescent="0.4">
      <c r="A5674">
        <v>2022</v>
      </c>
      <c r="B5674">
        <v>2</v>
      </c>
      <c r="C5674">
        <v>38</v>
      </c>
      <c r="D5674" s="3">
        <v>2082</v>
      </c>
      <c r="E5674" s="3">
        <v>1999</v>
      </c>
    </row>
    <row r="5675" spans="1:5" x14ac:dyDescent="0.4">
      <c r="A5675">
        <v>2022</v>
      </c>
      <c r="B5675">
        <v>2</v>
      </c>
      <c r="C5675">
        <v>39</v>
      </c>
      <c r="D5675" s="3">
        <v>2121</v>
      </c>
      <c r="E5675" s="3">
        <v>1949</v>
      </c>
    </row>
    <row r="5676" spans="1:5" x14ac:dyDescent="0.4">
      <c r="A5676">
        <v>2022</v>
      </c>
      <c r="B5676">
        <v>2</v>
      </c>
      <c r="C5676">
        <v>40</v>
      </c>
      <c r="D5676" s="3">
        <v>2119</v>
      </c>
      <c r="E5676" s="3">
        <v>1993</v>
      </c>
    </row>
    <row r="5677" spans="1:5" x14ac:dyDescent="0.4">
      <c r="A5677">
        <v>2022</v>
      </c>
      <c r="B5677">
        <v>2</v>
      </c>
      <c r="C5677">
        <v>41</v>
      </c>
      <c r="D5677" s="3">
        <v>2175</v>
      </c>
      <c r="E5677" s="3">
        <v>2086</v>
      </c>
    </row>
    <row r="5678" spans="1:5" x14ac:dyDescent="0.4">
      <c r="A5678">
        <v>2022</v>
      </c>
      <c r="B5678">
        <v>2</v>
      </c>
      <c r="C5678">
        <v>42</v>
      </c>
      <c r="D5678" s="3">
        <v>2350</v>
      </c>
      <c r="E5678" s="3">
        <v>2257</v>
      </c>
    </row>
    <row r="5679" spans="1:5" x14ac:dyDescent="0.4">
      <c r="A5679">
        <v>2022</v>
      </c>
      <c r="B5679">
        <v>2</v>
      </c>
      <c r="C5679">
        <v>43</v>
      </c>
      <c r="D5679" s="3">
        <v>2532</v>
      </c>
      <c r="E5679" s="3">
        <v>2320</v>
      </c>
    </row>
    <row r="5680" spans="1:5" x14ac:dyDescent="0.4">
      <c r="A5680">
        <v>2022</v>
      </c>
      <c r="B5680">
        <v>2</v>
      </c>
      <c r="C5680">
        <v>44</v>
      </c>
      <c r="D5680" s="3">
        <v>2565</v>
      </c>
      <c r="E5680" s="3">
        <v>2435</v>
      </c>
    </row>
    <row r="5681" spans="1:5" x14ac:dyDescent="0.4">
      <c r="A5681">
        <v>2022</v>
      </c>
      <c r="B5681">
        <v>2</v>
      </c>
      <c r="C5681">
        <v>45</v>
      </c>
      <c r="D5681" s="3">
        <v>2792</v>
      </c>
      <c r="E5681" s="3">
        <v>2571</v>
      </c>
    </row>
    <row r="5682" spans="1:5" x14ac:dyDescent="0.4">
      <c r="A5682">
        <v>2022</v>
      </c>
      <c r="B5682">
        <v>2</v>
      </c>
      <c r="C5682">
        <v>46</v>
      </c>
      <c r="D5682" s="3">
        <v>2924</v>
      </c>
      <c r="E5682" s="3">
        <v>2787</v>
      </c>
    </row>
    <row r="5683" spans="1:5" x14ac:dyDescent="0.4">
      <c r="A5683">
        <v>2022</v>
      </c>
      <c r="B5683">
        <v>2</v>
      </c>
      <c r="C5683">
        <v>47</v>
      </c>
      <c r="D5683" s="3">
        <v>3104</v>
      </c>
      <c r="E5683" s="3">
        <v>2999</v>
      </c>
    </row>
    <row r="5684" spans="1:5" x14ac:dyDescent="0.4">
      <c r="A5684">
        <v>2022</v>
      </c>
      <c r="B5684">
        <v>2</v>
      </c>
      <c r="C5684">
        <v>48</v>
      </c>
      <c r="D5684" s="3">
        <v>3364</v>
      </c>
      <c r="E5684" s="3">
        <v>3147</v>
      </c>
    </row>
    <row r="5685" spans="1:5" x14ac:dyDescent="0.4">
      <c r="A5685">
        <v>2022</v>
      </c>
      <c r="B5685">
        <v>2</v>
      </c>
      <c r="C5685">
        <v>49</v>
      </c>
      <c r="D5685" s="3">
        <v>3414</v>
      </c>
      <c r="E5685" s="3">
        <v>3119</v>
      </c>
    </row>
    <row r="5686" spans="1:5" x14ac:dyDescent="0.4">
      <c r="A5686">
        <v>2022</v>
      </c>
      <c r="B5686">
        <v>2</v>
      </c>
      <c r="C5686">
        <v>50</v>
      </c>
      <c r="D5686" s="3">
        <v>3391</v>
      </c>
      <c r="E5686" s="3">
        <v>3200</v>
      </c>
    </row>
    <row r="5687" spans="1:5" x14ac:dyDescent="0.4">
      <c r="A5687">
        <v>2022</v>
      </c>
      <c r="B5687">
        <v>2</v>
      </c>
      <c r="C5687">
        <v>51</v>
      </c>
      <c r="D5687" s="3">
        <v>3282</v>
      </c>
      <c r="E5687" s="3">
        <v>3061</v>
      </c>
    </row>
    <row r="5688" spans="1:5" x14ac:dyDescent="0.4">
      <c r="A5688">
        <v>2022</v>
      </c>
      <c r="B5688">
        <v>2</v>
      </c>
      <c r="C5688">
        <v>52</v>
      </c>
      <c r="D5688" s="3">
        <v>3151</v>
      </c>
      <c r="E5688" s="3">
        <v>2901</v>
      </c>
    </row>
    <row r="5689" spans="1:5" x14ac:dyDescent="0.4">
      <c r="A5689">
        <v>2022</v>
      </c>
      <c r="B5689">
        <v>2</v>
      </c>
      <c r="C5689">
        <v>53</v>
      </c>
      <c r="D5689" s="3">
        <v>3090</v>
      </c>
      <c r="E5689" s="3">
        <v>2883</v>
      </c>
    </row>
    <row r="5690" spans="1:5" x14ac:dyDescent="0.4">
      <c r="A5690">
        <v>2022</v>
      </c>
      <c r="B5690">
        <v>2</v>
      </c>
      <c r="C5690">
        <v>54</v>
      </c>
      <c r="D5690" s="3">
        <v>3142</v>
      </c>
      <c r="E5690" s="3">
        <v>2894</v>
      </c>
    </row>
    <row r="5691" spans="1:5" x14ac:dyDescent="0.4">
      <c r="A5691">
        <v>2022</v>
      </c>
      <c r="B5691">
        <v>2</v>
      </c>
      <c r="C5691">
        <v>55</v>
      </c>
      <c r="D5691" s="3">
        <v>2454</v>
      </c>
      <c r="E5691" s="3">
        <v>2354</v>
      </c>
    </row>
    <row r="5692" spans="1:5" x14ac:dyDescent="0.4">
      <c r="A5692">
        <v>2022</v>
      </c>
      <c r="B5692">
        <v>2</v>
      </c>
      <c r="C5692">
        <v>56</v>
      </c>
      <c r="D5692" s="3">
        <v>2757</v>
      </c>
      <c r="E5692" s="3">
        <v>2612</v>
      </c>
    </row>
    <row r="5693" spans="1:5" x14ac:dyDescent="0.4">
      <c r="A5693">
        <v>2022</v>
      </c>
      <c r="B5693">
        <v>2</v>
      </c>
      <c r="C5693">
        <v>57</v>
      </c>
      <c r="D5693" s="3">
        <v>2599</v>
      </c>
      <c r="E5693" s="3">
        <v>2603</v>
      </c>
    </row>
    <row r="5694" spans="1:5" x14ac:dyDescent="0.4">
      <c r="A5694">
        <v>2022</v>
      </c>
      <c r="B5694">
        <v>2</v>
      </c>
      <c r="C5694">
        <v>58</v>
      </c>
      <c r="D5694" s="3">
        <v>2570</v>
      </c>
      <c r="E5694" s="3">
        <v>2427</v>
      </c>
    </row>
    <row r="5695" spans="1:5" x14ac:dyDescent="0.4">
      <c r="A5695">
        <v>2022</v>
      </c>
      <c r="B5695">
        <v>2</v>
      </c>
      <c r="C5695">
        <v>59</v>
      </c>
      <c r="D5695" s="3">
        <v>2481</v>
      </c>
      <c r="E5695" s="3">
        <v>2316</v>
      </c>
    </row>
    <row r="5696" spans="1:5" x14ac:dyDescent="0.4">
      <c r="A5696">
        <v>2022</v>
      </c>
      <c r="B5696">
        <v>2</v>
      </c>
      <c r="C5696">
        <v>60</v>
      </c>
      <c r="D5696" s="3">
        <v>2472</v>
      </c>
      <c r="E5696" s="3">
        <v>2363</v>
      </c>
    </row>
    <row r="5697" spans="1:5" x14ac:dyDescent="0.4">
      <c r="A5697">
        <v>2022</v>
      </c>
      <c r="B5697">
        <v>2</v>
      </c>
      <c r="C5697">
        <v>61</v>
      </c>
      <c r="D5697" s="3">
        <v>2305</v>
      </c>
      <c r="E5697" s="3">
        <v>2309</v>
      </c>
    </row>
    <row r="5698" spans="1:5" x14ac:dyDescent="0.4">
      <c r="A5698">
        <v>2022</v>
      </c>
      <c r="B5698">
        <v>2</v>
      </c>
      <c r="C5698">
        <v>62</v>
      </c>
      <c r="D5698" s="3">
        <v>2425</v>
      </c>
      <c r="E5698" s="3">
        <v>2195</v>
      </c>
    </row>
    <row r="5699" spans="1:5" x14ac:dyDescent="0.4">
      <c r="A5699">
        <v>2022</v>
      </c>
      <c r="B5699">
        <v>2</v>
      </c>
      <c r="C5699">
        <v>63</v>
      </c>
      <c r="D5699" s="3">
        <v>2353</v>
      </c>
      <c r="E5699" s="3">
        <v>2288</v>
      </c>
    </row>
    <row r="5700" spans="1:5" x14ac:dyDescent="0.4">
      <c r="A5700">
        <v>2022</v>
      </c>
      <c r="B5700">
        <v>2</v>
      </c>
      <c r="C5700">
        <v>64</v>
      </c>
      <c r="D5700" s="3">
        <v>2148</v>
      </c>
      <c r="E5700" s="3">
        <v>2164</v>
      </c>
    </row>
    <row r="5701" spans="1:5" x14ac:dyDescent="0.4">
      <c r="A5701">
        <v>2022</v>
      </c>
      <c r="B5701">
        <v>2</v>
      </c>
      <c r="C5701">
        <v>65</v>
      </c>
      <c r="D5701" s="3">
        <v>2302</v>
      </c>
      <c r="E5701" s="3">
        <v>2268</v>
      </c>
    </row>
    <row r="5702" spans="1:5" x14ac:dyDescent="0.4">
      <c r="A5702">
        <v>2022</v>
      </c>
      <c r="B5702">
        <v>2</v>
      </c>
      <c r="C5702">
        <v>66</v>
      </c>
      <c r="D5702" s="3">
        <v>2247</v>
      </c>
      <c r="E5702" s="3">
        <v>2282</v>
      </c>
    </row>
    <row r="5703" spans="1:5" x14ac:dyDescent="0.4">
      <c r="A5703">
        <v>2022</v>
      </c>
      <c r="B5703">
        <v>2</v>
      </c>
      <c r="C5703">
        <v>67</v>
      </c>
      <c r="D5703" s="3">
        <v>2343</v>
      </c>
      <c r="E5703" s="3">
        <v>2434</v>
      </c>
    </row>
    <row r="5704" spans="1:5" x14ac:dyDescent="0.4">
      <c r="A5704">
        <v>2022</v>
      </c>
      <c r="B5704">
        <v>2</v>
      </c>
      <c r="C5704">
        <v>68</v>
      </c>
      <c r="D5704" s="3">
        <v>2437</v>
      </c>
      <c r="E5704" s="3">
        <v>2452</v>
      </c>
    </row>
    <row r="5705" spans="1:5" x14ac:dyDescent="0.4">
      <c r="A5705">
        <v>2022</v>
      </c>
      <c r="B5705">
        <v>2</v>
      </c>
      <c r="C5705">
        <v>69</v>
      </c>
      <c r="D5705" s="3">
        <v>2609</v>
      </c>
      <c r="E5705" s="3">
        <v>2711</v>
      </c>
    </row>
    <row r="5706" spans="1:5" x14ac:dyDescent="0.4">
      <c r="A5706">
        <v>2022</v>
      </c>
      <c r="B5706">
        <v>2</v>
      </c>
      <c r="C5706">
        <v>70</v>
      </c>
      <c r="D5706" s="3">
        <v>2762</v>
      </c>
      <c r="E5706" s="3">
        <v>2922</v>
      </c>
    </row>
    <row r="5707" spans="1:5" x14ac:dyDescent="0.4">
      <c r="A5707">
        <v>2022</v>
      </c>
      <c r="B5707">
        <v>2</v>
      </c>
      <c r="C5707">
        <v>71</v>
      </c>
      <c r="D5707" s="3">
        <v>2899</v>
      </c>
      <c r="E5707" s="3">
        <v>3090</v>
      </c>
    </row>
    <row r="5708" spans="1:5" x14ac:dyDescent="0.4">
      <c r="A5708">
        <v>2022</v>
      </c>
      <c r="B5708">
        <v>2</v>
      </c>
      <c r="C5708">
        <v>72</v>
      </c>
      <c r="D5708" s="3">
        <v>3353</v>
      </c>
      <c r="E5708" s="3">
        <v>3789</v>
      </c>
    </row>
    <row r="5709" spans="1:5" x14ac:dyDescent="0.4">
      <c r="A5709">
        <v>2022</v>
      </c>
      <c r="B5709">
        <v>2</v>
      </c>
      <c r="C5709">
        <v>73</v>
      </c>
      <c r="D5709" s="3">
        <v>3184</v>
      </c>
      <c r="E5709" s="3">
        <v>3688</v>
      </c>
    </row>
    <row r="5710" spans="1:5" x14ac:dyDescent="0.4">
      <c r="A5710">
        <v>2022</v>
      </c>
      <c r="B5710">
        <v>2</v>
      </c>
      <c r="C5710">
        <v>74</v>
      </c>
      <c r="D5710" s="3">
        <v>3462</v>
      </c>
      <c r="E5710" s="3">
        <v>3989</v>
      </c>
    </row>
    <row r="5711" spans="1:5" x14ac:dyDescent="0.4">
      <c r="A5711">
        <v>2022</v>
      </c>
      <c r="B5711">
        <v>2</v>
      </c>
      <c r="C5711">
        <v>75</v>
      </c>
      <c r="D5711" s="3">
        <v>2453</v>
      </c>
      <c r="E5711" s="3">
        <v>2978</v>
      </c>
    </row>
    <row r="5712" spans="1:5" x14ac:dyDescent="0.4">
      <c r="A5712">
        <v>2022</v>
      </c>
      <c r="B5712">
        <v>2</v>
      </c>
      <c r="C5712">
        <v>76</v>
      </c>
      <c r="D5712" s="3">
        <v>1814</v>
      </c>
      <c r="E5712" s="3">
        <v>2336</v>
      </c>
    </row>
    <row r="5713" spans="1:5" x14ac:dyDescent="0.4">
      <c r="A5713">
        <v>2022</v>
      </c>
      <c r="B5713">
        <v>2</v>
      </c>
      <c r="C5713">
        <v>77</v>
      </c>
      <c r="D5713" s="3">
        <v>2342</v>
      </c>
      <c r="E5713" s="3">
        <v>2908</v>
      </c>
    </row>
    <row r="5714" spans="1:5" x14ac:dyDescent="0.4">
      <c r="A5714">
        <v>2022</v>
      </c>
      <c r="B5714">
        <v>2</v>
      </c>
      <c r="C5714">
        <v>78</v>
      </c>
      <c r="D5714" s="3">
        <v>2595</v>
      </c>
      <c r="E5714" s="3">
        <v>3161</v>
      </c>
    </row>
    <row r="5715" spans="1:5" x14ac:dyDescent="0.4">
      <c r="A5715">
        <v>2022</v>
      </c>
      <c r="B5715">
        <v>2</v>
      </c>
      <c r="C5715">
        <v>79</v>
      </c>
      <c r="D5715" s="3">
        <v>2489</v>
      </c>
      <c r="E5715" s="3">
        <v>2946</v>
      </c>
    </row>
    <row r="5716" spans="1:5" x14ac:dyDescent="0.4">
      <c r="A5716">
        <v>2022</v>
      </c>
      <c r="B5716">
        <v>2</v>
      </c>
      <c r="C5716">
        <v>80</v>
      </c>
      <c r="D5716" s="3">
        <v>2355</v>
      </c>
      <c r="E5716" s="3">
        <v>2998</v>
      </c>
    </row>
    <row r="5717" spans="1:5" x14ac:dyDescent="0.4">
      <c r="A5717">
        <v>2022</v>
      </c>
      <c r="B5717">
        <v>2</v>
      </c>
      <c r="C5717">
        <v>81</v>
      </c>
      <c r="D5717" s="3">
        <v>2009</v>
      </c>
      <c r="E5717" s="3">
        <v>2609</v>
      </c>
    </row>
    <row r="5718" spans="1:5" x14ac:dyDescent="0.4">
      <c r="A5718">
        <v>2022</v>
      </c>
      <c r="B5718">
        <v>2</v>
      </c>
      <c r="C5718">
        <v>82</v>
      </c>
      <c r="D5718" s="3">
        <v>1792</v>
      </c>
      <c r="E5718" s="3">
        <v>2290</v>
      </c>
    </row>
    <row r="5719" spans="1:5" x14ac:dyDescent="0.4">
      <c r="A5719">
        <v>2022</v>
      </c>
      <c r="B5719">
        <v>2</v>
      </c>
      <c r="C5719">
        <v>83</v>
      </c>
      <c r="D5719" s="3">
        <v>1548</v>
      </c>
      <c r="E5719" s="3">
        <v>2043</v>
      </c>
    </row>
    <row r="5720" spans="1:5" x14ac:dyDescent="0.4">
      <c r="A5720">
        <v>2022</v>
      </c>
      <c r="B5720">
        <v>2</v>
      </c>
      <c r="C5720">
        <v>84</v>
      </c>
      <c r="D5720" s="3">
        <v>1546</v>
      </c>
      <c r="E5720" s="3">
        <v>2145</v>
      </c>
    </row>
    <row r="5721" spans="1:5" x14ac:dyDescent="0.4">
      <c r="A5721">
        <v>2022</v>
      </c>
      <c r="B5721">
        <v>2</v>
      </c>
      <c r="C5721">
        <v>85</v>
      </c>
      <c r="D5721" s="3">
        <v>1350</v>
      </c>
      <c r="E5721" s="3">
        <v>1900</v>
      </c>
    </row>
    <row r="5722" spans="1:5" x14ac:dyDescent="0.4">
      <c r="A5722">
        <v>2022</v>
      </c>
      <c r="B5722">
        <v>2</v>
      </c>
      <c r="C5722">
        <v>86</v>
      </c>
      <c r="D5722" s="3">
        <v>1263</v>
      </c>
      <c r="E5722" s="3">
        <v>1920</v>
      </c>
    </row>
    <row r="5723" spans="1:5" x14ac:dyDescent="0.4">
      <c r="A5723">
        <v>2022</v>
      </c>
      <c r="B5723">
        <v>2</v>
      </c>
      <c r="C5723">
        <v>87</v>
      </c>
      <c r="D5723" s="3">
        <v>1035</v>
      </c>
      <c r="E5723" s="3">
        <v>1692</v>
      </c>
    </row>
    <row r="5724" spans="1:5" x14ac:dyDescent="0.4">
      <c r="A5724">
        <v>2022</v>
      </c>
      <c r="B5724">
        <v>2</v>
      </c>
      <c r="C5724">
        <v>88</v>
      </c>
      <c r="D5724" s="3">
        <v>839</v>
      </c>
      <c r="E5724" s="3">
        <v>1520</v>
      </c>
    </row>
    <row r="5725" spans="1:5" x14ac:dyDescent="0.4">
      <c r="A5725">
        <v>2022</v>
      </c>
      <c r="B5725">
        <v>2</v>
      </c>
      <c r="C5725">
        <v>89</v>
      </c>
      <c r="D5725" s="3">
        <v>728</v>
      </c>
      <c r="E5725" s="3">
        <v>1343</v>
      </c>
    </row>
    <row r="5726" spans="1:5" x14ac:dyDescent="0.4">
      <c r="A5726">
        <v>2022</v>
      </c>
      <c r="B5726">
        <v>2</v>
      </c>
      <c r="C5726">
        <v>90</v>
      </c>
      <c r="D5726" s="3">
        <v>548</v>
      </c>
      <c r="E5726" s="3">
        <v>1115</v>
      </c>
    </row>
    <row r="5727" spans="1:5" x14ac:dyDescent="0.4">
      <c r="A5727">
        <v>2022</v>
      </c>
      <c r="B5727">
        <v>2</v>
      </c>
      <c r="C5727">
        <v>91</v>
      </c>
      <c r="D5727" s="3">
        <v>427</v>
      </c>
      <c r="E5727" s="3">
        <v>962</v>
      </c>
    </row>
    <row r="5728" spans="1:5" x14ac:dyDescent="0.4">
      <c r="A5728">
        <v>2022</v>
      </c>
      <c r="B5728">
        <v>2</v>
      </c>
      <c r="C5728">
        <v>92</v>
      </c>
      <c r="D5728" s="3">
        <v>314</v>
      </c>
      <c r="E5728" s="3">
        <v>850</v>
      </c>
    </row>
    <row r="5729" spans="1:5" x14ac:dyDescent="0.4">
      <c r="A5729">
        <v>2022</v>
      </c>
      <c r="B5729">
        <v>2</v>
      </c>
      <c r="C5729">
        <v>93</v>
      </c>
      <c r="D5729" s="3">
        <v>252</v>
      </c>
      <c r="E5729" s="3">
        <v>673</v>
      </c>
    </row>
    <row r="5730" spans="1:5" x14ac:dyDescent="0.4">
      <c r="A5730">
        <v>2022</v>
      </c>
      <c r="B5730">
        <v>2</v>
      </c>
      <c r="C5730">
        <v>94</v>
      </c>
      <c r="D5730" s="3">
        <v>211</v>
      </c>
      <c r="E5730" s="3">
        <v>524</v>
      </c>
    </row>
    <row r="5731" spans="1:5" x14ac:dyDescent="0.4">
      <c r="A5731">
        <v>2022</v>
      </c>
      <c r="B5731">
        <v>2</v>
      </c>
      <c r="C5731">
        <v>95</v>
      </c>
      <c r="D5731" s="3">
        <v>116</v>
      </c>
      <c r="E5731" s="3">
        <v>407</v>
      </c>
    </row>
    <row r="5732" spans="1:5" x14ac:dyDescent="0.4">
      <c r="A5732">
        <v>2022</v>
      </c>
      <c r="B5732">
        <v>2</v>
      </c>
      <c r="C5732">
        <v>96</v>
      </c>
      <c r="D5732" s="3">
        <v>90</v>
      </c>
      <c r="E5732" s="3">
        <v>375</v>
      </c>
    </row>
    <row r="5733" spans="1:5" x14ac:dyDescent="0.4">
      <c r="A5733">
        <v>2022</v>
      </c>
      <c r="B5733">
        <v>2</v>
      </c>
      <c r="C5733">
        <v>97</v>
      </c>
      <c r="D5733" s="3">
        <v>50</v>
      </c>
      <c r="E5733" s="3">
        <v>256</v>
      </c>
    </row>
    <row r="5734" spans="1:5" x14ac:dyDescent="0.4">
      <c r="A5734">
        <v>2022</v>
      </c>
      <c r="B5734">
        <v>2</v>
      </c>
      <c r="C5734">
        <v>98</v>
      </c>
      <c r="D5734" s="3">
        <v>44</v>
      </c>
      <c r="E5734" s="3">
        <v>185</v>
      </c>
    </row>
    <row r="5735" spans="1:5" x14ac:dyDescent="0.4">
      <c r="A5735">
        <v>2022</v>
      </c>
      <c r="B5735">
        <v>2</v>
      </c>
      <c r="C5735">
        <v>99</v>
      </c>
      <c r="D5735" s="3">
        <v>27</v>
      </c>
      <c r="E5735" s="3">
        <v>121</v>
      </c>
    </row>
    <row r="5736" spans="1:5" x14ac:dyDescent="0.4">
      <c r="A5736">
        <v>2022</v>
      </c>
      <c r="B5736">
        <v>2</v>
      </c>
      <c r="C5736">
        <v>100</v>
      </c>
      <c r="D5736" s="3">
        <v>11</v>
      </c>
      <c r="E5736" s="3">
        <v>94</v>
      </c>
    </row>
    <row r="5737" spans="1:5" x14ac:dyDescent="0.4">
      <c r="A5737">
        <v>2022</v>
      </c>
      <c r="B5737">
        <v>2</v>
      </c>
      <c r="C5737">
        <v>101</v>
      </c>
      <c r="D5737" s="3">
        <v>8</v>
      </c>
      <c r="E5737" s="3">
        <v>67</v>
      </c>
    </row>
    <row r="5738" spans="1:5" x14ac:dyDescent="0.4">
      <c r="A5738">
        <v>2022</v>
      </c>
      <c r="B5738">
        <v>2</v>
      </c>
      <c r="C5738">
        <v>102</v>
      </c>
      <c r="D5738" s="3">
        <v>6</v>
      </c>
      <c r="E5738" s="3">
        <v>32</v>
      </c>
    </row>
    <row r="5739" spans="1:5" x14ac:dyDescent="0.4">
      <c r="A5739">
        <v>2022</v>
      </c>
      <c r="B5739">
        <v>2</v>
      </c>
      <c r="C5739">
        <v>103</v>
      </c>
      <c r="D5739" s="3">
        <v>5</v>
      </c>
      <c r="E5739" s="3">
        <v>17</v>
      </c>
    </row>
    <row r="5740" spans="1:5" x14ac:dyDescent="0.4">
      <c r="A5740">
        <v>2022</v>
      </c>
      <c r="B5740">
        <v>2</v>
      </c>
      <c r="C5740">
        <v>104</v>
      </c>
      <c r="D5740" s="3">
        <v>2</v>
      </c>
      <c r="E5740" s="3">
        <v>12</v>
      </c>
    </row>
    <row r="5741" spans="1:5" x14ac:dyDescent="0.4">
      <c r="A5741">
        <v>2022</v>
      </c>
      <c r="B5741">
        <v>2</v>
      </c>
      <c r="C5741">
        <v>105</v>
      </c>
      <c r="D5741" s="3">
        <v>1</v>
      </c>
      <c r="E5741" s="3">
        <v>7</v>
      </c>
    </row>
    <row r="5742" spans="1:5" x14ac:dyDescent="0.4">
      <c r="A5742">
        <v>2022</v>
      </c>
      <c r="B5742">
        <v>2</v>
      </c>
      <c r="C5742">
        <v>106</v>
      </c>
      <c r="D5742" s="3">
        <v>1</v>
      </c>
      <c r="E5742" s="3">
        <v>3</v>
      </c>
    </row>
    <row r="5743" spans="1:5" x14ac:dyDescent="0.4">
      <c r="A5743">
        <v>2022</v>
      </c>
      <c r="B5743">
        <v>2</v>
      </c>
      <c r="C5743">
        <v>107</v>
      </c>
      <c r="D5743" s="3"/>
      <c r="E5743" s="3">
        <v>4</v>
      </c>
    </row>
    <row r="5744" spans="1:5" x14ac:dyDescent="0.4">
      <c r="A5744">
        <v>2022</v>
      </c>
      <c r="B5744">
        <v>2</v>
      </c>
      <c r="C5744">
        <v>108</v>
      </c>
      <c r="D5744" s="3">
        <v>1</v>
      </c>
      <c r="E5744" s="3"/>
    </row>
    <row r="5745" spans="1:5" x14ac:dyDescent="0.4">
      <c r="A5745">
        <v>2022</v>
      </c>
      <c r="B5745">
        <v>2</v>
      </c>
      <c r="C5745">
        <v>109</v>
      </c>
      <c r="D5745" s="3"/>
      <c r="E5745" s="3"/>
    </row>
    <row r="5746" spans="1:5" x14ac:dyDescent="0.4">
      <c r="A5746">
        <v>2022</v>
      </c>
      <c r="B5746">
        <v>2</v>
      </c>
      <c r="C5746">
        <v>110</v>
      </c>
      <c r="D5746" s="3"/>
      <c r="E5746" s="3"/>
    </row>
    <row r="5747" spans="1:5" x14ac:dyDescent="0.4">
      <c r="A5747">
        <v>2022</v>
      </c>
      <c r="B5747">
        <v>2</v>
      </c>
      <c r="C5747">
        <v>111</v>
      </c>
      <c r="D5747" s="3"/>
      <c r="E5747" s="3">
        <v>2</v>
      </c>
    </row>
    <row r="5748" spans="1:5" x14ac:dyDescent="0.4">
      <c r="A5748">
        <v>2022</v>
      </c>
      <c r="B5748">
        <v>2</v>
      </c>
      <c r="C5748">
        <v>112</v>
      </c>
      <c r="D5748" s="3"/>
      <c r="E5748" s="3"/>
    </row>
    <row r="5749" spans="1:5" x14ac:dyDescent="0.4">
      <c r="A5749">
        <v>2022</v>
      </c>
      <c r="B5749">
        <v>2</v>
      </c>
      <c r="C5749">
        <v>113</v>
      </c>
      <c r="D5749" s="3"/>
      <c r="E5749" s="3"/>
    </row>
    <row r="5750" spans="1:5" x14ac:dyDescent="0.4">
      <c r="A5750">
        <v>2022</v>
      </c>
      <c r="B5750">
        <v>2</v>
      </c>
      <c r="C5750">
        <v>114</v>
      </c>
      <c r="D5750" s="3"/>
      <c r="E5750" s="3"/>
    </row>
    <row r="5751" spans="1:5" x14ac:dyDescent="0.4">
      <c r="A5751">
        <v>2022</v>
      </c>
      <c r="B5751">
        <v>2</v>
      </c>
      <c r="C5751">
        <v>115</v>
      </c>
      <c r="D5751" s="3"/>
      <c r="E5751" s="3"/>
    </row>
    <row r="5752" spans="1:5" x14ac:dyDescent="0.4">
      <c r="A5752">
        <v>2022</v>
      </c>
      <c r="B5752">
        <v>2</v>
      </c>
      <c r="C5752">
        <v>116</v>
      </c>
      <c r="D5752" s="3"/>
      <c r="E5752" s="3"/>
    </row>
    <row r="5753" spans="1:5" x14ac:dyDescent="0.4">
      <c r="A5753">
        <v>2022</v>
      </c>
      <c r="B5753">
        <v>2</v>
      </c>
      <c r="C5753">
        <v>117</v>
      </c>
      <c r="D5753" s="3"/>
      <c r="E5753" s="3"/>
    </row>
    <row r="5754" spans="1:5" x14ac:dyDescent="0.4">
      <c r="A5754">
        <v>2022</v>
      </c>
      <c r="B5754">
        <v>2</v>
      </c>
      <c r="C5754">
        <v>118</v>
      </c>
      <c r="D5754" s="3"/>
      <c r="E5754" s="3"/>
    </row>
    <row r="5755" spans="1:5" x14ac:dyDescent="0.4">
      <c r="A5755">
        <v>2022</v>
      </c>
      <c r="B5755">
        <v>2</v>
      </c>
      <c r="C5755">
        <v>119</v>
      </c>
      <c r="D5755" s="3"/>
      <c r="E5755" s="3"/>
    </row>
    <row r="5756" spans="1:5" x14ac:dyDescent="0.4">
      <c r="A5756">
        <v>2022</v>
      </c>
      <c r="B5756">
        <v>2</v>
      </c>
      <c r="C5756">
        <v>120</v>
      </c>
      <c r="D5756" s="3"/>
      <c r="E5756" s="3"/>
    </row>
    <row r="5757" spans="1:5" x14ac:dyDescent="0.4">
      <c r="A5757">
        <v>2022</v>
      </c>
      <c r="B5757">
        <v>2</v>
      </c>
      <c r="C5757">
        <v>121</v>
      </c>
      <c r="D5757" s="3"/>
      <c r="E5757" s="3"/>
    </row>
    <row r="5758" spans="1:5" x14ac:dyDescent="0.4">
      <c r="A5758">
        <v>2022</v>
      </c>
      <c r="B5758">
        <v>2</v>
      </c>
      <c r="C5758">
        <v>122</v>
      </c>
      <c r="D5758" s="3"/>
      <c r="E5758" s="3"/>
    </row>
    <row r="5759" spans="1:5" x14ac:dyDescent="0.4">
      <c r="A5759">
        <v>2022</v>
      </c>
      <c r="B5759">
        <v>2</v>
      </c>
      <c r="C5759">
        <v>123</v>
      </c>
      <c r="D5759" s="3"/>
      <c r="E5759" s="3"/>
    </row>
    <row r="5760" spans="1:5" x14ac:dyDescent="0.4">
      <c r="A5760">
        <v>2022</v>
      </c>
      <c r="B5760">
        <v>2</v>
      </c>
      <c r="C5760">
        <v>124</v>
      </c>
      <c r="D5760" s="3"/>
      <c r="E5760" s="3"/>
    </row>
    <row r="5761" spans="1:5" x14ac:dyDescent="0.4">
      <c r="A5761">
        <v>2022</v>
      </c>
      <c r="B5761">
        <v>2</v>
      </c>
      <c r="C5761">
        <v>125</v>
      </c>
      <c r="D5761" s="3"/>
      <c r="E5761" s="3"/>
    </row>
    <row r="5762" spans="1:5" x14ac:dyDescent="0.4">
      <c r="A5762">
        <v>2022</v>
      </c>
      <c r="B5762">
        <v>2</v>
      </c>
      <c r="C5762">
        <v>126</v>
      </c>
      <c r="D5762" s="3"/>
      <c r="E5762" s="3"/>
    </row>
    <row r="5763" spans="1:5" x14ac:dyDescent="0.4">
      <c r="A5763">
        <v>2022</v>
      </c>
      <c r="B5763">
        <v>2</v>
      </c>
      <c r="C5763">
        <v>127</v>
      </c>
      <c r="D5763" s="3"/>
      <c r="E5763" s="3"/>
    </row>
    <row r="5764" spans="1:5" x14ac:dyDescent="0.4">
      <c r="A5764">
        <v>2022</v>
      </c>
      <c r="B5764">
        <v>2</v>
      </c>
      <c r="C5764">
        <v>128</v>
      </c>
      <c r="D5764" s="3"/>
      <c r="E5764" s="3"/>
    </row>
    <row r="5765" spans="1:5" x14ac:dyDescent="0.4">
      <c r="A5765">
        <v>2022</v>
      </c>
      <c r="B5765">
        <v>2</v>
      </c>
      <c r="C5765">
        <v>129</v>
      </c>
      <c r="D5765" s="3"/>
      <c r="E5765" s="3"/>
    </row>
    <row r="5766" spans="1:5" x14ac:dyDescent="0.4">
      <c r="A5766">
        <v>2022</v>
      </c>
      <c r="B5766">
        <v>2</v>
      </c>
      <c r="C5766">
        <v>130</v>
      </c>
      <c r="D5766" s="3"/>
      <c r="E5766" s="3"/>
    </row>
    <row r="5767" spans="1:5" x14ac:dyDescent="0.4">
      <c r="A5767">
        <v>2022</v>
      </c>
      <c r="B5767">
        <v>3</v>
      </c>
      <c r="C5767">
        <v>0</v>
      </c>
      <c r="D5767" s="3">
        <v>948</v>
      </c>
      <c r="E5767" s="3">
        <v>893</v>
      </c>
    </row>
    <row r="5768" spans="1:5" x14ac:dyDescent="0.4">
      <c r="A5768">
        <v>2022</v>
      </c>
      <c r="B5768">
        <v>3</v>
      </c>
      <c r="C5768">
        <v>1</v>
      </c>
      <c r="D5768" s="3">
        <v>1008</v>
      </c>
      <c r="E5768" s="3">
        <v>1005</v>
      </c>
    </row>
    <row r="5769" spans="1:5" x14ac:dyDescent="0.4">
      <c r="A5769">
        <v>2022</v>
      </c>
      <c r="B5769">
        <v>3</v>
      </c>
      <c r="C5769">
        <v>2</v>
      </c>
      <c r="D5769" s="3">
        <v>1197</v>
      </c>
      <c r="E5769" s="3">
        <v>1082</v>
      </c>
    </row>
    <row r="5770" spans="1:5" x14ac:dyDescent="0.4">
      <c r="A5770">
        <v>2022</v>
      </c>
      <c r="B5770">
        <v>3</v>
      </c>
      <c r="C5770">
        <v>3</v>
      </c>
      <c r="D5770" s="3">
        <v>1192</v>
      </c>
      <c r="E5770" s="3">
        <v>1054</v>
      </c>
    </row>
    <row r="5771" spans="1:5" x14ac:dyDescent="0.4">
      <c r="A5771">
        <v>2022</v>
      </c>
      <c r="B5771">
        <v>3</v>
      </c>
      <c r="C5771">
        <v>4</v>
      </c>
      <c r="D5771" s="3">
        <v>1285</v>
      </c>
      <c r="E5771" s="3">
        <v>1228</v>
      </c>
    </row>
    <row r="5772" spans="1:5" x14ac:dyDescent="0.4">
      <c r="A5772">
        <v>2022</v>
      </c>
      <c r="B5772">
        <v>3</v>
      </c>
      <c r="C5772">
        <v>5</v>
      </c>
      <c r="D5772" s="3">
        <v>1332</v>
      </c>
      <c r="E5772" s="3">
        <v>1218</v>
      </c>
    </row>
    <row r="5773" spans="1:5" x14ac:dyDescent="0.4">
      <c r="A5773">
        <v>2022</v>
      </c>
      <c r="B5773">
        <v>3</v>
      </c>
      <c r="C5773">
        <v>6</v>
      </c>
      <c r="D5773" s="3">
        <v>1435</v>
      </c>
      <c r="E5773" s="3">
        <v>1281</v>
      </c>
    </row>
    <row r="5774" spans="1:5" x14ac:dyDescent="0.4">
      <c r="A5774">
        <v>2022</v>
      </c>
      <c r="B5774">
        <v>3</v>
      </c>
      <c r="C5774">
        <v>7</v>
      </c>
      <c r="D5774" s="3">
        <v>1403</v>
      </c>
      <c r="E5774" s="3">
        <v>1433</v>
      </c>
    </row>
    <row r="5775" spans="1:5" x14ac:dyDescent="0.4">
      <c r="A5775">
        <v>2022</v>
      </c>
      <c r="B5775">
        <v>3</v>
      </c>
      <c r="C5775">
        <v>8</v>
      </c>
      <c r="D5775" s="3">
        <v>1404</v>
      </c>
      <c r="E5775" s="3">
        <v>1410</v>
      </c>
    </row>
    <row r="5776" spans="1:5" x14ac:dyDescent="0.4">
      <c r="A5776">
        <v>2022</v>
      </c>
      <c r="B5776">
        <v>3</v>
      </c>
      <c r="C5776">
        <v>9</v>
      </c>
      <c r="D5776" s="3">
        <v>1485</v>
      </c>
      <c r="E5776" s="3">
        <v>1399</v>
      </c>
    </row>
    <row r="5777" spans="1:5" x14ac:dyDescent="0.4">
      <c r="A5777">
        <v>2022</v>
      </c>
      <c r="B5777">
        <v>3</v>
      </c>
      <c r="C5777">
        <v>10</v>
      </c>
      <c r="D5777" s="3">
        <v>1483</v>
      </c>
      <c r="E5777" s="3">
        <v>1534</v>
      </c>
    </row>
    <row r="5778" spans="1:5" x14ac:dyDescent="0.4">
      <c r="A5778">
        <v>2022</v>
      </c>
      <c r="B5778">
        <v>3</v>
      </c>
      <c r="C5778">
        <v>11</v>
      </c>
      <c r="D5778" s="3">
        <v>1614</v>
      </c>
      <c r="E5778" s="3">
        <v>1527</v>
      </c>
    </row>
    <row r="5779" spans="1:5" x14ac:dyDescent="0.4">
      <c r="A5779">
        <v>2022</v>
      </c>
      <c r="B5779">
        <v>3</v>
      </c>
      <c r="C5779">
        <v>12</v>
      </c>
      <c r="D5779" s="3">
        <v>1552</v>
      </c>
      <c r="E5779" s="3">
        <v>1481</v>
      </c>
    </row>
    <row r="5780" spans="1:5" x14ac:dyDescent="0.4">
      <c r="A5780">
        <v>2022</v>
      </c>
      <c r="B5780">
        <v>3</v>
      </c>
      <c r="C5780">
        <v>13</v>
      </c>
      <c r="D5780" s="3">
        <v>1637</v>
      </c>
      <c r="E5780" s="3">
        <v>1529</v>
      </c>
    </row>
    <row r="5781" spans="1:5" x14ac:dyDescent="0.4">
      <c r="A5781">
        <v>2022</v>
      </c>
      <c r="B5781">
        <v>3</v>
      </c>
      <c r="C5781">
        <v>14</v>
      </c>
      <c r="D5781" s="3">
        <v>1643</v>
      </c>
      <c r="E5781" s="3">
        <v>1625</v>
      </c>
    </row>
    <row r="5782" spans="1:5" x14ac:dyDescent="0.4">
      <c r="A5782">
        <v>2022</v>
      </c>
      <c r="B5782">
        <v>3</v>
      </c>
      <c r="C5782">
        <v>15</v>
      </c>
      <c r="D5782" s="3">
        <v>1717</v>
      </c>
      <c r="E5782" s="3">
        <v>1611</v>
      </c>
    </row>
    <row r="5783" spans="1:5" x14ac:dyDescent="0.4">
      <c r="A5783">
        <v>2022</v>
      </c>
      <c r="B5783">
        <v>3</v>
      </c>
      <c r="C5783">
        <v>16</v>
      </c>
      <c r="D5783" s="3">
        <v>1984</v>
      </c>
      <c r="E5783" s="3">
        <v>1554</v>
      </c>
    </row>
    <row r="5784" spans="1:5" x14ac:dyDescent="0.4">
      <c r="A5784">
        <v>2022</v>
      </c>
      <c r="B5784">
        <v>3</v>
      </c>
      <c r="C5784">
        <v>17</v>
      </c>
      <c r="D5784" s="3">
        <v>2093</v>
      </c>
      <c r="E5784" s="3">
        <v>1654</v>
      </c>
    </row>
    <row r="5785" spans="1:5" x14ac:dyDescent="0.4">
      <c r="A5785">
        <v>2022</v>
      </c>
      <c r="B5785">
        <v>3</v>
      </c>
      <c r="C5785">
        <v>18</v>
      </c>
      <c r="D5785" s="3">
        <v>1889</v>
      </c>
      <c r="E5785" s="3">
        <v>1737</v>
      </c>
    </row>
    <row r="5786" spans="1:5" x14ac:dyDescent="0.4">
      <c r="A5786">
        <v>2022</v>
      </c>
      <c r="B5786">
        <v>3</v>
      </c>
      <c r="C5786">
        <v>19</v>
      </c>
      <c r="D5786" s="3">
        <v>2271</v>
      </c>
      <c r="E5786" s="3">
        <v>1819</v>
      </c>
    </row>
    <row r="5787" spans="1:5" x14ac:dyDescent="0.4">
      <c r="A5787">
        <v>2022</v>
      </c>
      <c r="B5787">
        <v>3</v>
      </c>
      <c r="C5787">
        <v>20</v>
      </c>
      <c r="D5787" s="3">
        <v>2489</v>
      </c>
      <c r="E5787" s="3">
        <v>1868</v>
      </c>
    </row>
    <row r="5788" spans="1:5" x14ac:dyDescent="0.4">
      <c r="A5788">
        <v>2022</v>
      </c>
      <c r="B5788">
        <v>3</v>
      </c>
      <c r="C5788">
        <v>21</v>
      </c>
      <c r="D5788" s="3">
        <v>2554</v>
      </c>
      <c r="E5788" s="3">
        <v>1900</v>
      </c>
    </row>
    <row r="5789" spans="1:5" x14ac:dyDescent="0.4">
      <c r="A5789">
        <v>2022</v>
      </c>
      <c r="B5789">
        <v>3</v>
      </c>
      <c r="C5789">
        <v>22</v>
      </c>
      <c r="D5789" s="3">
        <v>2196</v>
      </c>
      <c r="E5789" s="3">
        <v>1800</v>
      </c>
    </row>
    <row r="5790" spans="1:5" x14ac:dyDescent="0.4">
      <c r="A5790">
        <v>2022</v>
      </c>
      <c r="B5790">
        <v>3</v>
      </c>
      <c r="C5790">
        <v>23</v>
      </c>
      <c r="D5790" s="3">
        <v>2008</v>
      </c>
      <c r="E5790" s="3">
        <v>1670</v>
      </c>
    </row>
    <row r="5791" spans="1:5" x14ac:dyDescent="0.4">
      <c r="A5791">
        <v>2022</v>
      </c>
      <c r="B5791">
        <v>3</v>
      </c>
      <c r="C5791">
        <v>24</v>
      </c>
      <c r="D5791" s="3">
        <v>1900</v>
      </c>
      <c r="E5791" s="3">
        <v>1661</v>
      </c>
    </row>
    <row r="5792" spans="1:5" x14ac:dyDescent="0.4">
      <c r="A5792">
        <v>2022</v>
      </c>
      <c r="B5792">
        <v>3</v>
      </c>
      <c r="C5792">
        <v>25</v>
      </c>
      <c r="D5792" s="3">
        <v>1923</v>
      </c>
      <c r="E5792" s="3">
        <v>1580</v>
      </c>
    </row>
    <row r="5793" spans="1:5" x14ac:dyDescent="0.4">
      <c r="A5793">
        <v>2022</v>
      </c>
      <c r="B5793">
        <v>3</v>
      </c>
      <c r="C5793">
        <v>26</v>
      </c>
      <c r="D5793" s="3">
        <v>1858</v>
      </c>
      <c r="E5793" s="3">
        <v>1456</v>
      </c>
    </row>
    <row r="5794" spans="1:5" x14ac:dyDescent="0.4">
      <c r="A5794">
        <v>2022</v>
      </c>
      <c r="B5794">
        <v>3</v>
      </c>
      <c r="C5794">
        <v>27</v>
      </c>
      <c r="D5794" s="3">
        <v>1869</v>
      </c>
      <c r="E5794" s="3">
        <v>1566</v>
      </c>
    </row>
    <row r="5795" spans="1:5" x14ac:dyDescent="0.4">
      <c r="A5795">
        <v>2022</v>
      </c>
      <c r="B5795">
        <v>3</v>
      </c>
      <c r="C5795">
        <v>28</v>
      </c>
      <c r="D5795" s="3">
        <v>1786</v>
      </c>
      <c r="E5795" s="3">
        <v>1437</v>
      </c>
    </row>
    <row r="5796" spans="1:5" x14ac:dyDescent="0.4">
      <c r="A5796">
        <v>2022</v>
      </c>
      <c r="B5796">
        <v>3</v>
      </c>
      <c r="C5796">
        <v>29</v>
      </c>
      <c r="D5796" s="3">
        <v>1729</v>
      </c>
      <c r="E5796" s="3">
        <v>1455</v>
      </c>
    </row>
    <row r="5797" spans="1:5" x14ac:dyDescent="0.4">
      <c r="A5797">
        <v>2022</v>
      </c>
      <c r="B5797">
        <v>3</v>
      </c>
      <c r="C5797">
        <v>30</v>
      </c>
      <c r="D5797" s="3">
        <v>1792</v>
      </c>
      <c r="E5797" s="3">
        <v>1470</v>
      </c>
    </row>
    <row r="5798" spans="1:5" x14ac:dyDescent="0.4">
      <c r="A5798">
        <v>2022</v>
      </c>
      <c r="B5798">
        <v>3</v>
      </c>
      <c r="C5798">
        <v>31</v>
      </c>
      <c r="D5798" s="3">
        <v>1782</v>
      </c>
      <c r="E5798" s="3">
        <v>1515</v>
      </c>
    </row>
    <row r="5799" spans="1:5" x14ac:dyDescent="0.4">
      <c r="A5799">
        <v>2022</v>
      </c>
      <c r="B5799">
        <v>3</v>
      </c>
      <c r="C5799">
        <v>32</v>
      </c>
      <c r="D5799" s="3">
        <v>1766</v>
      </c>
      <c r="E5799" s="3">
        <v>1590</v>
      </c>
    </row>
    <row r="5800" spans="1:5" x14ac:dyDescent="0.4">
      <c r="A5800">
        <v>2022</v>
      </c>
      <c r="B5800">
        <v>3</v>
      </c>
      <c r="C5800">
        <v>33</v>
      </c>
      <c r="D5800" s="3">
        <v>1923</v>
      </c>
      <c r="E5800" s="3">
        <v>1654</v>
      </c>
    </row>
    <row r="5801" spans="1:5" x14ac:dyDescent="0.4">
      <c r="A5801">
        <v>2022</v>
      </c>
      <c r="B5801">
        <v>3</v>
      </c>
      <c r="C5801">
        <v>34</v>
      </c>
      <c r="D5801" s="3">
        <v>1925</v>
      </c>
      <c r="E5801" s="3">
        <v>1707</v>
      </c>
    </row>
    <row r="5802" spans="1:5" x14ac:dyDescent="0.4">
      <c r="A5802">
        <v>2022</v>
      </c>
      <c r="B5802">
        <v>3</v>
      </c>
      <c r="C5802">
        <v>35</v>
      </c>
      <c r="D5802" s="3">
        <v>1973</v>
      </c>
      <c r="E5802" s="3">
        <v>1676</v>
      </c>
    </row>
    <row r="5803" spans="1:5" x14ac:dyDescent="0.4">
      <c r="A5803">
        <v>2022</v>
      </c>
      <c r="B5803">
        <v>3</v>
      </c>
      <c r="C5803">
        <v>36</v>
      </c>
      <c r="D5803" s="3">
        <v>1976</v>
      </c>
      <c r="E5803" s="3">
        <v>1752</v>
      </c>
    </row>
    <row r="5804" spans="1:5" x14ac:dyDescent="0.4">
      <c r="A5804">
        <v>2022</v>
      </c>
      <c r="B5804">
        <v>3</v>
      </c>
      <c r="C5804">
        <v>37</v>
      </c>
      <c r="D5804" s="3">
        <v>2109</v>
      </c>
      <c r="E5804" s="3">
        <v>1876</v>
      </c>
    </row>
    <row r="5805" spans="1:5" x14ac:dyDescent="0.4">
      <c r="A5805">
        <v>2022</v>
      </c>
      <c r="B5805">
        <v>3</v>
      </c>
      <c r="C5805">
        <v>38</v>
      </c>
      <c r="D5805" s="3">
        <v>2030</v>
      </c>
      <c r="E5805" s="3">
        <v>2000</v>
      </c>
    </row>
    <row r="5806" spans="1:5" x14ac:dyDescent="0.4">
      <c r="A5806">
        <v>2022</v>
      </c>
      <c r="B5806">
        <v>3</v>
      </c>
      <c r="C5806">
        <v>39</v>
      </c>
      <c r="D5806" s="3">
        <v>2169</v>
      </c>
      <c r="E5806" s="3">
        <v>1959</v>
      </c>
    </row>
    <row r="5807" spans="1:5" x14ac:dyDescent="0.4">
      <c r="A5807">
        <v>2022</v>
      </c>
      <c r="B5807">
        <v>3</v>
      </c>
      <c r="C5807">
        <v>40</v>
      </c>
      <c r="D5807" s="3">
        <v>2095</v>
      </c>
      <c r="E5807" s="3">
        <v>2001</v>
      </c>
    </row>
    <row r="5808" spans="1:5" x14ac:dyDescent="0.4">
      <c r="A5808">
        <v>2022</v>
      </c>
      <c r="B5808">
        <v>3</v>
      </c>
      <c r="C5808">
        <v>41</v>
      </c>
      <c r="D5808" s="3">
        <v>2198</v>
      </c>
      <c r="E5808" s="3">
        <v>2077</v>
      </c>
    </row>
    <row r="5809" spans="1:5" x14ac:dyDescent="0.4">
      <c r="A5809">
        <v>2022</v>
      </c>
      <c r="B5809">
        <v>3</v>
      </c>
      <c r="C5809">
        <v>42</v>
      </c>
      <c r="D5809" s="3">
        <v>2345</v>
      </c>
      <c r="E5809" s="3">
        <v>2241</v>
      </c>
    </row>
    <row r="5810" spans="1:5" x14ac:dyDescent="0.4">
      <c r="A5810">
        <v>2022</v>
      </c>
      <c r="B5810">
        <v>3</v>
      </c>
      <c r="C5810">
        <v>43</v>
      </c>
      <c r="D5810" s="3">
        <v>2528</v>
      </c>
      <c r="E5810" s="3">
        <v>2291</v>
      </c>
    </row>
    <row r="5811" spans="1:5" x14ac:dyDescent="0.4">
      <c r="A5811">
        <v>2022</v>
      </c>
      <c r="B5811">
        <v>3</v>
      </c>
      <c r="C5811">
        <v>44</v>
      </c>
      <c r="D5811" s="3">
        <v>2517</v>
      </c>
      <c r="E5811" s="3">
        <v>2463</v>
      </c>
    </row>
    <row r="5812" spans="1:5" x14ac:dyDescent="0.4">
      <c r="A5812">
        <v>2022</v>
      </c>
      <c r="B5812">
        <v>3</v>
      </c>
      <c r="C5812">
        <v>45</v>
      </c>
      <c r="D5812" s="3">
        <v>2744</v>
      </c>
      <c r="E5812" s="3">
        <v>2528</v>
      </c>
    </row>
    <row r="5813" spans="1:5" x14ac:dyDescent="0.4">
      <c r="A5813">
        <v>2022</v>
      </c>
      <c r="B5813">
        <v>3</v>
      </c>
      <c r="C5813">
        <v>46</v>
      </c>
      <c r="D5813" s="3">
        <v>2938</v>
      </c>
      <c r="E5813" s="3">
        <v>2761</v>
      </c>
    </row>
    <row r="5814" spans="1:5" x14ac:dyDescent="0.4">
      <c r="A5814">
        <v>2022</v>
      </c>
      <c r="B5814">
        <v>3</v>
      </c>
      <c r="C5814">
        <v>47</v>
      </c>
      <c r="D5814" s="3">
        <v>3068</v>
      </c>
      <c r="E5814" s="3">
        <v>3001</v>
      </c>
    </row>
    <row r="5815" spans="1:5" x14ac:dyDescent="0.4">
      <c r="A5815">
        <v>2022</v>
      </c>
      <c r="B5815">
        <v>3</v>
      </c>
      <c r="C5815">
        <v>48</v>
      </c>
      <c r="D5815" s="3">
        <v>3369</v>
      </c>
      <c r="E5815" s="3">
        <v>3129</v>
      </c>
    </row>
    <row r="5816" spans="1:5" x14ac:dyDescent="0.4">
      <c r="A5816">
        <v>2022</v>
      </c>
      <c r="B5816">
        <v>3</v>
      </c>
      <c r="C5816">
        <v>49</v>
      </c>
      <c r="D5816" s="3">
        <v>3390</v>
      </c>
      <c r="E5816" s="3">
        <v>3106</v>
      </c>
    </row>
    <row r="5817" spans="1:5" x14ac:dyDescent="0.4">
      <c r="A5817">
        <v>2022</v>
      </c>
      <c r="B5817">
        <v>3</v>
      </c>
      <c r="C5817">
        <v>50</v>
      </c>
      <c r="D5817" s="3">
        <v>3401</v>
      </c>
      <c r="E5817" s="3">
        <v>3203</v>
      </c>
    </row>
    <row r="5818" spans="1:5" x14ac:dyDescent="0.4">
      <c r="A5818">
        <v>2022</v>
      </c>
      <c r="B5818">
        <v>3</v>
      </c>
      <c r="C5818">
        <v>51</v>
      </c>
      <c r="D5818" s="3">
        <v>3292</v>
      </c>
      <c r="E5818" s="3">
        <v>3091</v>
      </c>
    </row>
    <row r="5819" spans="1:5" x14ac:dyDescent="0.4">
      <c r="A5819">
        <v>2022</v>
      </c>
      <c r="B5819">
        <v>3</v>
      </c>
      <c r="C5819">
        <v>52</v>
      </c>
      <c r="D5819" s="3">
        <v>3122</v>
      </c>
      <c r="E5819" s="3">
        <v>2883</v>
      </c>
    </row>
    <row r="5820" spans="1:5" x14ac:dyDescent="0.4">
      <c r="A5820">
        <v>2022</v>
      </c>
      <c r="B5820">
        <v>3</v>
      </c>
      <c r="C5820">
        <v>53</v>
      </c>
      <c r="D5820" s="3">
        <v>3132</v>
      </c>
      <c r="E5820" s="3">
        <v>2882</v>
      </c>
    </row>
    <row r="5821" spans="1:5" x14ac:dyDescent="0.4">
      <c r="A5821">
        <v>2022</v>
      </c>
      <c r="B5821">
        <v>3</v>
      </c>
      <c r="C5821">
        <v>54</v>
      </c>
      <c r="D5821" s="3">
        <v>3102</v>
      </c>
      <c r="E5821" s="3">
        <v>2892</v>
      </c>
    </row>
    <row r="5822" spans="1:5" x14ac:dyDescent="0.4">
      <c r="A5822">
        <v>2022</v>
      </c>
      <c r="B5822">
        <v>3</v>
      </c>
      <c r="C5822">
        <v>55</v>
      </c>
      <c r="D5822" s="3">
        <v>2541</v>
      </c>
      <c r="E5822" s="3">
        <v>2437</v>
      </c>
    </row>
    <row r="5823" spans="1:5" x14ac:dyDescent="0.4">
      <c r="A5823">
        <v>2022</v>
      </c>
      <c r="B5823">
        <v>3</v>
      </c>
      <c r="C5823">
        <v>56</v>
      </c>
      <c r="D5823" s="3">
        <v>2668</v>
      </c>
      <c r="E5823" s="3">
        <v>2524</v>
      </c>
    </row>
    <row r="5824" spans="1:5" x14ac:dyDescent="0.4">
      <c r="A5824">
        <v>2022</v>
      </c>
      <c r="B5824">
        <v>3</v>
      </c>
      <c r="C5824">
        <v>57</v>
      </c>
      <c r="D5824" s="3">
        <v>2637</v>
      </c>
      <c r="E5824" s="3">
        <v>2659</v>
      </c>
    </row>
    <row r="5825" spans="1:5" x14ac:dyDescent="0.4">
      <c r="A5825">
        <v>2022</v>
      </c>
      <c r="B5825">
        <v>3</v>
      </c>
      <c r="C5825">
        <v>58</v>
      </c>
      <c r="D5825" s="3">
        <v>2585</v>
      </c>
      <c r="E5825" s="3">
        <v>2409</v>
      </c>
    </row>
    <row r="5826" spans="1:5" x14ac:dyDescent="0.4">
      <c r="A5826">
        <v>2022</v>
      </c>
      <c r="B5826">
        <v>3</v>
      </c>
      <c r="C5826">
        <v>59</v>
      </c>
      <c r="D5826" s="3">
        <v>2495</v>
      </c>
      <c r="E5826" s="3">
        <v>2322</v>
      </c>
    </row>
    <row r="5827" spans="1:5" x14ac:dyDescent="0.4">
      <c r="A5827">
        <v>2022</v>
      </c>
      <c r="B5827">
        <v>3</v>
      </c>
      <c r="C5827">
        <v>60</v>
      </c>
      <c r="D5827" s="3">
        <v>2450</v>
      </c>
      <c r="E5827" s="3">
        <v>2371</v>
      </c>
    </row>
    <row r="5828" spans="1:5" x14ac:dyDescent="0.4">
      <c r="A5828">
        <v>2022</v>
      </c>
      <c r="B5828">
        <v>3</v>
      </c>
      <c r="C5828">
        <v>61</v>
      </c>
      <c r="D5828" s="3">
        <v>2291</v>
      </c>
      <c r="E5828" s="3">
        <v>2287</v>
      </c>
    </row>
    <row r="5829" spans="1:5" x14ac:dyDescent="0.4">
      <c r="A5829">
        <v>2022</v>
      </c>
      <c r="B5829">
        <v>3</v>
      </c>
      <c r="C5829">
        <v>62</v>
      </c>
      <c r="D5829" s="3">
        <v>2442</v>
      </c>
      <c r="E5829" s="3">
        <v>2215</v>
      </c>
    </row>
    <row r="5830" spans="1:5" x14ac:dyDescent="0.4">
      <c r="A5830">
        <v>2022</v>
      </c>
      <c r="B5830">
        <v>3</v>
      </c>
      <c r="C5830">
        <v>63</v>
      </c>
      <c r="D5830" s="3">
        <v>2330</v>
      </c>
      <c r="E5830" s="3">
        <v>2297</v>
      </c>
    </row>
    <row r="5831" spans="1:5" x14ac:dyDescent="0.4">
      <c r="A5831">
        <v>2022</v>
      </c>
      <c r="B5831">
        <v>3</v>
      </c>
      <c r="C5831">
        <v>64</v>
      </c>
      <c r="D5831" s="3">
        <v>2181</v>
      </c>
      <c r="E5831" s="3">
        <v>2145</v>
      </c>
    </row>
    <row r="5832" spans="1:5" x14ac:dyDescent="0.4">
      <c r="A5832">
        <v>2022</v>
      </c>
      <c r="B5832">
        <v>3</v>
      </c>
      <c r="C5832">
        <v>65</v>
      </c>
      <c r="D5832" s="3">
        <v>2291</v>
      </c>
      <c r="E5832" s="3">
        <v>2267</v>
      </c>
    </row>
    <row r="5833" spans="1:5" x14ac:dyDescent="0.4">
      <c r="A5833">
        <v>2022</v>
      </c>
      <c r="B5833">
        <v>3</v>
      </c>
      <c r="C5833">
        <v>66</v>
      </c>
      <c r="D5833" s="3">
        <v>2250</v>
      </c>
      <c r="E5833" s="3">
        <v>2284</v>
      </c>
    </row>
    <row r="5834" spans="1:5" x14ac:dyDescent="0.4">
      <c r="A5834">
        <v>2022</v>
      </c>
      <c r="B5834">
        <v>3</v>
      </c>
      <c r="C5834">
        <v>67</v>
      </c>
      <c r="D5834" s="3">
        <v>2321</v>
      </c>
      <c r="E5834" s="3">
        <v>2390</v>
      </c>
    </row>
    <row r="5835" spans="1:5" x14ac:dyDescent="0.4">
      <c r="A5835">
        <v>2022</v>
      </c>
      <c r="B5835">
        <v>3</v>
      </c>
      <c r="C5835">
        <v>68</v>
      </c>
      <c r="D5835" s="3">
        <v>2415</v>
      </c>
      <c r="E5835" s="3">
        <v>2476</v>
      </c>
    </row>
    <row r="5836" spans="1:5" x14ac:dyDescent="0.4">
      <c r="A5836">
        <v>2022</v>
      </c>
      <c r="B5836">
        <v>3</v>
      </c>
      <c r="C5836">
        <v>69</v>
      </c>
      <c r="D5836" s="3">
        <v>2581</v>
      </c>
      <c r="E5836" s="3">
        <v>2690</v>
      </c>
    </row>
    <row r="5837" spans="1:5" x14ac:dyDescent="0.4">
      <c r="A5837">
        <v>2022</v>
      </c>
      <c r="B5837">
        <v>3</v>
      </c>
      <c r="C5837">
        <v>70</v>
      </c>
      <c r="D5837" s="3">
        <v>2733</v>
      </c>
      <c r="E5837" s="3">
        <v>2890</v>
      </c>
    </row>
    <row r="5838" spans="1:5" x14ac:dyDescent="0.4">
      <c r="A5838">
        <v>2022</v>
      </c>
      <c r="B5838">
        <v>3</v>
      </c>
      <c r="C5838">
        <v>71</v>
      </c>
      <c r="D5838" s="3">
        <v>2890</v>
      </c>
      <c r="E5838" s="3">
        <v>3088</v>
      </c>
    </row>
    <row r="5839" spans="1:5" x14ac:dyDescent="0.4">
      <c r="A5839">
        <v>2022</v>
      </c>
      <c r="B5839">
        <v>3</v>
      </c>
      <c r="C5839">
        <v>72</v>
      </c>
      <c r="D5839" s="3">
        <v>3329</v>
      </c>
      <c r="E5839" s="3">
        <v>3705</v>
      </c>
    </row>
    <row r="5840" spans="1:5" x14ac:dyDescent="0.4">
      <c r="A5840">
        <v>2022</v>
      </c>
      <c r="B5840">
        <v>3</v>
      </c>
      <c r="C5840">
        <v>73</v>
      </c>
      <c r="D5840" s="3">
        <v>3181</v>
      </c>
      <c r="E5840" s="3">
        <v>3680</v>
      </c>
    </row>
    <row r="5841" spans="1:5" x14ac:dyDescent="0.4">
      <c r="A5841">
        <v>2022</v>
      </c>
      <c r="B5841">
        <v>3</v>
      </c>
      <c r="C5841">
        <v>74</v>
      </c>
      <c r="D5841" s="3">
        <v>3429</v>
      </c>
      <c r="E5841" s="3">
        <v>4004</v>
      </c>
    </row>
    <row r="5842" spans="1:5" x14ac:dyDescent="0.4">
      <c r="A5842">
        <v>2022</v>
      </c>
      <c r="B5842">
        <v>3</v>
      </c>
      <c r="C5842">
        <v>75</v>
      </c>
      <c r="D5842" s="3">
        <v>2611</v>
      </c>
      <c r="E5842" s="3">
        <v>3116</v>
      </c>
    </row>
    <row r="5843" spans="1:5" x14ac:dyDescent="0.4">
      <c r="A5843">
        <v>2022</v>
      </c>
      <c r="B5843">
        <v>3</v>
      </c>
      <c r="C5843">
        <v>76</v>
      </c>
      <c r="D5843" s="3">
        <v>1774</v>
      </c>
      <c r="E5843" s="3">
        <v>2253</v>
      </c>
    </row>
    <row r="5844" spans="1:5" x14ac:dyDescent="0.4">
      <c r="A5844">
        <v>2022</v>
      </c>
      <c r="B5844">
        <v>3</v>
      </c>
      <c r="C5844">
        <v>77</v>
      </c>
      <c r="D5844" s="3">
        <v>2263</v>
      </c>
      <c r="E5844" s="3">
        <v>2851</v>
      </c>
    </row>
    <row r="5845" spans="1:5" x14ac:dyDescent="0.4">
      <c r="A5845">
        <v>2022</v>
      </c>
      <c r="B5845">
        <v>3</v>
      </c>
      <c r="C5845">
        <v>78</v>
      </c>
      <c r="D5845" s="3">
        <v>2633</v>
      </c>
      <c r="E5845" s="3">
        <v>3191</v>
      </c>
    </row>
    <row r="5846" spans="1:5" x14ac:dyDescent="0.4">
      <c r="A5846">
        <v>2022</v>
      </c>
      <c r="B5846">
        <v>3</v>
      </c>
      <c r="C5846">
        <v>79</v>
      </c>
      <c r="D5846" s="3">
        <v>2457</v>
      </c>
      <c r="E5846" s="3">
        <v>2959</v>
      </c>
    </row>
    <row r="5847" spans="1:5" x14ac:dyDescent="0.4">
      <c r="A5847">
        <v>2022</v>
      </c>
      <c r="B5847">
        <v>3</v>
      </c>
      <c r="C5847">
        <v>80</v>
      </c>
      <c r="D5847" s="3">
        <v>2367</v>
      </c>
      <c r="E5847" s="3">
        <v>2933</v>
      </c>
    </row>
    <row r="5848" spans="1:5" x14ac:dyDescent="0.4">
      <c r="A5848">
        <v>2022</v>
      </c>
      <c r="B5848">
        <v>3</v>
      </c>
      <c r="C5848">
        <v>81</v>
      </c>
      <c r="D5848" s="3">
        <v>2012</v>
      </c>
      <c r="E5848" s="3">
        <v>2655</v>
      </c>
    </row>
    <row r="5849" spans="1:5" x14ac:dyDescent="0.4">
      <c r="A5849">
        <v>2022</v>
      </c>
      <c r="B5849">
        <v>3</v>
      </c>
      <c r="C5849">
        <v>82</v>
      </c>
      <c r="D5849" s="3">
        <v>1805</v>
      </c>
      <c r="E5849" s="3">
        <v>2335</v>
      </c>
    </row>
    <row r="5850" spans="1:5" x14ac:dyDescent="0.4">
      <c r="A5850">
        <v>2022</v>
      </c>
      <c r="B5850">
        <v>3</v>
      </c>
      <c r="C5850">
        <v>83</v>
      </c>
      <c r="D5850" s="3">
        <v>1552</v>
      </c>
      <c r="E5850" s="3">
        <v>2035</v>
      </c>
    </row>
    <row r="5851" spans="1:5" x14ac:dyDescent="0.4">
      <c r="A5851">
        <v>2022</v>
      </c>
      <c r="B5851">
        <v>3</v>
      </c>
      <c r="C5851">
        <v>84</v>
      </c>
      <c r="D5851" s="3">
        <v>1550</v>
      </c>
      <c r="E5851" s="3">
        <v>2137</v>
      </c>
    </row>
    <row r="5852" spans="1:5" x14ac:dyDescent="0.4">
      <c r="A5852">
        <v>2022</v>
      </c>
      <c r="B5852">
        <v>3</v>
      </c>
      <c r="C5852">
        <v>85</v>
      </c>
      <c r="D5852" s="3">
        <v>1344</v>
      </c>
      <c r="E5852" s="3">
        <v>1918</v>
      </c>
    </row>
    <row r="5853" spans="1:5" x14ac:dyDescent="0.4">
      <c r="A5853">
        <v>2022</v>
      </c>
      <c r="B5853">
        <v>3</v>
      </c>
      <c r="C5853">
        <v>86</v>
      </c>
      <c r="D5853" s="3">
        <v>1265</v>
      </c>
      <c r="E5853" s="3">
        <v>1893</v>
      </c>
    </row>
    <row r="5854" spans="1:5" x14ac:dyDescent="0.4">
      <c r="A5854">
        <v>2022</v>
      </c>
      <c r="B5854">
        <v>3</v>
      </c>
      <c r="C5854">
        <v>87</v>
      </c>
      <c r="D5854" s="3">
        <v>1092</v>
      </c>
      <c r="E5854" s="3">
        <v>1721</v>
      </c>
    </row>
    <row r="5855" spans="1:5" x14ac:dyDescent="0.4">
      <c r="A5855">
        <v>2022</v>
      </c>
      <c r="B5855">
        <v>3</v>
      </c>
      <c r="C5855">
        <v>88</v>
      </c>
      <c r="D5855" s="3">
        <v>819</v>
      </c>
      <c r="E5855" s="3">
        <v>1481</v>
      </c>
    </row>
    <row r="5856" spans="1:5" x14ac:dyDescent="0.4">
      <c r="A5856">
        <v>2022</v>
      </c>
      <c r="B5856">
        <v>3</v>
      </c>
      <c r="C5856">
        <v>89</v>
      </c>
      <c r="D5856" s="3">
        <v>728</v>
      </c>
      <c r="E5856" s="3">
        <v>1371</v>
      </c>
    </row>
    <row r="5857" spans="1:5" x14ac:dyDescent="0.4">
      <c r="A5857">
        <v>2022</v>
      </c>
      <c r="B5857">
        <v>3</v>
      </c>
      <c r="C5857">
        <v>90</v>
      </c>
      <c r="D5857" s="3">
        <v>551</v>
      </c>
      <c r="E5857" s="3">
        <v>1132</v>
      </c>
    </row>
    <row r="5858" spans="1:5" x14ac:dyDescent="0.4">
      <c r="A5858">
        <v>2022</v>
      </c>
      <c r="B5858">
        <v>3</v>
      </c>
      <c r="C5858">
        <v>91</v>
      </c>
      <c r="D5858" s="3">
        <v>439</v>
      </c>
      <c r="E5858" s="3">
        <v>950</v>
      </c>
    </row>
    <row r="5859" spans="1:5" x14ac:dyDescent="0.4">
      <c r="A5859">
        <v>2022</v>
      </c>
      <c r="B5859">
        <v>3</v>
      </c>
      <c r="C5859">
        <v>92</v>
      </c>
      <c r="D5859" s="3">
        <v>307</v>
      </c>
      <c r="E5859" s="3">
        <v>861</v>
      </c>
    </row>
    <row r="5860" spans="1:5" x14ac:dyDescent="0.4">
      <c r="A5860">
        <v>2022</v>
      </c>
      <c r="B5860">
        <v>3</v>
      </c>
      <c r="C5860">
        <v>93</v>
      </c>
      <c r="D5860" s="3">
        <v>263</v>
      </c>
      <c r="E5860" s="3">
        <v>704</v>
      </c>
    </row>
    <row r="5861" spans="1:5" x14ac:dyDescent="0.4">
      <c r="A5861">
        <v>2022</v>
      </c>
      <c r="B5861">
        <v>3</v>
      </c>
      <c r="C5861">
        <v>94</v>
      </c>
      <c r="D5861" s="3">
        <v>201</v>
      </c>
      <c r="E5861" s="3">
        <v>512</v>
      </c>
    </row>
    <row r="5862" spans="1:5" x14ac:dyDescent="0.4">
      <c r="A5862">
        <v>2022</v>
      </c>
      <c r="B5862">
        <v>3</v>
      </c>
      <c r="C5862">
        <v>95</v>
      </c>
      <c r="D5862" s="3">
        <v>122</v>
      </c>
      <c r="E5862" s="3">
        <v>419</v>
      </c>
    </row>
    <row r="5863" spans="1:5" x14ac:dyDescent="0.4">
      <c r="A5863">
        <v>2022</v>
      </c>
      <c r="B5863">
        <v>3</v>
      </c>
      <c r="C5863">
        <v>96</v>
      </c>
      <c r="D5863" s="3">
        <v>97</v>
      </c>
      <c r="E5863" s="3">
        <v>367</v>
      </c>
    </row>
    <row r="5864" spans="1:5" x14ac:dyDescent="0.4">
      <c r="A5864">
        <v>2022</v>
      </c>
      <c r="B5864">
        <v>3</v>
      </c>
      <c r="C5864">
        <v>97</v>
      </c>
      <c r="D5864" s="3">
        <v>40</v>
      </c>
      <c r="E5864" s="3">
        <v>276</v>
      </c>
    </row>
    <row r="5865" spans="1:5" x14ac:dyDescent="0.4">
      <c r="A5865">
        <v>2022</v>
      </c>
      <c r="B5865">
        <v>3</v>
      </c>
      <c r="C5865">
        <v>98</v>
      </c>
      <c r="D5865" s="3">
        <v>52</v>
      </c>
      <c r="E5865" s="3">
        <v>187</v>
      </c>
    </row>
    <row r="5866" spans="1:5" x14ac:dyDescent="0.4">
      <c r="A5866">
        <v>2022</v>
      </c>
      <c r="B5866">
        <v>3</v>
      </c>
      <c r="C5866">
        <v>99</v>
      </c>
      <c r="D5866" s="3">
        <v>25</v>
      </c>
      <c r="E5866" s="3">
        <v>129</v>
      </c>
    </row>
    <row r="5867" spans="1:5" x14ac:dyDescent="0.4">
      <c r="A5867">
        <v>2022</v>
      </c>
      <c r="B5867">
        <v>3</v>
      </c>
      <c r="C5867">
        <v>100</v>
      </c>
      <c r="D5867" s="3">
        <v>11</v>
      </c>
      <c r="E5867" s="3">
        <v>89</v>
      </c>
    </row>
    <row r="5868" spans="1:5" x14ac:dyDescent="0.4">
      <c r="A5868">
        <v>2022</v>
      </c>
      <c r="B5868">
        <v>3</v>
      </c>
      <c r="C5868">
        <v>101</v>
      </c>
      <c r="D5868" s="3">
        <v>8</v>
      </c>
      <c r="E5868" s="3">
        <v>68</v>
      </c>
    </row>
    <row r="5869" spans="1:5" x14ac:dyDescent="0.4">
      <c r="A5869">
        <v>2022</v>
      </c>
      <c r="B5869">
        <v>3</v>
      </c>
      <c r="C5869">
        <v>102</v>
      </c>
      <c r="D5869" s="3">
        <v>7</v>
      </c>
      <c r="E5869" s="3">
        <v>35</v>
      </c>
    </row>
    <row r="5870" spans="1:5" x14ac:dyDescent="0.4">
      <c r="A5870">
        <v>2022</v>
      </c>
      <c r="B5870">
        <v>3</v>
      </c>
      <c r="C5870">
        <v>103</v>
      </c>
      <c r="D5870" s="3">
        <v>4</v>
      </c>
      <c r="E5870" s="3">
        <v>16</v>
      </c>
    </row>
    <row r="5871" spans="1:5" x14ac:dyDescent="0.4">
      <c r="A5871">
        <v>2022</v>
      </c>
      <c r="B5871">
        <v>3</v>
      </c>
      <c r="C5871">
        <v>104</v>
      </c>
      <c r="D5871" s="3">
        <v>2</v>
      </c>
      <c r="E5871" s="3">
        <v>14</v>
      </c>
    </row>
    <row r="5872" spans="1:5" x14ac:dyDescent="0.4">
      <c r="A5872">
        <v>2022</v>
      </c>
      <c r="B5872">
        <v>3</v>
      </c>
      <c r="C5872">
        <v>105</v>
      </c>
      <c r="D5872" s="3">
        <v>1</v>
      </c>
      <c r="E5872" s="3">
        <v>7</v>
      </c>
    </row>
    <row r="5873" spans="1:5" x14ac:dyDescent="0.4">
      <c r="A5873">
        <v>2022</v>
      </c>
      <c r="B5873">
        <v>3</v>
      </c>
      <c r="C5873">
        <v>106</v>
      </c>
      <c r="D5873" s="3">
        <v>1</v>
      </c>
      <c r="E5873" s="3">
        <v>3</v>
      </c>
    </row>
    <row r="5874" spans="1:5" x14ac:dyDescent="0.4">
      <c r="A5874">
        <v>2022</v>
      </c>
      <c r="B5874">
        <v>3</v>
      </c>
      <c r="C5874">
        <v>107</v>
      </c>
      <c r="D5874" s="3"/>
      <c r="E5874" s="3">
        <v>4</v>
      </c>
    </row>
    <row r="5875" spans="1:5" x14ac:dyDescent="0.4">
      <c r="A5875">
        <v>2022</v>
      </c>
      <c r="B5875">
        <v>3</v>
      </c>
      <c r="C5875">
        <v>108</v>
      </c>
      <c r="D5875" s="3">
        <v>1</v>
      </c>
      <c r="E5875" s="3">
        <v>1</v>
      </c>
    </row>
    <row r="5876" spans="1:5" x14ac:dyDescent="0.4">
      <c r="A5876">
        <v>2022</v>
      </c>
      <c r="B5876">
        <v>3</v>
      </c>
      <c r="C5876">
        <v>109</v>
      </c>
      <c r="D5876" s="3"/>
      <c r="E5876" s="3"/>
    </row>
    <row r="5877" spans="1:5" x14ac:dyDescent="0.4">
      <c r="A5877">
        <v>2022</v>
      </c>
      <c r="B5877">
        <v>3</v>
      </c>
      <c r="C5877">
        <v>110</v>
      </c>
      <c r="D5877" s="3"/>
      <c r="E5877" s="3"/>
    </row>
    <row r="5878" spans="1:5" x14ac:dyDescent="0.4">
      <c r="A5878">
        <v>2022</v>
      </c>
      <c r="B5878">
        <v>3</v>
      </c>
      <c r="C5878">
        <v>111</v>
      </c>
      <c r="D5878" s="3"/>
      <c r="E5878" s="3">
        <v>1</v>
      </c>
    </row>
    <row r="5879" spans="1:5" x14ac:dyDescent="0.4">
      <c r="A5879">
        <v>2022</v>
      </c>
      <c r="B5879">
        <v>3</v>
      </c>
      <c r="C5879">
        <v>112</v>
      </c>
      <c r="D5879" s="3"/>
      <c r="E5879" s="3"/>
    </row>
    <row r="5880" spans="1:5" x14ac:dyDescent="0.4">
      <c r="A5880">
        <v>2022</v>
      </c>
      <c r="B5880">
        <v>3</v>
      </c>
      <c r="C5880">
        <v>113</v>
      </c>
      <c r="D5880" s="3"/>
      <c r="E5880" s="3"/>
    </row>
    <row r="5881" spans="1:5" x14ac:dyDescent="0.4">
      <c r="A5881">
        <v>2022</v>
      </c>
      <c r="B5881">
        <v>3</v>
      </c>
      <c r="C5881">
        <v>114</v>
      </c>
      <c r="D5881" s="3"/>
      <c r="E5881" s="3"/>
    </row>
    <row r="5882" spans="1:5" x14ac:dyDescent="0.4">
      <c r="A5882">
        <v>2022</v>
      </c>
      <c r="B5882">
        <v>3</v>
      </c>
      <c r="C5882">
        <v>115</v>
      </c>
      <c r="D5882" s="3"/>
      <c r="E5882" s="3"/>
    </row>
    <row r="5883" spans="1:5" x14ac:dyDescent="0.4">
      <c r="A5883">
        <v>2022</v>
      </c>
      <c r="B5883">
        <v>3</v>
      </c>
      <c r="C5883">
        <v>116</v>
      </c>
      <c r="D5883" s="3"/>
      <c r="E5883" s="3"/>
    </row>
    <row r="5884" spans="1:5" x14ac:dyDescent="0.4">
      <c r="A5884">
        <v>2022</v>
      </c>
      <c r="B5884">
        <v>3</v>
      </c>
      <c r="C5884">
        <v>117</v>
      </c>
      <c r="D5884" s="3"/>
      <c r="E5884" s="3"/>
    </row>
    <row r="5885" spans="1:5" x14ac:dyDescent="0.4">
      <c r="A5885">
        <v>2022</v>
      </c>
      <c r="B5885">
        <v>3</v>
      </c>
      <c r="C5885">
        <v>118</v>
      </c>
      <c r="D5885" s="3"/>
      <c r="E5885" s="3"/>
    </row>
    <row r="5886" spans="1:5" x14ac:dyDescent="0.4">
      <c r="A5886">
        <v>2022</v>
      </c>
      <c r="B5886">
        <v>3</v>
      </c>
      <c r="C5886">
        <v>119</v>
      </c>
      <c r="D5886" s="3"/>
      <c r="E5886" s="3"/>
    </row>
    <row r="5887" spans="1:5" x14ac:dyDescent="0.4">
      <c r="A5887">
        <v>2022</v>
      </c>
      <c r="B5887">
        <v>3</v>
      </c>
      <c r="C5887">
        <v>120</v>
      </c>
      <c r="D5887" s="3"/>
      <c r="E5887" s="3"/>
    </row>
    <row r="5888" spans="1:5" x14ac:dyDescent="0.4">
      <c r="A5888">
        <v>2022</v>
      </c>
      <c r="B5888">
        <v>3</v>
      </c>
      <c r="C5888">
        <v>121</v>
      </c>
      <c r="D5888" s="3"/>
      <c r="E5888" s="3"/>
    </row>
    <row r="5889" spans="1:5" x14ac:dyDescent="0.4">
      <c r="A5889">
        <v>2022</v>
      </c>
      <c r="B5889">
        <v>3</v>
      </c>
      <c r="C5889">
        <v>122</v>
      </c>
      <c r="D5889" s="3"/>
      <c r="E5889" s="3"/>
    </row>
    <row r="5890" spans="1:5" x14ac:dyDescent="0.4">
      <c r="A5890">
        <v>2022</v>
      </c>
      <c r="B5890">
        <v>3</v>
      </c>
      <c r="C5890">
        <v>123</v>
      </c>
      <c r="D5890" s="3"/>
      <c r="E5890" s="3"/>
    </row>
    <row r="5891" spans="1:5" x14ac:dyDescent="0.4">
      <c r="A5891">
        <v>2022</v>
      </c>
      <c r="B5891">
        <v>3</v>
      </c>
      <c r="C5891">
        <v>124</v>
      </c>
      <c r="D5891" s="3"/>
      <c r="E5891" s="3"/>
    </row>
    <row r="5892" spans="1:5" x14ac:dyDescent="0.4">
      <c r="A5892">
        <v>2022</v>
      </c>
      <c r="B5892">
        <v>3</v>
      </c>
      <c r="C5892">
        <v>125</v>
      </c>
      <c r="D5892" s="3"/>
      <c r="E5892" s="3"/>
    </row>
    <row r="5893" spans="1:5" x14ac:dyDescent="0.4">
      <c r="A5893">
        <v>2022</v>
      </c>
      <c r="B5893">
        <v>3</v>
      </c>
      <c r="C5893">
        <v>126</v>
      </c>
      <c r="D5893" s="3"/>
      <c r="E5893" s="3"/>
    </row>
    <row r="5894" spans="1:5" x14ac:dyDescent="0.4">
      <c r="A5894">
        <v>2022</v>
      </c>
      <c r="B5894">
        <v>3</v>
      </c>
      <c r="C5894">
        <v>127</v>
      </c>
      <c r="D5894" s="3"/>
      <c r="E5894" s="3"/>
    </row>
    <row r="5895" spans="1:5" x14ac:dyDescent="0.4">
      <c r="A5895">
        <v>2022</v>
      </c>
      <c r="B5895">
        <v>3</v>
      </c>
      <c r="C5895">
        <v>128</v>
      </c>
      <c r="D5895" s="3"/>
      <c r="E5895" s="3"/>
    </row>
    <row r="5896" spans="1:5" x14ac:dyDescent="0.4">
      <c r="A5896">
        <v>2022</v>
      </c>
      <c r="B5896">
        <v>3</v>
      </c>
      <c r="C5896">
        <v>129</v>
      </c>
      <c r="D5896" s="3"/>
      <c r="E5896" s="3"/>
    </row>
    <row r="5897" spans="1:5" x14ac:dyDescent="0.4">
      <c r="A5897">
        <v>2022</v>
      </c>
      <c r="B5897">
        <v>3</v>
      </c>
      <c r="C5897">
        <v>130</v>
      </c>
      <c r="D5897" s="3"/>
      <c r="E5897" s="3"/>
    </row>
    <row r="5898" spans="1:5" x14ac:dyDescent="0.4">
      <c r="A5898">
        <v>2022</v>
      </c>
      <c r="B5898">
        <v>4</v>
      </c>
      <c r="C5898">
        <v>0</v>
      </c>
      <c r="D5898" s="3">
        <v>925</v>
      </c>
      <c r="E5898" s="3">
        <v>913</v>
      </c>
    </row>
    <row r="5899" spans="1:5" x14ac:dyDescent="0.4">
      <c r="A5899">
        <v>2022</v>
      </c>
      <c r="B5899">
        <v>4</v>
      </c>
      <c r="C5899">
        <v>1</v>
      </c>
      <c r="D5899" s="3">
        <v>1000</v>
      </c>
      <c r="E5899" s="3">
        <v>977</v>
      </c>
    </row>
    <row r="5900" spans="1:5" x14ac:dyDescent="0.4">
      <c r="A5900">
        <v>2022</v>
      </c>
      <c r="B5900">
        <v>4</v>
      </c>
      <c r="C5900">
        <v>2</v>
      </c>
      <c r="D5900" s="3">
        <v>1198</v>
      </c>
      <c r="E5900" s="3">
        <v>1078</v>
      </c>
    </row>
    <row r="5901" spans="1:5" x14ac:dyDescent="0.4">
      <c r="A5901">
        <v>2022</v>
      </c>
      <c r="B5901">
        <v>4</v>
      </c>
      <c r="C5901">
        <v>3</v>
      </c>
      <c r="D5901" s="3">
        <v>1207</v>
      </c>
      <c r="E5901" s="3">
        <v>1057</v>
      </c>
    </row>
    <row r="5902" spans="1:5" x14ac:dyDescent="0.4">
      <c r="A5902">
        <v>2022</v>
      </c>
      <c r="B5902">
        <v>4</v>
      </c>
      <c r="C5902">
        <v>4</v>
      </c>
      <c r="D5902" s="3">
        <v>1267</v>
      </c>
      <c r="E5902" s="3">
        <v>1225</v>
      </c>
    </row>
    <row r="5903" spans="1:5" x14ac:dyDescent="0.4">
      <c r="A5903">
        <v>2022</v>
      </c>
      <c r="B5903">
        <v>4</v>
      </c>
      <c r="C5903">
        <v>5</v>
      </c>
      <c r="D5903" s="3">
        <v>1347</v>
      </c>
      <c r="E5903" s="3">
        <v>1216</v>
      </c>
    </row>
    <row r="5904" spans="1:5" x14ac:dyDescent="0.4">
      <c r="A5904">
        <v>2022</v>
      </c>
      <c r="B5904">
        <v>4</v>
      </c>
      <c r="C5904">
        <v>6</v>
      </c>
      <c r="D5904" s="3">
        <v>1414</v>
      </c>
      <c r="E5904" s="3">
        <v>1299</v>
      </c>
    </row>
    <row r="5905" spans="1:5" x14ac:dyDescent="0.4">
      <c r="A5905">
        <v>2022</v>
      </c>
      <c r="B5905">
        <v>4</v>
      </c>
      <c r="C5905">
        <v>7</v>
      </c>
      <c r="D5905" s="3">
        <v>1433</v>
      </c>
      <c r="E5905" s="3">
        <v>1421</v>
      </c>
    </row>
    <row r="5906" spans="1:5" x14ac:dyDescent="0.4">
      <c r="A5906">
        <v>2022</v>
      </c>
      <c r="B5906">
        <v>4</v>
      </c>
      <c r="C5906">
        <v>8</v>
      </c>
      <c r="D5906" s="3">
        <v>1390</v>
      </c>
      <c r="E5906" s="3">
        <v>1383</v>
      </c>
    </row>
    <row r="5907" spans="1:5" x14ac:dyDescent="0.4">
      <c r="A5907">
        <v>2022</v>
      </c>
      <c r="B5907">
        <v>4</v>
      </c>
      <c r="C5907">
        <v>9</v>
      </c>
      <c r="D5907" s="3">
        <v>1471</v>
      </c>
      <c r="E5907" s="3">
        <v>1414</v>
      </c>
    </row>
    <row r="5908" spans="1:5" x14ac:dyDescent="0.4">
      <c r="A5908">
        <v>2022</v>
      </c>
      <c r="B5908">
        <v>4</v>
      </c>
      <c r="C5908">
        <v>10</v>
      </c>
      <c r="D5908" s="3">
        <v>1469</v>
      </c>
      <c r="E5908" s="3">
        <v>1533</v>
      </c>
    </row>
    <row r="5909" spans="1:5" x14ac:dyDescent="0.4">
      <c r="A5909">
        <v>2022</v>
      </c>
      <c r="B5909">
        <v>4</v>
      </c>
      <c r="C5909">
        <v>11</v>
      </c>
      <c r="D5909" s="3">
        <v>1613</v>
      </c>
      <c r="E5909" s="3">
        <v>1512</v>
      </c>
    </row>
    <row r="5910" spans="1:5" x14ac:dyDescent="0.4">
      <c r="A5910">
        <v>2022</v>
      </c>
      <c r="B5910">
        <v>4</v>
      </c>
      <c r="C5910">
        <v>12</v>
      </c>
      <c r="D5910" s="3">
        <v>1567</v>
      </c>
      <c r="E5910" s="3">
        <v>1503</v>
      </c>
    </row>
    <row r="5911" spans="1:5" x14ac:dyDescent="0.4">
      <c r="A5911">
        <v>2022</v>
      </c>
      <c r="B5911">
        <v>4</v>
      </c>
      <c r="C5911">
        <v>13</v>
      </c>
      <c r="D5911" s="3">
        <v>1574</v>
      </c>
      <c r="E5911" s="3">
        <v>1518</v>
      </c>
    </row>
    <row r="5912" spans="1:5" x14ac:dyDescent="0.4">
      <c r="A5912">
        <v>2022</v>
      </c>
      <c r="B5912">
        <v>4</v>
      </c>
      <c r="C5912">
        <v>14</v>
      </c>
      <c r="D5912" s="3">
        <v>1686</v>
      </c>
      <c r="E5912" s="3">
        <v>1600</v>
      </c>
    </row>
    <row r="5913" spans="1:5" x14ac:dyDescent="0.4">
      <c r="A5913">
        <v>2022</v>
      </c>
      <c r="B5913">
        <v>4</v>
      </c>
      <c r="C5913">
        <v>15</v>
      </c>
      <c r="D5913" s="3">
        <v>1993</v>
      </c>
      <c r="E5913" s="3">
        <v>1636</v>
      </c>
    </row>
    <row r="5914" spans="1:5" x14ac:dyDescent="0.4">
      <c r="A5914">
        <v>2022</v>
      </c>
      <c r="B5914">
        <v>4</v>
      </c>
      <c r="C5914">
        <v>16</v>
      </c>
      <c r="D5914" s="3">
        <v>2020</v>
      </c>
      <c r="E5914" s="3">
        <v>1553</v>
      </c>
    </row>
    <row r="5915" spans="1:5" x14ac:dyDescent="0.4">
      <c r="A5915">
        <v>2022</v>
      </c>
      <c r="B5915">
        <v>4</v>
      </c>
      <c r="C5915">
        <v>17</v>
      </c>
      <c r="D5915" s="3">
        <v>2087</v>
      </c>
      <c r="E5915" s="3">
        <v>1652</v>
      </c>
    </row>
    <row r="5916" spans="1:5" x14ac:dyDescent="0.4">
      <c r="A5916">
        <v>2022</v>
      </c>
      <c r="B5916">
        <v>4</v>
      </c>
      <c r="C5916">
        <v>18</v>
      </c>
      <c r="D5916" s="3">
        <v>2761</v>
      </c>
      <c r="E5916" s="3">
        <v>1877</v>
      </c>
    </row>
    <row r="5917" spans="1:5" x14ac:dyDescent="0.4">
      <c r="A5917">
        <v>2022</v>
      </c>
      <c r="B5917">
        <v>4</v>
      </c>
      <c r="C5917">
        <v>19</v>
      </c>
      <c r="D5917" s="3">
        <v>2468</v>
      </c>
      <c r="E5917" s="3">
        <v>1851</v>
      </c>
    </row>
    <row r="5918" spans="1:5" x14ac:dyDescent="0.4">
      <c r="A5918">
        <v>2022</v>
      </c>
      <c r="B5918">
        <v>4</v>
      </c>
      <c r="C5918">
        <v>20</v>
      </c>
      <c r="D5918" s="3">
        <v>2706</v>
      </c>
      <c r="E5918" s="3">
        <v>1884</v>
      </c>
    </row>
    <row r="5919" spans="1:5" x14ac:dyDescent="0.4">
      <c r="A5919">
        <v>2022</v>
      </c>
      <c r="B5919">
        <v>4</v>
      </c>
      <c r="C5919">
        <v>21</v>
      </c>
      <c r="D5919" s="3">
        <v>2636</v>
      </c>
      <c r="E5919" s="3">
        <v>1895</v>
      </c>
    </row>
    <row r="5920" spans="1:5" x14ac:dyDescent="0.4">
      <c r="A5920">
        <v>2022</v>
      </c>
      <c r="B5920">
        <v>4</v>
      </c>
      <c r="C5920">
        <v>22</v>
      </c>
      <c r="D5920" s="3">
        <v>2432</v>
      </c>
      <c r="E5920" s="3">
        <v>1839</v>
      </c>
    </row>
    <row r="5921" spans="1:5" x14ac:dyDescent="0.4">
      <c r="A5921">
        <v>2022</v>
      </c>
      <c r="B5921">
        <v>4</v>
      </c>
      <c r="C5921">
        <v>23</v>
      </c>
      <c r="D5921" s="3">
        <v>2131</v>
      </c>
      <c r="E5921" s="3">
        <v>1717</v>
      </c>
    </row>
    <row r="5922" spans="1:5" x14ac:dyDescent="0.4">
      <c r="A5922">
        <v>2022</v>
      </c>
      <c r="B5922">
        <v>4</v>
      </c>
      <c r="C5922">
        <v>24</v>
      </c>
      <c r="D5922" s="3">
        <v>1998</v>
      </c>
      <c r="E5922" s="3">
        <v>1625</v>
      </c>
    </row>
    <row r="5923" spans="1:5" x14ac:dyDescent="0.4">
      <c r="A5923">
        <v>2022</v>
      </c>
      <c r="B5923">
        <v>4</v>
      </c>
      <c r="C5923">
        <v>25</v>
      </c>
      <c r="D5923" s="3">
        <v>1943</v>
      </c>
      <c r="E5923" s="3">
        <v>1602</v>
      </c>
    </row>
    <row r="5924" spans="1:5" x14ac:dyDescent="0.4">
      <c r="A5924">
        <v>2022</v>
      </c>
      <c r="B5924">
        <v>4</v>
      </c>
      <c r="C5924">
        <v>26</v>
      </c>
      <c r="D5924" s="3">
        <v>1896</v>
      </c>
      <c r="E5924" s="3">
        <v>1469</v>
      </c>
    </row>
    <row r="5925" spans="1:5" x14ac:dyDescent="0.4">
      <c r="A5925">
        <v>2022</v>
      </c>
      <c r="B5925">
        <v>4</v>
      </c>
      <c r="C5925">
        <v>27</v>
      </c>
      <c r="D5925" s="3">
        <v>1883</v>
      </c>
      <c r="E5925" s="3">
        <v>1586</v>
      </c>
    </row>
    <row r="5926" spans="1:5" x14ac:dyDescent="0.4">
      <c r="A5926">
        <v>2022</v>
      </c>
      <c r="B5926">
        <v>4</v>
      </c>
      <c r="C5926">
        <v>28</v>
      </c>
      <c r="D5926" s="3">
        <v>1827</v>
      </c>
      <c r="E5926" s="3">
        <v>1450</v>
      </c>
    </row>
    <row r="5927" spans="1:5" x14ac:dyDescent="0.4">
      <c r="A5927">
        <v>2022</v>
      </c>
      <c r="B5927">
        <v>4</v>
      </c>
      <c r="C5927">
        <v>29</v>
      </c>
      <c r="D5927" s="3">
        <v>1729</v>
      </c>
      <c r="E5927" s="3">
        <v>1425</v>
      </c>
    </row>
    <row r="5928" spans="1:5" x14ac:dyDescent="0.4">
      <c r="A5928">
        <v>2022</v>
      </c>
      <c r="B5928">
        <v>4</v>
      </c>
      <c r="C5928">
        <v>30</v>
      </c>
      <c r="D5928" s="3">
        <v>1779</v>
      </c>
      <c r="E5928" s="3">
        <v>1474</v>
      </c>
    </row>
    <row r="5929" spans="1:5" x14ac:dyDescent="0.4">
      <c r="A5929">
        <v>2022</v>
      </c>
      <c r="B5929">
        <v>4</v>
      </c>
      <c r="C5929">
        <v>31</v>
      </c>
      <c r="D5929" s="3">
        <v>1786</v>
      </c>
      <c r="E5929" s="3">
        <v>1532</v>
      </c>
    </row>
    <row r="5930" spans="1:5" x14ac:dyDescent="0.4">
      <c r="A5930">
        <v>2022</v>
      </c>
      <c r="B5930">
        <v>4</v>
      </c>
      <c r="C5930">
        <v>32</v>
      </c>
      <c r="D5930" s="3">
        <v>1783</v>
      </c>
      <c r="E5930" s="3">
        <v>1575</v>
      </c>
    </row>
    <row r="5931" spans="1:5" x14ac:dyDescent="0.4">
      <c r="A5931">
        <v>2022</v>
      </c>
      <c r="B5931">
        <v>4</v>
      </c>
      <c r="C5931">
        <v>33</v>
      </c>
      <c r="D5931" s="3">
        <v>1920</v>
      </c>
      <c r="E5931" s="3">
        <v>1657</v>
      </c>
    </row>
    <row r="5932" spans="1:5" x14ac:dyDescent="0.4">
      <c r="A5932">
        <v>2022</v>
      </c>
      <c r="B5932">
        <v>4</v>
      </c>
      <c r="C5932">
        <v>34</v>
      </c>
      <c r="D5932" s="3">
        <v>1926</v>
      </c>
      <c r="E5932" s="3">
        <v>1701</v>
      </c>
    </row>
    <row r="5933" spans="1:5" x14ac:dyDescent="0.4">
      <c r="A5933">
        <v>2022</v>
      </c>
      <c r="B5933">
        <v>4</v>
      </c>
      <c r="C5933">
        <v>35</v>
      </c>
      <c r="D5933" s="3">
        <v>2006</v>
      </c>
      <c r="E5933" s="3">
        <v>1697</v>
      </c>
    </row>
    <row r="5934" spans="1:5" x14ac:dyDescent="0.4">
      <c r="A5934">
        <v>2022</v>
      </c>
      <c r="B5934">
        <v>4</v>
      </c>
      <c r="C5934">
        <v>36</v>
      </c>
      <c r="D5934" s="3">
        <v>1952</v>
      </c>
      <c r="E5934" s="3">
        <v>1729</v>
      </c>
    </row>
    <row r="5935" spans="1:5" x14ac:dyDescent="0.4">
      <c r="A5935">
        <v>2022</v>
      </c>
      <c r="B5935">
        <v>4</v>
      </c>
      <c r="C5935">
        <v>37</v>
      </c>
      <c r="D5935" s="3">
        <v>2092</v>
      </c>
      <c r="E5935" s="3">
        <v>1901</v>
      </c>
    </row>
    <row r="5936" spans="1:5" x14ac:dyDescent="0.4">
      <c r="A5936">
        <v>2022</v>
      </c>
      <c r="B5936">
        <v>4</v>
      </c>
      <c r="C5936">
        <v>38</v>
      </c>
      <c r="D5936" s="3">
        <v>2042</v>
      </c>
      <c r="E5936" s="3">
        <v>1946</v>
      </c>
    </row>
    <row r="5937" spans="1:5" x14ac:dyDescent="0.4">
      <c r="A5937">
        <v>2022</v>
      </c>
      <c r="B5937">
        <v>4</v>
      </c>
      <c r="C5937">
        <v>39</v>
      </c>
      <c r="D5937" s="3">
        <v>2151</v>
      </c>
      <c r="E5937" s="3">
        <v>1993</v>
      </c>
    </row>
    <row r="5938" spans="1:5" x14ac:dyDescent="0.4">
      <c r="A5938">
        <v>2022</v>
      </c>
      <c r="B5938">
        <v>4</v>
      </c>
      <c r="C5938">
        <v>40</v>
      </c>
      <c r="D5938" s="3">
        <v>2123</v>
      </c>
      <c r="E5938" s="3">
        <v>1999</v>
      </c>
    </row>
    <row r="5939" spans="1:5" x14ac:dyDescent="0.4">
      <c r="A5939">
        <v>2022</v>
      </c>
      <c r="B5939">
        <v>4</v>
      </c>
      <c r="C5939">
        <v>41</v>
      </c>
      <c r="D5939" s="3">
        <v>2201</v>
      </c>
      <c r="E5939" s="3">
        <v>2098</v>
      </c>
    </row>
    <row r="5940" spans="1:5" x14ac:dyDescent="0.4">
      <c r="A5940">
        <v>2022</v>
      </c>
      <c r="B5940">
        <v>4</v>
      </c>
      <c r="C5940">
        <v>42</v>
      </c>
      <c r="D5940" s="3">
        <v>2326</v>
      </c>
      <c r="E5940" s="3">
        <v>2223</v>
      </c>
    </row>
    <row r="5941" spans="1:5" x14ac:dyDescent="0.4">
      <c r="A5941">
        <v>2022</v>
      </c>
      <c r="B5941">
        <v>4</v>
      </c>
      <c r="C5941">
        <v>43</v>
      </c>
      <c r="D5941" s="3">
        <v>2507</v>
      </c>
      <c r="E5941" s="3">
        <v>2300</v>
      </c>
    </row>
    <row r="5942" spans="1:5" x14ac:dyDescent="0.4">
      <c r="A5942">
        <v>2022</v>
      </c>
      <c r="B5942">
        <v>4</v>
      </c>
      <c r="C5942">
        <v>44</v>
      </c>
      <c r="D5942" s="3">
        <v>2515</v>
      </c>
      <c r="E5942" s="3">
        <v>2414</v>
      </c>
    </row>
    <row r="5943" spans="1:5" x14ac:dyDescent="0.4">
      <c r="A5943">
        <v>2022</v>
      </c>
      <c r="B5943">
        <v>4</v>
      </c>
      <c r="C5943">
        <v>45</v>
      </c>
      <c r="D5943" s="3">
        <v>2732</v>
      </c>
      <c r="E5943" s="3">
        <v>2545</v>
      </c>
    </row>
    <row r="5944" spans="1:5" x14ac:dyDescent="0.4">
      <c r="A5944">
        <v>2022</v>
      </c>
      <c r="B5944">
        <v>4</v>
      </c>
      <c r="C5944">
        <v>46</v>
      </c>
      <c r="D5944" s="3">
        <v>2944</v>
      </c>
      <c r="E5944" s="3">
        <v>2707</v>
      </c>
    </row>
    <row r="5945" spans="1:5" x14ac:dyDescent="0.4">
      <c r="A5945">
        <v>2022</v>
      </c>
      <c r="B5945">
        <v>4</v>
      </c>
      <c r="C5945">
        <v>47</v>
      </c>
      <c r="D5945" s="3">
        <v>3060</v>
      </c>
      <c r="E5945" s="3">
        <v>3010</v>
      </c>
    </row>
    <row r="5946" spans="1:5" x14ac:dyDescent="0.4">
      <c r="A5946">
        <v>2022</v>
      </c>
      <c r="B5946">
        <v>4</v>
      </c>
      <c r="C5946">
        <v>48</v>
      </c>
      <c r="D5946" s="3">
        <v>3360</v>
      </c>
      <c r="E5946" s="3">
        <v>3115</v>
      </c>
    </row>
    <row r="5947" spans="1:5" x14ac:dyDescent="0.4">
      <c r="A5947">
        <v>2022</v>
      </c>
      <c r="B5947">
        <v>4</v>
      </c>
      <c r="C5947">
        <v>49</v>
      </c>
      <c r="D5947" s="3">
        <v>3394</v>
      </c>
      <c r="E5947" s="3">
        <v>3119</v>
      </c>
    </row>
    <row r="5948" spans="1:5" x14ac:dyDescent="0.4">
      <c r="A5948">
        <v>2022</v>
      </c>
      <c r="B5948">
        <v>4</v>
      </c>
      <c r="C5948">
        <v>50</v>
      </c>
      <c r="D5948" s="3">
        <v>3428</v>
      </c>
      <c r="E5948" s="3">
        <v>3190</v>
      </c>
    </row>
    <row r="5949" spans="1:5" x14ac:dyDescent="0.4">
      <c r="A5949">
        <v>2022</v>
      </c>
      <c r="B5949">
        <v>4</v>
      </c>
      <c r="C5949">
        <v>51</v>
      </c>
      <c r="D5949" s="3">
        <v>3239</v>
      </c>
      <c r="E5949" s="3">
        <v>3114</v>
      </c>
    </row>
    <row r="5950" spans="1:5" x14ac:dyDescent="0.4">
      <c r="A5950">
        <v>2022</v>
      </c>
      <c r="B5950">
        <v>4</v>
      </c>
      <c r="C5950">
        <v>52</v>
      </c>
      <c r="D5950" s="3">
        <v>3137</v>
      </c>
      <c r="E5950" s="3">
        <v>2879</v>
      </c>
    </row>
    <row r="5951" spans="1:5" x14ac:dyDescent="0.4">
      <c r="A5951">
        <v>2022</v>
      </c>
      <c r="B5951">
        <v>4</v>
      </c>
      <c r="C5951">
        <v>53</v>
      </c>
      <c r="D5951" s="3">
        <v>3183</v>
      </c>
      <c r="E5951" s="3">
        <v>2875</v>
      </c>
    </row>
    <row r="5952" spans="1:5" x14ac:dyDescent="0.4">
      <c r="A5952">
        <v>2022</v>
      </c>
      <c r="B5952">
        <v>4</v>
      </c>
      <c r="C5952">
        <v>54</v>
      </c>
      <c r="D5952" s="3">
        <v>3051</v>
      </c>
      <c r="E5952" s="3">
        <v>2895</v>
      </c>
    </row>
    <row r="5953" spans="1:5" x14ac:dyDescent="0.4">
      <c r="A5953">
        <v>2022</v>
      </c>
      <c r="B5953">
        <v>4</v>
      </c>
      <c r="C5953">
        <v>55</v>
      </c>
      <c r="D5953" s="3">
        <v>2659</v>
      </c>
      <c r="E5953" s="3">
        <v>2511</v>
      </c>
    </row>
    <row r="5954" spans="1:5" x14ac:dyDescent="0.4">
      <c r="A5954">
        <v>2022</v>
      </c>
      <c r="B5954">
        <v>4</v>
      </c>
      <c r="C5954">
        <v>56</v>
      </c>
      <c r="D5954" s="3">
        <v>2603</v>
      </c>
      <c r="E5954" s="3">
        <v>2499</v>
      </c>
    </row>
    <row r="5955" spans="1:5" x14ac:dyDescent="0.4">
      <c r="A5955">
        <v>2022</v>
      </c>
      <c r="B5955">
        <v>4</v>
      </c>
      <c r="C5955">
        <v>57</v>
      </c>
      <c r="D5955" s="3">
        <v>2634</v>
      </c>
      <c r="E5955" s="3">
        <v>2639</v>
      </c>
    </row>
    <row r="5956" spans="1:5" x14ac:dyDescent="0.4">
      <c r="A5956">
        <v>2022</v>
      </c>
      <c r="B5956">
        <v>4</v>
      </c>
      <c r="C5956">
        <v>58</v>
      </c>
      <c r="D5956" s="3">
        <v>2589</v>
      </c>
      <c r="E5956" s="3">
        <v>2401</v>
      </c>
    </row>
    <row r="5957" spans="1:5" x14ac:dyDescent="0.4">
      <c r="A5957">
        <v>2022</v>
      </c>
      <c r="B5957">
        <v>4</v>
      </c>
      <c r="C5957">
        <v>59</v>
      </c>
      <c r="D5957" s="3">
        <v>2512</v>
      </c>
      <c r="E5957" s="3">
        <v>2354</v>
      </c>
    </row>
    <row r="5958" spans="1:5" x14ac:dyDescent="0.4">
      <c r="A5958">
        <v>2022</v>
      </c>
      <c r="B5958">
        <v>4</v>
      </c>
      <c r="C5958">
        <v>60</v>
      </c>
      <c r="D5958" s="3">
        <v>2477</v>
      </c>
      <c r="E5958" s="3">
        <v>2376</v>
      </c>
    </row>
    <row r="5959" spans="1:5" x14ac:dyDescent="0.4">
      <c r="A5959">
        <v>2022</v>
      </c>
      <c r="B5959">
        <v>4</v>
      </c>
      <c r="C5959">
        <v>61</v>
      </c>
      <c r="D5959" s="3">
        <v>2266</v>
      </c>
      <c r="E5959" s="3">
        <v>2256</v>
      </c>
    </row>
    <row r="5960" spans="1:5" x14ac:dyDescent="0.4">
      <c r="A5960">
        <v>2022</v>
      </c>
      <c r="B5960">
        <v>4</v>
      </c>
      <c r="C5960">
        <v>62</v>
      </c>
      <c r="D5960" s="3">
        <v>2423</v>
      </c>
      <c r="E5960" s="3">
        <v>2239</v>
      </c>
    </row>
    <row r="5961" spans="1:5" x14ac:dyDescent="0.4">
      <c r="A5961">
        <v>2022</v>
      </c>
      <c r="B5961">
        <v>4</v>
      </c>
      <c r="C5961">
        <v>63</v>
      </c>
      <c r="D5961" s="3">
        <v>2377</v>
      </c>
      <c r="E5961" s="3">
        <v>2305</v>
      </c>
    </row>
    <row r="5962" spans="1:5" x14ac:dyDescent="0.4">
      <c r="A5962">
        <v>2022</v>
      </c>
      <c r="B5962">
        <v>4</v>
      </c>
      <c r="C5962">
        <v>64</v>
      </c>
      <c r="D5962" s="3">
        <v>2186</v>
      </c>
      <c r="E5962" s="3">
        <v>2175</v>
      </c>
    </row>
    <row r="5963" spans="1:5" x14ac:dyDescent="0.4">
      <c r="A5963">
        <v>2022</v>
      </c>
      <c r="B5963">
        <v>4</v>
      </c>
      <c r="C5963">
        <v>65</v>
      </c>
      <c r="D5963" s="3">
        <v>2268</v>
      </c>
      <c r="E5963" s="3">
        <v>2218</v>
      </c>
    </row>
    <row r="5964" spans="1:5" x14ac:dyDescent="0.4">
      <c r="A5964">
        <v>2022</v>
      </c>
      <c r="B5964">
        <v>4</v>
      </c>
      <c r="C5964">
        <v>66</v>
      </c>
      <c r="D5964" s="3">
        <v>2245</v>
      </c>
      <c r="E5964" s="3">
        <v>2286</v>
      </c>
    </row>
    <row r="5965" spans="1:5" x14ac:dyDescent="0.4">
      <c r="A5965">
        <v>2022</v>
      </c>
      <c r="B5965">
        <v>4</v>
      </c>
      <c r="C5965">
        <v>67</v>
      </c>
      <c r="D5965" s="3">
        <v>2326</v>
      </c>
      <c r="E5965" s="3">
        <v>2402</v>
      </c>
    </row>
    <row r="5966" spans="1:5" x14ac:dyDescent="0.4">
      <c r="A5966">
        <v>2022</v>
      </c>
      <c r="B5966">
        <v>4</v>
      </c>
      <c r="C5966">
        <v>68</v>
      </c>
      <c r="D5966" s="3">
        <v>2406</v>
      </c>
      <c r="E5966" s="3">
        <v>2459</v>
      </c>
    </row>
    <row r="5967" spans="1:5" x14ac:dyDescent="0.4">
      <c r="A5967">
        <v>2022</v>
      </c>
      <c r="B5967">
        <v>4</v>
      </c>
      <c r="C5967">
        <v>69</v>
      </c>
      <c r="D5967" s="3">
        <v>2569</v>
      </c>
      <c r="E5967" s="3">
        <v>2657</v>
      </c>
    </row>
    <row r="5968" spans="1:5" x14ac:dyDescent="0.4">
      <c r="A5968">
        <v>2022</v>
      </c>
      <c r="B5968">
        <v>4</v>
      </c>
      <c r="C5968">
        <v>70</v>
      </c>
      <c r="D5968" s="3">
        <v>2681</v>
      </c>
      <c r="E5968" s="3">
        <v>2879</v>
      </c>
    </row>
    <row r="5969" spans="1:5" x14ac:dyDescent="0.4">
      <c r="A5969">
        <v>2022</v>
      </c>
      <c r="B5969">
        <v>4</v>
      </c>
      <c r="C5969">
        <v>71</v>
      </c>
      <c r="D5969" s="3">
        <v>2903</v>
      </c>
      <c r="E5969" s="3">
        <v>3064</v>
      </c>
    </row>
    <row r="5970" spans="1:5" x14ac:dyDescent="0.4">
      <c r="A5970">
        <v>2022</v>
      </c>
      <c r="B5970">
        <v>4</v>
      </c>
      <c r="C5970">
        <v>72</v>
      </c>
      <c r="D5970" s="3">
        <v>3278</v>
      </c>
      <c r="E5970" s="3">
        <v>3667</v>
      </c>
    </row>
    <row r="5971" spans="1:5" x14ac:dyDescent="0.4">
      <c r="A5971">
        <v>2022</v>
      </c>
      <c r="B5971">
        <v>4</v>
      </c>
      <c r="C5971">
        <v>73</v>
      </c>
      <c r="D5971" s="3">
        <v>3191</v>
      </c>
      <c r="E5971" s="3">
        <v>3656</v>
      </c>
    </row>
    <row r="5972" spans="1:5" x14ac:dyDescent="0.4">
      <c r="A5972">
        <v>2022</v>
      </c>
      <c r="B5972">
        <v>4</v>
      </c>
      <c r="C5972">
        <v>74</v>
      </c>
      <c r="D5972" s="3">
        <v>3452</v>
      </c>
      <c r="E5972" s="3">
        <v>4011</v>
      </c>
    </row>
    <row r="5973" spans="1:5" x14ac:dyDescent="0.4">
      <c r="A5973">
        <v>2022</v>
      </c>
      <c r="B5973">
        <v>4</v>
      </c>
      <c r="C5973">
        <v>75</v>
      </c>
      <c r="D5973" s="3">
        <v>2736</v>
      </c>
      <c r="E5973" s="3">
        <v>3275</v>
      </c>
    </row>
    <row r="5974" spans="1:5" x14ac:dyDescent="0.4">
      <c r="A5974">
        <v>2022</v>
      </c>
      <c r="B5974">
        <v>4</v>
      </c>
      <c r="C5974">
        <v>76</v>
      </c>
      <c r="D5974" s="3">
        <v>1728</v>
      </c>
      <c r="E5974" s="3">
        <v>2189</v>
      </c>
    </row>
    <row r="5975" spans="1:5" x14ac:dyDescent="0.4">
      <c r="A5975">
        <v>2022</v>
      </c>
      <c r="B5975">
        <v>4</v>
      </c>
      <c r="C5975">
        <v>77</v>
      </c>
      <c r="D5975" s="3">
        <v>2196</v>
      </c>
      <c r="E5975" s="3">
        <v>2805</v>
      </c>
    </row>
    <row r="5976" spans="1:5" x14ac:dyDescent="0.4">
      <c r="A5976">
        <v>2022</v>
      </c>
      <c r="B5976">
        <v>4</v>
      </c>
      <c r="C5976">
        <v>78</v>
      </c>
      <c r="D5976" s="3">
        <v>2636</v>
      </c>
      <c r="E5976" s="3">
        <v>3204</v>
      </c>
    </row>
    <row r="5977" spans="1:5" x14ac:dyDescent="0.4">
      <c r="A5977">
        <v>2022</v>
      </c>
      <c r="B5977">
        <v>4</v>
      </c>
      <c r="C5977">
        <v>79</v>
      </c>
      <c r="D5977" s="3">
        <v>2441</v>
      </c>
      <c r="E5977" s="3">
        <v>2954</v>
      </c>
    </row>
    <row r="5978" spans="1:5" x14ac:dyDescent="0.4">
      <c r="A5978">
        <v>2022</v>
      </c>
      <c r="B5978">
        <v>4</v>
      </c>
      <c r="C5978">
        <v>80</v>
      </c>
      <c r="D5978" s="3">
        <v>2387</v>
      </c>
      <c r="E5978" s="3">
        <v>2925</v>
      </c>
    </row>
    <row r="5979" spans="1:5" x14ac:dyDescent="0.4">
      <c r="A5979">
        <v>2022</v>
      </c>
      <c r="B5979">
        <v>4</v>
      </c>
      <c r="C5979">
        <v>81</v>
      </c>
      <c r="D5979" s="3">
        <v>2033</v>
      </c>
      <c r="E5979" s="3">
        <v>2675</v>
      </c>
    </row>
    <row r="5980" spans="1:5" x14ac:dyDescent="0.4">
      <c r="A5980">
        <v>2022</v>
      </c>
      <c r="B5980">
        <v>4</v>
      </c>
      <c r="C5980">
        <v>82</v>
      </c>
      <c r="D5980" s="3">
        <v>1820</v>
      </c>
      <c r="E5980" s="3">
        <v>2374</v>
      </c>
    </row>
    <row r="5981" spans="1:5" x14ac:dyDescent="0.4">
      <c r="A5981">
        <v>2022</v>
      </c>
      <c r="B5981">
        <v>4</v>
      </c>
      <c r="C5981">
        <v>83</v>
      </c>
      <c r="D5981" s="3">
        <v>1538</v>
      </c>
      <c r="E5981" s="3">
        <v>2040</v>
      </c>
    </row>
    <row r="5982" spans="1:5" x14ac:dyDescent="0.4">
      <c r="A5982">
        <v>2022</v>
      </c>
      <c r="B5982">
        <v>4</v>
      </c>
      <c r="C5982">
        <v>84</v>
      </c>
      <c r="D5982" s="3">
        <v>1543</v>
      </c>
      <c r="E5982" s="3">
        <v>2130</v>
      </c>
    </row>
    <row r="5983" spans="1:5" x14ac:dyDescent="0.4">
      <c r="A5983">
        <v>2022</v>
      </c>
      <c r="B5983">
        <v>4</v>
      </c>
      <c r="C5983">
        <v>85</v>
      </c>
      <c r="D5983" s="3">
        <v>1354</v>
      </c>
      <c r="E5983" s="3">
        <v>1898</v>
      </c>
    </row>
    <row r="5984" spans="1:5" x14ac:dyDescent="0.4">
      <c r="A5984">
        <v>2022</v>
      </c>
      <c r="B5984">
        <v>4</v>
      </c>
      <c r="C5984">
        <v>86</v>
      </c>
      <c r="D5984" s="3">
        <v>1274</v>
      </c>
      <c r="E5984" s="3">
        <v>1918</v>
      </c>
    </row>
    <row r="5985" spans="1:5" x14ac:dyDescent="0.4">
      <c r="A5985">
        <v>2022</v>
      </c>
      <c r="B5985">
        <v>4</v>
      </c>
      <c r="C5985">
        <v>87</v>
      </c>
      <c r="D5985" s="3">
        <v>1087</v>
      </c>
      <c r="E5985" s="3">
        <v>1718</v>
      </c>
    </row>
    <row r="5986" spans="1:5" x14ac:dyDescent="0.4">
      <c r="A5986">
        <v>2022</v>
      </c>
      <c r="B5986">
        <v>4</v>
      </c>
      <c r="C5986">
        <v>88</v>
      </c>
      <c r="D5986" s="3">
        <v>816</v>
      </c>
      <c r="E5986" s="3">
        <v>1483</v>
      </c>
    </row>
    <row r="5987" spans="1:5" x14ac:dyDescent="0.4">
      <c r="A5987">
        <v>2022</v>
      </c>
      <c r="B5987">
        <v>4</v>
      </c>
      <c r="C5987">
        <v>89</v>
      </c>
      <c r="D5987" s="3">
        <v>736</v>
      </c>
      <c r="E5987" s="3">
        <v>1387</v>
      </c>
    </row>
    <row r="5988" spans="1:5" x14ac:dyDescent="0.4">
      <c r="A5988">
        <v>2022</v>
      </c>
      <c r="B5988">
        <v>4</v>
      </c>
      <c r="C5988">
        <v>90</v>
      </c>
      <c r="D5988" s="3">
        <v>567</v>
      </c>
      <c r="E5988" s="3">
        <v>1154</v>
      </c>
    </row>
    <row r="5989" spans="1:5" x14ac:dyDescent="0.4">
      <c r="A5989">
        <v>2022</v>
      </c>
      <c r="B5989">
        <v>4</v>
      </c>
      <c r="C5989">
        <v>91</v>
      </c>
      <c r="D5989" s="3">
        <v>438</v>
      </c>
      <c r="E5989" s="3">
        <v>961</v>
      </c>
    </row>
    <row r="5990" spans="1:5" x14ac:dyDescent="0.4">
      <c r="A5990">
        <v>2022</v>
      </c>
      <c r="B5990">
        <v>4</v>
      </c>
      <c r="C5990">
        <v>92</v>
      </c>
      <c r="D5990" s="3">
        <v>309</v>
      </c>
      <c r="E5990" s="3">
        <v>848</v>
      </c>
    </row>
    <row r="5991" spans="1:5" x14ac:dyDescent="0.4">
      <c r="A5991">
        <v>2022</v>
      </c>
      <c r="B5991">
        <v>4</v>
      </c>
      <c r="C5991">
        <v>93</v>
      </c>
      <c r="D5991" s="3">
        <v>261</v>
      </c>
      <c r="E5991" s="3">
        <v>717</v>
      </c>
    </row>
    <row r="5992" spans="1:5" x14ac:dyDescent="0.4">
      <c r="A5992">
        <v>2022</v>
      </c>
      <c r="B5992">
        <v>4</v>
      </c>
      <c r="C5992">
        <v>94</v>
      </c>
      <c r="D5992" s="3">
        <v>196</v>
      </c>
      <c r="E5992" s="3">
        <v>509</v>
      </c>
    </row>
    <row r="5993" spans="1:5" x14ac:dyDescent="0.4">
      <c r="A5993">
        <v>2022</v>
      </c>
      <c r="B5993">
        <v>4</v>
      </c>
      <c r="C5993">
        <v>95</v>
      </c>
      <c r="D5993" s="3">
        <v>130</v>
      </c>
      <c r="E5993" s="3">
        <v>411</v>
      </c>
    </row>
    <row r="5994" spans="1:5" x14ac:dyDescent="0.4">
      <c r="A5994">
        <v>2022</v>
      </c>
      <c r="B5994">
        <v>4</v>
      </c>
      <c r="C5994">
        <v>96</v>
      </c>
      <c r="D5994" s="3">
        <v>93</v>
      </c>
      <c r="E5994" s="3">
        <v>373</v>
      </c>
    </row>
    <row r="5995" spans="1:5" x14ac:dyDescent="0.4">
      <c r="A5995">
        <v>2022</v>
      </c>
      <c r="B5995">
        <v>4</v>
      </c>
      <c r="C5995">
        <v>97</v>
      </c>
      <c r="D5995" s="3">
        <v>43</v>
      </c>
      <c r="E5995" s="3">
        <v>284</v>
      </c>
    </row>
    <row r="5996" spans="1:5" x14ac:dyDescent="0.4">
      <c r="A5996">
        <v>2022</v>
      </c>
      <c r="B5996">
        <v>4</v>
      </c>
      <c r="C5996">
        <v>98</v>
      </c>
      <c r="D5996" s="3">
        <v>52</v>
      </c>
      <c r="E5996" s="3">
        <v>181</v>
      </c>
    </row>
    <row r="5997" spans="1:5" x14ac:dyDescent="0.4">
      <c r="A5997">
        <v>2022</v>
      </c>
      <c r="B5997">
        <v>4</v>
      </c>
      <c r="C5997">
        <v>99</v>
      </c>
      <c r="D5997" s="3">
        <v>24</v>
      </c>
      <c r="E5997" s="3">
        <v>129</v>
      </c>
    </row>
    <row r="5998" spans="1:5" x14ac:dyDescent="0.4">
      <c r="A5998">
        <v>2022</v>
      </c>
      <c r="B5998">
        <v>4</v>
      </c>
      <c r="C5998">
        <v>100</v>
      </c>
      <c r="D5998" s="3">
        <v>12</v>
      </c>
      <c r="E5998" s="3">
        <v>91</v>
      </c>
    </row>
    <row r="5999" spans="1:5" x14ac:dyDescent="0.4">
      <c r="A5999">
        <v>2022</v>
      </c>
      <c r="B5999">
        <v>4</v>
      </c>
      <c r="C5999">
        <v>101</v>
      </c>
      <c r="D5999" s="3">
        <v>7</v>
      </c>
      <c r="E5999" s="3">
        <v>65</v>
      </c>
    </row>
    <row r="6000" spans="1:5" x14ac:dyDescent="0.4">
      <c r="A6000">
        <v>2022</v>
      </c>
      <c r="B6000">
        <v>4</v>
      </c>
      <c r="C6000">
        <v>102</v>
      </c>
      <c r="D6000" s="3">
        <v>7</v>
      </c>
      <c r="E6000" s="3">
        <v>35</v>
      </c>
    </row>
    <row r="6001" spans="1:5" x14ac:dyDescent="0.4">
      <c r="A6001">
        <v>2022</v>
      </c>
      <c r="B6001">
        <v>4</v>
      </c>
      <c r="C6001">
        <v>103</v>
      </c>
      <c r="D6001" s="3">
        <v>4</v>
      </c>
      <c r="E6001" s="3">
        <v>17</v>
      </c>
    </row>
    <row r="6002" spans="1:5" x14ac:dyDescent="0.4">
      <c r="A6002">
        <v>2022</v>
      </c>
      <c r="B6002">
        <v>4</v>
      </c>
      <c r="C6002">
        <v>104</v>
      </c>
      <c r="D6002" s="3">
        <v>2</v>
      </c>
      <c r="E6002" s="3">
        <v>13</v>
      </c>
    </row>
    <row r="6003" spans="1:5" x14ac:dyDescent="0.4">
      <c r="A6003">
        <v>2022</v>
      </c>
      <c r="B6003">
        <v>4</v>
      </c>
      <c r="C6003">
        <v>105</v>
      </c>
      <c r="D6003" s="3">
        <v>1</v>
      </c>
      <c r="E6003" s="3">
        <v>7</v>
      </c>
    </row>
    <row r="6004" spans="1:5" x14ac:dyDescent="0.4">
      <c r="A6004">
        <v>2022</v>
      </c>
      <c r="B6004">
        <v>4</v>
      </c>
      <c r="C6004">
        <v>106</v>
      </c>
      <c r="D6004" s="3">
        <v>1</v>
      </c>
      <c r="E6004" s="3">
        <v>3</v>
      </c>
    </row>
    <row r="6005" spans="1:5" x14ac:dyDescent="0.4">
      <c r="A6005">
        <v>2022</v>
      </c>
      <c r="B6005">
        <v>4</v>
      </c>
      <c r="C6005">
        <v>107</v>
      </c>
      <c r="D6005" s="3"/>
      <c r="E6005" s="3">
        <v>4</v>
      </c>
    </row>
    <row r="6006" spans="1:5" x14ac:dyDescent="0.4">
      <c r="A6006">
        <v>2022</v>
      </c>
      <c r="B6006">
        <v>4</v>
      </c>
      <c r="C6006">
        <v>108</v>
      </c>
      <c r="D6006" s="3">
        <v>1</v>
      </c>
      <c r="E6006" s="3">
        <v>1</v>
      </c>
    </row>
    <row r="6007" spans="1:5" x14ac:dyDescent="0.4">
      <c r="A6007">
        <v>2022</v>
      </c>
      <c r="B6007">
        <v>4</v>
      </c>
      <c r="C6007">
        <v>109</v>
      </c>
      <c r="D6007" s="3"/>
      <c r="E6007" s="3"/>
    </row>
    <row r="6008" spans="1:5" x14ac:dyDescent="0.4">
      <c r="A6008">
        <v>2022</v>
      </c>
      <c r="B6008">
        <v>4</v>
      </c>
      <c r="C6008">
        <v>110</v>
      </c>
      <c r="D6008" s="3"/>
      <c r="E6008" s="3"/>
    </row>
    <row r="6009" spans="1:5" x14ac:dyDescent="0.4">
      <c r="A6009">
        <v>2022</v>
      </c>
      <c r="B6009">
        <v>4</v>
      </c>
      <c r="C6009">
        <v>111</v>
      </c>
      <c r="D6009" s="3"/>
      <c r="E6009" s="3">
        <v>1</v>
      </c>
    </row>
    <row r="6010" spans="1:5" x14ac:dyDescent="0.4">
      <c r="A6010">
        <v>2022</v>
      </c>
      <c r="B6010">
        <v>4</v>
      </c>
      <c r="C6010">
        <v>112</v>
      </c>
      <c r="D6010" s="3"/>
      <c r="E6010" s="3"/>
    </row>
    <row r="6011" spans="1:5" x14ac:dyDescent="0.4">
      <c r="A6011">
        <v>2022</v>
      </c>
      <c r="B6011">
        <v>4</v>
      </c>
      <c r="C6011">
        <v>113</v>
      </c>
      <c r="D6011" s="3"/>
      <c r="E6011" s="3"/>
    </row>
    <row r="6012" spans="1:5" x14ac:dyDescent="0.4">
      <c r="A6012">
        <v>2022</v>
      </c>
      <c r="B6012">
        <v>4</v>
      </c>
      <c r="C6012">
        <v>114</v>
      </c>
      <c r="D6012" s="3"/>
      <c r="E6012" s="3"/>
    </row>
    <row r="6013" spans="1:5" x14ac:dyDescent="0.4">
      <c r="A6013">
        <v>2022</v>
      </c>
      <c r="B6013">
        <v>4</v>
      </c>
      <c r="C6013">
        <v>115</v>
      </c>
      <c r="D6013" s="3"/>
      <c r="E6013" s="3"/>
    </row>
    <row r="6014" spans="1:5" x14ac:dyDescent="0.4">
      <c r="A6014">
        <v>2022</v>
      </c>
      <c r="B6014">
        <v>4</v>
      </c>
      <c r="C6014">
        <v>116</v>
      </c>
      <c r="D6014" s="3"/>
      <c r="E6014" s="3"/>
    </row>
    <row r="6015" spans="1:5" x14ac:dyDescent="0.4">
      <c r="A6015">
        <v>2022</v>
      </c>
      <c r="B6015">
        <v>4</v>
      </c>
      <c r="C6015">
        <v>117</v>
      </c>
      <c r="D6015" s="3"/>
      <c r="E6015" s="3"/>
    </row>
    <row r="6016" spans="1:5" x14ac:dyDescent="0.4">
      <c r="A6016">
        <v>2022</v>
      </c>
      <c r="B6016">
        <v>4</v>
      </c>
      <c r="C6016">
        <v>118</v>
      </c>
      <c r="D6016" s="3"/>
      <c r="E6016" s="3"/>
    </row>
    <row r="6017" spans="1:5" x14ac:dyDescent="0.4">
      <c r="A6017">
        <v>2022</v>
      </c>
      <c r="B6017">
        <v>4</v>
      </c>
      <c r="C6017">
        <v>119</v>
      </c>
      <c r="D6017" s="3"/>
      <c r="E6017" s="3"/>
    </row>
    <row r="6018" spans="1:5" x14ac:dyDescent="0.4">
      <c r="A6018">
        <v>2022</v>
      </c>
      <c r="B6018">
        <v>4</v>
      </c>
      <c r="C6018">
        <v>120</v>
      </c>
      <c r="D6018" s="3"/>
      <c r="E6018" s="3"/>
    </row>
    <row r="6019" spans="1:5" x14ac:dyDescent="0.4">
      <c r="A6019">
        <v>2022</v>
      </c>
      <c r="B6019">
        <v>4</v>
      </c>
      <c r="C6019">
        <v>121</v>
      </c>
      <c r="D6019" s="3"/>
      <c r="E6019" s="3"/>
    </row>
    <row r="6020" spans="1:5" x14ac:dyDescent="0.4">
      <c r="A6020">
        <v>2022</v>
      </c>
      <c r="B6020">
        <v>4</v>
      </c>
      <c r="C6020">
        <v>122</v>
      </c>
      <c r="D6020" s="3"/>
      <c r="E6020" s="3"/>
    </row>
    <row r="6021" spans="1:5" x14ac:dyDescent="0.4">
      <c r="A6021">
        <v>2022</v>
      </c>
      <c r="B6021">
        <v>4</v>
      </c>
      <c r="C6021">
        <v>123</v>
      </c>
      <c r="D6021" s="3"/>
      <c r="E6021" s="3"/>
    </row>
    <row r="6022" spans="1:5" x14ac:dyDescent="0.4">
      <c r="A6022">
        <v>2022</v>
      </c>
      <c r="B6022">
        <v>4</v>
      </c>
      <c r="C6022">
        <v>124</v>
      </c>
      <c r="D6022" s="3"/>
      <c r="E6022" s="3"/>
    </row>
    <row r="6023" spans="1:5" x14ac:dyDescent="0.4">
      <c r="A6023">
        <v>2022</v>
      </c>
      <c r="B6023">
        <v>4</v>
      </c>
      <c r="C6023">
        <v>125</v>
      </c>
      <c r="D6023" s="3"/>
      <c r="E6023" s="3"/>
    </row>
    <row r="6024" spans="1:5" x14ac:dyDescent="0.4">
      <c r="A6024">
        <v>2022</v>
      </c>
      <c r="B6024">
        <v>4</v>
      </c>
      <c r="C6024">
        <v>126</v>
      </c>
      <c r="D6024" s="3"/>
      <c r="E6024" s="3"/>
    </row>
    <row r="6025" spans="1:5" x14ac:dyDescent="0.4">
      <c r="A6025">
        <v>2022</v>
      </c>
      <c r="B6025">
        <v>4</v>
      </c>
      <c r="C6025">
        <v>127</v>
      </c>
      <c r="D6025" s="3"/>
      <c r="E6025" s="3"/>
    </row>
    <row r="6026" spans="1:5" x14ac:dyDescent="0.4">
      <c r="A6026">
        <v>2022</v>
      </c>
      <c r="B6026">
        <v>4</v>
      </c>
      <c r="C6026">
        <v>128</v>
      </c>
      <c r="D6026" s="3"/>
      <c r="E6026" s="3"/>
    </row>
    <row r="6027" spans="1:5" x14ac:dyDescent="0.4">
      <c r="A6027">
        <v>2022</v>
      </c>
      <c r="B6027">
        <v>4</v>
      </c>
      <c r="C6027">
        <v>129</v>
      </c>
      <c r="D6027" s="3"/>
      <c r="E6027" s="3"/>
    </row>
    <row r="6028" spans="1:5" x14ac:dyDescent="0.4">
      <c r="A6028">
        <v>2022</v>
      </c>
      <c r="B6028">
        <v>4</v>
      </c>
      <c r="C6028">
        <v>130</v>
      </c>
      <c r="D6028" s="3"/>
      <c r="E6028" s="3"/>
    </row>
    <row r="6029" spans="1:5" x14ac:dyDescent="0.4">
      <c r="A6029">
        <v>2022</v>
      </c>
      <c r="B6029">
        <v>5</v>
      </c>
      <c r="C6029">
        <v>0</v>
      </c>
      <c r="D6029" s="3">
        <v>928</v>
      </c>
      <c r="E6029" s="3">
        <v>918</v>
      </c>
    </row>
    <row r="6030" spans="1:5" x14ac:dyDescent="0.4">
      <c r="A6030">
        <v>2022</v>
      </c>
      <c r="B6030">
        <v>5</v>
      </c>
      <c r="C6030">
        <v>1</v>
      </c>
      <c r="D6030" s="3">
        <v>986</v>
      </c>
      <c r="E6030" s="3">
        <v>981</v>
      </c>
    </row>
    <row r="6031" spans="1:5" x14ac:dyDescent="0.4">
      <c r="A6031">
        <v>2022</v>
      </c>
      <c r="B6031">
        <v>5</v>
      </c>
      <c r="C6031">
        <v>2</v>
      </c>
      <c r="D6031" s="3">
        <v>1191</v>
      </c>
      <c r="E6031" s="3">
        <v>1063</v>
      </c>
    </row>
    <row r="6032" spans="1:5" x14ac:dyDescent="0.4">
      <c r="A6032">
        <v>2022</v>
      </c>
      <c r="B6032">
        <v>5</v>
      </c>
      <c r="C6032">
        <v>3</v>
      </c>
      <c r="D6032" s="3">
        <v>1212</v>
      </c>
      <c r="E6032" s="3">
        <v>1059</v>
      </c>
    </row>
    <row r="6033" spans="1:5" x14ac:dyDescent="0.4">
      <c r="A6033">
        <v>2022</v>
      </c>
      <c r="B6033">
        <v>5</v>
      </c>
      <c r="C6033">
        <v>4</v>
      </c>
      <c r="D6033" s="3">
        <v>1250</v>
      </c>
      <c r="E6033" s="3">
        <v>1218</v>
      </c>
    </row>
    <row r="6034" spans="1:5" x14ac:dyDescent="0.4">
      <c r="A6034">
        <v>2022</v>
      </c>
      <c r="B6034">
        <v>5</v>
      </c>
      <c r="C6034">
        <v>5</v>
      </c>
      <c r="D6034" s="3">
        <v>1350</v>
      </c>
      <c r="E6034" s="3">
        <v>1214</v>
      </c>
    </row>
    <row r="6035" spans="1:5" x14ac:dyDescent="0.4">
      <c r="A6035">
        <v>2022</v>
      </c>
      <c r="B6035">
        <v>5</v>
      </c>
      <c r="C6035">
        <v>6</v>
      </c>
      <c r="D6035" s="3">
        <v>1425</v>
      </c>
      <c r="E6035" s="3">
        <v>1285</v>
      </c>
    </row>
    <row r="6036" spans="1:5" x14ac:dyDescent="0.4">
      <c r="A6036">
        <v>2022</v>
      </c>
      <c r="B6036">
        <v>5</v>
      </c>
      <c r="C6036">
        <v>7</v>
      </c>
      <c r="D6036" s="3">
        <v>1426</v>
      </c>
      <c r="E6036" s="3">
        <v>1416</v>
      </c>
    </row>
    <row r="6037" spans="1:5" x14ac:dyDescent="0.4">
      <c r="A6037">
        <v>2022</v>
      </c>
      <c r="B6037">
        <v>5</v>
      </c>
      <c r="C6037">
        <v>8</v>
      </c>
      <c r="D6037" s="3">
        <v>1386</v>
      </c>
      <c r="E6037" s="3">
        <v>1396</v>
      </c>
    </row>
    <row r="6038" spans="1:5" x14ac:dyDescent="0.4">
      <c r="A6038">
        <v>2022</v>
      </c>
      <c r="B6038">
        <v>5</v>
      </c>
      <c r="C6038">
        <v>9</v>
      </c>
      <c r="D6038" s="3">
        <v>1468</v>
      </c>
      <c r="E6038" s="3">
        <v>1403</v>
      </c>
    </row>
    <row r="6039" spans="1:5" x14ac:dyDescent="0.4">
      <c r="A6039">
        <v>2022</v>
      </c>
      <c r="B6039">
        <v>5</v>
      </c>
      <c r="C6039">
        <v>10</v>
      </c>
      <c r="D6039" s="3">
        <v>1453</v>
      </c>
      <c r="E6039" s="3">
        <v>1539</v>
      </c>
    </row>
    <row r="6040" spans="1:5" x14ac:dyDescent="0.4">
      <c r="A6040">
        <v>2022</v>
      </c>
      <c r="B6040">
        <v>5</v>
      </c>
      <c r="C6040">
        <v>11</v>
      </c>
      <c r="D6040" s="3">
        <v>1600</v>
      </c>
      <c r="E6040" s="3">
        <v>1500</v>
      </c>
    </row>
    <row r="6041" spans="1:5" x14ac:dyDescent="0.4">
      <c r="A6041">
        <v>2022</v>
      </c>
      <c r="B6041">
        <v>5</v>
      </c>
      <c r="C6041">
        <v>12</v>
      </c>
      <c r="D6041" s="3">
        <v>1582</v>
      </c>
      <c r="E6041" s="3">
        <v>1492</v>
      </c>
    </row>
    <row r="6042" spans="1:5" x14ac:dyDescent="0.4">
      <c r="A6042">
        <v>2022</v>
      </c>
      <c r="B6042">
        <v>5</v>
      </c>
      <c r="C6042">
        <v>13</v>
      </c>
      <c r="D6042" s="3">
        <v>1584</v>
      </c>
      <c r="E6042" s="3">
        <v>1531</v>
      </c>
    </row>
    <row r="6043" spans="1:5" x14ac:dyDescent="0.4">
      <c r="A6043">
        <v>2022</v>
      </c>
      <c r="B6043">
        <v>5</v>
      </c>
      <c r="C6043">
        <v>14</v>
      </c>
      <c r="D6043" s="3">
        <v>1678</v>
      </c>
      <c r="E6043" s="3">
        <v>1586</v>
      </c>
    </row>
    <row r="6044" spans="1:5" x14ac:dyDescent="0.4">
      <c r="A6044">
        <v>2022</v>
      </c>
      <c r="B6044">
        <v>5</v>
      </c>
      <c r="C6044">
        <v>15</v>
      </c>
      <c r="D6044" s="3">
        <v>1959</v>
      </c>
      <c r="E6044" s="3">
        <v>1654</v>
      </c>
    </row>
    <row r="6045" spans="1:5" x14ac:dyDescent="0.4">
      <c r="A6045">
        <v>2022</v>
      </c>
      <c r="B6045">
        <v>5</v>
      </c>
      <c r="C6045">
        <v>16</v>
      </c>
      <c r="D6045" s="3">
        <v>2001</v>
      </c>
      <c r="E6045" s="3">
        <v>1521</v>
      </c>
    </row>
    <row r="6046" spans="1:5" x14ac:dyDescent="0.4">
      <c r="A6046">
        <v>2022</v>
      </c>
      <c r="B6046">
        <v>5</v>
      </c>
      <c r="C6046">
        <v>17</v>
      </c>
      <c r="D6046" s="3">
        <v>2092</v>
      </c>
      <c r="E6046" s="3">
        <v>1657</v>
      </c>
    </row>
    <row r="6047" spans="1:5" x14ac:dyDescent="0.4">
      <c r="A6047">
        <v>2022</v>
      </c>
      <c r="B6047">
        <v>5</v>
      </c>
      <c r="C6047">
        <v>18</v>
      </c>
      <c r="D6047" s="3">
        <v>2666</v>
      </c>
      <c r="E6047" s="3">
        <v>1840</v>
      </c>
    </row>
    <row r="6048" spans="1:5" x14ac:dyDescent="0.4">
      <c r="A6048">
        <v>2022</v>
      </c>
      <c r="B6048">
        <v>5</v>
      </c>
      <c r="C6048">
        <v>19</v>
      </c>
      <c r="D6048" s="3">
        <v>2479</v>
      </c>
      <c r="E6048" s="3">
        <v>1871</v>
      </c>
    </row>
    <row r="6049" spans="1:5" x14ac:dyDescent="0.4">
      <c r="A6049">
        <v>2022</v>
      </c>
      <c r="B6049">
        <v>5</v>
      </c>
      <c r="C6049">
        <v>20</v>
      </c>
      <c r="D6049" s="3">
        <v>2653</v>
      </c>
      <c r="E6049" s="3">
        <v>1869</v>
      </c>
    </row>
    <row r="6050" spans="1:5" x14ac:dyDescent="0.4">
      <c r="A6050">
        <v>2022</v>
      </c>
      <c r="B6050">
        <v>5</v>
      </c>
      <c r="C6050">
        <v>21</v>
      </c>
      <c r="D6050" s="3">
        <v>2644</v>
      </c>
      <c r="E6050" s="3">
        <v>1878</v>
      </c>
    </row>
    <row r="6051" spans="1:5" x14ac:dyDescent="0.4">
      <c r="A6051">
        <v>2022</v>
      </c>
      <c r="B6051">
        <v>5</v>
      </c>
      <c r="C6051">
        <v>22</v>
      </c>
      <c r="D6051" s="3">
        <v>2435</v>
      </c>
      <c r="E6051" s="3">
        <v>1855</v>
      </c>
    </row>
    <row r="6052" spans="1:5" x14ac:dyDescent="0.4">
      <c r="A6052">
        <v>2022</v>
      </c>
      <c r="B6052">
        <v>5</v>
      </c>
      <c r="C6052">
        <v>23</v>
      </c>
      <c r="D6052" s="3">
        <v>2151</v>
      </c>
      <c r="E6052" s="3">
        <v>1736</v>
      </c>
    </row>
    <row r="6053" spans="1:5" x14ac:dyDescent="0.4">
      <c r="A6053">
        <v>2022</v>
      </c>
      <c r="B6053">
        <v>5</v>
      </c>
      <c r="C6053">
        <v>24</v>
      </c>
      <c r="D6053" s="3">
        <v>2004</v>
      </c>
      <c r="E6053" s="3">
        <v>1611</v>
      </c>
    </row>
    <row r="6054" spans="1:5" x14ac:dyDescent="0.4">
      <c r="A6054">
        <v>2022</v>
      </c>
      <c r="B6054">
        <v>5</v>
      </c>
      <c r="C6054">
        <v>25</v>
      </c>
      <c r="D6054" s="3">
        <v>1948</v>
      </c>
      <c r="E6054" s="3">
        <v>1603</v>
      </c>
    </row>
    <row r="6055" spans="1:5" x14ac:dyDescent="0.4">
      <c r="A6055">
        <v>2022</v>
      </c>
      <c r="B6055">
        <v>5</v>
      </c>
      <c r="C6055">
        <v>26</v>
      </c>
      <c r="D6055" s="3">
        <v>1902</v>
      </c>
      <c r="E6055" s="3">
        <v>1498</v>
      </c>
    </row>
    <row r="6056" spans="1:5" x14ac:dyDescent="0.4">
      <c r="A6056">
        <v>2022</v>
      </c>
      <c r="B6056">
        <v>5</v>
      </c>
      <c r="C6056">
        <v>27</v>
      </c>
      <c r="D6056" s="3">
        <v>1863</v>
      </c>
      <c r="E6056" s="3">
        <v>1573</v>
      </c>
    </row>
    <row r="6057" spans="1:5" x14ac:dyDescent="0.4">
      <c r="A6057">
        <v>2022</v>
      </c>
      <c r="B6057">
        <v>5</v>
      </c>
      <c r="C6057">
        <v>28</v>
      </c>
      <c r="D6057" s="3">
        <v>1841</v>
      </c>
      <c r="E6057" s="3">
        <v>1456</v>
      </c>
    </row>
    <row r="6058" spans="1:5" x14ac:dyDescent="0.4">
      <c r="A6058">
        <v>2022</v>
      </c>
      <c r="B6058">
        <v>5</v>
      </c>
      <c r="C6058">
        <v>29</v>
      </c>
      <c r="D6058" s="3">
        <v>1738</v>
      </c>
      <c r="E6058" s="3">
        <v>1398</v>
      </c>
    </row>
    <row r="6059" spans="1:5" x14ac:dyDescent="0.4">
      <c r="A6059">
        <v>2022</v>
      </c>
      <c r="B6059">
        <v>5</v>
      </c>
      <c r="C6059">
        <v>30</v>
      </c>
      <c r="D6059" s="3">
        <v>1762</v>
      </c>
      <c r="E6059" s="3">
        <v>1451</v>
      </c>
    </row>
    <row r="6060" spans="1:5" x14ac:dyDescent="0.4">
      <c r="A6060">
        <v>2022</v>
      </c>
      <c r="B6060">
        <v>5</v>
      </c>
      <c r="C6060">
        <v>31</v>
      </c>
      <c r="D6060" s="3">
        <v>1796</v>
      </c>
      <c r="E6060" s="3">
        <v>1555</v>
      </c>
    </row>
    <row r="6061" spans="1:5" x14ac:dyDescent="0.4">
      <c r="A6061">
        <v>2022</v>
      </c>
      <c r="B6061">
        <v>5</v>
      </c>
      <c r="C6061">
        <v>32</v>
      </c>
      <c r="D6061" s="3">
        <v>1782</v>
      </c>
      <c r="E6061" s="3">
        <v>1581</v>
      </c>
    </row>
    <row r="6062" spans="1:5" x14ac:dyDescent="0.4">
      <c r="A6062">
        <v>2022</v>
      </c>
      <c r="B6062">
        <v>5</v>
      </c>
      <c r="C6062">
        <v>33</v>
      </c>
      <c r="D6062" s="3">
        <v>1874</v>
      </c>
      <c r="E6062" s="3">
        <v>1637</v>
      </c>
    </row>
    <row r="6063" spans="1:5" x14ac:dyDescent="0.4">
      <c r="A6063">
        <v>2022</v>
      </c>
      <c r="B6063">
        <v>5</v>
      </c>
      <c r="C6063">
        <v>34</v>
      </c>
      <c r="D6063" s="3">
        <v>1945</v>
      </c>
      <c r="E6063" s="3">
        <v>1693</v>
      </c>
    </row>
    <row r="6064" spans="1:5" x14ac:dyDescent="0.4">
      <c r="A6064">
        <v>2022</v>
      </c>
      <c r="B6064">
        <v>5</v>
      </c>
      <c r="C6064">
        <v>35</v>
      </c>
      <c r="D6064" s="3">
        <v>1989</v>
      </c>
      <c r="E6064" s="3">
        <v>1733</v>
      </c>
    </row>
    <row r="6065" spans="1:5" x14ac:dyDescent="0.4">
      <c r="A6065">
        <v>2022</v>
      </c>
      <c r="B6065">
        <v>5</v>
      </c>
      <c r="C6065">
        <v>36</v>
      </c>
      <c r="D6065" s="3">
        <v>1980</v>
      </c>
      <c r="E6065" s="3">
        <v>1691</v>
      </c>
    </row>
    <row r="6066" spans="1:5" x14ac:dyDescent="0.4">
      <c r="A6066">
        <v>2022</v>
      </c>
      <c r="B6066">
        <v>5</v>
      </c>
      <c r="C6066">
        <v>37</v>
      </c>
      <c r="D6066" s="3">
        <v>2071</v>
      </c>
      <c r="E6066" s="3">
        <v>1901</v>
      </c>
    </row>
    <row r="6067" spans="1:5" x14ac:dyDescent="0.4">
      <c r="A6067">
        <v>2022</v>
      </c>
      <c r="B6067">
        <v>5</v>
      </c>
      <c r="C6067">
        <v>38</v>
      </c>
      <c r="D6067" s="3">
        <v>2034</v>
      </c>
      <c r="E6067" s="3">
        <v>1938</v>
      </c>
    </row>
    <row r="6068" spans="1:5" x14ac:dyDescent="0.4">
      <c r="A6068">
        <v>2022</v>
      </c>
      <c r="B6068">
        <v>5</v>
      </c>
      <c r="C6068">
        <v>39</v>
      </c>
      <c r="D6068" s="3">
        <v>2180</v>
      </c>
      <c r="E6068" s="3">
        <v>1997</v>
      </c>
    </row>
    <row r="6069" spans="1:5" x14ac:dyDescent="0.4">
      <c r="A6069">
        <v>2022</v>
      </c>
      <c r="B6069">
        <v>5</v>
      </c>
      <c r="C6069">
        <v>40</v>
      </c>
      <c r="D6069" s="3">
        <v>2107</v>
      </c>
      <c r="E6069" s="3">
        <v>2003</v>
      </c>
    </row>
    <row r="6070" spans="1:5" x14ac:dyDescent="0.4">
      <c r="A6070">
        <v>2022</v>
      </c>
      <c r="B6070">
        <v>5</v>
      </c>
      <c r="C6070">
        <v>41</v>
      </c>
      <c r="D6070" s="3">
        <v>2199</v>
      </c>
      <c r="E6070" s="3">
        <v>2089</v>
      </c>
    </row>
    <row r="6071" spans="1:5" x14ac:dyDescent="0.4">
      <c r="A6071">
        <v>2022</v>
      </c>
      <c r="B6071">
        <v>5</v>
      </c>
      <c r="C6071">
        <v>42</v>
      </c>
      <c r="D6071" s="3">
        <v>2309</v>
      </c>
      <c r="E6071" s="3">
        <v>2204</v>
      </c>
    </row>
    <row r="6072" spans="1:5" x14ac:dyDescent="0.4">
      <c r="A6072">
        <v>2022</v>
      </c>
      <c r="B6072">
        <v>5</v>
      </c>
      <c r="C6072">
        <v>43</v>
      </c>
      <c r="D6072" s="3">
        <v>2473</v>
      </c>
      <c r="E6072" s="3">
        <v>2293</v>
      </c>
    </row>
    <row r="6073" spans="1:5" x14ac:dyDescent="0.4">
      <c r="A6073">
        <v>2022</v>
      </c>
      <c r="B6073">
        <v>5</v>
      </c>
      <c r="C6073">
        <v>44</v>
      </c>
      <c r="D6073" s="3">
        <v>2507</v>
      </c>
      <c r="E6073" s="3">
        <v>2359</v>
      </c>
    </row>
    <row r="6074" spans="1:5" x14ac:dyDescent="0.4">
      <c r="A6074">
        <v>2022</v>
      </c>
      <c r="B6074">
        <v>5</v>
      </c>
      <c r="C6074">
        <v>45</v>
      </c>
      <c r="D6074" s="3">
        <v>2746</v>
      </c>
      <c r="E6074" s="3">
        <v>2604</v>
      </c>
    </row>
    <row r="6075" spans="1:5" x14ac:dyDescent="0.4">
      <c r="A6075">
        <v>2022</v>
      </c>
      <c r="B6075">
        <v>5</v>
      </c>
      <c r="C6075">
        <v>46</v>
      </c>
      <c r="D6075" s="3">
        <v>2922</v>
      </c>
      <c r="E6075" s="3">
        <v>2647</v>
      </c>
    </row>
    <row r="6076" spans="1:5" x14ac:dyDescent="0.4">
      <c r="A6076">
        <v>2022</v>
      </c>
      <c r="B6076">
        <v>5</v>
      </c>
      <c r="C6076">
        <v>47</v>
      </c>
      <c r="D6076" s="3">
        <v>3055</v>
      </c>
      <c r="E6076" s="3">
        <v>3027</v>
      </c>
    </row>
    <row r="6077" spans="1:5" x14ac:dyDescent="0.4">
      <c r="A6077">
        <v>2022</v>
      </c>
      <c r="B6077">
        <v>5</v>
      </c>
      <c r="C6077">
        <v>48</v>
      </c>
      <c r="D6077" s="3">
        <v>3355</v>
      </c>
      <c r="E6077" s="3">
        <v>3082</v>
      </c>
    </row>
    <row r="6078" spans="1:5" x14ac:dyDescent="0.4">
      <c r="A6078">
        <v>2022</v>
      </c>
      <c r="B6078">
        <v>5</v>
      </c>
      <c r="C6078">
        <v>49</v>
      </c>
      <c r="D6078" s="3">
        <v>3367</v>
      </c>
      <c r="E6078" s="3">
        <v>3144</v>
      </c>
    </row>
    <row r="6079" spans="1:5" x14ac:dyDescent="0.4">
      <c r="A6079">
        <v>2022</v>
      </c>
      <c r="B6079">
        <v>5</v>
      </c>
      <c r="C6079">
        <v>50</v>
      </c>
      <c r="D6079" s="3">
        <v>3440</v>
      </c>
      <c r="E6079" s="3">
        <v>3199</v>
      </c>
    </row>
    <row r="6080" spans="1:5" x14ac:dyDescent="0.4">
      <c r="A6080">
        <v>2022</v>
      </c>
      <c r="B6080">
        <v>5</v>
      </c>
      <c r="C6080">
        <v>51</v>
      </c>
      <c r="D6080" s="3">
        <v>3251</v>
      </c>
      <c r="E6080" s="3">
        <v>3098</v>
      </c>
    </row>
    <row r="6081" spans="1:5" x14ac:dyDescent="0.4">
      <c r="A6081">
        <v>2022</v>
      </c>
      <c r="B6081">
        <v>5</v>
      </c>
      <c r="C6081">
        <v>52</v>
      </c>
      <c r="D6081" s="3">
        <v>3116</v>
      </c>
      <c r="E6081" s="3">
        <v>2911</v>
      </c>
    </row>
    <row r="6082" spans="1:5" x14ac:dyDescent="0.4">
      <c r="A6082">
        <v>2022</v>
      </c>
      <c r="B6082">
        <v>5</v>
      </c>
      <c r="C6082">
        <v>53</v>
      </c>
      <c r="D6082" s="3">
        <v>3231</v>
      </c>
      <c r="E6082" s="3">
        <v>2859</v>
      </c>
    </row>
    <row r="6083" spans="1:5" x14ac:dyDescent="0.4">
      <c r="A6083">
        <v>2022</v>
      </c>
      <c r="B6083">
        <v>5</v>
      </c>
      <c r="C6083">
        <v>54</v>
      </c>
      <c r="D6083" s="3">
        <v>3025</v>
      </c>
      <c r="E6083" s="3">
        <v>2894</v>
      </c>
    </row>
    <row r="6084" spans="1:5" x14ac:dyDescent="0.4">
      <c r="A6084">
        <v>2022</v>
      </c>
      <c r="B6084">
        <v>5</v>
      </c>
      <c r="C6084">
        <v>55</v>
      </c>
      <c r="D6084" s="3">
        <v>2775</v>
      </c>
      <c r="E6084" s="3">
        <v>2583</v>
      </c>
    </row>
    <row r="6085" spans="1:5" x14ac:dyDescent="0.4">
      <c r="A6085">
        <v>2022</v>
      </c>
      <c r="B6085">
        <v>5</v>
      </c>
      <c r="C6085">
        <v>56</v>
      </c>
      <c r="D6085" s="3">
        <v>2515</v>
      </c>
      <c r="E6085" s="3">
        <v>2414</v>
      </c>
    </row>
    <row r="6086" spans="1:5" x14ac:dyDescent="0.4">
      <c r="A6086">
        <v>2022</v>
      </c>
      <c r="B6086">
        <v>5</v>
      </c>
      <c r="C6086">
        <v>57</v>
      </c>
      <c r="D6086" s="3">
        <v>2668</v>
      </c>
      <c r="E6086" s="3">
        <v>2683</v>
      </c>
    </row>
    <row r="6087" spans="1:5" x14ac:dyDescent="0.4">
      <c r="A6087">
        <v>2022</v>
      </c>
      <c r="B6087">
        <v>5</v>
      </c>
      <c r="C6087">
        <v>58</v>
      </c>
      <c r="D6087" s="3">
        <v>2585</v>
      </c>
      <c r="E6087" s="3">
        <v>2433</v>
      </c>
    </row>
    <row r="6088" spans="1:5" x14ac:dyDescent="0.4">
      <c r="A6088">
        <v>2022</v>
      </c>
      <c r="B6088">
        <v>5</v>
      </c>
      <c r="C6088">
        <v>59</v>
      </c>
      <c r="D6088" s="3">
        <v>2525</v>
      </c>
      <c r="E6088" s="3">
        <v>2329</v>
      </c>
    </row>
    <row r="6089" spans="1:5" x14ac:dyDescent="0.4">
      <c r="A6089">
        <v>2022</v>
      </c>
      <c r="B6089">
        <v>5</v>
      </c>
      <c r="C6089">
        <v>60</v>
      </c>
      <c r="D6089" s="3">
        <v>2451</v>
      </c>
      <c r="E6089" s="3">
        <v>2373</v>
      </c>
    </row>
    <row r="6090" spans="1:5" x14ac:dyDescent="0.4">
      <c r="A6090">
        <v>2022</v>
      </c>
      <c r="B6090">
        <v>5</v>
      </c>
      <c r="C6090">
        <v>61</v>
      </c>
      <c r="D6090" s="3">
        <v>2291</v>
      </c>
      <c r="E6090" s="3">
        <v>2283</v>
      </c>
    </row>
    <row r="6091" spans="1:5" x14ac:dyDescent="0.4">
      <c r="A6091">
        <v>2022</v>
      </c>
      <c r="B6091">
        <v>5</v>
      </c>
      <c r="C6091">
        <v>62</v>
      </c>
      <c r="D6091" s="3">
        <v>2427</v>
      </c>
      <c r="E6091" s="3">
        <v>2227</v>
      </c>
    </row>
    <row r="6092" spans="1:5" x14ac:dyDescent="0.4">
      <c r="A6092">
        <v>2022</v>
      </c>
      <c r="B6092">
        <v>5</v>
      </c>
      <c r="C6092">
        <v>63</v>
      </c>
      <c r="D6092" s="3">
        <v>2378</v>
      </c>
      <c r="E6092" s="3">
        <v>2312</v>
      </c>
    </row>
    <row r="6093" spans="1:5" x14ac:dyDescent="0.4">
      <c r="A6093">
        <v>2022</v>
      </c>
      <c r="B6093">
        <v>5</v>
      </c>
      <c r="C6093">
        <v>64</v>
      </c>
      <c r="D6093" s="3">
        <v>2205</v>
      </c>
      <c r="E6093" s="3">
        <v>2165</v>
      </c>
    </row>
    <row r="6094" spans="1:5" x14ac:dyDescent="0.4">
      <c r="A6094">
        <v>2022</v>
      </c>
      <c r="B6094">
        <v>5</v>
      </c>
      <c r="C6094">
        <v>65</v>
      </c>
      <c r="D6094" s="3">
        <v>2212</v>
      </c>
      <c r="E6094" s="3">
        <v>2202</v>
      </c>
    </row>
    <row r="6095" spans="1:5" x14ac:dyDescent="0.4">
      <c r="A6095">
        <v>2022</v>
      </c>
      <c r="B6095">
        <v>5</v>
      </c>
      <c r="C6095">
        <v>66</v>
      </c>
      <c r="D6095" s="3">
        <v>2281</v>
      </c>
      <c r="E6095" s="3">
        <v>2297</v>
      </c>
    </row>
    <row r="6096" spans="1:5" x14ac:dyDescent="0.4">
      <c r="A6096">
        <v>2022</v>
      </c>
      <c r="B6096">
        <v>5</v>
      </c>
      <c r="C6096">
        <v>67</v>
      </c>
      <c r="D6096" s="3">
        <v>2325</v>
      </c>
      <c r="E6096" s="3">
        <v>2420</v>
      </c>
    </row>
    <row r="6097" spans="1:5" x14ac:dyDescent="0.4">
      <c r="A6097">
        <v>2022</v>
      </c>
      <c r="B6097">
        <v>5</v>
      </c>
      <c r="C6097">
        <v>68</v>
      </c>
      <c r="D6097" s="3">
        <v>2373</v>
      </c>
      <c r="E6097" s="3">
        <v>2438</v>
      </c>
    </row>
    <row r="6098" spans="1:5" x14ac:dyDescent="0.4">
      <c r="A6098">
        <v>2022</v>
      </c>
      <c r="B6098">
        <v>5</v>
      </c>
      <c r="C6098">
        <v>69</v>
      </c>
      <c r="D6098" s="3">
        <v>2558</v>
      </c>
      <c r="E6098" s="3">
        <v>2607</v>
      </c>
    </row>
    <row r="6099" spans="1:5" x14ac:dyDescent="0.4">
      <c r="A6099">
        <v>2022</v>
      </c>
      <c r="B6099">
        <v>5</v>
      </c>
      <c r="C6099">
        <v>70</v>
      </c>
      <c r="D6099" s="3">
        <v>2676</v>
      </c>
      <c r="E6099" s="3">
        <v>2867</v>
      </c>
    </row>
    <row r="6100" spans="1:5" x14ac:dyDescent="0.4">
      <c r="A6100">
        <v>2022</v>
      </c>
      <c r="B6100">
        <v>5</v>
      </c>
      <c r="C6100">
        <v>71</v>
      </c>
      <c r="D6100" s="3">
        <v>2905</v>
      </c>
      <c r="E6100" s="3">
        <v>3057</v>
      </c>
    </row>
    <row r="6101" spans="1:5" x14ac:dyDescent="0.4">
      <c r="A6101">
        <v>2022</v>
      </c>
      <c r="B6101">
        <v>5</v>
      </c>
      <c r="C6101">
        <v>72</v>
      </c>
      <c r="D6101" s="3">
        <v>3201</v>
      </c>
      <c r="E6101" s="3">
        <v>3606</v>
      </c>
    </row>
    <row r="6102" spans="1:5" x14ac:dyDescent="0.4">
      <c r="A6102">
        <v>2022</v>
      </c>
      <c r="B6102">
        <v>5</v>
      </c>
      <c r="C6102">
        <v>73</v>
      </c>
      <c r="D6102" s="3">
        <v>3263</v>
      </c>
      <c r="E6102" s="3">
        <v>3704</v>
      </c>
    </row>
    <row r="6103" spans="1:5" x14ac:dyDescent="0.4">
      <c r="A6103">
        <v>2022</v>
      </c>
      <c r="B6103">
        <v>5</v>
      </c>
      <c r="C6103">
        <v>74</v>
      </c>
      <c r="D6103" s="3">
        <v>3388</v>
      </c>
      <c r="E6103" s="3">
        <v>3960</v>
      </c>
    </row>
    <row r="6104" spans="1:5" x14ac:dyDescent="0.4">
      <c r="A6104">
        <v>2022</v>
      </c>
      <c r="B6104">
        <v>5</v>
      </c>
      <c r="C6104">
        <v>75</v>
      </c>
      <c r="D6104" s="3">
        <v>2848</v>
      </c>
      <c r="E6104" s="3">
        <v>3407</v>
      </c>
    </row>
    <row r="6105" spans="1:5" x14ac:dyDescent="0.4">
      <c r="A6105">
        <v>2022</v>
      </c>
      <c r="B6105">
        <v>5</v>
      </c>
      <c r="C6105">
        <v>76</v>
      </c>
      <c r="D6105" s="3">
        <v>1729</v>
      </c>
      <c r="E6105" s="3">
        <v>2171</v>
      </c>
    </row>
    <row r="6106" spans="1:5" x14ac:dyDescent="0.4">
      <c r="A6106">
        <v>2022</v>
      </c>
      <c r="B6106">
        <v>5</v>
      </c>
      <c r="C6106">
        <v>77</v>
      </c>
      <c r="D6106" s="3">
        <v>2148</v>
      </c>
      <c r="E6106" s="3">
        <v>2742</v>
      </c>
    </row>
    <row r="6107" spans="1:5" x14ac:dyDescent="0.4">
      <c r="A6107">
        <v>2022</v>
      </c>
      <c r="B6107">
        <v>5</v>
      </c>
      <c r="C6107">
        <v>78</v>
      </c>
      <c r="D6107" s="3">
        <v>2629</v>
      </c>
      <c r="E6107" s="3">
        <v>3247</v>
      </c>
    </row>
    <row r="6108" spans="1:5" x14ac:dyDescent="0.4">
      <c r="A6108">
        <v>2022</v>
      </c>
      <c r="B6108">
        <v>5</v>
      </c>
      <c r="C6108">
        <v>79</v>
      </c>
      <c r="D6108" s="3">
        <v>2439</v>
      </c>
      <c r="E6108" s="3">
        <v>2916</v>
      </c>
    </row>
    <row r="6109" spans="1:5" x14ac:dyDescent="0.4">
      <c r="A6109">
        <v>2022</v>
      </c>
      <c r="B6109">
        <v>5</v>
      </c>
      <c r="C6109">
        <v>80</v>
      </c>
      <c r="D6109" s="3">
        <v>2380</v>
      </c>
      <c r="E6109" s="3">
        <v>2928</v>
      </c>
    </row>
    <row r="6110" spans="1:5" x14ac:dyDescent="0.4">
      <c r="A6110">
        <v>2022</v>
      </c>
      <c r="B6110">
        <v>5</v>
      </c>
      <c r="C6110">
        <v>81</v>
      </c>
      <c r="D6110" s="3">
        <v>2066</v>
      </c>
      <c r="E6110" s="3">
        <v>2689</v>
      </c>
    </row>
    <row r="6111" spans="1:5" x14ac:dyDescent="0.4">
      <c r="A6111">
        <v>2022</v>
      </c>
      <c r="B6111">
        <v>5</v>
      </c>
      <c r="C6111">
        <v>82</v>
      </c>
      <c r="D6111" s="3">
        <v>1825</v>
      </c>
      <c r="E6111" s="3">
        <v>2389</v>
      </c>
    </row>
    <row r="6112" spans="1:5" x14ac:dyDescent="0.4">
      <c r="A6112">
        <v>2022</v>
      </c>
      <c r="B6112">
        <v>5</v>
      </c>
      <c r="C6112">
        <v>83</v>
      </c>
      <c r="D6112" s="3">
        <v>1544</v>
      </c>
      <c r="E6112" s="3">
        <v>2030</v>
      </c>
    </row>
    <row r="6113" spans="1:5" x14ac:dyDescent="0.4">
      <c r="A6113">
        <v>2022</v>
      </c>
      <c r="B6113">
        <v>5</v>
      </c>
      <c r="C6113">
        <v>84</v>
      </c>
      <c r="D6113" s="3">
        <v>1536</v>
      </c>
      <c r="E6113" s="3">
        <v>2147</v>
      </c>
    </row>
    <row r="6114" spans="1:5" x14ac:dyDescent="0.4">
      <c r="A6114">
        <v>2022</v>
      </c>
      <c r="B6114">
        <v>5</v>
      </c>
      <c r="C6114">
        <v>85</v>
      </c>
      <c r="D6114" s="3">
        <v>1333</v>
      </c>
      <c r="E6114" s="3">
        <v>1885</v>
      </c>
    </row>
    <row r="6115" spans="1:5" x14ac:dyDescent="0.4">
      <c r="A6115">
        <v>2022</v>
      </c>
      <c r="B6115">
        <v>5</v>
      </c>
      <c r="C6115">
        <v>86</v>
      </c>
      <c r="D6115" s="3">
        <v>1285</v>
      </c>
      <c r="E6115" s="3">
        <v>1932</v>
      </c>
    </row>
    <row r="6116" spans="1:5" x14ac:dyDescent="0.4">
      <c r="A6116">
        <v>2022</v>
      </c>
      <c r="B6116">
        <v>5</v>
      </c>
      <c r="C6116">
        <v>87</v>
      </c>
      <c r="D6116" s="3">
        <v>1088</v>
      </c>
      <c r="E6116" s="3">
        <v>1714</v>
      </c>
    </row>
    <row r="6117" spans="1:5" x14ac:dyDescent="0.4">
      <c r="A6117">
        <v>2022</v>
      </c>
      <c r="B6117">
        <v>5</v>
      </c>
      <c r="C6117">
        <v>88</v>
      </c>
      <c r="D6117" s="3">
        <v>820</v>
      </c>
      <c r="E6117" s="3">
        <v>1484</v>
      </c>
    </row>
    <row r="6118" spans="1:5" x14ac:dyDescent="0.4">
      <c r="A6118">
        <v>2022</v>
      </c>
      <c r="B6118">
        <v>5</v>
      </c>
      <c r="C6118">
        <v>89</v>
      </c>
      <c r="D6118" s="3">
        <v>741</v>
      </c>
      <c r="E6118" s="3">
        <v>1387</v>
      </c>
    </row>
    <row r="6119" spans="1:5" x14ac:dyDescent="0.4">
      <c r="A6119">
        <v>2022</v>
      </c>
      <c r="B6119">
        <v>5</v>
      </c>
      <c r="C6119">
        <v>90</v>
      </c>
      <c r="D6119" s="3">
        <v>575</v>
      </c>
      <c r="E6119" s="3">
        <v>1163</v>
      </c>
    </row>
    <row r="6120" spans="1:5" x14ac:dyDescent="0.4">
      <c r="A6120">
        <v>2022</v>
      </c>
      <c r="B6120">
        <v>5</v>
      </c>
      <c r="C6120">
        <v>91</v>
      </c>
      <c r="D6120" s="3">
        <v>438</v>
      </c>
      <c r="E6120" s="3">
        <v>964</v>
      </c>
    </row>
    <row r="6121" spans="1:5" x14ac:dyDescent="0.4">
      <c r="A6121">
        <v>2022</v>
      </c>
      <c r="B6121">
        <v>5</v>
      </c>
      <c r="C6121">
        <v>92</v>
      </c>
      <c r="D6121" s="3">
        <v>304</v>
      </c>
      <c r="E6121" s="3">
        <v>862</v>
      </c>
    </row>
    <row r="6122" spans="1:5" x14ac:dyDescent="0.4">
      <c r="A6122">
        <v>2022</v>
      </c>
      <c r="B6122">
        <v>5</v>
      </c>
      <c r="C6122">
        <v>93</v>
      </c>
      <c r="D6122" s="3">
        <v>244</v>
      </c>
      <c r="E6122" s="3">
        <v>699</v>
      </c>
    </row>
    <row r="6123" spans="1:5" x14ac:dyDescent="0.4">
      <c r="A6123">
        <v>2022</v>
      </c>
      <c r="B6123">
        <v>5</v>
      </c>
      <c r="C6123">
        <v>94</v>
      </c>
      <c r="D6123" s="3">
        <v>214</v>
      </c>
      <c r="E6123" s="3">
        <v>516</v>
      </c>
    </row>
    <row r="6124" spans="1:5" x14ac:dyDescent="0.4">
      <c r="A6124">
        <v>2022</v>
      </c>
      <c r="B6124">
        <v>5</v>
      </c>
      <c r="C6124">
        <v>95</v>
      </c>
      <c r="D6124" s="3">
        <v>124</v>
      </c>
      <c r="E6124" s="3">
        <v>403</v>
      </c>
    </row>
    <row r="6125" spans="1:5" x14ac:dyDescent="0.4">
      <c r="A6125">
        <v>2022</v>
      </c>
      <c r="B6125">
        <v>5</v>
      </c>
      <c r="C6125">
        <v>96</v>
      </c>
      <c r="D6125" s="3">
        <v>91</v>
      </c>
      <c r="E6125" s="3">
        <v>373</v>
      </c>
    </row>
    <row r="6126" spans="1:5" x14ac:dyDescent="0.4">
      <c r="A6126">
        <v>2022</v>
      </c>
      <c r="B6126">
        <v>5</v>
      </c>
      <c r="C6126">
        <v>97</v>
      </c>
      <c r="D6126" s="3">
        <v>50</v>
      </c>
      <c r="E6126" s="3">
        <v>291</v>
      </c>
    </row>
    <row r="6127" spans="1:5" x14ac:dyDescent="0.4">
      <c r="A6127">
        <v>2022</v>
      </c>
      <c r="B6127">
        <v>5</v>
      </c>
      <c r="C6127">
        <v>98</v>
      </c>
      <c r="D6127" s="3">
        <v>47</v>
      </c>
      <c r="E6127" s="3">
        <v>179</v>
      </c>
    </row>
    <row r="6128" spans="1:5" x14ac:dyDescent="0.4">
      <c r="A6128">
        <v>2022</v>
      </c>
      <c r="B6128">
        <v>5</v>
      </c>
      <c r="C6128">
        <v>99</v>
      </c>
      <c r="D6128" s="3">
        <v>24</v>
      </c>
      <c r="E6128" s="3">
        <v>132</v>
      </c>
    </row>
    <row r="6129" spans="1:5" x14ac:dyDescent="0.4">
      <c r="A6129">
        <v>2022</v>
      </c>
      <c r="B6129">
        <v>5</v>
      </c>
      <c r="C6129">
        <v>100</v>
      </c>
      <c r="D6129" s="3">
        <v>11</v>
      </c>
      <c r="E6129" s="3">
        <v>86</v>
      </c>
    </row>
    <row r="6130" spans="1:5" x14ac:dyDescent="0.4">
      <c r="A6130">
        <v>2022</v>
      </c>
      <c r="B6130">
        <v>5</v>
      </c>
      <c r="C6130">
        <v>101</v>
      </c>
      <c r="D6130" s="3">
        <v>7</v>
      </c>
      <c r="E6130" s="3">
        <v>64</v>
      </c>
    </row>
    <row r="6131" spans="1:5" x14ac:dyDescent="0.4">
      <c r="A6131">
        <v>2022</v>
      </c>
      <c r="B6131">
        <v>5</v>
      </c>
      <c r="C6131">
        <v>102</v>
      </c>
      <c r="D6131" s="3">
        <v>6</v>
      </c>
      <c r="E6131" s="3">
        <v>33</v>
      </c>
    </row>
    <row r="6132" spans="1:5" x14ac:dyDescent="0.4">
      <c r="A6132">
        <v>2022</v>
      </c>
      <c r="B6132">
        <v>5</v>
      </c>
      <c r="C6132">
        <v>103</v>
      </c>
      <c r="D6132" s="3">
        <v>5</v>
      </c>
      <c r="E6132" s="3">
        <v>19</v>
      </c>
    </row>
    <row r="6133" spans="1:5" x14ac:dyDescent="0.4">
      <c r="A6133">
        <v>2022</v>
      </c>
      <c r="B6133">
        <v>5</v>
      </c>
      <c r="C6133">
        <v>104</v>
      </c>
      <c r="D6133" s="3">
        <v>1</v>
      </c>
      <c r="E6133" s="3">
        <v>13</v>
      </c>
    </row>
    <row r="6134" spans="1:5" x14ac:dyDescent="0.4">
      <c r="A6134">
        <v>2022</v>
      </c>
      <c r="B6134">
        <v>5</v>
      </c>
      <c r="C6134">
        <v>105</v>
      </c>
      <c r="D6134" s="3">
        <v>1</v>
      </c>
      <c r="E6134" s="3">
        <v>6</v>
      </c>
    </row>
    <row r="6135" spans="1:5" x14ac:dyDescent="0.4">
      <c r="A6135">
        <v>2022</v>
      </c>
      <c r="B6135">
        <v>5</v>
      </c>
      <c r="C6135">
        <v>106</v>
      </c>
      <c r="D6135" s="3">
        <v>1</v>
      </c>
      <c r="E6135" s="3">
        <v>4</v>
      </c>
    </row>
    <row r="6136" spans="1:5" x14ac:dyDescent="0.4">
      <c r="A6136">
        <v>2022</v>
      </c>
      <c r="B6136">
        <v>5</v>
      </c>
      <c r="C6136">
        <v>107</v>
      </c>
      <c r="D6136" s="3"/>
      <c r="E6136" s="3">
        <v>4</v>
      </c>
    </row>
    <row r="6137" spans="1:5" x14ac:dyDescent="0.4">
      <c r="A6137">
        <v>2022</v>
      </c>
      <c r="B6137">
        <v>5</v>
      </c>
      <c r="C6137">
        <v>108</v>
      </c>
      <c r="D6137" s="3">
        <v>1</v>
      </c>
      <c r="E6137" s="3">
        <v>1</v>
      </c>
    </row>
    <row r="6138" spans="1:5" x14ac:dyDescent="0.4">
      <c r="A6138">
        <v>2022</v>
      </c>
      <c r="B6138">
        <v>5</v>
      </c>
      <c r="C6138">
        <v>109</v>
      </c>
      <c r="D6138" s="3"/>
      <c r="E6138" s="3"/>
    </row>
    <row r="6139" spans="1:5" x14ac:dyDescent="0.4">
      <c r="A6139">
        <v>2022</v>
      </c>
      <c r="B6139">
        <v>5</v>
      </c>
      <c r="C6139">
        <v>110</v>
      </c>
      <c r="D6139" s="3"/>
      <c r="E6139" s="3"/>
    </row>
    <row r="6140" spans="1:5" x14ac:dyDescent="0.4">
      <c r="A6140">
        <v>2022</v>
      </c>
      <c r="B6140">
        <v>5</v>
      </c>
      <c r="C6140">
        <v>111</v>
      </c>
      <c r="D6140" s="3"/>
      <c r="E6140" s="3">
        <v>1</v>
      </c>
    </row>
    <row r="6141" spans="1:5" x14ac:dyDescent="0.4">
      <c r="A6141">
        <v>2022</v>
      </c>
      <c r="B6141">
        <v>5</v>
      </c>
      <c r="C6141">
        <v>112</v>
      </c>
      <c r="D6141" s="3"/>
      <c r="E6141" s="3"/>
    </row>
    <row r="6142" spans="1:5" x14ac:dyDescent="0.4">
      <c r="A6142">
        <v>2022</v>
      </c>
      <c r="B6142">
        <v>5</v>
      </c>
      <c r="C6142">
        <v>113</v>
      </c>
      <c r="D6142" s="3"/>
      <c r="E6142" s="3"/>
    </row>
    <row r="6143" spans="1:5" x14ac:dyDescent="0.4">
      <c r="A6143">
        <v>2022</v>
      </c>
      <c r="B6143">
        <v>5</v>
      </c>
      <c r="C6143">
        <v>114</v>
      </c>
      <c r="D6143" s="3"/>
      <c r="E6143" s="3"/>
    </row>
    <row r="6144" spans="1:5" x14ac:dyDescent="0.4">
      <c r="A6144">
        <v>2022</v>
      </c>
      <c r="B6144">
        <v>5</v>
      </c>
      <c r="C6144">
        <v>115</v>
      </c>
      <c r="D6144" s="3"/>
      <c r="E6144" s="3"/>
    </row>
    <row r="6145" spans="1:5" x14ac:dyDescent="0.4">
      <c r="A6145">
        <v>2022</v>
      </c>
      <c r="B6145">
        <v>5</v>
      </c>
      <c r="C6145">
        <v>116</v>
      </c>
      <c r="D6145" s="3"/>
      <c r="E6145" s="3"/>
    </row>
    <row r="6146" spans="1:5" x14ac:dyDescent="0.4">
      <c r="A6146">
        <v>2022</v>
      </c>
      <c r="B6146">
        <v>5</v>
      </c>
      <c r="C6146">
        <v>117</v>
      </c>
      <c r="D6146" s="3"/>
      <c r="E6146" s="3"/>
    </row>
    <row r="6147" spans="1:5" x14ac:dyDescent="0.4">
      <c r="A6147">
        <v>2022</v>
      </c>
      <c r="B6147">
        <v>5</v>
      </c>
      <c r="C6147">
        <v>118</v>
      </c>
      <c r="D6147" s="3"/>
      <c r="E6147" s="3"/>
    </row>
    <row r="6148" spans="1:5" x14ac:dyDescent="0.4">
      <c r="A6148">
        <v>2022</v>
      </c>
      <c r="B6148">
        <v>5</v>
      </c>
      <c r="C6148">
        <v>119</v>
      </c>
      <c r="D6148" s="3"/>
      <c r="E6148" s="3"/>
    </row>
    <row r="6149" spans="1:5" x14ac:dyDescent="0.4">
      <c r="A6149">
        <v>2022</v>
      </c>
      <c r="B6149">
        <v>5</v>
      </c>
      <c r="C6149">
        <v>120</v>
      </c>
      <c r="D6149" s="3"/>
      <c r="E6149" s="3"/>
    </row>
    <row r="6150" spans="1:5" x14ac:dyDescent="0.4">
      <c r="A6150">
        <v>2022</v>
      </c>
      <c r="B6150">
        <v>5</v>
      </c>
      <c r="C6150">
        <v>121</v>
      </c>
      <c r="D6150" s="3"/>
      <c r="E6150" s="3"/>
    </row>
    <row r="6151" spans="1:5" x14ac:dyDescent="0.4">
      <c r="A6151">
        <v>2022</v>
      </c>
      <c r="B6151">
        <v>5</v>
      </c>
      <c r="C6151">
        <v>122</v>
      </c>
      <c r="D6151" s="3"/>
      <c r="E6151" s="3"/>
    </row>
    <row r="6152" spans="1:5" x14ac:dyDescent="0.4">
      <c r="A6152">
        <v>2022</v>
      </c>
      <c r="B6152">
        <v>5</v>
      </c>
      <c r="C6152">
        <v>123</v>
      </c>
      <c r="D6152" s="3"/>
      <c r="E6152" s="3"/>
    </row>
    <row r="6153" spans="1:5" x14ac:dyDescent="0.4">
      <c r="A6153">
        <v>2022</v>
      </c>
      <c r="B6153">
        <v>5</v>
      </c>
      <c r="C6153">
        <v>124</v>
      </c>
      <c r="D6153" s="3"/>
      <c r="E6153" s="3"/>
    </row>
    <row r="6154" spans="1:5" x14ac:dyDescent="0.4">
      <c r="A6154">
        <v>2022</v>
      </c>
      <c r="B6154">
        <v>5</v>
      </c>
      <c r="C6154">
        <v>125</v>
      </c>
      <c r="D6154" s="3"/>
      <c r="E6154" s="3"/>
    </row>
    <row r="6155" spans="1:5" x14ac:dyDescent="0.4">
      <c r="A6155">
        <v>2022</v>
      </c>
      <c r="B6155">
        <v>5</v>
      </c>
      <c r="C6155">
        <v>126</v>
      </c>
      <c r="D6155" s="3"/>
      <c r="E6155" s="3"/>
    </row>
    <row r="6156" spans="1:5" x14ac:dyDescent="0.4">
      <c r="A6156">
        <v>2022</v>
      </c>
      <c r="B6156">
        <v>5</v>
      </c>
      <c r="C6156">
        <v>127</v>
      </c>
      <c r="D6156" s="3"/>
      <c r="E6156" s="3"/>
    </row>
    <row r="6157" spans="1:5" x14ac:dyDescent="0.4">
      <c r="A6157">
        <v>2022</v>
      </c>
      <c r="B6157">
        <v>5</v>
      </c>
      <c r="C6157">
        <v>128</v>
      </c>
      <c r="D6157" s="3"/>
      <c r="E6157" s="3"/>
    </row>
    <row r="6158" spans="1:5" x14ac:dyDescent="0.4">
      <c r="A6158">
        <v>2022</v>
      </c>
      <c r="B6158">
        <v>5</v>
      </c>
      <c r="C6158">
        <v>129</v>
      </c>
      <c r="D6158" s="3"/>
      <c r="E6158" s="3"/>
    </row>
    <row r="6159" spans="1:5" x14ac:dyDescent="0.4">
      <c r="A6159">
        <v>2022</v>
      </c>
      <c r="B6159">
        <v>5</v>
      </c>
      <c r="C6159">
        <v>130</v>
      </c>
      <c r="D6159" s="3"/>
      <c r="E6159" s="3"/>
    </row>
    <row r="6160" spans="1:5" x14ac:dyDescent="0.4">
      <c r="A6160">
        <v>2022</v>
      </c>
      <c r="B6160">
        <v>6</v>
      </c>
      <c r="C6160">
        <v>0</v>
      </c>
      <c r="D6160" s="3">
        <v>936</v>
      </c>
      <c r="E6160" s="3">
        <v>911</v>
      </c>
    </row>
    <row r="6161" spans="1:5" x14ac:dyDescent="0.4">
      <c r="A6161">
        <v>2022</v>
      </c>
      <c r="B6161">
        <v>6</v>
      </c>
      <c r="C6161">
        <v>1</v>
      </c>
      <c r="D6161" s="3">
        <v>991</v>
      </c>
      <c r="E6161" s="3">
        <v>963</v>
      </c>
    </row>
    <row r="6162" spans="1:5" x14ac:dyDescent="0.4">
      <c r="A6162">
        <v>2022</v>
      </c>
      <c r="B6162">
        <v>6</v>
      </c>
      <c r="C6162">
        <v>2</v>
      </c>
      <c r="D6162" s="3">
        <v>1167</v>
      </c>
      <c r="E6162" s="3">
        <v>1069</v>
      </c>
    </row>
    <row r="6163" spans="1:5" x14ac:dyDescent="0.4">
      <c r="A6163">
        <v>2022</v>
      </c>
      <c r="B6163">
        <v>6</v>
      </c>
      <c r="C6163">
        <v>3</v>
      </c>
      <c r="D6163" s="3">
        <v>1225</v>
      </c>
      <c r="E6163" s="3">
        <v>1050</v>
      </c>
    </row>
    <row r="6164" spans="1:5" x14ac:dyDescent="0.4">
      <c r="A6164">
        <v>2022</v>
      </c>
      <c r="B6164">
        <v>6</v>
      </c>
      <c r="C6164">
        <v>4</v>
      </c>
      <c r="D6164" s="3">
        <v>1255</v>
      </c>
      <c r="E6164" s="3">
        <v>1220</v>
      </c>
    </row>
    <row r="6165" spans="1:5" x14ac:dyDescent="0.4">
      <c r="A6165">
        <v>2022</v>
      </c>
      <c r="B6165">
        <v>6</v>
      </c>
      <c r="C6165">
        <v>5</v>
      </c>
      <c r="D6165" s="3">
        <v>1326</v>
      </c>
      <c r="E6165" s="3">
        <v>1209</v>
      </c>
    </row>
    <row r="6166" spans="1:5" x14ac:dyDescent="0.4">
      <c r="A6166">
        <v>2022</v>
      </c>
      <c r="B6166">
        <v>6</v>
      </c>
      <c r="C6166">
        <v>6</v>
      </c>
      <c r="D6166" s="3">
        <v>1429</v>
      </c>
      <c r="E6166" s="3">
        <v>1282</v>
      </c>
    </row>
    <row r="6167" spans="1:5" x14ac:dyDescent="0.4">
      <c r="A6167">
        <v>2022</v>
      </c>
      <c r="B6167">
        <v>6</v>
      </c>
      <c r="C6167">
        <v>7</v>
      </c>
      <c r="D6167" s="3">
        <v>1412</v>
      </c>
      <c r="E6167" s="3">
        <v>1421</v>
      </c>
    </row>
    <row r="6168" spans="1:5" x14ac:dyDescent="0.4">
      <c r="A6168">
        <v>2022</v>
      </c>
      <c r="B6168">
        <v>6</v>
      </c>
      <c r="C6168">
        <v>8</v>
      </c>
      <c r="D6168" s="3">
        <v>1392</v>
      </c>
      <c r="E6168" s="3">
        <v>1366</v>
      </c>
    </row>
    <row r="6169" spans="1:5" x14ac:dyDescent="0.4">
      <c r="A6169">
        <v>2022</v>
      </c>
      <c r="B6169">
        <v>6</v>
      </c>
      <c r="C6169">
        <v>9</v>
      </c>
      <c r="D6169" s="3">
        <v>1463</v>
      </c>
      <c r="E6169" s="3">
        <v>1432</v>
      </c>
    </row>
    <row r="6170" spans="1:5" x14ac:dyDescent="0.4">
      <c r="A6170">
        <v>2022</v>
      </c>
      <c r="B6170">
        <v>6</v>
      </c>
      <c r="C6170">
        <v>10</v>
      </c>
      <c r="D6170" s="3">
        <v>1457</v>
      </c>
      <c r="E6170" s="3">
        <v>1480</v>
      </c>
    </row>
    <row r="6171" spans="1:5" x14ac:dyDescent="0.4">
      <c r="A6171">
        <v>2022</v>
      </c>
      <c r="B6171">
        <v>6</v>
      </c>
      <c r="C6171">
        <v>11</v>
      </c>
      <c r="D6171" s="3">
        <v>1580</v>
      </c>
      <c r="E6171" s="3">
        <v>1538</v>
      </c>
    </row>
    <row r="6172" spans="1:5" x14ac:dyDescent="0.4">
      <c r="A6172">
        <v>2022</v>
      </c>
      <c r="B6172">
        <v>6</v>
      </c>
      <c r="C6172">
        <v>12</v>
      </c>
      <c r="D6172" s="3">
        <v>1598</v>
      </c>
      <c r="E6172" s="3">
        <v>1509</v>
      </c>
    </row>
    <row r="6173" spans="1:5" x14ac:dyDescent="0.4">
      <c r="A6173">
        <v>2022</v>
      </c>
      <c r="B6173">
        <v>6</v>
      </c>
      <c r="C6173">
        <v>13</v>
      </c>
      <c r="D6173" s="3">
        <v>1600</v>
      </c>
      <c r="E6173" s="3">
        <v>1527</v>
      </c>
    </row>
    <row r="6174" spans="1:5" x14ac:dyDescent="0.4">
      <c r="A6174">
        <v>2022</v>
      </c>
      <c r="B6174">
        <v>6</v>
      </c>
      <c r="C6174">
        <v>14</v>
      </c>
      <c r="D6174" s="3">
        <v>1643</v>
      </c>
      <c r="E6174" s="3">
        <v>1575</v>
      </c>
    </row>
    <row r="6175" spans="1:5" x14ac:dyDescent="0.4">
      <c r="A6175">
        <v>2022</v>
      </c>
      <c r="B6175">
        <v>6</v>
      </c>
      <c r="C6175">
        <v>15</v>
      </c>
      <c r="D6175" s="3">
        <v>1924</v>
      </c>
      <c r="E6175" s="3">
        <v>1629</v>
      </c>
    </row>
    <row r="6176" spans="1:5" x14ac:dyDescent="0.4">
      <c r="A6176">
        <v>2022</v>
      </c>
      <c r="B6176">
        <v>6</v>
      </c>
      <c r="C6176">
        <v>16</v>
      </c>
      <c r="D6176" s="3">
        <v>2001</v>
      </c>
      <c r="E6176" s="3">
        <v>1553</v>
      </c>
    </row>
    <row r="6177" spans="1:5" x14ac:dyDescent="0.4">
      <c r="A6177">
        <v>2022</v>
      </c>
      <c r="B6177">
        <v>6</v>
      </c>
      <c r="C6177">
        <v>17</v>
      </c>
      <c r="D6177" s="3">
        <v>2083</v>
      </c>
      <c r="E6177" s="3">
        <v>1658</v>
      </c>
    </row>
    <row r="6178" spans="1:5" x14ac:dyDescent="0.4">
      <c r="A6178">
        <v>2022</v>
      </c>
      <c r="B6178">
        <v>6</v>
      </c>
      <c r="C6178">
        <v>18</v>
      </c>
      <c r="D6178" s="3">
        <v>2458</v>
      </c>
      <c r="E6178" s="3">
        <v>1795</v>
      </c>
    </row>
    <row r="6179" spans="1:5" x14ac:dyDescent="0.4">
      <c r="A6179">
        <v>2022</v>
      </c>
      <c r="B6179">
        <v>6</v>
      </c>
      <c r="C6179">
        <v>19</v>
      </c>
      <c r="D6179" s="3">
        <v>2441</v>
      </c>
      <c r="E6179" s="3">
        <v>1878</v>
      </c>
    </row>
    <row r="6180" spans="1:5" x14ac:dyDescent="0.4">
      <c r="A6180">
        <v>2022</v>
      </c>
      <c r="B6180">
        <v>6</v>
      </c>
      <c r="C6180">
        <v>20</v>
      </c>
      <c r="D6180" s="3">
        <v>2597</v>
      </c>
      <c r="E6180" s="3">
        <v>1874</v>
      </c>
    </row>
    <row r="6181" spans="1:5" x14ac:dyDescent="0.4">
      <c r="A6181">
        <v>2022</v>
      </c>
      <c r="B6181">
        <v>6</v>
      </c>
      <c r="C6181">
        <v>21</v>
      </c>
      <c r="D6181" s="3">
        <v>2627</v>
      </c>
      <c r="E6181" s="3">
        <v>1876</v>
      </c>
    </row>
    <row r="6182" spans="1:5" x14ac:dyDescent="0.4">
      <c r="A6182">
        <v>2022</v>
      </c>
      <c r="B6182">
        <v>6</v>
      </c>
      <c r="C6182">
        <v>22</v>
      </c>
      <c r="D6182" s="3">
        <v>2407</v>
      </c>
      <c r="E6182" s="3">
        <v>1858</v>
      </c>
    </row>
    <row r="6183" spans="1:5" x14ac:dyDescent="0.4">
      <c r="A6183">
        <v>2022</v>
      </c>
      <c r="B6183">
        <v>6</v>
      </c>
      <c r="C6183">
        <v>23</v>
      </c>
      <c r="D6183" s="3">
        <v>2139</v>
      </c>
      <c r="E6183" s="3">
        <v>1726</v>
      </c>
    </row>
    <row r="6184" spans="1:5" x14ac:dyDescent="0.4">
      <c r="A6184">
        <v>2022</v>
      </c>
      <c r="B6184">
        <v>6</v>
      </c>
      <c r="C6184">
        <v>24</v>
      </c>
      <c r="D6184" s="3">
        <v>2004</v>
      </c>
      <c r="E6184" s="3">
        <v>1613</v>
      </c>
    </row>
    <row r="6185" spans="1:5" x14ac:dyDescent="0.4">
      <c r="A6185">
        <v>2022</v>
      </c>
      <c r="B6185">
        <v>6</v>
      </c>
      <c r="C6185">
        <v>25</v>
      </c>
      <c r="D6185" s="3">
        <v>1952</v>
      </c>
      <c r="E6185" s="3">
        <v>1612</v>
      </c>
    </row>
    <row r="6186" spans="1:5" x14ac:dyDescent="0.4">
      <c r="A6186">
        <v>2022</v>
      </c>
      <c r="B6186">
        <v>6</v>
      </c>
      <c r="C6186">
        <v>26</v>
      </c>
      <c r="D6186" s="3">
        <v>1898</v>
      </c>
      <c r="E6186" s="3">
        <v>1500</v>
      </c>
    </row>
    <row r="6187" spans="1:5" x14ac:dyDescent="0.4">
      <c r="A6187">
        <v>2022</v>
      </c>
      <c r="B6187">
        <v>6</v>
      </c>
      <c r="C6187">
        <v>27</v>
      </c>
      <c r="D6187" s="3">
        <v>1871</v>
      </c>
      <c r="E6187" s="3">
        <v>1564</v>
      </c>
    </row>
    <row r="6188" spans="1:5" x14ac:dyDescent="0.4">
      <c r="A6188">
        <v>2022</v>
      </c>
      <c r="B6188">
        <v>6</v>
      </c>
      <c r="C6188">
        <v>28</v>
      </c>
      <c r="D6188" s="3">
        <v>1839</v>
      </c>
      <c r="E6188" s="3">
        <v>1467</v>
      </c>
    </row>
    <row r="6189" spans="1:5" x14ac:dyDescent="0.4">
      <c r="A6189">
        <v>2022</v>
      </c>
      <c r="B6189">
        <v>6</v>
      </c>
      <c r="C6189">
        <v>29</v>
      </c>
      <c r="D6189" s="3">
        <v>1742</v>
      </c>
      <c r="E6189" s="3">
        <v>1383</v>
      </c>
    </row>
    <row r="6190" spans="1:5" x14ac:dyDescent="0.4">
      <c r="A6190">
        <v>2022</v>
      </c>
      <c r="B6190">
        <v>6</v>
      </c>
      <c r="C6190">
        <v>30</v>
      </c>
      <c r="D6190" s="3">
        <v>1756</v>
      </c>
      <c r="E6190" s="3">
        <v>1489</v>
      </c>
    </row>
    <row r="6191" spans="1:5" x14ac:dyDescent="0.4">
      <c r="A6191">
        <v>2022</v>
      </c>
      <c r="B6191">
        <v>6</v>
      </c>
      <c r="C6191">
        <v>31</v>
      </c>
      <c r="D6191" s="3">
        <v>1814</v>
      </c>
      <c r="E6191" s="3">
        <v>1525</v>
      </c>
    </row>
    <row r="6192" spans="1:5" x14ac:dyDescent="0.4">
      <c r="A6192">
        <v>2022</v>
      </c>
      <c r="B6192">
        <v>6</v>
      </c>
      <c r="C6192">
        <v>32</v>
      </c>
      <c r="D6192" s="3">
        <v>1780</v>
      </c>
      <c r="E6192" s="3">
        <v>1587</v>
      </c>
    </row>
    <row r="6193" spans="1:5" x14ac:dyDescent="0.4">
      <c r="A6193">
        <v>2022</v>
      </c>
      <c r="B6193">
        <v>6</v>
      </c>
      <c r="C6193">
        <v>33</v>
      </c>
      <c r="D6193" s="3">
        <v>1859</v>
      </c>
      <c r="E6193" s="3">
        <v>1621</v>
      </c>
    </row>
    <row r="6194" spans="1:5" x14ac:dyDescent="0.4">
      <c r="A6194">
        <v>2022</v>
      </c>
      <c r="B6194">
        <v>6</v>
      </c>
      <c r="C6194">
        <v>34</v>
      </c>
      <c r="D6194" s="3">
        <v>1925</v>
      </c>
      <c r="E6194" s="3">
        <v>1683</v>
      </c>
    </row>
    <row r="6195" spans="1:5" x14ac:dyDescent="0.4">
      <c r="A6195">
        <v>2022</v>
      </c>
      <c r="B6195">
        <v>6</v>
      </c>
      <c r="C6195">
        <v>35</v>
      </c>
      <c r="D6195" s="3">
        <v>1983</v>
      </c>
      <c r="E6195" s="3">
        <v>1748</v>
      </c>
    </row>
    <row r="6196" spans="1:5" x14ac:dyDescent="0.4">
      <c r="A6196">
        <v>2022</v>
      </c>
      <c r="B6196">
        <v>6</v>
      </c>
      <c r="C6196">
        <v>36</v>
      </c>
      <c r="D6196" s="3">
        <v>1997</v>
      </c>
      <c r="E6196" s="3">
        <v>1686</v>
      </c>
    </row>
    <row r="6197" spans="1:5" x14ac:dyDescent="0.4">
      <c r="A6197">
        <v>2022</v>
      </c>
      <c r="B6197">
        <v>6</v>
      </c>
      <c r="C6197">
        <v>37</v>
      </c>
      <c r="D6197" s="3">
        <v>2079</v>
      </c>
      <c r="E6197" s="3">
        <v>1912</v>
      </c>
    </row>
    <row r="6198" spans="1:5" x14ac:dyDescent="0.4">
      <c r="A6198">
        <v>2022</v>
      </c>
      <c r="B6198">
        <v>6</v>
      </c>
      <c r="C6198">
        <v>38</v>
      </c>
      <c r="D6198" s="3">
        <v>2017</v>
      </c>
      <c r="E6198" s="3">
        <v>1907</v>
      </c>
    </row>
    <row r="6199" spans="1:5" x14ac:dyDescent="0.4">
      <c r="A6199">
        <v>2022</v>
      </c>
      <c r="B6199">
        <v>6</v>
      </c>
      <c r="C6199">
        <v>39</v>
      </c>
      <c r="D6199" s="3">
        <v>2159</v>
      </c>
      <c r="E6199" s="3">
        <v>1994</v>
      </c>
    </row>
    <row r="6200" spans="1:5" x14ac:dyDescent="0.4">
      <c r="A6200">
        <v>2022</v>
      </c>
      <c r="B6200">
        <v>6</v>
      </c>
      <c r="C6200">
        <v>40</v>
      </c>
      <c r="D6200" s="3">
        <v>2117</v>
      </c>
      <c r="E6200" s="3">
        <v>2030</v>
      </c>
    </row>
    <row r="6201" spans="1:5" x14ac:dyDescent="0.4">
      <c r="A6201">
        <v>2022</v>
      </c>
      <c r="B6201">
        <v>6</v>
      </c>
      <c r="C6201">
        <v>41</v>
      </c>
      <c r="D6201" s="3">
        <v>2183</v>
      </c>
      <c r="E6201" s="3">
        <v>2068</v>
      </c>
    </row>
    <row r="6202" spans="1:5" x14ac:dyDescent="0.4">
      <c r="A6202">
        <v>2022</v>
      </c>
      <c r="B6202">
        <v>6</v>
      </c>
      <c r="C6202">
        <v>42</v>
      </c>
      <c r="D6202" s="3">
        <v>2275</v>
      </c>
      <c r="E6202" s="3">
        <v>2202</v>
      </c>
    </row>
    <row r="6203" spans="1:5" x14ac:dyDescent="0.4">
      <c r="A6203">
        <v>2022</v>
      </c>
      <c r="B6203">
        <v>6</v>
      </c>
      <c r="C6203">
        <v>43</v>
      </c>
      <c r="D6203" s="3">
        <v>2475</v>
      </c>
      <c r="E6203" s="3">
        <v>2257</v>
      </c>
    </row>
    <row r="6204" spans="1:5" x14ac:dyDescent="0.4">
      <c r="A6204">
        <v>2022</v>
      </c>
      <c r="B6204">
        <v>6</v>
      </c>
      <c r="C6204">
        <v>44</v>
      </c>
      <c r="D6204" s="3">
        <v>2474</v>
      </c>
      <c r="E6204" s="3">
        <v>2368</v>
      </c>
    </row>
    <row r="6205" spans="1:5" x14ac:dyDescent="0.4">
      <c r="A6205">
        <v>2022</v>
      </c>
      <c r="B6205">
        <v>6</v>
      </c>
      <c r="C6205">
        <v>45</v>
      </c>
      <c r="D6205" s="3">
        <v>2738</v>
      </c>
      <c r="E6205" s="3">
        <v>2583</v>
      </c>
    </row>
    <row r="6206" spans="1:5" x14ac:dyDescent="0.4">
      <c r="A6206">
        <v>2022</v>
      </c>
      <c r="B6206">
        <v>6</v>
      </c>
      <c r="C6206">
        <v>46</v>
      </c>
      <c r="D6206" s="3">
        <v>2946</v>
      </c>
      <c r="E6206" s="3">
        <v>2675</v>
      </c>
    </row>
    <row r="6207" spans="1:5" x14ac:dyDescent="0.4">
      <c r="A6207">
        <v>2022</v>
      </c>
      <c r="B6207">
        <v>6</v>
      </c>
      <c r="C6207">
        <v>47</v>
      </c>
      <c r="D6207" s="3">
        <v>3021</v>
      </c>
      <c r="E6207" s="3">
        <v>2979</v>
      </c>
    </row>
    <row r="6208" spans="1:5" x14ac:dyDescent="0.4">
      <c r="A6208">
        <v>2022</v>
      </c>
      <c r="B6208">
        <v>6</v>
      </c>
      <c r="C6208">
        <v>48</v>
      </c>
      <c r="D6208" s="3">
        <v>3308</v>
      </c>
      <c r="E6208" s="3">
        <v>3035</v>
      </c>
    </row>
    <row r="6209" spans="1:5" x14ac:dyDescent="0.4">
      <c r="A6209">
        <v>2022</v>
      </c>
      <c r="B6209">
        <v>6</v>
      </c>
      <c r="C6209">
        <v>49</v>
      </c>
      <c r="D6209" s="3">
        <v>3371</v>
      </c>
      <c r="E6209" s="3">
        <v>3152</v>
      </c>
    </row>
    <row r="6210" spans="1:5" x14ac:dyDescent="0.4">
      <c r="A6210">
        <v>2022</v>
      </c>
      <c r="B6210">
        <v>6</v>
      </c>
      <c r="C6210">
        <v>50</v>
      </c>
      <c r="D6210" s="3">
        <v>3446</v>
      </c>
      <c r="E6210" s="3">
        <v>3193</v>
      </c>
    </row>
    <row r="6211" spans="1:5" x14ac:dyDescent="0.4">
      <c r="A6211">
        <v>2022</v>
      </c>
      <c r="B6211">
        <v>6</v>
      </c>
      <c r="C6211">
        <v>51</v>
      </c>
      <c r="D6211" s="3">
        <v>3278</v>
      </c>
      <c r="E6211" s="3">
        <v>3150</v>
      </c>
    </row>
    <row r="6212" spans="1:5" x14ac:dyDescent="0.4">
      <c r="A6212">
        <v>2022</v>
      </c>
      <c r="B6212">
        <v>6</v>
      </c>
      <c r="C6212">
        <v>52</v>
      </c>
      <c r="D6212" s="3">
        <v>3130</v>
      </c>
      <c r="E6212" s="3">
        <v>2915</v>
      </c>
    </row>
    <row r="6213" spans="1:5" x14ac:dyDescent="0.4">
      <c r="A6213">
        <v>2022</v>
      </c>
      <c r="B6213">
        <v>6</v>
      </c>
      <c r="C6213">
        <v>53</v>
      </c>
      <c r="D6213" s="3">
        <v>3239</v>
      </c>
      <c r="E6213" s="3">
        <v>2885</v>
      </c>
    </row>
    <row r="6214" spans="1:5" x14ac:dyDescent="0.4">
      <c r="A6214">
        <v>2022</v>
      </c>
      <c r="B6214">
        <v>6</v>
      </c>
      <c r="C6214">
        <v>54</v>
      </c>
      <c r="D6214" s="3">
        <v>3056</v>
      </c>
      <c r="E6214" s="3">
        <v>2888</v>
      </c>
    </row>
    <row r="6215" spans="1:5" x14ac:dyDescent="0.4">
      <c r="A6215">
        <v>2022</v>
      </c>
      <c r="B6215">
        <v>6</v>
      </c>
      <c r="C6215">
        <v>55</v>
      </c>
      <c r="D6215" s="3">
        <v>2798</v>
      </c>
      <c r="E6215" s="3">
        <v>2638</v>
      </c>
    </row>
    <row r="6216" spans="1:5" x14ac:dyDescent="0.4">
      <c r="A6216">
        <v>2022</v>
      </c>
      <c r="B6216">
        <v>6</v>
      </c>
      <c r="C6216">
        <v>56</v>
      </c>
      <c r="D6216" s="3">
        <v>2485</v>
      </c>
      <c r="E6216" s="3">
        <v>2373</v>
      </c>
    </row>
    <row r="6217" spans="1:5" x14ac:dyDescent="0.4">
      <c r="A6217">
        <v>2022</v>
      </c>
      <c r="B6217">
        <v>6</v>
      </c>
      <c r="C6217">
        <v>57</v>
      </c>
      <c r="D6217" s="3">
        <v>2699</v>
      </c>
      <c r="E6217" s="3">
        <v>2665</v>
      </c>
    </row>
    <row r="6218" spans="1:5" x14ac:dyDescent="0.4">
      <c r="A6218">
        <v>2022</v>
      </c>
      <c r="B6218">
        <v>6</v>
      </c>
      <c r="C6218">
        <v>58</v>
      </c>
      <c r="D6218" s="3">
        <v>2563</v>
      </c>
      <c r="E6218" s="3">
        <v>2483</v>
      </c>
    </row>
    <row r="6219" spans="1:5" x14ac:dyDescent="0.4">
      <c r="A6219">
        <v>2022</v>
      </c>
      <c r="B6219">
        <v>6</v>
      </c>
      <c r="C6219">
        <v>59</v>
      </c>
      <c r="D6219" s="3">
        <v>2548</v>
      </c>
      <c r="E6219" s="3">
        <v>2317</v>
      </c>
    </row>
    <row r="6220" spans="1:5" x14ac:dyDescent="0.4">
      <c r="A6220">
        <v>2022</v>
      </c>
      <c r="B6220">
        <v>6</v>
      </c>
      <c r="C6220">
        <v>60</v>
      </c>
      <c r="D6220" s="3">
        <v>2472</v>
      </c>
      <c r="E6220" s="3">
        <v>2386</v>
      </c>
    </row>
    <row r="6221" spans="1:5" x14ac:dyDescent="0.4">
      <c r="A6221">
        <v>2022</v>
      </c>
      <c r="B6221">
        <v>6</v>
      </c>
      <c r="C6221">
        <v>61</v>
      </c>
      <c r="D6221" s="3">
        <v>2286</v>
      </c>
      <c r="E6221" s="3">
        <v>2278</v>
      </c>
    </row>
    <row r="6222" spans="1:5" x14ac:dyDescent="0.4">
      <c r="A6222">
        <v>2022</v>
      </c>
      <c r="B6222">
        <v>6</v>
      </c>
      <c r="C6222">
        <v>62</v>
      </c>
      <c r="D6222" s="3">
        <v>2413</v>
      </c>
      <c r="E6222" s="3">
        <v>2232</v>
      </c>
    </row>
    <row r="6223" spans="1:5" x14ac:dyDescent="0.4">
      <c r="A6223">
        <v>2022</v>
      </c>
      <c r="B6223">
        <v>6</v>
      </c>
      <c r="C6223">
        <v>63</v>
      </c>
      <c r="D6223" s="3">
        <v>2384</v>
      </c>
      <c r="E6223" s="3">
        <v>2300</v>
      </c>
    </row>
    <row r="6224" spans="1:5" x14ac:dyDescent="0.4">
      <c r="A6224">
        <v>2022</v>
      </c>
      <c r="B6224">
        <v>6</v>
      </c>
      <c r="C6224">
        <v>64</v>
      </c>
      <c r="D6224" s="3">
        <v>2245</v>
      </c>
      <c r="E6224" s="3">
        <v>2174</v>
      </c>
    </row>
    <row r="6225" spans="1:5" x14ac:dyDescent="0.4">
      <c r="A6225">
        <v>2022</v>
      </c>
      <c r="B6225">
        <v>6</v>
      </c>
      <c r="C6225">
        <v>65</v>
      </c>
      <c r="D6225" s="3">
        <v>2192</v>
      </c>
      <c r="E6225" s="3">
        <v>2172</v>
      </c>
    </row>
    <row r="6226" spans="1:5" x14ac:dyDescent="0.4">
      <c r="A6226">
        <v>2022</v>
      </c>
      <c r="B6226">
        <v>6</v>
      </c>
      <c r="C6226">
        <v>66</v>
      </c>
      <c r="D6226" s="3">
        <v>2278</v>
      </c>
      <c r="E6226" s="3">
        <v>2316</v>
      </c>
    </row>
    <row r="6227" spans="1:5" x14ac:dyDescent="0.4">
      <c r="A6227">
        <v>2022</v>
      </c>
      <c r="B6227">
        <v>6</v>
      </c>
      <c r="C6227">
        <v>67</v>
      </c>
      <c r="D6227" s="3">
        <v>2323</v>
      </c>
      <c r="E6227" s="3">
        <v>2413</v>
      </c>
    </row>
    <row r="6228" spans="1:5" x14ac:dyDescent="0.4">
      <c r="A6228">
        <v>2022</v>
      </c>
      <c r="B6228">
        <v>6</v>
      </c>
      <c r="C6228">
        <v>68</v>
      </c>
      <c r="D6228" s="3">
        <v>2373</v>
      </c>
      <c r="E6228" s="3">
        <v>2433</v>
      </c>
    </row>
    <row r="6229" spans="1:5" x14ac:dyDescent="0.4">
      <c r="A6229">
        <v>2022</v>
      </c>
      <c r="B6229">
        <v>6</v>
      </c>
      <c r="C6229">
        <v>69</v>
      </c>
      <c r="D6229" s="3">
        <v>2521</v>
      </c>
      <c r="E6229" s="3">
        <v>2575</v>
      </c>
    </row>
    <row r="6230" spans="1:5" x14ac:dyDescent="0.4">
      <c r="A6230">
        <v>2022</v>
      </c>
      <c r="B6230">
        <v>6</v>
      </c>
      <c r="C6230">
        <v>70</v>
      </c>
      <c r="D6230" s="3">
        <v>2671</v>
      </c>
      <c r="E6230" s="3">
        <v>2864</v>
      </c>
    </row>
    <row r="6231" spans="1:5" x14ac:dyDescent="0.4">
      <c r="A6231">
        <v>2022</v>
      </c>
      <c r="B6231">
        <v>6</v>
      </c>
      <c r="C6231">
        <v>71</v>
      </c>
      <c r="D6231" s="3">
        <v>2873</v>
      </c>
      <c r="E6231" s="3">
        <v>3046</v>
      </c>
    </row>
    <row r="6232" spans="1:5" x14ac:dyDescent="0.4">
      <c r="A6232">
        <v>2022</v>
      </c>
      <c r="B6232">
        <v>6</v>
      </c>
      <c r="C6232">
        <v>72</v>
      </c>
      <c r="D6232" s="3">
        <v>3167</v>
      </c>
      <c r="E6232" s="3">
        <v>3523</v>
      </c>
    </row>
    <row r="6233" spans="1:5" x14ac:dyDescent="0.4">
      <c r="A6233">
        <v>2022</v>
      </c>
      <c r="B6233">
        <v>6</v>
      </c>
      <c r="C6233">
        <v>73</v>
      </c>
      <c r="D6233" s="3">
        <v>3273</v>
      </c>
      <c r="E6233" s="3">
        <v>3708</v>
      </c>
    </row>
    <row r="6234" spans="1:5" x14ac:dyDescent="0.4">
      <c r="A6234">
        <v>2022</v>
      </c>
      <c r="B6234">
        <v>6</v>
      </c>
      <c r="C6234">
        <v>74</v>
      </c>
      <c r="D6234" s="3">
        <v>3331</v>
      </c>
      <c r="E6234" s="3">
        <v>3965</v>
      </c>
    </row>
    <row r="6235" spans="1:5" x14ac:dyDescent="0.4">
      <c r="A6235">
        <v>2022</v>
      </c>
      <c r="B6235">
        <v>6</v>
      </c>
      <c r="C6235">
        <v>75</v>
      </c>
      <c r="D6235" s="3">
        <v>2953</v>
      </c>
      <c r="E6235" s="3">
        <v>3499</v>
      </c>
    </row>
    <row r="6236" spans="1:5" x14ac:dyDescent="0.4">
      <c r="A6236">
        <v>2022</v>
      </c>
      <c r="B6236">
        <v>6</v>
      </c>
      <c r="C6236">
        <v>76</v>
      </c>
      <c r="D6236" s="3">
        <v>1762</v>
      </c>
      <c r="E6236" s="3">
        <v>2184</v>
      </c>
    </row>
    <row r="6237" spans="1:5" x14ac:dyDescent="0.4">
      <c r="A6237">
        <v>2022</v>
      </c>
      <c r="B6237">
        <v>6</v>
      </c>
      <c r="C6237">
        <v>77</v>
      </c>
      <c r="D6237" s="3">
        <v>2112</v>
      </c>
      <c r="E6237" s="3">
        <v>2676</v>
      </c>
    </row>
    <row r="6238" spans="1:5" x14ac:dyDescent="0.4">
      <c r="A6238">
        <v>2022</v>
      </c>
      <c r="B6238">
        <v>6</v>
      </c>
      <c r="C6238">
        <v>78</v>
      </c>
      <c r="D6238" s="3">
        <v>2622</v>
      </c>
      <c r="E6238" s="3">
        <v>3252</v>
      </c>
    </row>
    <row r="6239" spans="1:5" x14ac:dyDescent="0.4">
      <c r="A6239">
        <v>2022</v>
      </c>
      <c r="B6239">
        <v>6</v>
      </c>
      <c r="C6239">
        <v>79</v>
      </c>
      <c r="D6239" s="3">
        <v>2430</v>
      </c>
      <c r="E6239" s="3">
        <v>2905</v>
      </c>
    </row>
    <row r="6240" spans="1:5" x14ac:dyDescent="0.4">
      <c r="A6240">
        <v>2022</v>
      </c>
      <c r="B6240">
        <v>6</v>
      </c>
      <c r="C6240">
        <v>80</v>
      </c>
      <c r="D6240" s="3">
        <v>2373</v>
      </c>
      <c r="E6240" s="3">
        <v>2955</v>
      </c>
    </row>
    <row r="6241" spans="1:5" x14ac:dyDescent="0.4">
      <c r="A6241">
        <v>2022</v>
      </c>
      <c r="B6241">
        <v>6</v>
      </c>
      <c r="C6241">
        <v>81</v>
      </c>
      <c r="D6241" s="3">
        <v>2104</v>
      </c>
      <c r="E6241" s="3">
        <v>2704</v>
      </c>
    </row>
    <row r="6242" spans="1:5" x14ac:dyDescent="0.4">
      <c r="A6242">
        <v>2022</v>
      </c>
      <c r="B6242">
        <v>6</v>
      </c>
      <c r="C6242">
        <v>82</v>
      </c>
      <c r="D6242" s="3">
        <v>1828</v>
      </c>
      <c r="E6242" s="3">
        <v>2418</v>
      </c>
    </row>
    <row r="6243" spans="1:5" x14ac:dyDescent="0.4">
      <c r="A6243">
        <v>2022</v>
      </c>
      <c r="B6243">
        <v>6</v>
      </c>
      <c r="C6243">
        <v>83</v>
      </c>
      <c r="D6243" s="3">
        <v>1544</v>
      </c>
      <c r="E6243" s="3">
        <v>2033</v>
      </c>
    </row>
    <row r="6244" spans="1:5" x14ac:dyDescent="0.4">
      <c r="A6244">
        <v>2022</v>
      </c>
      <c r="B6244">
        <v>6</v>
      </c>
      <c r="C6244">
        <v>84</v>
      </c>
      <c r="D6244" s="3">
        <v>1510</v>
      </c>
      <c r="E6244" s="3">
        <v>2137</v>
      </c>
    </row>
    <row r="6245" spans="1:5" x14ac:dyDescent="0.4">
      <c r="A6245">
        <v>2022</v>
      </c>
      <c r="B6245">
        <v>6</v>
      </c>
      <c r="C6245">
        <v>85</v>
      </c>
      <c r="D6245" s="3">
        <v>1373</v>
      </c>
      <c r="E6245" s="3">
        <v>1894</v>
      </c>
    </row>
    <row r="6246" spans="1:5" x14ac:dyDescent="0.4">
      <c r="A6246">
        <v>2022</v>
      </c>
      <c r="B6246">
        <v>6</v>
      </c>
      <c r="C6246">
        <v>86</v>
      </c>
      <c r="D6246" s="3">
        <v>1264</v>
      </c>
      <c r="E6246" s="3">
        <v>1907</v>
      </c>
    </row>
    <row r="6247" spans="1:5" x14ac:dyDescent="0.4">
      <c r="A6247">
        <v>2022</v>
      </c>
      <c r="B6247">
        <v>6</v>
      </c>
      <c r="C6247">
        <v>87</v>
      </c>
      <c r="D6247" s="3">
        <v>1100</v>
      </c>
      <c r="E6247" s="3">
        <v>1738</v>
      </c>
    </row>
    <row r="6248" spans="1:5" x14ac:dyDescent="0.4">
      <c r="A6248">
        <v>2022</v>
      </c>
      <c r="B6248">
        <v>6</v>
      </c>
      <c r="C6248">
        <v>88</v>
      </c>
      <c r="D6248" s="3">
        <v>814</v>
      </c>
      <c r="E6248" s="3">
        <v>1488</v>
      </c>
    </row>
    <row r="6249" spans="1:5" x14ac:dyDescent="0.4">
      <c r="A6249">
        <v>2022</v>
      </c>
      <c r="B6249">
        <v>6</v>
      </c>
      <c r="C6249">
        <v>89</v>
      </c>
      <c r="D6249" s="3">
        <v>731</v>
      </c>
      <c r="E6249" s="3">
        <v>1389</v>
      </c>
    </row>
    <row r="6250" spans="1:5" x14ac:dyDescent="0.4">
      <c r="A6250">
        <v>2022</v>
      </c>
      <c r="B6250">
        <v>6</v>
      </c>
      <c r="C6250">
        <v>90</v>
      </c>
      <c r="D6250" s="3">
        <v>588</v>
      </c>
      <c r="E6250" s="3">
        <v>1163</v>
      </c>
    </row>
    <row r="6251" spans="1:5" x14ac:dyDescent="0.4">
      <c r="A6251">
        <v>2022</v>
      </c>
      <c r="B6251">
        <v>6</v>
      </c>
      <c r="C6251">
        <v>91</v>
      </c>
      <c r="D6251" s="3">
        <v>438</v>
      </c>
      <c r="E6251" s="3">
        <v>985</v>
      </c>
    </row>
    <row r="6252" spans="1:5" x14ac:dyDescent="0.4">
      <c r="A6252">
        <v>2022</v>
      </c>
      <c r="B6252">
        <v>6</v>
      </c>
      <c r="C6252">
        <v>92</v>
      </c>
      <c r="D6252" s="3">
        <v>300</v>
      </c>
      <c r="E6252" s="3">
        <v>839</v>
      </c>
    </row>
    <row r="6253" spans="1:5" x14ac:dyDescent="0.4">
      <c r="A6253">
        <v>2022</v>
      </c>
      <c r="B6253">
        <v>6</v>
      </c>
      <c r="C6253">
        <v>93</v>
      </c>
      <c r="D6253" s="3">
        <v>252</v>
      </c>
      <c r="E6253" s="3">
        <v>713</v>
      </c>
    </row>
    <row r="6254" spans="1:5" x14ac:dyDescent="0.4">
      <c r="A6254">
        <v>2022</v>
      </c>
      <c r="B6254">
        <v>6</v>
      </c>
      <c r="C6254">
        <v>94</v>
      </c>
      <c r="D6254" s="3">
        <v>210</v>
      </c>
      <c r="E6254" s="3">
        <v>512</v>
      </c>
    </row>
    <row r="6255" spans="1:5" x14ac:dyDescent="0.4">
      <c r="A6255">
        <v>2022</v>
      </c>
      <c r="B6255">
        <v>6</v>
      </c>
      <c r="C6255">
        <v>95</v>
      </c>
      <c r="D6255" s="3">
        <v>122</v>
      </c>
      <c r="E6255" s="3">
        <v>410</v>
      </c>
    </row>
    <row r="6256" spans="1:5" x14ac:dyDescent="0.4">
      <c r="A6256">
        <v>2022</v>
      </c>
      <c r="B6256">
        <v>6</v>
      </c>
      <c r="C6256">
        <v>96</v>
      </c>
      <c r="D6256" s="3">
        <v>86</v>
      </c>
      <c r="E6256" s="3">
        <v>362</v>
      </c>
    </row>
    <row r="6257" spans="1:5" x14ac:dyDescent="0.4">
      <c r="A6257">
        <v>2022</v>
      </c>
      <c r="B6257">
        <v>6</v>
      </c>
      <c r="C6257">
        <v>97</v>
      </c>
      <c r="D6257" s="3">
        <v>51</v>
      </c>
      <c r="E6257" s="3">
        <v>299</v>
      </c>
    </row>
    <row r="6258" spans="1:5" x14ac:dyDescent="0.4">
      <c r="A6258">
        <v>2022</v>
      </c>
      <c r="B6258">
        <v>6</v>
      </c>
      <c r="C6258">
        <v>98</v>
      </c>
      <c r="D6258" s="3">
        <v>47</v>
      </c>
      <c r="E6258" s="3">
        <v>175</v>
      </c>
    </row>
    <row r="6259" spans="1:5" x14ac:dyDescent="0.4">
      <c r="A6259">
        <v>2022</v>
      </c>
      <c r="B6259">
        <v>6</v>
      </c>
      <c r="C6259">
        <v>99</v>
      </c>
      <c r="D6259" s="3">
        <v>26</v>
      </c>
      <c r="E6259" s="3">
        <v>131</v>
      </c>
    </row>
    <row r="6260" spans="1:5" x14ac:dyDescent="0.4">
      <c r="A6260">
        <v>2022</v>
      </c>
      <c r="B6260">
        <v>6</v>
      </c>
      <c r="C6260">
        <v>100</v>
      </c>
      <c r="D6260" s="3">
        <v>11</v>
      </c>
      <c r="E6260" s="3">
        <v>85</v>
      </c>
    </row>
    <row r="6261" spans="1:5" x14ac:dyDescent="0.4">
      <c r="A6261">
        <v>2022</v>
      </c>
      <c r="B6261">
        <v>6</v>
      </c>
      <c r="C6261">
        <v>101</v>
      </c>
      <c r="D6261" s="3">
        <v>6</v>
      </c>
      <c r="E6261" s="3">
        <v>65</v>
      </c>
    </row>
    <row r="6262" spans="1:5" x14ac:dyDescent="0.4">
      <c r="A6262">
        <v>2022</v>
      </c>
      <c r="B6262">
        <v>6</v>
      </c>
      <c r="C6262">
        <v>102</v>
      </c>
      <c r="D6262" s="3">
        <v>7</v>
      </c>
      <c r="E6262" s="3">
        <v>35</v>
      </c>
    </row>
    <row r="6263" spans="1:5" x14ac:dyDescent="0.4">
      <c r="A6263">
        <v>2022</v>
      </c>
      <c r="B6263">
        <v>6</v>
      </c>
      <c r="C6263">
        <v>103</v>
      </c>
      <c r="D6263" s="3">
        <v>4</v>
      </c>
      <c r="E6263" s="3">
        <v>20</v>
      </c>
    </row>
    <row r="6264" spans="1:5" x14ac:dyDescent="0.4">
      <c r="A6264">
        <v>2022</v>
      </c>
      <c r="B6264">
        <v>6</v>
      </c>
      <c r="C6264">
        <v>104</v>
      </c>
      <c r="D6264" s="3">
        <v>2</v>
      </c>
      <c r="E6264" s="3">
        <v>11</v>
      </c>
    </row>
    <row r="6265" spans="1:5" x14ac:dyDescent="0.4">
      <c r="A6265">
        <v>2022</v>
      </c>
      <c r="B6265">
        <v>6</v>
      </c>
      <c r="C6265">
        <v>105</v>
      </c>
      <c r="D6265" s="3">
        <v>1</v>
      </c>
      <c r="E6265" s="3">
        <v>8</v>
      </c>
    </row>
    <row r="6266" spans="1:5" x14ac:dyDescent="0.4">
      <c r="A6266">
        <v>2022</v>
      </c>
      <c r="B6266">
        <v>6</v>
      </c>
      <c r="C6266">
        <v>106</v>
      </c>
      <c r="D6266" s="3"/>
      <c r="E6266" s="3">
        <v>3</v>
      </c>
    </row>
    <row r="6267" spans="1:5" x14ac:dyDescent="0.4">
      <c r="A6267">
        <v>2022</v>
      </c>
      <c r="B6267">
        <v>6</v>
      </c>
      <c r="C6267">
        <v>107</v>
      </c>
      <c r="D6267" s="3"/>
      <c r="E6267" s="3">
        <v>4</v>
      </c>
    </row>
    <row r="6268" spans="1:5" x14ac:dyDescent="0.4">
      <c r="A6268">
        <v>2022</v>
      </c>
      <c r="B6268">
        <v>6</v>
      </c>
      <c r="C6268">
        <v>108</v>
      </c>
      <c r="D6268" s="3"/>
      <c r="E6268" s="3">
        <v>1</v>
      </c>
    </row>
    <row r="6269" spans="1:5" x14ac:dyDescent="0.4">
      <c r="A6269">
        <v>2022</v>
      </c>
      <c r="B6269">
        <v>6</v>
      </c>
      <c r="C6269">
        <v>109</v>
      </c>
      <c r="D6269" s="3">
        <v>1</v>
      </c>
      <c r="E6269" s="3"/>
    </row>
    <row r="6270" spans="1:5" x14ac:dyDescent="0.4">
      <c r="A6270">
        <v>2022</v>
      </c>
      <c r="B6270">
        <v>6</v>
      </c>
      <c r="C6270">
        <v>110</v>
      </c>
      <c r="D6270" s="3"/>
      <c r="E6270" s="3"/>
    </row>
    <row r="6271" spans="1:5" x14ac:dyDescent="0.4">
      <c r="A6271">
        <v>2022</v>
      </c>
      <c r="B6271">
        <v>6</v>
      </c>
      <c r="C6271">
        <v>111</v>
      </c>
      <c r="D6271" s="3"/>
      <c r="E6271" s="3">
        <v>1</v>
      </c>
    </row>
    <row r="6272" spans="1:5" x14ac:dyDescent="0.4">
      <c r="A6272">
        <v>2022</v>
      </c>
      <c r="B6272">
        <v>6</v>
      </c>
      <c r="C6272">
        <v>112</v>
      </c>
      <c r="D6272" s="3"/>
      <c r="E6272" s="3"/>
    </row>
    <row r="6273" spans="1:5" x14ac:dyDescent="0.4">
      <c r="A6273">
        <v>2022</v>
      </c>
      <c r="B6273">
        <v>6</v>
      </c>
      <c r="C6273">
        <v>113</v>
      </c>
      <c r="D6273" s="3"/>
      <c r="E6273" s="3"/>
    </row>
    <row r="6274" spans="1:5" x14ac:dyDescent="0.4">
      <c r="A6274">
        <v>2022</v>
      </c>
      <c r="B6274">
        <v>6</v>
      </c>
      <c r="C6274">
        <v>114</v>
      </c>
      <c r="D6274" s="3"/>
      <c r="E6274" s="3"/>
    </row>
    <row r="6275" spans="1:5" x14ac:dyDescent="0.4">
      <c r="A6275">
        <v>2022</v>
      </c>
      <c r="B6275">
        <v>6</v>
      </c>
      <c r="C6275">
        <v>115</v>
      </c>
      <c r="D6275" s="3"/>
      <c r="E6275" s="3"/>
    </row>
    <row r="6276" spans="1:5" x14ac:dyDescent="0.4">
      <c r="A6276">
        <v>2022</v>
      </c>
      <c r="B6276">
        <v>6</v>
      </c>
      <c r="C6276">
        <v>116</v>
      </c>
      <c r="D6276" s="3"/>
      <c r="E6276" s="3"/>
    </row>
    <row r="6277" spans="1:5" x14ac:dyDescent="0.4">
      <c r="A6277">
        <v>2022</v>
      </c>
      <c r="B6277">
        <v>6</v>
      </c>
      <c r="C6277">
        <v>117</v>
      </c>
      <c r="D6277" s="3"/>
      <c r="E6277" s="3"/>
    </row>
    <row r="6278" spans="1:5" x14ac:dyDescent="0.4">
      <c r="A6278">
        <v>2022</v>
      </c>
      <c r="B6278">
        <v>6</v>
      </c>
      <c r="C6278">
        <v>118</v>
      </c>
      <c r="D6278" s="3"/>
      <c r="E6278" s="3"/>
    </row>
    <row r="6279" spans="1:5" x14ac:dyDescent="0.4">
      <c r="A6279">
        <v>2022</v>
      </c>
      <c r="B6279">
        <v>6</v>
      </c>
      <c r="C6279">
        <v>119</v>
      </c>
      <c r="D6279" s="3"/>
      <c r="E6279" s="3"/>
    </row>
    <row r="6280" spans="1:5" x14ac:dyDescent="0.4">
      <c r="A6280">
        <v>2022</v>
      </c>
      <c r="B6280">
        <v>6</v>
      </c>
      <c r="C6280">
        <v>120</v>
      </c>
      <c r="D6280" s="3"/>
      <c r="E6280" s="3"/>
    </row>
    <row r="6281" spans="1:5" x14ac:dyDescent="0.4">
      <c r="A6281">
        <v>2022</v>
      </c>
      <c r="B6281">
        <v>6</v>
      </c>
      <c r="C6281">
        <v>121</v>
      </c>
      <c r="D6281" s="3"/>
      <c r="E6281" s="3"/>
    </row>
    <row r="6282" spans="1:5" x14ac:dyDescent="0.4">
      <c r="A6282">
        <v>2022</v>
      </c>
      <c r="B6282">
        <v>6</v>
      </c>
      <c r="C6282">
        <v>122</v>
      </c>
      <c r="D6282" s="3"/>
      <c r="E6282" s="3"/>
    </row>
    <row r="6283" spans="1:5" x14ac:dyDescent="0.4">
      <c r="A6283">
        <v>2022</v>
      </c>
      <c r="B6283">
        <v>6</v>
      </c>
      <c r="C6283">
        <v>123</v>
      </c>
      <c r="D6283" s="3"/>
      <c r="E6283" s="3"/>
    </row>
    <row r="6284" spans="1:5" x14ac:dyDescent="0.4">
      <c r="A6284">
        <v>2022</v>
      </c>
      <c r="B6284">
        <v>6</v>
      </c>
      <c r="C6284">
        <v>124</v>
      </c>
      <c r="D6284" s="3"/>
      <c r="E6284" s="3"/>
    </row>
    <row r="6285" spans="1:5" x14ac:dyDescent="0.4">
      <c r="A6285">
        <v>2022</v>
      </c>
      <c r="B6285">
        <v>6</v>
      </c>
      <c r="C6285">
        <v>125</v>
      </c>
      <c r="D6285" s="3"/>
      <c r="E6285" s="3"/>
    </row>
    <row r="6286" spans="1:5" x14ac:dyDescent="0.4">
      <c r="A6286">
        <v>2022</v>
      </c>
      <c r="B6286">
        <v>6</v>
      </c>
      <c r="C6286">
        <v>126</v>
      </c>
      <c r="D6286" s="3"/>
      <c r="E6286" s="3"/>
    </row>
    <row r="6287" spans="1:5" x14ac:dyDescent="0.4">
      <c r="A6287">
        <v>2022</v>
      </c>
      <c r="B6287">
        <v>6</v>
      </c>
      <c r="C6287">
        <v>127</v>
      </c>
      <c r="D6287" s="3"/>
      <c r="E6287" s="3"/>
    </row>
    <row r="6288" spans="1:5" x14ac:dyDescent="0.4">
      <c r="A6288">
        <v>2022</v>
      </c>
      <c r="B6288">
        <v>6</v>
      </c>
      <c r="C6288">
        <v>128</v>
      </c>
      <c r="D6288" s="3"/>
      <c r="E6288" s="3"/>
    </row>
    <row r="6289" spans="1:5" x14ac:dyDescent="0.4">
      <c r="A6289">
        <v>2022</v>
      </c>
      <c r="B6289">
        <v>6</v>
      </c>
      <c r="C6289">
        <v>129</v>
      </c>
      <c r="D6289" s="3"/>
      <c r="E6289" s="3"/>
    </row>
    <row r="6290" spans="1:5" x14ac:dyDescent="0.4">
      <c r="A6290">
        <v>2022</v>
      </c>
      <c r="B6290">
        <v>6</v>
      </c>
      <c r="C6290">
        <v>130</v>
      </c>
      <c r="D6290" s="3"/>
      <c r="E6290" s="3"/>
    </row>
    <row r="6291" spans="1:5" x14ac:dyDescent="0.4">
      <c r="A6291">
        <v>2022</v>
      </c>
      <c r="B6291">
        <v>7</v>
      </c>
      <c r="C6291">
        <v>0</v>
      </c>
      <c r="D6291" s="3">
        <v>907</v>
      </c>
      <c r="E6291" s="3">
        <v>899</v>
      </c>
    </row>
    <row r="6292" spans="1:5" x14ac:dyDescent="0.4">
      <c r="A6292">
        <v>2022</v>
      </c>
      <c r="B6292">
        <v>7</v>
      </c>
      <c r="C6292">
        <v>1</v>
      </c>
      <c r="D6292" s="3">
        <v>987</v>
      </c>
      <c r="E6292" s="3">
        <v>955</v>
      </c>
    </row>
    <row r="6293" spans="1:5" x14ac:dyDescent="0.4">
      <c r="A6293">
        <v>2022</v>
      </c>
      <c r="B6293">
        <v>7</v>
      </c>
      <c r="C6293">
        <v>2</v>
      </c>
      <c r="D6293" s="3">
        <v>1141</v>
      </c>
      <c r="E6293" s="3">
        <v>1068</v>
      </c>
    </row>
    <row r="6294" spans="1:5" x14ac:dyDescent="0.4">
      <c r="A6294">
        <v>2022</v>
      </c>
      <c r="B6294">
        <v>7</v>
      </c>
      <c r="C6294">
        <v>3</v>
      </c>
      <c r="D6294" s="3">
        <v>1235</v>
      </c>
      <c r="E6294" s="3">
        <v>1046</v>
      </c>
    </row>
    <row r="6295" spans="1:5" x14ac:dyDescent="0.4">
      <c r="A6295">
        <v>2022</v>
      </c>
      <c r="B6295">
        <v>7</v>
      </c>
      <c r="C6295">
        <v>4</v>
      </c>
      <c r="D6295" s="3">
        <v>1251</v>
      </c>
      <c r="E6295" s="3">
        <v>1206</v>
      </c>
    </row>
    <row r="6296" spans="1:5" x14ac:dyDescent="0.4">
      <c r="A6296">
        <v>2022</v>
      </c>
      <c r="B6296">
        <v>7</v>
      </c>
      <c r="C6296">
        <v>5</v>
      </c>
      <c r="D6296" s="3">
        <v>1292</v>
      </c>
      <c r="E6296" s="3">
        <v>1200</v>
      </c>
    </row>
    <row r="6297" spans="1:5" x14ac:dyDescent="0.4">
      <c r="A6297">
        <v>2022</v>
      </c>
      <c r="B6297">
        <v>7</v>
      </c>
      <c r="C6297">
        <v>6</v>
      </c>
      <c r="D6297" s="3">
        <v>1446</v>
      </c>
      <c r="E6297" s="3">
        <v>1293</v>
      </c>
    </row>
    <row r="6298" spans="1:5" x14ac:dyDescent="0.4">
      <c r="A6298">
        <v>2022</v>
      </c>
      <c r="B6298">
        <v>7</v>
      </c>
      <c r="C6298">
        <v>7</v>
      </c>
      <c r="D6298" s="3">
        <v>1393</v>
      </c>
      <c r="E6298" s="3">
        <v>1403</v>
      </c>
    </row>
    <row r="6299" spans="1:5" x14ac:dyDescent="0.4">
      <c r="A6299">
        <v>2022</v>
      </c>
      <c r="B6299">
        <v>7</v>
      </c>
      <c r="C6299">
        <v>8</v>
      </c>
      <c r="D6299" s="3">
        <v>1403</v>
      </c>
      <c r="E6299" s="3">
        <v>1378</v>
      </c>
    </row>
    <row r="6300" spans="1:5" x14ac:dyDescent="0.4">
      <c r="A6300">
        <v>2022</v>
      </c>
      <c r="B6300">
        <v>7</v>
      </c>
      <c r="C6300">
        <v>9</v>
      </c>
      <c r="D6300" s="3">
        <v>1461</v>
      </c>
      <c r="E6300" s="3">
        <v>1412</v>
      </c>
    </row>
    <row r="6301" spans="1:5" x14ac:dyDescent="0.4">
      <c r="A6301">
        <v>2022</v>
      </c>
      <c r="B6301">
        <v>7</v>
      </c>
      <c r="C6301">
        <v>10</v>
      </c>
      <c r="D6301" s="3">
        <v>1468</v>
      </c>
      <c r="E6301" s="3">
        <v>1471</v>
      </c>
    </row>
    <row r="6302" spans="1:5" x14ac:dyDescent="0.4">
      <c r="A6302">
        <v>2022</v>
      </c>
      <c r="B6302">
        <v>7</v>
      </c>
      <c r="C6302">
        <v>11</v>
      </c>
      <c r="D6302" s="3">
        <v>1590</v>
      </c>
      <c r="E6302" s="3">
        <v>1531</v>
      </c>
    </row>
    <row r="6303" spans="1:5" x14ac:dyDescent="0.4">
      <c r="A6303">
        <v>2022</v>
      </c>
      <c r="B6303">
        <v>7</v>
      </c>
      <c r="C6303">
        <v>12</v>
      </c>
      <c r="D6303" s="3">
        <v>1582</v>
      </c>
      <c r="E6303" s="3">
        <v>1499</v>
      </c>
    </row>
    <row r="6304" spans="1:5" x14ac:dyDescent="0.4">
      <c r="A6304">
        <v>2022</v>
      </c>
      <c r="B6304">
        <v>7</v>
      </c>
      <c r="C6304">
        <v>13</v>
      </c>
      <c r="D6304" s="3">
        <v>1584</v>
      </c>
      <c r="E6304" s="3">
        <v>1518</v>
      </c>
    </row>
    <row r="6305" spans="1:5" x14ac:dyDescent="0.4">
      <c r="A6305">
        <v>2022</v>
      </c>
      <c r="B6305">
        <v>7</v>
      </c>
      <c r="C6305">
        <v>14</v>
      </c>
      <c r="D6305" s="3">
        <v>1635</v>
      </c>
      <c r="E6305" s="3">
        <v>1586</v>
      </c>
    </row>
    <row r="6306" spans="1:5" x14ac:dyDescent="0.4">
      <c r="A6306">
        <v>2022</v>
      </c>
      <c r="B6306">
        <v>7</v>
      </c>
      <c r="C6306">
        <v>15</v>
      </c>
      <c r="D6306" s="3">
        <v>1880</v>
      </c>
      <c r="E6306" s="3">
        <v>1612</v>
      </c>
    </row>
    <row r="6307" spans="1:5" x14ac:dyDescent="0.4">
      <c r="A6307">
        <v>2022</v>
      </c>
      <c r="B6307">
        <v>7</v>
      </c>
      <c r="C6307">
        <v>16</v>
      </c>
      <c r="D6307" s="3">
        <v>2033</v>
      </c>
      <c r="E6307" s="3">
        <v>1597</v>
      </c>
    </row>
    <row r="6308" spans="1:5" x14ac:dyDescent="0.4">
      <c r="A6308">
        <v>2022</v>
      </c>
      <c r="B6308">
        <v>7</v>
      </c>
      <c r="C6308">
        <v>17</v>
      </c>
      <c r="D6308" s="3">
        <v>2063</v>
      </c>
      <c r="E6308" s="3">
        <v>1638</v>
      </c>
    </row>
    <row r="6309" spans="1:5" x14ac:dyDescent="0.4">
      <c r="A6309">
        <v>2022</v>
      </c>
      <c r="B6309">
        <v>7</v>
      </c>
      <c r="C6309">
        <v>18</v>
      </c>
      <c r="D6309" s="3">
        <v>2272</v>
      </c>
      <c r="E6309" s="3">
        <v>1760</v>
      </c>
    </row>
    <row r="6310" spans="1:5" x14ac:dyDescent="0.4">
      <c r="A6310">
        <v>2022</v>
      </c>
      <c r="B6310">
        <v>7</v>
      </c>
      <c r="C6310">
        <v>19</v>
      </c>
      <c r="D6310" s="3">
        <v>2353</v>
      </c>
      <c r="E6310" s="3">
        <v>1906</v>
      </c>
    </row>
    <row r="6311" spans="1:5" x14ac:dyDescent="0.4">
      <c r="A6311">
        <v>2022</v>
      </c>
      <c r="B6311">
        <v>7</v>
      </c>
      <c r="C6311">
        <v>20</v>
      </c>
      <c r="D6311" s="3">
        <v>2547</v>
      </c>
      <c r="E6311" s="3">
        <v>1867</v>
      </c>
    </row>
    <row r="6312" spans="1:5" x14ac:dyDescent="0.4">
      <c r="A6312">
        <v>2022</v>
      </c>
      <c r="B6312">
        <v>7</v>
      </c>
      <c r="C6312">
        <v>21</v>
      </c>
      <c r="D6312" s="3">
        <v>2593</v>
      </c>
      <c r="E6312" s="3">
        <v>1870</v>
      </c>
    </row>
    <row r="6313" spans="1:5" x14ac:dyDescent="0.4">
      <c r="A6313">
        <v>2022</v>
      </c>
      <c r="B6313">
        <v>7</v>
      </c>
      <c r="C6313">
        <v>22</v>
      </c>
      <c r="D6313" s="3">
        <v>2352</v>
      </c>
      <c r="E6313" s="3">
        <v>1889</v>
      </c>
    </row>
    <row r="6314" spans="1:5" x14ac:dyDescent="0.4">
      <c r="A6314">
        <v>2022</v>
      </c>
      <c r="B6314">
        <v>7</v>
      </c>
      <c r="C6314">
        <v>23</v>
      </c>
      <c r="D6314" s="3">
        <v>2125</v>
      </c>
      <c r="E6314" s="3">
        <v>1727</v>
      </c>
    </row>
    <row r="6315" spans="1:5" x14ac:dyDescent="0.4">
      <c r="A6315">
        <v>2022</v>
      </c>
      <c r="B6315">
        <v>7</v>
      </c>
      <c r="C6315">
        <v>24</v>
      </c>
      <c r="D6315" s="3">
        <v>1992</v>
      </c>
      <c r="E6315" s="3">
        <v>1629</v>
      </c>
    </row>
    <row r="6316" spans="1:5" x14ac:dyDescent="0.4">
      <c r="A6316">
        <v>2022</v>
      </c>
      <c r="B6316">
        <v>7</v>
      </c>
      <c r="C6316">
        <v>25</v>
      </c>
      <c r="D6316" s="3">
        <v>1919</v>
      </c>
      <c r="E6316" s="3">
        <v>1591</v>
      </c>
    </row>
    <row r="6317" spans="1:5" x14ac:dyDescent="0.4">
      <c r="A6317">
        <v>2022</v>
      </c>
      <c r="B6317">
        <v>7</v>
      </c>
      <c r="C6317">
        <v>26</v>
      </c>
      <c r="D6317" s="3">
        <v>1890</v>
      </c>
      <c r="E6317" s="3">
        <v>1505</v>
      </c>
    </row>
    <row r="6318" spans="1:5" x14ac:dyDescent="0.4">
      <c r="A6318">
        <v>2022</v>
      </c>
      <c r="B6318">
        <v>7</v>
      </c>
      <c r="C6318">
        <v>27</v>
      </c>
      <c r="D6318" s="3">
        <v>1881</v>
      </c>
      <c r="E6318" s="3">
        <v>1534</v>
      </c>
    </row>
    <row r="6319" spans="1:5" x14ac:dyDescent="0.4">
      <c r="A6319">
        <v>2022</v>
      </c>
      <c r="B6319">
        <v>7</v>
      </c>
      <c r="C6319">
        <v>28</v>
      </c>
      <c r="D6319" s="3">
        <v>1808</v>
      </c>
      <c r="E6319" s="3">
        <v>1499</v>
      </c>
    </row>
    <row r="6320" spans="1:5" x14ac:dyDescent="0.4">
      <c r="A6320">
        <v>2022</v>
      </c>
      <c r="B6320">
        <v>7</v>
      </c>
      <c r="C6320">
        <v>29</v>
      </c>
      <c r="D6320" s="3">
        <v>1741</v>
      </c>
      <c r="E6320" s="3">
        <v>1378</v>
      </c>
    </row>
    <row r="6321" spans="1:5" x14ac:dyDescent="0.4">
      <c r="A6321">
        <v>2022</v>
      </c>
      <c r="B6321">
        <v>7</v>
      </c>
      <c r="C6321">
        <v>30</v>
      </c>
      <c r="D6321" s="3">
        <v>1758</v>
      </c>
      <c r="E6321" s="3">
        <v>1499</v>
      </c>
    </row>
    <row r="6322" spans="1:5" x14ac:dyDescent="0.4">
      <c r="A6322">
        <v>2022</v>
      </c>
      <c r="B6322">
        <v>7</v>
      </c>
      <c r="C6322">
        <v>31</v>
      </c>
      <c r="D6322" s="3">
        <v>1802</v>
      </c>
      <c r="E6322" s="3">
        <v>1489</v>
      </c>
    </row>
    <row r="6323" spans="1:5" x14ac:dyDescent="0.4">
      <c r="A6323">
        <v>2022</v>
      </c>
      <c r="B6323">
        <v>7</v>
      </c>
      <c r="C6323">
        <v>32</v>
      </c>
      <c r="D6323" s="3">
        <v>1778</v>
      </c>
      <c r="E6323" s="3">
        <v>1581</v>
      </c>
    </row>
    <row r="6324" spans="1:5" x14ac:dyDescent="0.4">
      <c r="A6324">
        <v>2022</v>
      </c>
      <c r="B6324">
        <v>7</v>
      </c>
      <c r="C6324">
        <v>33</v>
      </c>
      <c r="D6324" s="3">
        <v>1857</v>
      </c>
      <c r="E6324" s="3">
        <v>1609</v>
      </c>
    </row>
    <row r="6325" spans="1:5" x14ac:dyDescent="0.4">
      <c r="A6325">
        <v>2022</v>
      </c>
      <c r="B6325">
        <v>7</v>
      </c>
      <c r="C6325">
        <v>34</v>
      </c>
      <c r="D6325" s="3">
        <v>1893</v>
      </c>
      <c r="E6325" s="3">
        <v>1679</v>
      </c>
    </row>
    <row r="6326" spans="1:5" x14ac:dyDescent="0.4">
      <c r="A6326">
        <v>2022</v>
      </c>
      <c r="B6326">
        <v>7</v>
      </c>
      <c r="C6326">
        <v>35</v>
      </c>
      <c r="D6326" s="3">
        <v>1996</v>
      </c>
      <c r="E6326" s="3">
        <v>1739</v>
      </c>
    </row>
    <row r="6327" spans="1:5" x14ac:dyDescent="0.4">
      <c r="A6327">
        <v>2022</v>
      </c>
      <c r="B6327">
        <v>7</v>
      </c>
      <c r="C6327">
        <v>36</v>
      </c>
      <c r="D6327" s="3">
        <v>1972</v>
      </c>
      <c r="E6327" s="3">
        <v>1678</v>
      </c>
    </row>
    <row r="6328" spans="1:5" x14ac:dyDescent="0.4">
      <c r="A6328">
        <v>2022</v>
      </c>
      <c r="B6328">
        <v>7</v>
      </c>
      <c r="C6328">
        <v>37</v>
      </c>
      <c r="D6328" s="3">
        <v>2022</v>
      </c>
      <c r="E6328" s="3">
        <v>1891</v>
      </c>
    </row>
    <row r="6329" spans="1:5" x14ac:dyDescent="0.4">
      <c r="A6329">
        <v>2022</v>
      </c>
      <c r="B6329">
        <v>7</v>
      </c>
      <c r="C6329">
        <v>38</v>
      </c>
      <c r="D6329" s="3">
        <v>2051</v>
      </c>
      <c r="E6329" s="3">
        <v>1878</v>
      </c>
    </row>
    <row r="6330" spans="1:5" x14ac:dyDescent="0.4">
      <c r="A6330">
        <v>2022</v>
      </c>
      <c r="B6330">
        <v>7</v>
      </c>
      <c r="C6330">
        <v>39</v>
      </c>
      <c r="D6330" s="3">
        <v>2145</v>
      </c>
      <c r="E6330" s="3">
        <v>2016</v>
      </c>
    </row>
    <row r="6331" spans="1:5" x14ac:dyDescent="0.4">
      <c r="A6331">
        <v>2022</v>
      </c>
      <c r="B6331">
        <v>7</v>
      </c>
      <c r="C6331">
        <v>40</v>
      </c>
      <c r="D6331" s="3">
        <v>2153</v>
      </c>
      <c r="E6331" s="3">
        <v>2022</v>
      </c>
    </row>
    <row r="6332" spans="1:5" x14ac:dyDescent="0.4">
      <c r="A6332">
        <v>2022</v>
      </c>
      <c r="B6332">
        <v>7</v>
      </c>
      <c r="C6332">
        <v>41</v>
      </c>
      <c r="D6332" s="3">
        <v>2140</v>
      </c>
      <c r="E6332" s="3">
        <v>2046</v>
      </c>
    </row>
    <row r="6333" spans="1:5" x14ac:dyDescent="0.4">
      <c r="A6333">
        <v>2022</v>
      </c>
      <c r="B6333">
        <v>7</v>
      </c>
      <c r="C6333">
        <v>42</v>
      </c>
      <c r="D6333" s="3">
        <v>2252</v>
      </c>
      <c r="E6333" s="3">
        <v>2214</v>
      </c>
    </row>
    <row r="6334" spans="1:5" x14ac:dyDescent="0.4">
      <c r="A6334">
        <v>2022</v>
      </c>
      <c r="B6334">
        <v>7</v>
      </c>
      <c r="C6334">
        <v>43</v>
      </c>
      <c r="D6334" s="3">
        <v>2453</v>
      </c>
      <c r="E6334" s="3">
        <v>2231</v>
      </c>
    </row>
    <row r="6335" spans="1:5" x14ac:dyDescent="0.4">
      <c r="A6335">
        <v>2022</v>
      </c>
      <c r="B6335">
        <v>7</v>
      </c>
      <c r="C6335">
        <v>44</v>
      </c>
      <c r="D6335" s="3">
        <v>2506</v>
      </c>
      <c r="E6335" s="3">
        <v>2357</v>
      </c>
    </row>
    <row r="6336" spans="1:5" x14ac:dyDescent="0.4">
      <c r="A6336">
        <v>2022</v>
      </c>
      <c r="B6336">
        <v>7</v>
      </c>
      <c r="C6336">
        <v>45</v>
      </c>
      <c r="D6336" s="3">
        <v>2684</v>
      </c>
      <c r="E6336" s="3">
        <v>2575</v>
      </c>
    </row>
    <row r="6337" spans="1:5" x14ac:dyDescent="0.4">
      <c r="A6337">
        <v>2022</v>
      </c>
      <c r="B6337">
        <v>7</v>
      </c>
      <c r="C6337">
        <v>46</v>
      </c>
      <c r="D6337" s="3">
        <v>2917</v>
      </c>
      <c r="E6337" s="3">
        <v>2672</v>
      </c>
    </row>
    <row r="6338" spans="1:5" x14ac:dyDescent="0.4">
      <c r="A6338">
        <v>2022</v>
      </c>
      <c r="B6338">
        <v>7</v>
      </c>
      <c r="C6338">
        <v>47</v>
      </c>
      <c r="D6338" s="3">
        <v>3053</v>
      </c>
      <c r="E6338" s="3">
        <v>2940</v>
      </c>
    </row>
    <row r="6339" spans="1:5" x14ac:dyDescent="0.4">
      <c r="A6339">
        <v>2022</v>
      </c>
      <c r="B6339">
        <v>7</v>
      </c>
      <c r="C6339">
        <v>48</v>
      </c>
      <c r="D6339" s="3">
        <v>3254</v>
      </c>
      <c r="E6339" s="3">
        <v>3030</v>
      </c>
    </row>
    <row r="6340" spans="1:5" x14ac:dyDescent="0.4">
      <c r="A6340">
        <v>2022</v>
      </c>
      <c r="B6340">
        <v>7</v>
      </c>
      <c r="C6340">
        <v>49</v>
      </c>
      <c r="D6340" s="3">
        <v>3384</v>
      </c>
      <c r="E6340" s="3">
        <v>3142</v>
      </c>
    </row>
    <row r="6341" spans="1:5" x14ac:dyDescent="0.4">
      <c r="A6341">
        <v>2022</v>
      </c>
      <c r="B6341">
        <v>7</v>
      </c>
      <c r="C6341">
        <v>50</v>
      </c>
      <c r="D6341" s="3">
        <v>3443</v>
      </c>
      <c r="E6341" s="3">
        <v>3198</v>
      </c>
    </row>
    <row r="6342" spans="1:5" x14ac:dyDescent="0.4">
      <c r="A6342">
        <v>2022</v>
      </c>
      <c r="B6342">
        <v>7</v>
      </c>
      <c r="C6342">
        <v>51</v>
      </c>
      <c r="D6342" s="3">
        <v>3284</v>
      </c>
      <c r="E6342" s="3">
        <v>3149</v>
      </c>
    </row>
    <row r="6343" spans="1:5" x14ac:dyDescent="0.4">
      <c r="A6343">
        <v>2022</v>
      </c>
      <c r="B6343">
        <v>7</v>
      </c>
      <c r="C6343">
        <v>52</v>
      </c>
      <c r="D6343" s="3">
        <v>3148</v>
      </c>
      <c r="E6343" s="3">
        <v>2965</v>
      </c>
    </row>
    <row r="6344" spans="1:5" x14ac:dyDescent="0.4">
      <c r="A6344">
        <v>2022</v>
      </c>
      <c r="B6344">
        <v>7</v>
      </c>
      <c r="C6344">
        <v>53</v>
      </c>
      <c r="D6344" s="3">
        <v>3199</v>
      </c>
      <c r="E6344" s="3">
        <v>2856</v>
      </c>
    </row>
    <row r="6345" spans="1:5" x14ac:dyDescent="0.4">
      <c r="A6345">
        <v>2022</v>
      </c>
      <c r="B6345">
        <v>7</v>
      </c>
      <c r="C6345">
        <v>54</v>
      </c>
      <c r="D6345" s="3">
        <v>3079</v>
      </c>
      <c r="E6345" s="3">
        <v>2889</v>
      </c>
    </row>
    <row r="6346" spans="1:5" x14ac:dyDescent="0.4">
      <c r="A6346">
        <v>2022</v>
      </c>
      <c r="B6346">
        <v>7</v>
      </c>
      <c r="C6346">
        <v>55</v>
      </c>
      <c r="D6346" s="3">
        <v>2870</v>
      </c>
      <c r="E6346" s="3">
        <v>2736</v>
      </c>
    </row>
    <row r="6347" spans="1:5" x14ac:dyDescent="0.4">
      <c r="A6347">
        <v>2022</v>
      </c>
      <c r="B6347">
        <v>7</v>
      </c>
      <c r="C6347">
        <v>56</v>
      </c>
      <c r="D6347" s="3">
        <v>2459</v>
      </c>
      <c r="E6347" s="3">
        <v>2311</v>
      </c>
    </row>
    <row r="6348" spans="1:5" x14ac:dyDescent="0.4">
      <c r="A6348">
        <v>2022</v>
      </c>
      <c r="B6348">
        <v>7</v>
      </c>
      <c r="C6348">
        <v>57</v>
      </c>
      <c r="D6348" s="3">
        <v>2722</v>
      </c>
      <c r="E6348" s="3">
        <v>2687</v>
      </c>
    </row>
    <row r="6349" spans="1:5" x14ac:dyDescent="0.4">
      <c r="A6349">
        <v>2022</v>
      </c>
      <c r="B6349">
        <v>7</v>
      </c>
      <c r="C6349">
        <v>58</v>
      </c>
      <c r="D6349" s="3">
        <v>2527</v>
      </c>
      <c r="E6349" s="3">
        <v>2494</v>
      </c>
    </row>
    <row r="6350" spans="1:5" x14ac:dyDescent="0.4">
      <c r="A6350">
        <v>2022</v>
      </c>
      <c r="B6350">
        <v>7</v>
      </c>
      <c r="C6350">
        <v>59</v>
      </c>
      <c r="D6350" s="3">
        <v>2585</v>
      </c>
      <c r="E6350" s="3">
        <v>2330</v>
      </c>
    </row>
    <row r="6351" spans="1:5" x14ac:dyDescent="0.4">
      <c r="A6351">
        <v>2022</v>
      </c>
      <c r="B6351">
        <v>7</v>
      </c>
      <c r="C6351">
        <v>60</v>
      </c>
      <c r="D6351" s="3">
        <v>2451</v>
      </c>
      <c r="E6351" s="3">
        <v>2379</v>
      </c>
    </row>
    <row r="6352" spans="1:5" x14ac:dyDescent="0.4">
      <c r="A6352">
        <v>2022</v>
      </c>
      <c r="B6352">
        <v>7</v>
      </c>
      <c r="C6352">
        <v>61</v>
      </c>
      <c r="D6352" s="3">
        <v>2328</v>
      </c>
      <c r="E6352" s="3">
        <v>2296</v>
      </c>
    </row>
    <row r="6353" spans="1:5" x14ac:dyDescent="0.4">
      <c r="A6353">
        <v>2022</v>
      </c>
      <c r="B6353">
        <v>7</v>
      </c>
      <c r="C6353">
        <v>62</v>
      </c>
      <c r="D6353" s="3">
        <v>2382</v>
      </c>
      <c r="E6353" s="3">
        <v>2230</v>
      </c>
    </row>
    <row r="6354" spans="1:5" x14ac:dyDescent="0.4">
      <c r="A6354">
        <v>2022</v>
      </c>
      <c r="B6354">
        <v>7</v>
      </c>
      <c r="C6354">
        <v>63</v>
      </c>
      <c r="D6354" s="3">
        <v>2392</v>
      </c>
      <c r="E6354" s="3">
        <v>2298</v>
      </c>
    </row>
    <row r="6355" spans="1:5" x14ac:dyDescent="0.4">
      <c r="A6355">
        <v>2022</v>
      </c>
      <c r="B6355">
        <v>7</v>
      </c>
      <c r="C6355">
        <v>64</v>
      </c>
      <c r="D6355" s="3">
        <v>2241</v>
      </c>
      <c r="E6355" s="3">
        <v>2169</v>
      </c>
    </row>
    <row r="6356" spans="1:5" x14ac:dyDescent="0.4">
      <c r="A6356">
        <v>2022</v>
      </c>
      <c r="B6356">
        <v>7</v>
      </c>
      <c r="C6356">
        <v>65</v>
      </c>
      <c r="D6356" s="3">
        <v>2217</v>
      </c>
      <c r="E6356" s="3">
        <v>2183</v>
      </c>
    </row>
    <row r="6357" spans="1:5" x14ac:dyDescent="0.4">
      <c r="A6357">
        <v>2022</v>
      </c>
      <c r="B6357">
        <v>7</v>
      </c>
      <c r="C6357">
        <v>66</v>
      </c>
      <c r="D6357" s="3">
        <v>2258</v>
      </c>
      <c r="E6357" s="3">
        <v>2290</v>
      </c>
    </row>
    <row r="6358" spans="1:5" x14ac:dyDescent="0.4">
      <c r="A6358">
        <v>2022</v>
      </c>
      <c r="B6358">
        <v>7</v>
      </c>
      <c r="C6358">
        <v>67</v>
      </c>
      <c r="D6358" s="3">
        <v>2352</v>
      </c>
      <c r="E6358" s="3">
        <v>2419</v>
      </c>
    </row>
    <row r="6359" spans="1:5" x14ac:dyDescent="0.4">
      <c r="A6359">
        <v>2022</v>
      </c>
      <c r="B6359">
        <v>7</v>
      </c>
      <c r="C6359">
        <v>68</v>
      </c>
      <c r="D6359" s="3">
        <v>2341</v>
      </c>
      <c r="E6359" s="3">
        <v>2406</v>
      </c>
    </row>
    <row r="6360" spans="1:5" x14ac:dyDescent="0.4">
      <c r="A6360">
        <v>2022</v>
      </c>
      <c r="B6360">
        <v>7</v>
      </c>
      <c r="C6360">
        <v>69</v>
      </c>
      <c r="D6360" s="3">
        <v>2489</v>
      </c>
      <c r="E6360" s="3">
        <v>2570</v>
      </c>
    </row>
    <row r="6361" spans="1:5" x14ac:dyDescent="0.4">
      <c r="A6361">
        <v>2022</v>
      </c>
      <c r="B6361">
        <v>7</v>
      </c>
      <c r="C6361">
        <v>70</v>
      </c>
      <c r="D6361" s="3">
        <v>2657</v>
      </c>
      <c r="E6361" s="3">
        <v>2828</v>
      </c>
    </row>
    <row r="6362" spans="1:5" x14ac:dyDescent="0.4">
      <c r="A6362">
        <v>2022</v>
      </c>
      <c r="B6362">
        <v>7</v>
      </c>
      <c r="C6362">
        <v>71</v>
      </c>
      <c r="D6362" s="3">
        <v>2835</v>
      </c>
      <c r="E6362" s="3">
        <v>3057</v>
      </c>
    </row>
    <row r="6363" spans="1:5" x14ac:dyDescent="0.4">
      <c r="A6363">
        <v>2022</v>
      </c>
      <c r="B6363">
        <v>7</v>
      </c>
      <c r="C6363">
        <v>72</v>
      </c>
      <c r="D6363" s="3">
        <v>3126</v>
      </c>
      <c r="E6363" s="3">
        <v>3466</v>
      </c>
    </row>
    <row r="6364" spans="1:5" x14ac:dyDescent="0.4">
      <c r="A6364">
        <v>2022</v>
      </c>
      <c r="B6364">
        <v>7</v>
      </c>
      <c r="C6364">
        <v>73</v>
      </c>
      <c r="D6364" s="3">
        <v>3312</v>
      </c>
      <c r="E6364" s="3">
        <v>3668</v>
      </c>
    </row>
    <row r="6365" spans="1:5" x14ac:dyDescent="0.4">
      <c r="A6365">
        <v>2022</v>
      </c>
      <c r="B6365">
        <v>7</v>
      </c>
      <c r="C6365">
        <v>74</v>
      </c>
      <c r="D6365" s="3">
        <v>3291</v>
      </c>
      <c r="E6365" s="3">
        <v>3919</v>
      </c>
    </row>
    <row r="6366" spans="1:5" x14ac:dyDescent="0.4">
      <c r="A6366">
        <v>2022</v>
      </c>
      <c r="B6366">
        <v>7</v>
      </c>
      <c r="C6366">
        <v>75</v>
      </c>
      <c r="D6366" s="3">
        <v>3044</v>
      </c>
      <c r="E6366" s="3">
        <v>3636</v>
      </c>
    </row>
    <row r="6367" spans="1:5" x14ac:dyDescent="0.4">
      <c r="A6367">
        <v>2022</v>
      </c>
      <c r="B6367">
        <v>7</v>
      </c>
      <c r="C6367">
        <v>76</v>
      </c>
      <c r="D6367" s="3">
        <v>1805</v>
      </c>
      <c r="E6367" s="3">
        <v>2233</v>
      </c>
    </row>
    <row r="6368" spans="1:5" x14ac:dyDescent="0.4">
      <c r="A6368">
        <v>2022</v>
      </c>
      <c r="B6368">
        <v>7</v>
      </c>
      <c r="C6368">
        <v>77</v>
      </c>
      <c r="D6368" s="3">
        <v>2071</v>
      </c>
      <c r="E6368" s="3">
        <v>2647</v>
      </c>
    </row>
    <row r="6369" spans="1:5" x14ac:dyDescent="0.4">
      <c r="A6369">
        <v>2022</v>
      </c>
      <c r="B6369">
        <v>7</v>
      </c>
      <c r="C6369">
        <v>78</v>
      </c>
      <c r="D6369" s="3">
        <v>2594</v>
      </c>
      <c r="E6369" s="3">
        <v>3232</v>
      </c>
    </row>
    <row r="6370" spans="1:5" x14ac:dyDescent="0.4">
      <c r="A6370">
        <v>2022</v>
      </c>
      <c r="B6370">
        <v>7</v>
      </c>
      <c r="C6370">
        <v>79</v>
      </c>
      <c r="D6370" s="3">
        <v>2420</v>
      </c>
      <c r="E6370" s="3">
        <v>2925</v>
      </c>
    </row>
    <row r="6371" spans="1:5" x14ac:dyDescent="0.4">
      <c r="A6371">
        <v>2022</v>
      </c>
      <c r="B6371">
        <v>7</v>
      </c>
      <c r="C6371">
        <v>80</v>
      </c>
      <c r="D6371" s="3">
        <v>2396</v>
      </c>
      <c r="E6371" s="3">
        <v>2936</v>
      </c>
    </row>
    <row r="6372" spans="1:5" x14ac:dyDescent="0.4">
      <c r="A6372">
        <v>2022</v>
      </c>
      <c r="B6372">
        <v>7</v>
      </c>
      <c r="C6372">
        <v>81</v>
      </c>
      <c r="D6372" s="3">
        <v>2161</v>
      </c>
      <c r="E6372" s="3">
        <v>2746</v>
      </c>
    </row>
    <row r="6373" spans="1:5" x14ac:dyDescent="0.4">
      <c r="A6373">
        <v>2022</v>
      </c>
      <c r="B6373">
        <v>7</v>
      </c>
      <c r="C6373">
        <v>82</v>
      </c>
      <c r="D6373" s="3">
        <v>1838</v>
      </c>
      <c r="E6373" s="3">
        <v>2426</v>
      </c>
    </row>
    <row r="6374" spans="1:5" x14ac:dyDescent="0.4">
      <c r="A6374">
        <v>2022</v>
      </c>
      <c r="B6374">
        <v>7</v>
      </c>
      <c r="C6374">
        <v>83</v>
      </c>
      <c r="D6374" s="3">
        <v>1549</v>
      </c>
      <c r="E6374" s="3">
        <v>2041</v>
      </c>
    </row>
    <row r="6375" spans="1:5" x14ac:dyDescent="0.4">
      <c r="A6375">
        <v>2022</v>
      </c>
      <c r="B6375">
        <v>7</v>
      </c>
      <c r="C6375">
        <v>84</v>
      </c>
      <c r="D6375" s="3">
        <v>1500</v>
      </c>
      <c r="E6375" s="3">
        <v>2141</v>
      </c>
    </row>
    <row r="6376" spans="1:5" x14ac:dyDescent="0.4">
      <c r="A6376">
        <v>2022</v>
      </c>
      <c r="B6376">
        <v>7</v>
      </c>
      <c r="C6376">
        <v>85</v>
      </c>
      <c r="D6376" s="3">
        <v>1375</v>
      </c>
      <c r="E6376" s="3">
        <v>1863</v>
      </c>
    </row>
    <row r="6377" spans="1:5" x14ac:dyDescent="0.4">
      <c r="A6377">
        <v>2022</v>
      </c>
      <c r="B6377">
        <v>7</v>
      </c>
      <c r="C6377">
        <v>86</v>
      </c>
      <c r="D6377" s="3">
        <v>1260</v>
      </c>
      <c r="E6377" s="3">
        <v>1911</v>
      </c>
    </row>
    <row r="6378" spans="1:5" x14ac:dyDescent="0.4">
      <c r="A6378">
        <v>2022</v>
      </c>
      <c r="B6378">
        <v>7</v>
      </c>
      <c r="C6378">
        <v>87</v>
      </c>
      <c r="D6378" s="3">
        <v>1114</v>
      </c>
      <c r="E6378" s="3">
        <v>1767</v>
      </c>
    </row>
    <row r="6379" spans="1:5" x14ac:dyDescent="0.4">
      <c r="A6379">
        <v>2022</v>
      </c>
      <c r="B6379">
        <v>7</v>
      </c>
      <c r="C6379">
        <v>88</v>
      </c>
      <c r="D6379" s="3">
        <v>819</v>
      </c>
      <c r="E6379" s="3">
        <v>1484</v>
      </c>
    </row>
    <row r="6380" spans="1:5" x14ac:dyDescent="0.4">
      <c r="A6380">
        <v>2022</v>
      </c>
      <c r="B6380">
        <v>7</v>
      </c>
      <c r="C6380">
        <v>89</v>
      </c>
      <c r="D6380" s="3">
        <v>722</v>
      </c>
      <c r="E6380" s="3">
        <v>1382</v>
      </c>
    </row>
    <row r="6381" spans="1:5" x14ac:dyDescent="0.4">
      <c r="A6381">
        <v>2022</v>
      </c>
      <c r="B6381">
        <v>7</v>
      </c>
      <c r="C6381">
        <v>90</v>
      </c>
      <c r="D6381" s="3">
        <v>590</v>
      </c>
      <c r="E6381" s="3">
        <v>1171</v>
      </c>
    </row>
    <row r="6382" spans="1:5" x14ac:dyDescent="0.4">
      <c r="A6382">
        <v>2022</v>
      </c>
      <c r="B6382">
        <v>7</v>
      </c>
      <c r="C6382">
        <v>91</v>
      </c>
      <c r="D6382" s="3">
        <v>446</v>
      </c>
      <c r="E6382" s="3">
        <v>977</v>
      </c>
    </row>
    <row r="6383" spans="1:5" x14ac:dyDescent="0.4">
      <c r="A6383">
        <v>2022</v>
      </c>
      <c r="B6383">
        <v>7</v>
      </c>
      <c r="C6383">
        <v>92</v>
      </c>
      <c r="D6383" s="3">
        <v>307</v>
      </c>
      <c r="E6383" s="3">
        <v>850</v>
      </c>
    </row>
    <row r="6384" spans="1:5" x14ac:dyDescent="0.4">
      <c r="A6384">
        <v>2022</v>
      </c>
      <c r="B6384">
        <v>7</v>
      </c>
      <c r="C6384">
        <v>93</v>
      </c>
      <c r="D6384" s="3">
        <v>249</v>
      </c>
      <c r="E6384" s="3">
        <v>705</v>
      </c>
    </row>
    <row r="6385" spans="1:5" x14ac:dyDescent="0.4">
      <c r="A6385">
        <v>2022</v>
      </c>
      <c r="B6385">
        <v>7</v>
      </c>
      <c r="C6385">
        <v>94</v>
      </c>
      <c r="D6385" s="3">
        <v>216</v>
      </c>
      <c r="E6385" s="3">
        <v>525</v>
      </c>
    </row>
    <row r="6386" spans="1:5" x14ac:dyDescent="0.4">
      <c r="A6386">
        <v>2022</v>
      </c>
      <c r="B6386">
        <v>7</v>
      </c>
      <c r="C6386">
        <v>95</v>
      </c>
      <c r="D6386" s="3">
        <v>122</v>
      </c>
      <c r="E6386" s="3">
        <v>404</v>
      </c>
    </row>
    <row r="6387" spans="1:5" x14ac:dyDescent="0.4">
      <c r="A6387">
        <v>2022</v>
      </c>
      <c r="B6387">
        <v>7</v>
      </c>
      <c r="C6387">
        <v>96</v>
      </c>
      <c r="D6387" s="3">
        <v>91</v>
      </c>
      <c r="E6387" s="3">
        <v>354</v>
      </c>
    </row>
    <row r="6388" spans="1:5" x14ac:dyDescent="0.4">
      <c r="A6388">
        <v>2022</v>
      </c>
      <c r="B6388">
        <v>7</v>
      </c>
      <c r="C6388">
        <v>97</v>
      </c>
      <c r="D6388" s="3">
        <v>47</v>
      </c>
      <c r="E6388" s="3">
        <v>307</v>
      </c>
    </row>
    <row r="6389" spans="1:5" x14ac:dyDescent="0.4">
      <c r="A6389">
        <v>2022</v>
      </c>
      <c r="B6389">
        <v>7</v>
      </c>
      <c r="C6389">
        <v>98</v>
      </c>
      <c r="D6389" s="3">
        <v>46</v>
      </c>
      <c r="E6389" s="3">
        <v>178</v>
      </c>
    </row>
    <row r="6390" spans="1:5" x14ac:dyDescent="0.4">
      <c r="A6390">
        <v>2022</v>
      </c>
      <c r="B6390">
        <v>7</v>
      </c>
      <c r="C6390">
        <v>99</v>
      </c>
      <c r="D6390" s="3">
        <v>28</v>
      </c>
      <c r="E6390" s="3">
        <v>135</v>
      </c>
    </row>
    <row r="6391" spans="1:5" x14ac:dyDescent="0.4">
      <c r="A6391">
        <v>2022</v>
      </c>
      <c r="B6391">
        <v>7</v>
      </c>
      <c r="C6391">
        <v>100</v>
      </c>
      <c r="D6391" s="3">
        <v>11</v>
      </c>
      <c r="E6391" s="3">
        <v>83</v>
      </c>
    </row>
    <row r="6392" spans="1:5" x14ac:dyDescent="0.4">
      <c r="A6392">
        <v>2022</v>
      </c>
      <c r="B6392">
        <v>7</v>
      </c>
      <c r="C6392">
        <v>101</v>
      </c>
      <c r="D6392" s="3">
        <v>6</v>
      </c>
      <c r="E6392" s="3">
        <v>68</v>
      </c>
    </row>
    <row r="6393" spans="1:5" x14ac:dyDescent="0.4">
      <c r="A6393">
        <v>2022</v>
      </c>
      <c r="B6393">
        <v>7</v>
      </c>
      <c r="C6393">
        <v>102</v>
      </c>
      <c r="D6393" s="3">
        <v>7</v>
      </c>
      <c r="E6393" s="3">
        <v>38</v>
      </c>
    </row>
    <row r="6394" spans="1:5" x14ac:dyDescent="0.4">
      <c r="A6394">
        <v>2022</v>
      </c>
      <c r="B6394">
        <v>7</v>
      </c>
      <c r="C6394">
        <v>103</v>
      </c>
      <c r="D6394" s="3">
        <v>3</v>
      </c>
      <c r="E6394" s="3">
        <v>19</v>
      </c>
    </row>
    <row r="6395" spans="1:5" x14ac:dyDescent="0.4">
      <c r="A6395">
        <v>2022</v>
      </c>
      <c r="B6395">
        <v>7</v>
      </c>
      <c r="C6395">
        <v>104</v>
      </c>
      <c r="D6395" s="3">
        <v>3</v>
      </c>
      <c r="E6395" s="3">
        <v>10</v>
      </c>
    </row>
    <row r="6396" spans="1:5" x14ac:dyDescent="0.4">
      <c r="A6396">
        <v>2022</v>
      </c>
      <c r="B6396">
        <v>7</v>
      </c>
      <c r="C6396">
        <v>105</v>
      </c>
      <c r="D6396" s="3">
        <v>1</v>
      </c>
      <c r="E6396" s="3">
        <v>8</v>
      </c>
    </row>
    <row r="6397" spans="1:5" x14ac:dyDescent="0.4">
      <c r="A6397">
        <v>2022</v>
      </c>
      <c r="B6397">
        <v>7</v>
      </c>
      <c r="C6397">
        <v>106</v>
      </c>
      <c r="D6397" s="3"/>
      <c r="E6397" s="3">
        <v>2</v>
      </c>
    </row>
    <row r="6398" spans="1:5" x14ac:dyDescent="0.4">
      <c r="A6398">
        <v>2022</v>
      </c>
      <c r="B6398">
        <v>7</v>
      </c>
      <c r="C6398">
        <v>107</v>
      </c>
      <c r="D6398" s="3"/>
      <c r="E6398" s="3">
        <v>4</v>
      </c>
    </row>
    <row r="6399" spans="1:5" x14ac:dyDescent="0.4">
      <c r="A6399">
        <v>2022</v>
      </c>
      <c r="B6399">
        <v>7</v>
      </c>
      <c r="C6399">
        <v>108</v>
      </c>
      <c r="D6399" s="3"/>
      <c r="E6399" s="3">
        <v>1</v>
      </c>
    </row>
    <row r="6400" spans="1:5" x14ac:dyDescent="0.4">
      <c r="A6400">
        <v>2022</v>
      </c>
      <c r="B6400">
        <v>7</v>
      </c>
      <c r="C6400">
        <v>109</v>
      </c>
      <c r="D6400" s="3">
        <v>1</v>
      </c>
      <c r="E6400" s="3"/>
    </row>
    <row r="6401" spans="1:5" x14ac:dyDescent="0.4">
      <c r="A6401">
        <v>2022</v>
      </c>
      <c r="B6401">
        <v>7</v>
      </c>
      <c r="C6401">
        <v>110</v>
      </c>
      <c r="D6401" s="3"/>
      <c r="E6401" s="3"/>
    </row>
    <row r="6402" spans="1:5" x14ac:dyDescent="0.4">
      <c r="A6402">
        <v>2022</v>
      </c>
      <c r="B6402">
        <v>7</v>
      </c>
      <c r="C6402">
        <v>111</v>
      </c>
      <c r="D6402" s="3"/>
      <c r="E6402" s="3"/>
    </row>
    <row r="6403" spans="1:5" x14ac:dyDescent="0.4">
      <c r="A6403">
        <v>2022</v>
      </c>
      <c r="B6403">
        <v>7</v>
      </c>
      <c r="C6403">
        <v>112</v>
      </c>
      <c r="D6403" s="3"/>
      <c r="E6403" s="3"/>
    </row>
    <row r="6404" spans="1:5" x14ac:dyDescent="0.4">
      <c r="A6404">
        <v>2022</v>
      </c>
      <c r="B6404">
        <v>7</v>
      </c>
      <c r="C6404">
        <v>113</v>
      </c>
      <c r="D6404" s="3"/>
      <c r="E6404" s="3"/>
    </row>
    <row r="6405" spans="1:5" x14ac:dyDescent="0.4">
      <c r="A6405">
        <v>2022</v>
      </c>
      <c r="B6405">
        <v>7</v>
      </c>
      <c r="C6405">
        <v>114</v>
      </c>
      <c r="D6405" s="3"/>
      <c r="E6405" s="3"/>
    </row>
    <row r="6406" spans="1:5" x14ac:dyDescent="0.4">
      <c r="A6406">
        <v>2022</v>
      </c>
      <c r="B6406">
        <v>7</v>
      </c>
      <c r="C6406">
        <v>115</v>
      </c>
      <c r="D6406" s="3"/>
      <c r="E6406" s="3"/>
    </row>
    <row r="6407" spans="1:5" x14ac:dyDescent="0.4">
      <c r="A6407">
        <v>2022</v>
      </c>
      <c r="B6407">
        <v>7</v>
      </c>
      <c r="C6407">
        <v>116</v>
      </c>
      <c r="D6407" s="3"/>
      <c r="E6407" s="3"/>
    </row>
    <row r="6408" spans="1:5" x14ac:dyDescent="0.4">
      <c r="A6408">
        <v>2022</v>
      </c>
      <c r="B6408">
        <v>7</v>
      </c>
      <c r="C6408">
        <v>117</v>
      </c>
      <c r="D6408" s="3"/>
      <c r="E6408" s="3"/>
    </row>
    <row r="6409" spans="1:5" x14ac:dyDescent="0.4">
      <c r="A6409">
        <v>2022</v>
      </c>
      <c r="B6409">
        <v>7</v>
      </c>
      <c r="C6409">
        <v>118</v>
      </c>
      <c r="D6409" s="3"/>
      <c r="E6409" s="3"/>
    </row>
    <row r="6410" spans="1:5" x14ac:dyDescent="0.4">
      <c r="A6410">
        <v>2022</v>
      </c>
      <c r="B6410">
        <v>7</v>
      </c>
      <c r="C6410">
        <v>119</v>
      </c>
      <c r="D6410" s="3"/>
      <c r="E6410" s="3"/>
    </row>
    <row r="6411" spans="1:5" x14ac:dyDescent="0.4">
      <c r="A6411">
        <v>2022</v>
      </c>
      <c r="B6411">
        <v>7</v>
      </c>
      <c r="C6411">
        <v>120</v>
      </c>
      <c r="D6411" s="3"/>
      <c r="E6411" s="3"/>
    </row>
    <row r="6412" spans="1:5" x14ac:dyDescent="0.4">
      <c r="A6412">
        <v>2022</v>
      </c>
      <c r="B6412">
        <v>7</v>
      </c>
      <c r="C6412">
        <v>121</v>
      </c>
      <c r="D6412" s="3"/>
      <c r="E6412" s="3"/>
    </row>
    <row r="6413" spans="1:5" x14ac:dyDescent="0.4">
      <c r="A6413">
        <v>2022</v>
      </c>
      <c r="B6413">
        <v>7</v>
      </c>
      <c r="C6413">
        <v>122</v>
      </c>
      <c r="D6413" s="3"/>
      <c r="E6413" s="3"/>
    </row>
    <row r="6414" spans="1:5" x14ac:dyDescent="0.4">
      <c r="A6414">
        <v>2022</v>
      </c>
      <c r="B6414">
        <v>7</v>
      </c>
      <c r="C6414">
        <v>123</v>
      </c>
      <c r="D6414" s="3"/>
      <c r="E6414" s="3"/>
    </row>
    <row r="6415" spans="1:5" x14ac:dyDescent="0.4">
      <c r="A6415">
        <v>2022</v>
      </c>
      <c r="B6415">
        <v>7</v>
      </c>
      <c r="C6415">
        <v>124</v>
      </c>
      <c r="D6415" s="3"/>
      <c r="E6415" s="3"/>
    </row>
    <row r="6416" spans="1:5" x14ac:dyDescent="0.4">
      <c r="A6416">
        <v>2022</v>
      </c>
      <c r="B6416">
        <v>7</v>
      </c>
      <c r="C6416">
        <v>125</v>
      </c>
      <c r="D6416" s="3"/>
      <c r="E6416" s="3"/>
    </row>
    <row r="6417" spans="1:5" x14ac:dyDescent="0.4">
      <c r="A6417">
        <v>2022</v>
      </c>
      <c r="B6417">
        <v>7</v>
      </c>
      <c r="C6417">
        <v>126</v>
      </c>
      <c r="D6417" s="3"/>
      <c r="E6417" s="3"/>
    </row>
    <row r="6418" spans="1:5" x14ac:dyDescent="0.4">
      <c r="A6418">
        <v>2022</v>
      </c>
      <c r="B6418">
        <v>7</v>
      </c>
      <c r="C6418">
        <v>127</v>
      </c>
      <c r="D6418" s="3"/>
      <c r="E6418" s="3"/>
    </row>
    <row r="6419" spans="1:5" x14ac:dyDescent="0.4">
      <c r="A6419">
        <v>2022</v>
      </c>
      <c r="B6419">
        <v>7</v>
      </c>
      <c r="C6419">
        <v>128</v>
      </c>
      <c r="D6419" s="3"/>
      <c r="E6419" s="3"/>
    </row>
    <row r="6420" spans="1:5" x14ac:dyDescent="0.4">
      <c r="A6420">
        <v>2022</v>
      </c>
      <c r="B6420">
        <v>7</v>
      </c>
      <c r="C6420">
        <v>129</v>
      </c>
      <c r="D6420" s="3"/>
      <c r="E6420" s="3"/>
    </row>
    <row r="6421" spans="1:5" x14ac:dyDescent="0.4">
      <c r="A6421">
        <v>2022</v>
      </c>
      <c r="B6421">
        <v>7</v>
      </c>
      <c r="C6421">
        <v>130</v>
      </c>
      <c r="D6421" s="3"/>
      <c r="E6421" s="3"/>
    </row>
    <row r="6422" spans="1:5" x14ac:dyDescent="0.4">
      <c r="A6422">
        <v>2022</v>
      </c>
      <c r="B6422">
        <v>8</v>
      </c>
      <c r="C6422">
        <v>0</v>
      </c>
      <c r="D6422" s="3">
        <v>929</v>
      </c>
      <c r="E6422" s="3">
        <v>906</v>
      </c>
    </row>
    <row r="6423" spans="1:5" x14ac:dyDescent="0.4">
      <c r="A6423">
        <v>2022</v>
      </c>
      <c r="B6423">
        <v>8</v>
      </c>
      <c r="C6423">
        <v>1</v>
      </c>
      <c r="D6423" s="3">
        <v>979</v>
      </c>
      <c r="E6423" s="3">
        <v>941</v>
      </c>
    </row>
    <row r="6424" spans="1:5" x14ac:dyDescent="0.4">
      <c r="A6424">
        <v>2022</v>
      </c>
      <c r="B6424">
        <v>8</v>
      </c>
      <c r="C6424">
        <v>2</v>
      </c>
      <c r="D6424" s="3">
        <v>1134</v>
      </c>
      <c r="E6424" s="3">
        <v>1057</v>
      </c>
    </row>
    <row r="6425" spans="1:5" x14ac:dyDescent="0.4">
      <c r="A6425">
        <v>2022</v>
      </c>
      <c r="B6425">
        <v>8</v>
      </c>
      <c r="C6425">
        <v>3</v>
      </c>
      <c r="D6425" s="3">
        <v>1226</v>
      </c>
      <c r="E6425" s="3">
        <v>1055</v>
      </c>
    </row>
    <row r="6426" spans="1:5" x14ac:dyDescent="0.4">
      <c r="A6426">
        <v>2022</v>
      </c>
      <c r="B6426">
        <v>8</v>
      </c>
      <c r="C6426">
        <v>4</v>
      </c>
      <c r="D6426" s="3">
        <v>1253</v>
      </c>
      <c r="E6426" s="3">
        <v>1180</v>
      </c>
    </row>
    <row r="6427" spans="1:5" x14ac:dyDescent="0.4">
      <c r="A6427">
        <v>2022</v>
      </c>
      <c r="B6427">
        <v>8</v>
      </c>
      <c r="C6427">
        <v>5</v>
      </c>
      <c r="D6427" s="3">
        <v>1278</v>
      </c>
      <c r="E6427" s="3">
        <v>1213</v>
      </c>
    </row>
    <row r="6428" spans="1:5" x14ac:dyDescent="0.4">
      <c r="A6428">
        <v>2022</v>
      </c>
      <c r="B6428">
        <v>8</v>
      </c>
      <c r="C6428">
        <v>6</v>
      </c>
      <c r="D6428" s="3">
        <v>1450</v>
      </c>
      <c r="E6428" s="3">
        <v>1290</v>
      </c>
    </row>
    <row r="6429" spans="1:5" x14ac:dyDescent="0.4">
      <c r="A6429">
        <v>2022</v>
      </c>
      <c r="B6429">
        <v>8</v>
      </c>
      <c r="C6429">
        <v>7</v>
      </c>
      <c r="D6429" s="3">
        <v>1370</v>
      </c>
      <c r="E6429" s="3">
        <v>1381</v>
      </c>
    </row>
    <row r="6430" spans="1:5" x14ac:dyDescent="0.4">
      <c r="A6430">
        <v>2022</v>
      </c>
      <c r="B6430">
        <v>8</v>
      </c>
      <c r="C6430">
        <v>8</v>
      </c>
      <c r="D6430" s="3">
        <v>1404</v>
      </c>
      <c r="E6430" s="3">
        <v>1384</v>
      </c>
    </row>
    <row r="6431" spans="1:5" x14ac:dyDescent="0.4">
      <c r="A6431">
        <v>2022</v>
      </c>
      <c r="B6431">
        <v>8</v>
      </c>
      <c r="C6431">
        <v>9</v>
      </c>
      <c r="D6431" s="3">
        <v>1468</v>
      </c>
      <c r="E6431" s="3">
        <v>1415</v>
      </c>
    </row>
    <row r="6432" spans="1:5" x14ac:dyDescent="0.4">
      <c r="A6432">
        <v>2022</v>
      </c>
      <c r="B6432">
        <v>8</v>
      </c>
      <c r="C6432">
        <v>10</v>
      </c>
      <c r="D6432" s="3">
        <v>1458</v>
      </c>
      <c r="E6432" s="3">
        <v>1458</v>
      </c>
    </row>
    <row r="6433" spans="1:5" x14ac:dyDescent="0.4">
      <c r="A6433">
        <v>2022</v>
      </c>
      <c r="B6433">
        <v>8</v>
      </c>
      <c r="C6433">
        <v>11</v>
      </c>
      <c r="D6433" s="3">
        <v>1559</v>
      </c>
      <c r="E6433" s="3">
        <v>1532</v>
      </c>
    </row>
    <row r="6434" spans="1:5" x14ac:dyDescent="0.4">
      <c r="A6434">
        <v>2022</v>
      </c>
      <c r="B6434">
        <v>8</v>
      </c>
      <c r="C6434">
        <v>12</v>
      </c>
      <c r="D6434" s="3">
        <v>1593</v>
      </c>
      <c r="E6434" s="3">
        <v>1511</v>
      </c>
    </row>
    <row r="6435" spans="1:5" x14ac:dyDescent="0.4">
      <c r="A6435">
        <v>2022</v>
      </c>
      <c r="B6435">
        <v>8</v>
      </c>
      <c r="C6435">
        <v>13</v>
      </c>
      <c r="D6435" s="3">
        <v>1604</v>
      </c>
      <c r="E6435" s="3">
        <v>1492</v>
      </c>
    </row>
    <row r="6436" spans="1:5" x14ac:dyDescent="0.4">
      <c r="A6436">
        <v>2022</v>
      </c>
      <c r="B6436">
        <v>8</v>
      </c>
      <c r="C6436">
        <v>14</v>
      </c>
      <c r="D6436" s="3">
        <v>1616</v>
      </c>
      <c r="E6436" s="3">
        <v>1570</v>
      </c>
    </row>
    <row r="6437" spans="1:5" x14ac:dyDescent="0.4">
      <c r="A6437">
        <v>2022</v>
      </c>
      <c r="B6437">
        <v>8</v>
      </c>
      <c r="C6437">
        <v>15</v>
      </c>
      <c r="D6437" s="3">
        <v>1837</v>
      </c>
      <c r="E6437" s="3">
        <v>1623</v>
      </c>
    </row>
    <row r="6438" spans="1:5" x14ac:dyDescent="0.4">
      <c r="A6438">
        <v>2022</v>
      </c>
      <c r="B6438">
        <v>8</v>
      </c>
      <c r="C6438">
        <v>16</v>
      </c>
      <c r="D6438" s="3">
        <v>2022</v>
      </c>
      <c r="E6438" s="3">
        <v>1602</v>
      </c>
    </row>
    <row r="6439" spans="1:5" x14ac:dyDescent="0.4">
      <c r="A6439">
        <v>2022</v>
      </c>
      <c r="B6439">
        <v>8</v>
      </c>
      <c r="C6439">
        <v>17</v>
      </c>
      <c r="D6439" s="3">
        <v>2062</v>
      </c>
      <c r="E6439" s="3">
        <v>1659</v>
      </c>
    </row>
    <row r="6440" spans="1:5" x14ac:dyDescent="0.4">
      <c r="A6440">
        <v>2022</v>
      </c>
      <c r="B6440">
        <v>8</v>
      </c>
      <c r="C6440">
        <v>18</v>
      </c>
      <c r="D6440" s="3">
        <v>2166</v>
      </c>
      <c r="E6440" s="3">
        <v>1666</v>
      </c>
    </row>
    <row r="6441" spans="1:5" x14ac:dyDescent="0.4">
      <c r="A6441">
        <v>2022</v>
      </c>
      <c r="B6441">
        <v>8</v>
      </c>
      <c r="C6441">
        <v>19</v>
      </c>
      <c r="D6441" s="3">
        <v>2299</v>
      </c>
      <c r="E6441" s="3">
        <v>1888</v>
      </c>
    </row>
    <row r="6442" spans="1:5" x14ac:dyDescent="0.4">
      <c r="A6442">
        <v>2022</v>
      </c>
      <c r="B6442">
        <v>8</v>
      </c>
      <c r="C6442">
        <v>20</v>
      </c>
      <c r="D6442" s="3">
        <v>2512</v>
      </c>
      <c r="E6442" s="3">
        <v>1848</v>
      </c>
    </row>
    <row r="6443" spans="1:5" x14ac:dyDescent="0.4">
      <c r="A6443">
        <v>2022</v>
      </c>
      <c r="B6443">
        <v>8</v>
      </c>
      <c r="C6443">
        <v>21</v>
      </c>
      <c r="D6443" s="3">
        <v>2558</v>
      </c>
      <c r="E6443" s="3">
        <v>1843</v>
      </c>
    </row>
    <row r="6444" spans="1:5" x14ac:dyDescent="0.4">
      <c r="A6444">
        <v>2022</v>
      </c>
      <c r="B6444">
        <v>8</v>
      </c>
      <c r="C6444">
        <v>22</v>
      </c>
      <c r="D6444" s="3">
        <v>2326</v>
      </c>
      <c r="E6444" s="3">
        <v>1859</v>
      </c>
    </row>
    <row r="6445" spans="1:5" x14ac:dyDescent="0.4">
      <c r="A6445">
        <v>2022</v>
      </c>
      <c r="B6445">
        <v>8</v>
      </c>
      <c r="C6445">
        <v>23</v>
      </c>
      <c r="D6445" s="3">
        <v>2098</v>
      </c>
      <c r="E6445" s="3">
        <v>1705</v>
      </c>
    </row>
    <row r="6446" spans="1:5" x14ac:dyDescent="0.4">
      <c r="A6446">
        <v>2022</v>
      </c>
      <c r="B6446">
        <v>8</v>
      </c>
      <c r="C6446">
        <v>24</v>
      </c>
      <c r="D6446" s="3">
        <v>1976</v>
      </c>
      <c r="E6446" s="3">
        <v>1649</v>
      </c>
    </row>
    <row r="6447" spans="1:5" x14ac:dyDescent="0.4">
      <c r="A6447">
        <v>2022</v>
      </c>
      <c r="B6447">
        <v>8</v>
      </c>
      <c r="C6447">
        <v>25</v>
      </c>
      <c r="D6447" s="3">
        <v>1893</v>
      </c>
      <c r="E6447" s="3">
        <v>1580</v>
      </c>
    </row>
    <row r="6448" spans="1:5" x14ac:dyDescent="0.4">
      <c r="A6448">
        <v>2022</v>
      </c>
      <c r="B6448">
        <v>8</v>
      </c>
      <c r="C6448">
        <v>26</v>
      </c>
      <c r="D6448" s="3">
        <v>1888</v>
      </c>
      <c r="E6448" s="3">
        <v>1516</v>
      </c>
    </row>
    <row r="6449" spans="1:5" x14ac:dyDescent="0.4">
      <c r="A6449">
        <v>2022</v>
      </c>
      <c r="B6449">
        <v>8</v>
      </c>
      <c r="C6449">
        <v>27</v>
      </c>
      <c r="D6449" s="3">
        <v>1886</v>
      </c>
      <c r="E6449" s="3">
        <v>1506</v>
      </c>
    </row>
    <row r="6450" spans="1:5" x14ac:dyDescent="0.4">
      <c r="A6450">
        <v>2022</v>
      </c>
      <c r="B6450">
        <v>8</v>
      </c>
      <c r="C6450">
        <v>28</v>
      </c>
      <c r="D6450" s="3">
        <v>1810</v>
      </c>
      <c r="E6450" s="3">
        <v>1515</v>
      </c>
    </row>
    <row r="6451" spans="1:5" x14ac:dyDescent="0.4">
      <c r="A6451">
        <v>2022</v>
      </c>
      <c r="B6451">
        <v>8</v>
      </c>
      <c r="C6451">
        <v>29</v>
      </c>
      <c r="D6451" s="3">
        <v>1753</v>
      </c>
      <c r="E6451" s="3">
        <v>1385</v>
      </c>
    </row>
    <row r="6452" spans="1:5" x14ac:dyDescent="0.4">
      <c r="A6452">
        <v>2022</v>
      </c>
      <c r="B6452">
        <v>8</v>
      </c>
      <c r="C6452">
        <v>30</v>
      </c>
      <c r="D6452" s="3">
        <v>1726</v>
      </c>
      <c r="E6452" s="3">
        <v>1481</v>
      </c>
    </row>
    <row r="6453" spans="1:5" x14ac:dyDescent="0.4">
      <c r="A6453">
        <v>2022</v>
      </c>
      <c r="B6453">
        <v>8</v>
      </c>
      <c r="C6453">
        <v>31</v>
      </c>
      <c r="D6453" s="3">
        <v>1783</v>
      </c>
      <c r="E6453" s="3">
        <v>1483</v>
      </c>
    </row>
    <row r="6454" spans="1:5" x14ac:dyDescent="0.4">
      <c r="A6454">
        <v>2022</v>
      </c>
      <c r="B6454">
        <v>8</v>
      </c>
      <c r="C6454">
        <v>32</v>
      </c>
      <c r="D6454" s="3">
        <v>1787</v>
      </c>
      <c r="E6454" s="3">
        <v>1566</v>
      </c>
    </row>
    <row r="6455" spans="1:5" x14ac:dyDescent="0.4">
      <c r="A6455">
        <v>2022</v>
      </c>
      <c r="B6455">
        <v>8</v>
      </c>
      <c r="C6455">
        <v>33</v>
      </c>
      <c r="D6455" s="3">
        <v>1837</v>
      </c>
      <c r="E6455" s="3">
        <v>1630</v>
      </c>
    </row>
    <row r="6456" spans="1:5" x14ac:dyDescent="0.4">
      <c r="A6456">
        <v>2022</v>
      </c>
      <c r="B6456">
        <v>8</v>
      </c>
      <c r="C6456">
        <v>34</v>
      </c>
      <c r="D6456" s="3">
        <v>1925</v>
      </c>
      <c r="E6456" s="3">
        <v>1652</v>
      </c>
    </row>
    <row r="6457" spans="1:5" x14ac:dyDescent="0.4">
      <c r="A6457">
        <v>2022</v>
      </c>
      <c r="B6457">
        <v>8</v>
      </c>
      <c r="C6457">
        <v>35</v>
      </c>
      <c r="D6457" s="3">
        <v>1982</v>
      </c>
      <c r="E6457" s="3">
        <v>1756</v>
      </c>
    </row>
    <row r="6458" spans="1:5" x14ac:dyDescent="0.4">
      <c r="A6458">
        <v>2022</v>
      </c>
      <c r="B6458">
        <v>8</v>
      </c>
      <c r="C6458">
        <v>36</v>
      </c>
      <c r="D6458" s="3">
        <v>1955</v>
      </c>
      <c r="E6458" s="3">
        <v>1670</v>
      </c>
    </row>
    <row r="6459" spans="1:5" x14ac:dyDescent="0.4">
      <c r="A6459">
        <v>2022</v>
      </c>
      <c r="B6459">
        <v>8</v>
      </c>
      <c r="C6459">
        <v>37</v>
      </c>
      <c r="D6459" s="3">
        <v>2039</v>
      </c>
      <c r="E6459" s="3">
        <v>1868</v>
      </c>
    </row>
    <row r="6460" spans="1:5" x14ac:dyDescent="0.4">
      <c r="A6460">
        <v>2022</v>
      </c>
      <c r="B6460">
        <v>8</v>
      </c>
      <c r="C6460">
        <v>38</v>
      </c>
      <c r="D6460" s="3">
        <v>2033</v>
      </c>
      <c r="E6460" s="3">
        <v>1864</v>
      </c>
    </row>
    <row r="6461" spans="1:5" x14ac:dyDescent="0.4">
      <c r="A6461">
        <v>2022</v>
      </c>
      <c r="B6461">
        <v>8</v>
      </c>
      <c r="C6461">
        <v>39</v>
      </c>
      <c r="D6461" s="3">
        <v>2152</v>
      </c>
      <c r="E6461" s="3">
        <v>2003</v>
      </c>
    </row>
    <row r="6462" spans="1:5" x14ac:dyDescent="0.4">
      <c r="A6462">
        <v>2022</v>
      </c>
      <c r="B6462">
        <v>8</v>
      </c>
      <c r="C6462">
        <v>40</v>
      </c>
      <c r="D6462" s="3">
        <v>2135</v>
      </c>
      <c r="E6462" s="3">
        <v>2019</v>
      </c>
    </row>
    <row r="6463" spans="1:5" x14ac:dyDescent="0.4">
      <c r="A6463">
        <v>2022</v>
      </c>
      <c r="B6463">
        <v>8</v>
      </c>
      <c r="C6463">
        <v>41</v>
      </c>
      <c r="D6463" s="3">
        <v>2165</v>
      </c>
      <c r="E6463" s="3">
        <v>2046</v>
      </c>
    </row>
    <row r="6464" spans="1:5" x14ac:dyDescent="0.4">
      <c r="A6464">
        <v>2022</v>
      </c>
      <c r="B6464">
        <v>8</v>
      </c>
      <c r="C6464">
        <v>42</v>
      </c>
      <c r="D6464" s="3">
        <v>2240</v>
      </c>
      <c r="E6464" s="3">
        <v>2192</v>
      </c>
    </row>
    <row r="6465" spans="1:5" x14ac:dyDescent="0.4">
      <c r="A6465">
        <v>2022</v>
      </c>
      <c r="B6465">
        <v>8</v>
      </c>
      <c r="C6465">
        <v>43</v>
      </c>
      <c r="D6465" s="3">
        <v>2448</v>
      </c>
      <c r="E6465" s="3">
        <v>2239</v>
      </c>
    </row>
    <row r="6466" spans="1:5" x14ac:dyDescent="0.4">
      <c r="A6466">
        <v>2022</v>
      </c>
      <c r="B6466">
        <v>8</v>
      </c>
      <c r="C6466">
        <v>44</v>
      </c>
      <c r="D6466" s="3">
        <v>2488</v>
      </c>
      <c r="E6466" s="3">
        <v>2352</v>
      </c>
    </row>
    <row r="6467" spans="1:5" x14ac:dyDescent="0.4">
      <c r="A6467">
        <v>2022</v>
      </c>
      <c r="B6467">
        <v>8</v>
      </c>
      <c r="C6467">
        <v>45</v>
      </c>
      <c r="D6467" s="3">
        <v>2672</v>
      </c>
      <c r="E6467" s="3">
        <v>2548</v>
      </c>
    </row>
    <row r="6468" spans="1:5" x14ac:dyDescent="0.4">
      <c r="A6468">
        <v>2022</v>
      </c>
      <c r="B6468">
        <v>8</v>
      </c>
      <c r="C6468">
        <v>46</v>
      </c>
      <c r="D6468" s="3">
        <v>2901</v>
      </c>
      <c r="E6468" s="3">
        <v>2669</v>
      </c>
    </row>
    <row r="6469" spans="1:5" x14ac:dyDescent="0.4">
      <c r="A6469">
        <v>2022</v>
      </c>
      <c r="B6469">
        <v>8</v>
      </c>
      <c r="C6469">
        <v>47</v>
      </c>
      <c r="D6469" s="3">
        <v>3024</v>
      </c>
      <c r="E6469" s="3">
        <v>2892</v>
      </c>
    </row>
    <row r="6470" spans="1:5" x14ac:dyDescent="0.4">
      <c r="A6470">
        <v>2022</v>
      </c>
      <c r="B6470">
        <v>8</v>
      </c>
      <c r="C6470">
        <v>48</v>
      </c>
      <c r="D6470" s="3">
        <v>3241</v>
      </c>
      <c r="E6470" s="3">
        <v>3018</v>
      </c>
    </row>
    <row r="6471" spans="1:5" x14ac:dyDescent="0.4">
      <c r="A6471">
        <v>2022</v>
      </c>
      <c r="B6471">
        <v>8</v>
      </c>
      <c r="C6471">
        <v>49</v>
      </c>
      <c r="D6471" s="3">
        <v>3377</v>
      </c>
      <c r="E6471" s="3">
        <v>3140</v>
      </c>
    </row>
    <row r="6472" spans="1:5" x14ac:dyDescent="0.4">
      <c r="A6472">
        <v>2022</v>
      </c>
      <c r="B6472">
        <v>8</v>
      </c>
      <c r="C6472">
        <v>50</v>
      </c>
      <c r="D6472" s="3">
        <v>3442</v>
      </c>
      <c r="E6472" s="3">
        <v>3160</v>
      </c>
    </row>
    <row r="6473" spans="1:5" x14ac:dyDescent="0.4">
      <c r="A6473">
        <v>2022</v>
      </c>
      <c r="B6473">
        <v>8</v>
      </c>
      <c r="C6473">
        <v>51</v>
      </c>
      <c r="D6473" s="3">
        <v>3339</v>
      </c>
      <c r="E6473" s="3">
        <v>3194</v>
      </c>
    </row>
    <row r="6474" spans="1:5" x14ac:dyDescent="0.4">
      <c r="A6474">
        <v>2022</v>
      </c>
      <c r="B6474">
        <v>8</v>
      </c>
      <c r="C6474">
        <v>52</v>
      </c>
      <c r="D6474" s="3">
        <v>3141</v>
      </c>
      <c r="E6474" s="3">
        <v>2976</v>
      </c>
    </row>
    <row r="6475" spans="1:5" x14ac:dyDescent="0.4">
      <c r="A6475">
        <v>2022</v>
      </c>
      <c r="B6475">
        <v>8</v>
      </c>
      <c r="C6475">
        <v>53</v>
      </c>
      <c r="D6475" s="3">
        <v>3209</v>
      </c>
      <c r="E6475" s="3">
        <v>2878</v>
      </c>
    </row>
    <row r="6476" spans="1:5" x14ac:dyDescent="0.4">
      <c r="A6476">
        <v>2022</v>
      </c>
      <c r="B6476">
        <v>8</v>
      </c>
      <c r="C6476">
        <v>54</v>
      </c>
      <c r="D6476" s="3">
        <v>3025</v>
      </c>
      <c r="E6476" s="3">
        <v>2887</v>
      </c>
    </row>
    <row r="6477" spans="1:5" x14ac:dyDescent="0.4">
      <c r="A6477">
        <v>2022</v>
      </c>
      <c r="B6477">
        <v>8</v>
      </c>
      <c r="C6477">
        <v>55</v>
      </c>
      <c r="D6477" s="3">
        <v>2964</v>
      </c>
      <c r="E6477" s="3">
        <v>2796</v>
      </c>
    </row>
    <row r="6478" spans="1:5" x14ac:dyDescent="0.4">
      <c r="A6478">
        <v>2022</v>
      </c>
      <c r="B6478">
        <v>8</v>
      </c>
      <c r="C6478">
        <v>56</v>
      </c>
      <c r="D6478" s="3">
        <v>2399</v>
      </c>
      <c r="E6478" s="3">
        <v>2292</v>
      </c>
    </row>
    <row r="6479" spans="1:5" x14ac:dyDescent="0.4">
      <c r="A6479">
        <v>2022</v>
      </c>
      <c r="B6479">
        <v>8</v>
      </c>
      <c r="C6479">
        <v>57</v>
      </c>
      <c r="D6479" s="3">
        <v>2737</v>
      </c>
      <c r="E6479" s="3">
        <v>2680</v>
      </c>
    </row>
    <row r="6480" spans="1:5" x14ac:dyDescent="0.4">
      <c r="A6480">
        <v>2022</v>
      </c>
      <c r="B6480">
        <v>8</v>
      </c>
      <c r="C6480">
        <v>58</v>
      </c>
      <c r="D6480" s="3">
        <v>2539</v>
      </c>
      <c r="E6480" s="3">
        <v>2482</v>
      </c>
    </row>
    <row r="6481" spans="1:5" x14ac:dyDescent="0.4">
      <c r="A6481">
        <v>2022</v>
      </c>
      <c r="B6481">
        <v>8</v>
      </c>
      <c r="C6481">
        <v>59</v>
      </c>
      <c r="D6481" s="3">
        <v>2593</v>
      </c>
      <c r="E6481" s="3">
        <v>2377</v>
      </c>
    </row>
    <row r="6482" spans="1:5" x14ac:dyDescent="0.4">
      <c r="A6482">
        <v>2022</v>
      </c>
      <c r="B6482">
        <v>8</v>
      </c>
      <c r="C6482">
        <v>60</v>
      </c>
      <c r="D6482" s="3">
        <v>2453</v>
      </c>
      <c r="E6482" s="3">
        <v>2359</v>
      </c>
    </row>
    <row r="6483" spans="1:5" x14ac:dyDescent="0.4">
      <c r="A6483">
        <v>2022</v>
      </c>
      <c r="B6483">
        <v>8</v>
      </c>
      <c r="C6483">
        <v>61</v>
      </c>
      <c r="D6483" s="3">
        <v>2361</v>
      </c>
      <c r="E6483" s="3">
        <v>2287</v>
      </c>
    </row>
    <row r="6484" spans="1:5" x14ac:dyDescent="0.4">
      <c r="A6484">
        <v>2022</v>
      </c>
      <c r="B6484">
        <v>8</v>
      </c>
      <c r="C6484">
        <v>62</v>
      </c>
      <c r="D6484" s="3">
        <v>2354</v>
      </c>
      <c r="E6484" s="3">
        <v>2248</v>
      </c>
    </row>
    <row r="6485" spans="1:5" x14ac:dyDescent="0.4">
      <c r="A6485">
        <v>2022</v>
      </c>
      <c r="B6485">
        <v>8</v>
      </c>
      <c r="C6485">
        <v>63</v>
      </c>
      <c r="D6485" s="3">
        <v>2425</v>
      </c>
      <c r="E6485" s="3">
        <v>2280</v>
      </c>
    </row>
    <row r="6486" spans="1:5" x14ac:dyDescent="0.4">
      <c r="A6486">
        <v>2022</v>
      </c>
      <c r="B6486">
        <v>8</v>
      </c>
      <c r="C6486">
        <v>64</v>
      </c>
      <c r="D6486" s="3">
        <v>2232</v>
      </c>
      <c r="E6486" s="3">
        <v>2175</v>
      </c>
    </row>
    <row r="6487" spans="1:5" x14ac:dyDescent="0.4">
      <c r="A6487">
        <v>2022</v>
      </c>
      <c r="B6487">
        <v>8</v>
      </c>
      <c r="C6487">
        <v>65</v>
      </c>
      <c r="D6487" s="3">
        <v>2207</v>
      </c>
      <c r="E6487" s="3">
        <v>2184</v>
      </c>
    </row>
    <row r="6488" spans="1:5" x14ac:dyDescent="0.4">
      <c r="A6488">
        <v>2022</v>
      </c>
      <c r="B6488">
        <v>8</v>
      </c>
      <c r="C6488">
        <v>66</v>
      </c>
      <c r="D6488" s="3">
        <v>2235</v>
      </c>
      <c r="E6488" s="3">
        <v>2304</v>
      </c>
    </row>
    <row r="6489" spans="1:5" x14ac:dyDescent="0.4">
      <c r="A6489">
        <v>2022</v>
      </c>
      <c r="B6489">
        <v>8</v>
      </c>
      <c r="C6489">
        <v>67</v>
      </c>
      <c r="D6489" s="3">
        <v>2332</v>
      </c>
      <c r="E6489" s="3">
        <v>2410</v>
      </c>
    </row>
    <row r="6490" spans="1:5" x14ac:dyDescent="0.4">
      <c r="A6490">
        <v>2022</v>
      </c>
      <c r="B6490">
        <v>8</v>
      </c>
      <c r="C6490">
        <v>68</v>
      </c>
      <c r="D6490" s="3">
        <v>2346</v>
      </c>
      <c r="E6490" s="3">
        <v>2394</v>
      </c>
    </row>
    <row r="6491" spans="1:5" x14ac:dyDescent="0.4">
      <c r="A6491">
        <v>2022</v>
      </c>
      <c r="B6491">
        <v>8</v>
      </c>
      <c r="C6491">
        <v>69</v>
      </c>
      <c r="D6491" s="3">
        <v>2495</v>
      </c>
      <c r="E6491" s="3">
        <v>2522</v>
      </c>
    </row>
    <row r="6492" spans="1:5" x14ac:dyDescent="0.4">
      <c r="A6492">
        <v>2022</v>
      </c>
      <c r="B6492">
        <v>8</v>
      </c>
      <c r="C6492">
        <v>70</v>
      </c>
      <c r="D6492" s="3">
        <v>2653</v>
      </c>
      <c r="E6492" s="3">
        <v>2820</v>
      </c>
    </row>
    <row r="6493" spans="1:5" x14ac:dyDescent="0.4">
      <c r="A6493">
        <v>2022</v>
      </c>
      <c r="B6493">
        <v>8</v>
      </c>
      <c r="C6493">
        <v>71</v>
      </c>
      <c r="D6493" s="3">
        <v>2809</v>
      </c>
      <c r="E6493" s="3">
        <v>3035</v>
      </c>
    </row>
    <row r="6494" spans="1:5" x14ac:dyDescent="0.4">
      <c r="A6494">
        <v>2022</v>
      </c>
      <c r="B6494">
        <v>8</v>
      </c>
      <c r="C6494">
        <v>72</v>
      </c>
      <c r="D6494" s="3">
        <v>3070</v>
      </c>
      <c r="E6494" s="3">
        <v>3399</v>
      </c>
    </row>
    <row r="6495" spans="1:5" x14ac:dyDescent="0.4">
      <c r="A6495">
        <v>2022</v>
      </c>
      <c r="B6495">
        <v>8</v>
      </c>
      <c r="C6495">
        <v>73</v>
      </c>
      <c r="D6495" s="3">
        <v>3351</v>
      </c>
      <c r="E6495" s="3">
        <v>3710</v>
      </c>
    </row>
    <row r="6496" spans="1:5" x14ac:dyDescent="0.4">
      <c r="A6496">
        <v>2022</v>
      </c>
      <c r="B6496">
        <v>8</v>
      </c>
      <c r="C6496">
        <v>74</v>
      </c>
      <c r="D6496" s="3">
        <v>3216</v>
      </c>
      <c r="E6496" s="3">
        <v>3864</v>
      </c>
    </row>
    <row r="6497" spans="1:5" x14ac:dyDescent="0.4">
      <c r="A6497">
        <v>2022</v>
      </c>
      <c r="B6497">
        <v>8</v>
      </c>
      <c r="C6497">
        <v>75</v>
      </c>
      <c r="D6497" s="3">
        <v>3140</v>
      </c>
      <c r="E6497" s="3">
        <v>3717</v>
      </c>
    </row>
    <row r="6498" spans="1:5" x14ac:dyDescent="0.4">
      <c r="A6498">
        <v>2022</v>
      </c>
      <c r="B6498">
        <v>8</v>
      </c>
      <c r="C6498">
        <v>76</v>
      </c>
      <c r="D6498" s="3">
        <v>1815</v>
      </c>
      <c r="E6498" s="3">
        <v>2291</v>
      </c>
    </row>
    <row r="6499" spans="1:5" x14ac:dyDescent="0.4">
      <c r="A6499">
        <v>2022</v>
      </c>
      <c r="B6499">
        <v>8</v>
      </c>
      <c r="C6499">
        <v>77</v>
      </c>
      <c r="D6499" s="3">
        <v>2052</v>
      </c>
      <c r="E6499" s="3">
        <v>2565</v>
      </c>
    </row>
    <row r="6500" spans="1:5" x14ac:dyDescent="0.4">
      <c r="A6500">
        <v>2022</v>
      </c>
      <c r="B6500">
        <v>8</v>
      </c>
      <c r="C6500">
        <v>78</v>
      </c>
      <c r="D6500" s="3">
        <v>2587</v>
      </c>
      <c r="E6500" s="3">
        <v>3221</v>
      </c>
    </row>
    <row r="6501" spans="1:5" x14ac:dyDescent="0.4">
      <c r="A6501">
        <v>2022</v>
      </c>
      <c r="B6501">
        <v>8</v>
      </c>
      <c r="C6501">
        <v>79</v>
      </c>
      <c r="D6501" s="3">
        <v>2413</v>
      </c>
      <c r="E6501" s="3">
        <v>2927</v>
      </c>
    </row>
    <row r="6502" spans="1:5" x14ac:dyDescent="0.4">
      <c r="A6502">
        <v>2022</v>
      </c>
      <c r="B6502">
        <v>8</v>
      </c>
      <c r="C6502">
        <v>80</v>
      </c>
      <c r="D6502" s="3">
        <v>2397</v>
      </c>
      <c r="E6502" s="3">
        <v>2978</v>
      </c>
    </row>
    <row r="6503" spans="1:5" x14ac:dyDescent="0.4">
      <c r="A6503">
        <v>2022</v>
      </c>
      <c r="B6503">
        <v>8</v>
      </c>
      <c r="C6503">
        <v>81</v>
      </c>
      <c r="D6503" s="3">
        <v>2207</v>
      </c>
      <c r="E6503" s="3">
        <v>2767</v>
      </c>
    </row>
    <row r="6504" spans="1:5" x14ac:dyDescent="0.4">
      <c r="A6504">
        <v>2022</v>
      </c>
      <c r="B6504">
        <v>8</v>
      </c>
      <c r="C6504">
        <v>82</v>
      </c>
      <c r="D6504" s="3">
        <v>1839</v>
      </c>
      <c r="E6504" s="3">
        <v>2433</v>
      </c>
    </row>
    <row r="6505" spans="1:5" x14ac:dyDescent="0.4">
      <c r="A6505">
        <v>2022</v>
      </c>
      <c r="B6505">
        <v>8</v>
      </c>
      <c r="C6505">
        <v>83</v>
      </c>
      <c r="D6505" s="3">
        <v>1566</v>
      </c>
      <c r="E6505" s="3">
        <v>2059</v>
      </c>
    </row>
    <row r="6506" spans="1:5" x14ac:dyDescent="0.4">
      <c r="A6506">
        <v>2022</v>
      </c>
      <c r="B6506">
        <v>8</v>
      </c>
      <c r="C6506">
        <v>84</v>
      </c>
      <c r="D6506" s="3">
        <v>1478</v>
      </c>
      <c r="E6506" s="3">
        <v>2128</v>
      </c>
    </row>
    <row r="6507" spans="1:5" x14ac:dyDescent="0.4">
      <c r="A6507">
        <v>2022</v>
      </c>
      <c r="B6507">
        <v>8</v>
      </c>
      <c r="C6507">
        <v>85</v>
      </c>
      <c r="D6507" s="3">
        <v>1367</v>
      </c>
      <c r="E6507" s="3">
        <v>1882</v>
      </c>
    </row>
    <row r="6508" spans="1:5" x14ac:dyDescent="0.4">
      <c r="A6508">
        <v>2022</v>
      </c>
      <c r="B6508">
        <v>8</v>
      </c>
      <c r="C6508">
        <v>86</v>
      </c>
      <c r="D6508" s="3">
        <v>1275</v>
      </c>
      <c r="E6508" s="3">
        <v>1880</v>
      </c>
    </row>
    <row r="6509" spans="1:5" x14ac:dyDescent="0.4">
      <c r="A6509">
        <v>2022</v>
      </c>
      <c r="B6509">
        <v>8</v>
      </c>
      <c r="C6509">
        <v>87</v>
      </c>
      <c r="D6509" s="3">
        <v>1107</v>
      </c>
      <c r="E6509" s="3">
        <v>1767</v>
      </c>
    </row>
    <row r="6510" spans="1:5" x14ac:dyDescent="0.4">
      <c r="A6510">
        <v>2022</v>
      </c>
      <c r="B6510">
        <v>8</v>
      </c>
      <c r="C6510">
        <v>88</v>
      </c>
      <c r="D6510" s="3">
        <v>837</v>
      </c>
      <c r="E6510" s="3">
        <v>1522</v>
      </c>
    </row>
    <row r="6511" spans="1:5" x14ac:dyDescent="0.4">
      <c r="A6511">
        <v>2022</v>
      </c>
      <c r="B6511">
        <v>8</v>
      </c>
      <c r="C6511">
        <v>89</v>
      </c>
      <c r="D6511" s="3">
        <v>725</v>
      </c>
      <c r="E6511" s="3">
        <v>1374</v>
      </c>
    </row>
    <row r="6512" spans="1:5" x14ac:dyDescent="0.4">
      <c r="A6512">
        <v>2022</v>
      </c>
      <c r="B6512">
        <v>8</v>
      </c>
      <c r="C6512">
        <v>90</v>
      </c>
      <c r="D6512" s="3">
        <v>587</v>
      </c>
      <c r="E6512" s="3">
        <v>1180</v>
      </c>
    </row>
    <row r="6513" spans="1:5" x14ac:dyDescent="0.4">
      <c r="A6513">
        <v>2022</v>
      </c>
      <c r="B6513">
        <v>8</v>
      </c>
      <c r="C6513">
        <v>91</v>
      </c>
      <c r="D6513" s="3">
        <v>450</v>
      </c>
      <c r="E6513" s="3">
        <v>971</v>
      </c>
    </row>
    <row r="6514" spans="1:5" x14ac:dyDescent="0.4">
      <c r="A6514">
        <v>2022</v>
      </c>
      <c r="B6514">
        <v>8</v>
      </c>
      <c r="C6514">
        <v>92</v>
      </c>
      <c r="D6514" s="3">
        <v>307</v>
      </c>
      <c r="E6514" s="3">
        <v>842</v>
      </c>
    </row>
    <row r="6515" spans="1:5" x14ac:dyDescent="0.4">
      <c r="A6515">
        <v>2022</v>
      </c>
      <c r="B6515">
        <v>8</v>
      </c>
      <c r="C6515">
        <v>93</v>
      </c>
      <c r="D6515" s="3">
        <v>254</v>
      </c>
      <c r="E6515" s="3">
        <v>705</v>
      </c>
    </row>
    <row r="6516" spans="1:5" x14ac:dyDescent="0.4">
      <c r="A6516">
        <v>2022</v>
      </c>
      <c r="B6516">
        <v>8</v>
      </c>
      <c r="C6516">
        <v>94</v>
      </c>
      <c r="D6516" s="3">
        <v>201</v>
      </c>
      <c r="E6516" s="3">
        <v>534</v>
      </c>
    </row>
    <row r="6517" spans="1:5" x14ac:dyDescent="0.4">
      <c r="A6517">
        <v>2022</v>
      </c>
      <c r="B6517">
        <v>8</v>
      </c>
      <c r="C6517">
        <v>95</v>
      </c>
      <c r="D6517" s="3">
        <v>128</v>
      </c>
      <c r="E6517" s="3">
        <v>410</v>
      </c>
    </row>
    <row r="6518" spans="1:5" x14ac:dyDescent="0.4">
      <c r="A6518">
        <v>2022</v>
      </c>
      <c r="B6518">
        <v>8</v>
      </c>
      <c r="C6518">
        <v>96</v>
      </c>
      <c r="D6518" s="3">
        <v>90</v>
      </c>
      <c r="E6518" s="3">
        <v>350</v>
      </c>
    </row>
    <row r="6519" spans="1:5" x14ac:dyDescent="0.4">
      <c r="A6519">
        <v>2022</v>
      </c>
      <c r="B6519">
        <v>8</v>
      </c>
      <c r="C6519">
        <v>97</v>
      </c>
      <c r="D6519" s="3">
        <v>44</v>
      </c>
      <c r="E6519" s="3">
        <v>299</v>
      </c>
    </row>
    <row r="6520" spans="1:5" x14ac:dyDescent="0.4">
      <c r="A6520">
        <v>2022</v>
      </c>
      <c r="B6520">
        <v>8</v>
      </c>
      <c r="C6520">
        <v>98</v>
      </c>
      <c r="D6520" s="3">
        <v>46</v>
      </c>
      <c r="E6520" s="3">
        <v>183</v>
      </c>
    </row>
    <row r="6521" spans="1:5" x14ac:dyDescent="0.4">
      <c r="A6521">
        <v>2022</v>
      </c>
      <c r="B6521">
        <v>8</v>
      </c>
      <c r="C6521">
        <v>99</v>
      </c>
      <c r="D6521" s="3">
        <v>29</v>
      </c>
      <c r="E6521" s="3">
        <v>135</v>
      </c>
    </row>
    <row r="6522" spans="1:5" x14ac:dyDescent="0.4">
      <c r="A6522">
        <v>2022</v>
      </c>
      <c r="B6522">
        <v>8</v>
      </c>
      <c r="C6522">
        <v>100</v>
      </c>
      <c r="D6522" s="3">
        <v>12</v>
      </c>
      <c r="E6522" s="3">
        <v>79</v>
      </c>
    </row>
    <row r="6523" spans="1:5" x14ac:dyDescent="0.4">
      <c r="A6523">
        <v>2022</v>
      </c>
      <c r="B6523">
        <v>8</v>
      </c>
      <c r="C6523">
        <v>101</v>
      </c>
      <c r="D6523" s="3">
        <v>5</v>
      </c>
      <c r="E6523" s="3">
        <v>64</v>
      </c>
    </row>
    <row r="6524" spans="1:5" x14ac:dyDescent="0.4">
      <c r="A6524">
        <v>2022</v>
      </c>
      <c r="B6524">
        <v>8</v>
      </c>
      <c r="C6524">
        <v>102</v>
      </c>
      <c r="D6524" s="3">
        <v>8</v>
      </c>
      <c r="E6524" s="3">
        <v>38</v>
      </c>
    </row>
    <row r="6525" spans="1:5" x14ac:dyDescent="0.4">
      <c r="A6525">
        <v>2022</v>
      </c>
      <c r="B6525">
        <v>8</v>
      </c>
      <c r="C6525">
        <v>103</v>
      </c>
      <c r="D6525" s="3">
        <v>3</v>
      </c>
      <c r="E6525" s="3">
        <v>21</v>
      </c>
    </row>
    <row r="6526" spans="1:5" x14ac:dyDescent="0.4">
      <c r="A6526">
        <v>2022</v>
      </c>
      <c r="B6526">
        <v>8</v>
      </c>
      <c r="C6526">
        <v>104</v>
      </c>
      <c r="D6526" s="3">
        <v>3</v>
      </c>
      <c r="E6526" s="3">
        <v>9</v>
      </c>
    </row>
    <row r="6527" spans="1:5" x14ac:dyDescent="0.4">
      <c r="A6527">
        <v>2022</v>
      </c>
      <c r="B6527">
        <v>8</v>
      </c>
      <c r="C6527">
        <v>105</v>
      </c>
      <c r="D6527" s="3">
        <v>1</v>
      </c>
      <c r="E6527" s="3">
        <v>7</v>
      </c>
    </row>
    <row r="6528" spans="1:5" x14ac:dyDescent="0.4">
      <c r="A6528">
        <v>2022</v>
      </c>
      <c r="B6528">
        <v>8</v>
      </c>
      <c r="C6528">
        <v>106</v>
      </c>
      <c r="D6528" s="3"/>
      <c r="E6528" s="3">
        <v>2</v>
      </c>
    </row>
    <row r="6529" spans="1:5" x14ac:dyDescent="0.4">
      <c r="A6529">
        <v>2022</v>
      </c>
      <c r="B6529">
        <v>8</v>
      </c>
      <c r="C6529">
        <v>107</v>
      </c>
      <c r="D6529" s="3"/>
      <c r="E6529" s="3">
        <v>3</v>
      </c>
    </row>
    <row r="6530" spans="1:5" x14ac:dyDescent="0.4">
      <c r="A6530">
        <v>2022</v>
      </c>
      <c r="B6530">
        <v>8</v>
      </c>
      <c r="C6530">
        <v>108</v>
      </c>
      <c r="D6530" s="3"/>
      <c r="E6530" s="3">
        <v>2</v>
      </c>
    </row>
    <row r="6531" spans="1:5" x14ac:dyDescent="0.4">
      <c r="A6531">
        <v>2022</v>
      </c>
      <c r="B6531">
        <v>8</v>
      </c>
      <c r="C6531">
        <v>109</v>
      </c>
      <c r="D6531" s="3">
        <v>1</v>
      </c>
      <c r="E6531" s="3"/>
    </row>
    <row r="6532" spans="1:5" x14ac:dyDescent="0.4">
      <c r="A6532">
        <v>2022</v>
      </c>
      <c r="B6532">
        <v>8</v>
      </c>
      <c r="C6532">
        <v>110</v>
      </c>
      <c r="D6532" s="3"/>
      <c r="E6532" s="3"/>
    </row>
    <row r="6533" spans="1:5" x14ac:dyDescent="0.4">
      <c r="A6533">
        <v>2022</v>
      </c>
      <c r="B6533">
        <v>8</v>
      </c>
      <c r="C6533">
        <v>111</v>
      </c>
      <c r="D6533" s="3"/>
      <c r="E6533" s="3"/>
    </row>
    <row r="6534" spans="1:5" x14ac:dyDescent="0.4">
      <c r="A6534">
        <v>2022</v>
      </c>
      <c r="B6534">
        <v>8</v>
      </c>
      <c r="C6534">
        <v>112</v>
      </c>
      <c r="D6534" s="3"/>
      <c r="E6534" s="3"/>
    </row>
    <row r="6535" spans="1:5" x14ac:dyDescent="0.4">
      <c r="A6535">
        <v>2022</v>
      </c>
      <c r="B6535">
        <v>8</v>
      </c>
      <c r="C6535">
        <v>113</v>
      </c>
      <c r="D6535" s="3"/>
      <c r="E6535" s="3"/>
    </row>
    <row r="6536" spans="1:5" x14ac:dyDescent="0.4">
      <c r="A6536">
        <v>2022</v>
      </c>
      <c r="B6536">
        <v>8</v>
      </c>
      <c r="C6536">
        <v>114</v>
      </c>
      <c r="D6536" s="3"/>
      <c r="E6536" s="3"/>
    </row>
    <row r="6537" spans="1:5" x14ac:dyDescent="0.4">
      <c r="A6537">
        <v>2022</v>
      </c>
      <c r="B6537">
        <v>8</v>
      </c>
      <c r="C6537">
        <v>115</v>
      </c>
      <c r="D6537" s="3"/>
      <c r="E6537" s="3"/>
    </row>
    <row r="6538" spans="1:5" x14ac:dyDescent="0.4">
      <c r="A6538">
        <v>2022</v>
      </c>
      <c r="B6538">
        <v>8</v>
      </c>
      <c r="C6538">
        <v>116</v>
      </c>
      <c r="D6538" s="3"/>
      <c r="E6538" s="3"/>
    </row>
    <row r="6539" spans="1:5" x14ac:dyDescent="0.4">
      <c r="A6539">
        <v>2022</v>
      </c>
      <c r="B6539">
        <v>8</v>
      </c>
      <c r="C6539">
        <v>117</v>
      </c>
      <c r="D6539" s="3"/>
      <c r="E6539" s="3"/>
    </row>
    <row r="6540" spans="1:5" x14ac:dyDescent="0.4">
      <c r="A6540">
        <v>2022</v>
      </c>
      <c r="B6540">
        <v>8</v>
      </c>
      <c r="C6540">
        <v>118</v>
      </c>
      <c r="D6540" s="3"/>
      <c r="E6540" s="3"/>
    </row>
    <row r="6541" spans="1:5" x14ac:dyDescent="0.4">
      <c r="A6541">
        <v>2022</v>
      </c>
      <c r="B6541">
        <v>8</v>
      </c>
      <c r="C6541">
        <v>119</v>
      </c>
      <c r="D6541" s="3"/>
      <c r="E6541" s="3"/>
    </row>
    <row r="6542" spans="1:5" x14ac:dyDescent="0.4">
      <c r="A6542">
        <v>2022</v>
      </c>
      <c r="B6542">
        <v>8</v>
      </c>
      <c r="C6542">
        <v>120</v>
      </c>
      <c r="D6542" s="3"/>
      <c r="E6542" s="3"/>
    </row>
    <row r="6543" spans="1:5" x14ac:dyDescent="0.4">
      <c r="A6543">
        <v>2022</v>
      </c>
      <c r="B6543">
        <v>8</v>
      </c>
      <c r="C6543">
        <v>121</v>
      </c>
      <c r="D6543" s="3"/>
      <c r="E6543" s="3"/>
    </row>
    <row r="6544" spans="1:5" x14ac:dyDescent="0.4">
      <c r="A6544">
        <v>2022</v>
      </c>
      <c r="B6544">
        <v>8</v>
      </c>
      <c r="C6544">
        <v>122</v>
      </c>
      <c r="D6544" s="3"/>
      <c r="E6544" s="3"/>
    </row>
    <row r="6545" spans="1:5" x14ac:dyDescent="0.4">
      <c r="A6545">
        <v>2022</v>
      </c>
      <c r="B6545">
        <v>8</v>
      </c>
      <c r="C6545">
        <v>123</v>
      </c>
      <c r="D6545" s="3"/>
      <c r="E6545" s="3"/>
    </row>
    <row r="6546" spans="1:5" x14ac:dyDescent="0.4">
      <c r="A6546">
        <v>2022</v>
      </c>
      <c r="B6546">
        <v>8</v>
      </c>
      <c r="C6546">
        <v>124</v>
      </c>
      <c r="D6546" s="3"/>
      <c r="E6546" s="3"/>
    </row>
    <row r="6547" spans="1:5" x14ac:dyDescent="0.4">
      <c r="A6547">
        <v>2022</v>
      </c>
      <c r="B6547">
        <v>8</v>
      </c>
      <c r="C6547">
        <v>125</v>
      </c>
      <c r="D6547" s="3"/>
      <c r="E6547" s="3"/>
    </row>
    <row r="6548" spans="1:5" x14ac:dyDescent="0.4">
      <c r="A6548">
        <v>2022</v>
      </c>
      <c r="B6548">
        <v>8</v>
      </c>
      <c r="C6548">
        <v>126</v>
      </c>
      <c r="D6548" s="3"/>
      <c r="E6548" s="3"/>
    </row>
    <row r="6549" spans="1:5" x14ac:dyDescent="0.4">
      <c r="A6549">
        <v>2022</v>
      </c>
      <c r="B6549">
        <v>8</v>
      </c>
      <c r="C6549">
        <v>127</v>
      </c>
      <c r="D6549" s="3"/>
      <c r="E6549" s="3"/>
    </row>
    <row r="6550" spans="1:5" x14ac:dyDescent="0.4">
      <c r="A6550">
        <v>2022</v>
      </c>
      <c r="B6550">
        <v>8</v>
      </c>
      <c r="C6550">
        <v>128</v>
      </c>
      <c r="D6550" s="3"/>
      <c r="E6550" s="3"/>
    </row>
    <row r="6551" spans="1:5" x14ac:dyDescent="0.4">
      <c r="A6551">
        <v>2022</v>
      </c>
      <c r="B6551">
        <v>8</v>
      </c>
      <c r="C6551">
        <v>129</v>
      </c>
      <c r="D6551" s="3"/>
      <c r="E6551" s="3"/>
    </row>
    <row r="6552" spans="1:5" x14ac:dyDescent="0.4">
      <c r="A6552">
        <v>2022</v>
      </c>
      <c r="B6552">
        <v>8</v>
      </c>
      <c r="C6552">
        <v>130</v>
      </c>
      <c r="D6552" s="3"/>
      <c r="E6552" s="3"/>
    </row>
    <row r="6553" spans="1:5" x14ac:dyDescent="0.4">
      <c r="A6553">
        <v>2022</v>
      </c>
      <c r="B6553">
        <v>9</v>
      </c>
      <c r="C6553">
        <v>0</v>
      </c>
      <c r="D6553" s="3">
        <v>917</v>
      </c>
      <c r="E6553" s="3">
        <v>908</v>
      </c>
    </row>
    <row r="6554" spans="1:5" x14ac:dyDescent="0.4">
      <c r="A6554">
        <v>2022</v>
      </c>
      <c r="B6554">
        <v>9</v>
      </c>
      <c r="C6554">
        <v>1</v>
      </c>
      <c r="D6554" s="3">
        <v>970</v>
      </c>
      <c r="E6554" s="3">
        <v>956</v>
      </c>
    </row>
    <row r="6555" spans="1:5" x14ac:dyDescent="0.4">
      <c r="A6555">
        <v>2022</v>
      </c>
      <c r="B6555">
        <v>9</v>
      </c>
      <c r="C6555">
        <v>2</v>
      </c>
      <c r="D6555" s="3">
        <v>1126</v>
      </c>
      <c r="E6555" s="3">
        <v>1038</v>
      </c>
    </row>
    <row r="6556" spans="1:5" x14ac:dyDescent="0.4">
      <c r="A6556">
        <v>2022</v>
      </c>
      <c r="B6556">
        <v>9</v>
      </c>
      <c r="C6556">
        <v>3</v>
      </c>
      <c r="D6556" s="3">
        <v>1225</v>
      </c>
      <c r="E6556" s="3">
        <v>1068</v>
      </c>
    </row>
    <row r="6557" spans="1:5" x14ac:dyDescent="0.4">
      <c r="A6557">
        <v>2022</v>
      </c>
      <c r="B6557">
        <v>9</v>
      </c>
      <c r="C6557">
        <v>4</v>
      </c>
      <c r="D6557" s="3">
        <v>1229</v>
      </c>
      <c r="E6557" s="3">
        <v>1158</v>
      </c>
    </row>
    <row r="6558" spans="1:5" x14ac:dyDescent="0.4">
      <c r="A6558">
        <v>2022</v>
      </c>
      <c r="B6558">
        <v>9</v>
      </c>
      <c r="C6558">
        <v>5</v>
      </c>
      <c r="D6558" s="3">
        <v>1298</v>
      </c>
      <c r="E6558" s="3">
        <v>1207</v>
      </c>
    </row>
    <row r="6559" spans="1:5" x14ac:dyDescent="0.4">
      <c r="A6559">
        <v>2022</v>
      </c>
      <c r="B6559">
        <v>9</v>
      </c>
      <c r="C6559">
        <v>6</v>
      </c>
      <c r="D6559" s="3">
        <v>1414</v>
      </c>
      <c r="E6559" s="3">
        <v>1292</v>
      </c>
    </row>
    <row r="6560" spans="1:5" x14ac:dyDescent="0.4">
      <c r="A6560">
        <v>2022</v>
      </c>
      <c r="B6560">
        <v>9</v>
      </c>
      <c r="C6560">
        <v>7</v>
      </c>
      <c r="D6560" s="3">
        <v>1379</v>
      </c>
      <c r="E6560" s="3">
        <v>1355</v>
      </c>
    </row>
    <row r="6561" spans="1:5" x14ac:dyDescent="0.4">
      <c r="A6561">
        <v>2022</v>
      </c>
      <c r="B6561">
        <v>9</v>
      </c>
      <c r="C6561">
        <v>8</v>
      </c>
      <c r="D6561" s="3">
        <v>1410</v>
      </c>
      <c r="E6561" s="3">
        <v>1372</v>
      </c>
    </row>
    <row r="6562" spans="1:5" x14ac:dyDescent="0.4">
      <c r="A6562">
        <v>2022</v>
      </c>
      <c r="B6562">
        <v>9</v>
      </c>
      <c r="C6562">
        <v>9</v>
      </c>
      <c r="D6562" s="3">
        <v>1426</v>
      </c>
      <c r="E6562" s="3">
        <v>1427</v>
      </c>
    </row>
    <row r="6563" spans="1:5" x14ac:dyDescent="0.4">
      <c r="A6563">
        <v>2022</v>
      </c>
      <c r="B6563">
        <v>9</v>
      </c>
      <c r="C6563">
        <v>10</v>
      </c>
      <c r="D6563" s="3">
        <v>1492</v>
      </c>
      <c r="E6563" s="3">
        <v>1464</v>
      </c>
    </row>
    <row r="6564" spans="1:5" x14ac:dyDescent="0.4">
      <c r="A6564">
        <v>2022</v>
      </c>
      <c r="B6564">
        <v>9</v>
      </c>
      <c r="C6564">
        <v>11</v>
      </c>
      <c r="D6564" s="3">
        <v>1555</v>
      </c>
      <c r="E6564" s="3">
        <v>1523</v>
      </c>
    </row>
    <row r="6565" spans="1:5" x14ac:dyDescent="0.4">
      <c r="A6565">
        <v>2022</v>
      </c>
      <c r="B6565">
        <v>9</v>
      </c>
      <c r="C6565">
        <v>12</v>
      </c>
      <c r="D6565" s="3">
        <v>1605</v>
      </c>
      <c r="E6565" s="3">
        <v>1505</v>
      </c>
    </row>
    <row r="6566" spans="1:5" x14ac:dyDescent="0.4">
      <c r="A6566">
        <v>2022</v>
      </c>
      <c r="B6566">
        <v>9</v>
      </c>
      <c r="C6566">
        <v>13</v>
      </c>
      <c r="D6566" s="3">
        <v>1575</v>
      </c>
      <c r="E6566" s="3">
        <v>1503</v>
      </c>
    </row>
    <row r="6567" spans="1:5" x14ac:dyDescent="0.4">
      <c r="A6567">
        <v>2022</v>
      </c>
      <c r="B6567">
        <v>9</v>
      </c>
      <c r="C6567">
        <v>14</v>
      </c>
      <c r="D6567" s="3">
        <v>1613</v>
      </c>
      <c r="E6567" s="3">
        <v>1573</v>
      </c>
    </row>
    <row r="6568" spans="1:5" x14ac:dyDescent="0.4">
      <c r="A6568">
        <v>2022</v>
      </c>
      <c r="B6568">
        <v>9</v>
      </c>
      <c r="C6568">
        <v>15</v>
      </c>
      <c r="D6568" s="3">
        <v>1815</v>
      </c>
      <c r="E6568" s="3">
        <v>1593</v>
      </c>
    </row>
    <row r="6569" spans="1:5" x14ac:dyDescent="0.4">
      <c r="A6569">
        <v>2022</v>
      </c>
      <c r="B6569">
        <v>9</v>
      </c>
      <c r="C6569">
        <v>16</v>
      </c>
      <c r="D6569" s="3">
        <v>2032</v>
      </c>
      <c r="E6569" s="3">
        <v>1615</v>
      </c>
    </row>
    <row r="6570" spans="1:5" x14ac:dyDescent="0.4">
      <c r="A6570">
        <v>2022</v>
      </c>
      <c r="B6570">
        <v>9</v>
      </c>
      <c r="C6570">
        <v>17</v>
      </c>
      <c r="D6570" s="3">
        <v>2038</v>
      </c>
      <c r="E6570" s="3">
        <v>1639</v>
      </c>
    </row>
    <row r="6571" spans="1:5" x14ac:dyDescent="0.4">
      <c r="A6571">
        <v>2022</v>
      </c>
      <c r="B6571">
        <v>9</v>
      </c>
      <c r="C6571">
        <v>18</v>
      </c>
      <c r="D6571" s="3">
        <v>2164</v>
      </c>
      <c r="E6571" s="3">
        <v>1694</v>
      </c>
    </row>
    <row r="6572" spans="1:5" x14ac:dyDescent="0.4">
      <c r="A6572">
        <v>2022</v>
      </c>
      <c r="B6572">
        <v>9</v>
      </c>
      <c r="C6572">
        <v>19</v>
      </c>
      <c r="D6572" s="3">
        <v>2319</v>
      </c>
      <c r="E6572" s="3">
        <v>1850</v>
      </c>
    </row>
    <row r="6573" spans="1:5" x14ac:dyDescent="0.4">
      <c r="A6573">
        <v>2022</v>
      </c>
      <c r="B6573">
        <v>9</v>
      </c>
      <c r="C6573">
        <v>20</v>
      </c>
      <c r="D6573" s="3">
        <v>2458</v>
      </c>
      <c r="E6573" s="3">
        <v>1833</v>
      </c>
    </row>
    <row r="6574" spans="1:5" x14ac:dyDescent="0.4">
      <c r="A6574">
        <v>2022</v>
      </c>
      <c r="B6574">
        <v>9</v>
      </c>
      <c r="C6574">
        <v>21</v>
      </c>
      <c r="D6574" s="3">
        <v>2535</v>
      </c>
      <c r="E6574" s="3">
        <v>1871</v>
      </c>
    </row>
    <row r="6575" spans="1:5" x14ac:dyDescent="0.4">
      <c r="A6575">
        <v>2022</v>
      </c>
      <c r="B6575">
        <v>9</v>
      </c>
      <c r="C6575">
        <v>22</v>
      </c>
      <c r="D6575" s="3">
        <v>2400</v>
      </c>
      <c r="E6575" s="3">
        <v>1850</v>
      </c>
    </row>
    <row r="6576" spans="1:5" x14ac:dyDescent="0.4">
      <c r="A6576">
        <v>2022</v>
      </c>
      <c r="B6576">
        <v>9</v>
      </c>
      <c r="C6576">
        <v>23</v>
      </c>
      <c r="D6576" s="3">
        <v>2094</v>
      </c>
      <c r="E6576" s="3">
        <v>1722</v>
      </c>
    </row>
    <row r="6577" spans="1:5" x14ac:dyDescent="0.4">
      <c r="A6577">
        <v>2022</v>
      </c>
      <c r="B6577">
        <v>9</v>
      </c>
      <c r="C6577">
        <v>24</v>
      </c>
      <c r="D6577" s="3">
        <v>1957</v>
      </c>
      <c r="E6577" s="3">
        <v>1651</v>
      </c>
    </row>
    <row r="6578" spans="1:5" x14ac:dyDescent="0.4">
      <c r="A6578">
        <v>2022</v>
      </c>
      <c r="B6578">
        <v>9</v>
      </c>
      <c r="C6578">
        <v>25</v>
      </c>
      <c r="D6578" s="3">
        <v>1893</v>
      </c>
      <c r="E6578" s="3">
        <v>1586</v>
      </c>
    </row>
    <row r="6579" spans="1:5" x14ac:dyDescent="0.4">
      <c r="A6579">
        <v>2022</v>
      </c>
      <c r="B6579">
        <v>9</v>
      </c>
      <c r="C6579">
        <v>26</v>
      </c>
      <c r="D6579" s="3">
        <v>1907</v>
      </c>
      <c r="E6579" s="3">
        <v>1527</v>
      </c>
    </row>
    <row r="6580" spans="1:5" x14ac:dyDescent="0.4">
      <c r="A6580">
        <v>2022</v>
      </c>
      <c r="B6580">
        <v>9</v>
      </c>
      <c r="C6580">
        <v>27</v>
      </c>
      <c r="D6580" s="3">
        <v>1868</v>
      </c>
      <c r="E6580" s="3">
        <v>1497</v>
      </c>
    </row>
    <row r="6581" spans="1:5" x14ac:dyDescent="0.4">
      <c r="A6581">
        <v>2022</v>
      </c>
      <c r="B6581">
        <v>9</v>
      </c>
      <c r="C6581">
        <v>28</v>
      </c>
      <c r="D6581" s="3">
        <v>1826</v>
      </c>
      <c r="E6581" s="3">
        <v>1513</v>
      </c>
    </row>
    <row r="6582" spans="1:5" x14ac:dyDescent="0.4">
      <c r="A6582">
        <v>2022</v>
      </c>
      <c r="B6582">
        <v>9</v>
      </c>
      <c r="C6582">
        <v>29</v>
      </c>
      <c r="D6582" s="3">
        <v>1745</v>
      </c>
      <c r="E6582" s="3">
        <v>1382</v>
      </c>
    </row>
    <row r="6583" spans="1:5" x14ac:dyDescent="0.4">
      <c r="A6583">
        <v>2022</v>
      </c>
      <c r="B6583">
        <v>9</v>
      </c>
      <c r="C6583">
        <v>30</v>
      </c>
      <c r="D6583" s="3">
        <v>1756</v>
      </c>
      <c r="E6583" s="3">
        <v>1496</v>
      </c>
    </row>
    <row r="6584" spans="1:5" x14ac:dyDescent="0.4">
      <c r="A6584">
        <v>2022</v>
      </c>
      <c r="B6584">
        <v>9</v>
      </c>
      <c r="C6584">
        <v>31</v>
      </c>
      <c r="D6584" s="3">
        <v>1762</v>
      </c>
      <c r="E6584" s="3">
        <v>1462</v>
      </c>
    </row>
    <row r="6585" spans="1:5" x14ac:dyDescent="0.4">
      <c r="A6585">
        <v>2022</v>
      </c>
      <c r="B6585">
        <v>9</v>
      </c>
      <c r="C6585">
        <v>32</v>
      </c>
      <c r="D6585" s="3">
        <v>1809</v>
      </c>
      <c r="E6585" s="3">
        <v>1547</v>
      </c>
    </row>
    <row r="6586" spans="1:5" x14ac:dyDescent="0.4">
      <c r="A6586">
        <v>2022</v>
      </c>
      <c r="B6586">
        <v>9</v>
      </c>
      <c r="C6586">
        <v>33</v>
      </c>
      <c r="D6586" s="3">
        <v>1801</v>
      </c>
      <c r="E6586" s="3">
        <v>1639</v>
      </c>
    </row>
    <row r="6587" spans="1:5" x14ac:dyDescent="0.4">
      <c r="A6587">
        <v>2022</v>
      </c>
      <c r="B6587">
        <v>9</v>
      </c>
      <c r="C6587">
        <v>34</v>
      </c>
      <c r="D6587" s="3">
        <v>1926</v>
      </c>
      <c r="E6587" s="3">
        <v>1641</v>
      </c>
    </row>
    <row r="6588" spans="1:5" x14ac:dyDescent="0.4">
      <c r="A6588">
        <v>2022</v>
      </c>
      <c r="B6588">
        <v>9</v>
      </c>
      <c r="C6588">
        <v>35</v>
      </c>
      <c r="D6588" s="3">
        <v>1972</v>
      </c>
      <c r="E6588" s="3">
        <v>1741</v>
      </c>
    </row>
    <row r="6589" spans="1:5" x14ac:dyDescent="0.4">
      <c r="A6589">
        <v>2022</v>
      </c>
      <c r="B6589">
        <v>9</v>
      </c>
      <c r="C6589">
        <v>36</v>
      </c>
      <c r="D6589" s="3">
        <v>1956</v>
      </c>
      <c r="E6589" s="3">
        <v>1685</v>
      </c>
    </row>
    <row r="6590" spans="1:5" x14ac:dyDescent="0.4">
      <c r="A6590">
        <v>2022</v>
      </c>
      <c r="B6590">
        <v>9</v>
      </c>
      <c r="C6590">
        <v>37</v>
      </c>
      <c r="D6590" s="3">
        <v>2027</v>
      </c>
      <c r="E6590" s="3">
        <v>1864</v>
      </c>
    </row>
    <row r="6591" spans="1:5" x14ac:dyDescent="0.4">
      <c r="A6591">
        <v>2022</v>
      </c>
      <c r="B6591">
        <v>9</v>
      </c>
      <c r="C6591">
        <v>38</v>
      </c>
      <c r="D6591" s="3">
        <v>2019</v>
      </c>
      <c r="E6591" s="3">
        <v>1855</v>
      </c>
    </row>
    <row r="6592" spans="1:5" x14ac:dyDescent="0.4">
      <c r="A6592">
        <v>2022</v>
      </c>
      <c r="B6592">
        <v>9</v>
      </c>
      <c r="C6592">
        <v>39</v>
      </c>
      <c r="D6592" s="3">
        <v>2159</v>
      </c>
      <c r="E6592" s="3">
        <v>2005</v>
      </c>
    </row>
    <row r="6593" spans="1:5" x14ac:dyDescent="0.4">
      <c r="A6593">
        <v>2022</v>
      </c>
      <c r="B6593">
        <v>9</v>
      </c>
      <c r="C6593">
        <v>40</v>
      </c>
      <c r="D6593" s="3">
        <v>2131</v>
      </c>
      <c r="E6593" s="3">
        <v>1987</v>
      </c>
    </row>
    <row r="6594" spans="1:5" x14ac:dyDescent="0.4">
      <c r="A6594">
        <v>2022</v>
      </c>
      <c r="B6594">
        <v>9</v>
      </c>
      <c r="C6594">
        <v>41</v>
      </c>
      <c r="D6594" s="3">
        <v>2165</v>
      </c>
      <c r="E6594" s="3">
        <v>2051</v>
      </c>
    </row>
    <row r="6595" spans="1:5" x14ac:dyDescent="0.4">
      <c r="A6595">
        <v>2022</v>
      </c>
      <c r="B6595">
        <v>9</v>
      </c>
      <c r="C6595">
        <v>42</v>
      </c>
      <c r="D6595" s="3">
        <v>2223</v>
      </c>
      <c r="E6595" s="3">
        <v>2173</v>
      </c>
    </row>
    <row r="6596" spans="1:5" x14ac:dyDescent="0.4">
      <c r="A6596">
        <v>2022</v>
      </c>
      <c r="B6596">
        <v>9</v>
      </c>
      <c r="C6596">
        <v>43</v>
      </c>
      <c r="D6596" s="3">
        <v>2437</v>
      </c>
      <c r="E6596" s="3">
        <v>2259</v>
      </c>
    </row>
    <row r="6597" spans="1:5" x14ac:dyDescent="0.4">
      <c r="A6597">
        <v>2022</v>
      </c>
      <c r="B6597">
        <v>9</v>
      </c>
      <c r="C6597">
        <v>44</v>
      </c>
      <c r="D6597" s="3">
        <v>2494</v>
      </c>
      <c r="E6597" s="3">
        <v>2362</v>
      </c>
    </row>
    <row r="6598" spans="1:5" x14ac:dyDescent="0.4">
      <c r="A6598">
        <v>2022</v>
      </c>
      <c r="B6598">
        <v>9</v>
      </c>
      <c r="C6598">
        <v>45</v>
      </c>
      <c r="D6598" s="3">
        <v>2630</v>
      </c>
      <c r="E6598" s="3">
        <v>2491</v>
      </c>
    </row>
    <row r="6599" spans="1:5" x14ac:dyDescent="0.4">
      <c r="A6599">
        <v>2022</v>
      </c>
      <c r="B6599">
        <v>9</v>
      </c>
      <c r="C6599">
        <v>46</v>
      </c>
      <c r="D6599" s="3">
        <v>2904</v>
      </c>
      <c r="E6599" s="3">
        <v>2644</v>
      </c>
    </row>
    <row r="6600" spans="1:5" x14ac:dyDescent="0.4">
      <c r="A6600">
        <v>2022</v>
      </c>
      <c r="B6600">
        <v>9</v>
      </c>
      <c r="C6600">
        <v>47</v>
      </c>
      <c r="D6600" s="3">
        <v>3006</v>
      </c>
      <c r="E6600" s="3">
        <v>2892</v>
      </c>
    </row>
    <row r="6601" spans="1:5" x14ac:dyDescent="0.4">
      <c r="A6601">
        <v>2022</v>
      </c>
      <c r="B6601">
        <v>9</v>
      </c>
      <c r="C6601">
        <v>48</v>
      </c>
      <c r="D6601" s="3">
        <v>3225</v>
      </c>
      <c r="E6601" s="3">
        <v>3008</v>
      </c>
    </row>
    <row r="6602" spans="1:5" x14ac:dyDescent="0.4">
      <c r="A6602">
        <v>2022</v>
      </c>
      <c r="B6602">
        <v>9</v>
      </c>
      <c r="C6602">
        <v>49</v>
      </c>
      <c r="D6602" s="3">
        <v>3391</v>
      </c>
      <c r="E6602" s="3">
        <v>3146</v>
      </c>
    </row>
    <row r="6603" spans="1:5" x14ac:dyDescent="0.4">
      <c r="A6603">
        <v>2022</v>
      </c>
      <c r="B6603">
        <v>9</v>
      </c>
      <c r="C6603">
        <v>50</v>
      </c>
      <c r="D6603" s="3">
        <v>3389</v>
      </c>
      <c r="E6603" s="3">
        <v>3165</v>
      </c>
    </row>
    <row r="6604" spans="1:5" x14ac:dyDescent="0.4">
      <c r="A6604">
        <v>2022</v>
      </c>
      <c r="B6604">
        <v>9</v>
      </c>
      <c r="C6604">
        <v>51</v>
      </c>
      <c r="D6604" s="3">
        <v>3372</v>
      </c>
      <c r="E6604" s="3">
        <v>3206</v>
      </c>
    </row>
    <row r="6605" spans="1:5" x14ac:dyDescent="0.4">
      <c r="A6605">
        <v>2022</v>
      </c>
      <c r="B6605">
        <v>9</v>
      </c>
      <c r="C6605">
        <v>52</v>
      </c>
      <c r="D6605" s="3">
        <v>3201</v>
      </c>
      <c r="E6605" s="3">
        <v>2979</v>
      </c>
    </row>
    <row r="6606" spans="1:5" x14ac:dyDescent="0.4">
      <c r="A6606">
        <v>2022</v>
      </c>
      <c r="B6606">
        <v>9</v>
      </c>
      <c r="C6606">
        <v>53</v>
      </c>
      <c r="D6606" s="3">
        <v>3170</v>
      </c>
      <c r="E6606" s="3">
        <v>2889</v>
      </c>
    </row>
    <row r="6607" spans="1:5" x14ac:dyDescent="0.4">
      <c r="A6607">
        <v>2022</v>
      </c>
      <c r="B6607">
        <v>9</v>
      </c>
      <c r="C6607">
        <v>54</v>
      </c>
      <c r="D6607" s="3">
        <v>3031</v>
      </c>
      <c r="E6607" s="3">
        <v>2860</v>
      </c>
    </row>
    <row r="6608" spans="1:5" x14ac:dyDescent="0.4">
      <c r="A6608">
        <v>2022</v>
      </c>
      <c r="B6608">
        <v>9</v>
      </c>
      <c r="C6608">
        <v>55</v>
      </c>
      <c r="D6608" s="3">
        <v>3021</v>
      </c>
      <c r="E6608" s="3">
        <v>2878</v>
      </c>
    </row>
    <row r="6609" spans="1:5" x14ac:dyDescent="0.4">
      <c r="A6609">
        <v>2022</v>
      </c>
      <c r="B6609">
        <v>9</v>
      </c>
      <c r="C6609">
        <v>56</v>
      </c>
      <c r="D6609" s="3">
        <v>2341</v>
      </c>
      <c r="E6609" s="3">
        <v>2204</v>
      </c>
    </row>
    <row r="6610" spans="1:5" x14ac:dyDescent="0.4">
      <c r="A6610">
        <v>2022</v>
      </c>
      <c r="B6610">
        <v>9</v>
      </c>
      <c r="C6610">
        <v>57</v>
      </c>
      <c r="D6610" s="3">
        <v>2795</v>
      </c>
      <c r="E6610" s="3">
        <v>2713</v>
      </c>
    </row>
    <row r="6611" spans="1:5" x14ac:dyDescent="0.4">
      <c r="A6611">
        <v>2022</v>
      </c>
      <c r="B6611">
        <v>9</v>
      </c>
      <c r="C6611">
        <v>58</v>
      </c>
      <c r="D6611" s="3">
        <v>2559</v>
      </c>
      <c r="E6611" s="3">
        <v>2491</v>
      </c>
    </row>
    <row r="6612" spans="1:5" x14ac:dyDescent="0.4">
      <c r="A6612">
        <v>2022</v>
      </c>
      <c r="B6612">
        <v>9</v>
      </c>
      <c r="C6612">
        <v>59</v>
      </c>
      <c r="D6612" s="3">
        <v>2567</v>
      </c>
      <c r="E6612" s="3">
        <v>2407</v>
      </c>
    </row>
    <row r="6613" spans="1:5" x14ac:dyDescent="0.4">
      <c r="A6613">
        <v>2022</v>
      </c>
      <c r="B6613">
        <v>9</v>
      </c>
      <c r="C6613">
        <v>60</v>
      </c>
      <c r="D6613" s="3">
        <v>2467</v>
      </c>
      <c r="E6613" s="3">
        <v>2343</v>
      </c>
    </row>
    <row r="6614" spans="1:5" x14ac:dyDescent="0.4">
      <c r="A6614">
        <v>2022</v>
      </c>
      <c r="B6614">
        <v>9</v>
      </c>
      <c r="C6614">
        <v>61</v>
      </c>
      <c r="D6614" s="3">
        <v>2357</v>
      </c>
      <c r="E6614" s="3">
        <v>2281</v>
      </c>
    </row>
    <row r="6615" spans="1:5" x14ac:dyDescent="0.4">
      <c r="A6615">
        <v>2022</v>
      </c>
      <c r="B6615">
        <v>9</v>
      </c>
      <c r="C6615">
        <v>62</v>
      </c>
      <c r="D6615" s="3">
        <v>2362</v>
      </c>
      <c r="E6615" s="3">
        <v>2282</v>
      </c>
    </row>
    <row r="6616" spans="1:5" x14ac:dyDescent="0.4">
      <c r="A6616">
        <v>2022</v>
      </c>
      <c r="B6616">
        <v>9</v>
      </c>
      <c r="C6616">
        <v>63</v>
      </c>
      <c r="D6616" s="3">
        <v>2420</v>
      </c>
      <c r="E6616" s="3">
        <v>2280</v>
      </c>
    </row>
    <row r="6617" spans="1:5" x14ac:dyDescent="0.4">
      <c r="A6617">
        <v>2022</v>
      </c>
      <c r="B6617">
        <v>9</v>
      </c>
      <c r="C6617">
        <v>64</v>
      </c>
      <c r="D6617" s="3">
        <v>2240</v>
      </c>
      <c r="E6617" s="3">
        <v>2174</v>
      </c>
    </row>
    <row r="6618" spans="1:5" x14ac:dyDescent="0.4">
      <c r="A6618">
        <v>2022</v>
      </c>
      <c r="B6618">
        <v>9</v>
      </c>
      <c r="C6618">
        <v>65</v>
      </c>
      <c r="D6618" s="3">
        <v>2181</v>
      </c>
      <c r="E6618" s="3">
        <v>2159</v>
      </c>
    </row>
    <row r="6619" spans="1:5" x14ac:dyDescent="0.4">
      <c r="A6619">
        <v>2022</v>
      </c>
      <c r="B6619">
        <v>9</v>
      </c>
      <c r="C6619">
        <v>66</v>
      </c>
      <c r="D6619" s="3">
        <v>2250</v>
      </c>
      <c r="E6619" s="3">
        <v>2313</v>
      </c>
    </row>
    <row r="6620" spans="1:5" x14ac:dyDescent="0.4">
      <c r="A6620">
        <v>2022</v>
      </c>
      <c r="B6620">
        <v>9</v>
      </c>
      <c r="C6620">
        <v>67</v>
      </c>
      <c r="D6620" s="3">
        <v>2328</v>
      </c>
      <c r="E6620" s="3">
        <v>2374</v>
      </c>
    </row>
    <row r="6621" spans="1:5" x14ac:dyDescent="0.4">
      <c r="A6621">
        <v>2022</v>
      </c>
      <c r="B6621">
        <v>9</v>
      </c>
      <c r="C6621">
        <v>68</v>
      </c>
      <c r="D6621" s="3">
        <v>2323</v>
      </c>
      <c r="E6621" s="3">
        <v>2406</v>
      </c>
    </row>
    <row r="6622" spans="1:5" x14ac:dyDescent="0.4">
      <c r="A6622">
        <v>2022</v>
      </c>
      <c r="B6622">
        <v>9</v>
      </c>
      <c r="C6622">
        <v>69</v>
      </c>
      <c r="D6622" s="3">
        <v>2491</v>
      </c>
      <c r="E6622" s="3">
        <v>2499</v>
      </c>
    </row>
    <row r="6623" spans="1:5" x14ac:dyDescent="0.4">
      <c r="A6623">
        <v>2022</v>
      </c>
      <c r="B6623">
        <v>9</v>
      </c>
      <c r="C6623">
        <v>70</v>
      </c>
      <c r="D6623" s="3">
        <v>2663</v>
      </c>
      <c r="E6623" s="3">
        <v>2804</v>
      </c>
    </row>
    <row r="6624" spans="1:5" x14ac:dyDescent="0.4">
      <c r="A6624">
        <v>2022</v>
      </c>
      <c r="B6624">
        <v>9</v>
      </c>
      <c r="C6624">
        <v>71</v>
      </c>
      <c r="D6624" s="3">
        <v>2762</v>
      </c>
      <c r="E6624" s="3">
        <v>3019</v>
      </c>
    </row>
    <row r="6625" spans="1:5" x14ac:dyDescent="0.4">
      <c r="A6625">
        <v>2022</v>
      </c>
      <c r="B6625">
        <v>9</v>
      </c>
      <c r="C6625">
        <v>72</v>
      </c>
      <c r="D6625" s="3">
        <v>3026</v>
      </c>
      <c r="E6625" s="3">
        <v>3329</v>
      </c>
    </row>
    <row r="6626" spans="1:5" x14ac:dyDescent="0.4">
      <c r="A6626">
        <v>2022</v>
      </c>
      <c r="B6626">
        <v>9</v>
      </c>
      <c r="C6626">
        <v>73</v>
      </c>
      <c r="D6626" s="3">
        <v>3381</v>
      </c>
      <c r="E6626" s="3">
        <v>3737</v>
      </c>
    </row>
    <row r="6627" spans="1:5" x14ac:dyDescent="0.4">
      <c r="A6627">
        <v>2022</v>
      </c>
      <c r="B6627">
        <v>9</v>
      </c>
      <c r="C6627">
        <v>74</v>
      </c>
      <c r="D6627" s="3">
        <v>3181</v>
      </c>
      <c r="E6627" s="3">
        <v>3816</v>
      </c>
    </row>
    <row r="6628" spans="1:5" x14ac:dyDescent="0.4">
      <c r="A6628">
        <v>2022</v>
      </c>
      <c r="B6628">
        <v>9</v>
      </c>
      <c r="C6628">
        <v>75</v>
      </c>
      <c r="D6628" s="3">
        <v>3193</v>
      </c>
      <c r="E6628" s="3">
        <v>3806</v>
      </c>
    </row>
    <row r="6629" spans="1:5" x14ac:dyDescent="0.4">
      <c r="A6629">
        <v>2022</v>
      </c>
      <c r="B6629">
        <v>9</v>
      </c>
      <c r="C6629">
        <v>76</v>
      </c>
      <c r="D6629" s="3">
        <v>1855</v>
      </c>
      <c r="E6629" s="3">
        <v>2322</v>
      </c>
    </row>
    <row r="6630" spans="1:5" x14ac:dyDescent="0.4">
      <c r="A6630">
        <v>2022</v>
      </c>
      <c r="B6630">
        <v>9</v>
      </c>
      <c r="C6630">
        <v>77</v>
      </c>
      <c r="D6630" s="3">
        <v>2013</v>
      </c>
      <c r="E6630" s="3">
        <v>2528</v>
      </c>
    </row>
    <row r="6631" spans="1:5" x14ac:dyDescent="0.4">
      <c r="A6631">
        <v>2022</v>
      </c>
      <c r="B6631">
        <v>9</v>
      </c>
      <c r="C6631">
        <v>78</v>
      </c>
      <c r="D6631" s="3">
        <v>2548</v>
      </c>
      <c r="E6631" s="3">
        <v>3202</v>
      </c>
    </row>
    <row r="6632" spans="1:5" x14ac:dyDescent="0.4">
      <c r="A6632">
        <v>2022</v>
      </c>
      <c r="B6632">
        <v>9</v>
      </c>
      <c r="C6632">
        <v>79</v>
      </c>
      <c r="D6632" s="3">
        <v>2420</v>
      </c>
      <c r="E6632" s="3">
        <v>2943</v>
      </c>
    </row>
    <row r="6633" spans="1:5" x14ac:dyDescent="0.4">
      <c r="A6633">
        <v>2022</v>
      </c>
      <c r="B6633">
        <v>9</v>
      </c>
      <c r="C6633">
        <v>80</v>
      </c>
      <c r="D6633" s="3">
        <v>2428</v>
      </c>
      <c r="E6633" s="3">
        <v>2960</v>
      </c>
    </row>
    <row r="6634" spans="1:5" x14ac:dyDescent="0.4">
      <c r="A6634">
        <v>2022</v>
      </c>
      <c r="B6634">
        <v>9</v>
      </c>
      <c r="C6634">
        <v>81</v>
      </c>
      <c r="D6634" s="3">
        <v>2217</v>
      </c>
      <c r="E6634" s="3">
        <v>2821</v>
      </c>
    </row>
    <row r="6635" spans="1:5" x14ac:dyDescent="0.4">
      <c r="A6635">
        <v>2022</v>
      </c>
      <c r="B6635">
        <v>9</v>
      </c>
      <c r="C6635">
        <v>82</v>
      </c>
      <c r="D6635" s="3">
        <v>1848</v>
      </c>
      <c r="E6635" s="3">
        <v>2445</v>
      </c>
    </row>
    <row r="6636" spans="1:5" x14ac:dyDescent="0.4">
      <c r="A6636">
        <v>2022</v>
      </c>
      <c r="B6636">
        <v>9</v>
      </c>
      <c r="C6636">
        <v>83</v>
      </c>
      <c r="D6636" s="3">
        <v>1586</v>
      </c>
      <c r="E6636" s="3">
        <v>2074</v>
      </c>
    </row>
    <row r="6637" spans="1:5" x14ac:dyDescent="0.4">
      <c r="A6637">
        <v>2022</v>
      </c>
      <c r="B6637">
        <v>9</v>
      </c>
      <c r="C6637">
        <v>84</v>
      </c>
      <c r="D6637" s="3">
        <v>1451</v>
      </c>
      <c r="E6637" s="3">
        <v>2095</v>
      </c>
    </row>
    <row r="6638" spans="1:5" x14ac:dyDescent="0.4">
      <c r="A6638">
        <v>2022</v>
      </c>
      <c r="B6638">
        <v>9</v>
      </c>
      <c r="C6638">
        <v>85</v>
      </c>
      <c r="D6638" s="3">
        <v>1386</v>
      </c>
      <c r="E6638" s="3">
        <v>1918</v>
      </c>
    </row>
    <row r="6639" spans="1:5" x14ac:dyDescent="0.4">
      <c r="A6639">
        <v>2022</v>
      </c>
      <c r="B6639">
        <v>9</v>
      </c>
      <c r="C6639">
        <v>86</v>
      </c>
      <c r="D6639" s="3">
        <v>1254</v>
      </c>
      <c r="E6639" s="3">
        <v>1865</v>
      </c>
    </row>
    <row r="6640" spans="1:5" x14ac:dyDescent="0.4">
      <c r="A6640">
        <v>2022</v>
      </c>
      <c r="B6640">
        <v>9</v>
      </c>
      <c r="C6640">
        <v>87</v>
      </c>
      <c r="D6640" s="3">
        <v>1140</v>
      </c>
      <c r="E6640" s="3">
        <v>1785</v>
      </c>
    </row>
    <row r="6641" spans="1:5" x14ac:dyDescent="0.4">
      <c r="A6641">
        <v>2022</v>
      </c>
      <c r="B6641">
        <v>9</v>
      </c>
      <c r="C6641">
        <v>88</v>
      </c>
      <c r="D6641" s="3">
        <v>837</v>
      </c>
      <c r="E6641" s="3">
        <v>1511</v>
      </c>
    </row>
    <row r="6642" spans="1:5" x14ac:dyDescent="0.4">
      <c r="A6642">
        <v>2022</v>
      </c>
      <c r="B6642">
        <v>9</v>
      </c>
      <c r="C6642">
        <v>89</v>
      </c>
      <c r="D6642" s="3">
        <v>725</v>
      </c>
      <c r="E6642" s="3">
        <v>1381</v>
      </c>
    </row>
    <row r="6643" spans="1:5" x14ac:dyDescent="0.4">
      <c r="A6643">
        <v>2022</v>
      </c>
      <c r="B6643">
        <v>9</v>
      </c>
      <c r="C6643">
        <v>90</v>
      </c>
      <c r="D6643" s="3">
        <v>583</v>
      </c>
      <c r="E6643" s="3">
        <v>1184</v>
      </c>
    </row>
    <row r="6644" spans="1:5" x14ac:dyDescent="0.4">
      <c r="A6644">
        <v>2022</v>
      </c>
      <c r="B6644">
        <v>9</v>
      </c>
      <c r="C6644">
        <v>91</v>
      </c>
      <c r="D6644" s="3">
        <v>448</v>
      </c>
      <c r="E6644" s="3">
        <v>974</v>
      </c>
    </row>
    <row r="6645" spans="1:5" x14ac:dyDescent="0.4">
      <c r="A6645">
        <v>2022</v>
      </c>
      <c r="B6645">
        <v>9</v>
      </c>
      <c r="C6645">
        <v>92</v>
      </c>
      <c r="D6645" s="3">
        <v>310</v>
      </c>
      <c r="E6645" s="3">
        <v>841</v>
      </c>
    </row>
    <row r="6646" spans="1:5" x14ac:dyDescent="0.4">
      <c r="A6646">
        <v>2022</v>
      </c>
      <c r="B6646">
        <v>9</v>
      </c>
      <c r="C6646">
        <v>93</v>
      </c>
      <c r="D6646" s="3">
        <v>262</v>
      </c>
      <c r="E6646" s="3">
        <v>690</v>
      </c>
    </row>
    <row r="6647" spans="1:5" x14ac:dyDescent="0.4">
      <c r="A6647">
        <v>2022</v>
      </c>
      <c r="B6647">
        <v>9</v>
      </c>
      <c r="C6647">
        <v>94</v>
      </c>
      <c r="D6647" s="3">
        <v>199</v>
      </c>
      <c r="E6647" s="3">
        <v>548</v>
      </c>
    </row>
    <row r="6648" spans="1:5" x14ac:dyDescent="0.4">
      <c r="A6648">
        <v>2022</v>
      </c>
      <c r="B6648">
        <v>9</v>
      </c>
      <c r="C6648">
        <v>95</v>
      </c>
      <c r="D6648" s="3">
        <v>134</v>
      </c>
      <c r="E6648" s="3">
        <v>406</v>
      </c>
    </row>
    <row r="6649" spans="1:5" x14ac:dyDescent="0.4">
      <c r="A6649">
        <v>2022</v>
      </c>
      <c r="B6649">
        <v>9</v>
      </c>
      <c r="C6649">
        <v>96</v>
      </c>
      <c r="D6649" s="3">
        <v>87</v>
      </c>
      <c r="E6649" s="3">
        <v>340</v>
      </c>
    </row>
    <row r="6650" spans="1:5" x14ac:dyDescent="0.4">
      <c r="A6650">
        <v>2022</v>
      </c>
      <c r="B6650">
        <v>9</v>
      </c>
      <c r="C6650">
        <v>97</v>
      </c>
      <c r="D6650" s="3">
        <v>45</v>
      </c>
      <c r="E6650" s="3">
        <v>303</v>
      </c>
    </row>
    <row r="6651" spans="1:5" x14ac:dyDescent="0.4">
      <c r="A6651">
        <v>2022</v>
      </c>
      <c r="B6651">
        <v>9</v>
      </c>
      <c r="C6651">
        <v>98</v>
      </c>
      <c r="D6651" s="3">
        <v>43</v>
      </c>
      <c r="E6651" s="3">
        <v>187</v>
      </c>
    </row>
    <row r="6652" spans="1:5" x14ac:dyDescent="0.4">
      <c r="A6652">
        <v>2022</v>
      </c>
      <c r="B6652">
        <v>9</v>
      </c>
      <c r="C6652">
        <v>99</v>
      </c>
      <c r="D6652" s="3">
        <v>23</v>
      </c>
      <c r="E6652" s="3">
        <v>136</v>
      </c>
    </row>
    <row r="6653" spans="1:5" x14ac:dyDescent="0.4">
      <c r="A6653">
        <v>2022</v>
      </c>
      <c r="B6653">
        <v>9</v>
      </c>
      <c r="C6653">
        <v>100</v>
      </c>
      <c r="D6653" s="3">
        <v>13</v>
      </c>
      <c r="E6653" s="3">
        <v>74</v>
      </c>
    </row>
    <row r="6654" spans="1:5" x14ac:dyDescent="0.4">
      <c r="A6654">
        <v>2022</v>
      </c>
      <c r="B6654">
        <v>9</v>
      </c>
      <c r="C6654">
        <v>101</v>
      </c>
      <c r="D6654" s="3">
        <v>5</v>
      </c>
      <c r="E6654" s="3">
        <v>64</v>
      </c>
    </row>
    <row r="6655" spans="1:5" x14ac:dyDescent="0.4">
      <c r="A6655">
        <v>2022</v>
      </c>
      <c r="B6655">
        <v>9</v>
      </c>
      <c r="C6655">
        <v>102</v>
      </c>
      <c r="D6655" s="3">
        <v>9</v>
      </c>
      <c r="E6655" s="3">
        <v>42</v>
      </c>
    </row>
    <row r="6656" spans="1:5" x14ac:dyDescent="0.4">
      <c r="A6656">
        <v>2022</v>
      </c>
      <c r="B6656">
        <v>9</v>
      </c>
      <c r="C6656">
        <v>103</v>
      </c>
      <c r="D6656" s="3">
        <v>3</v>
      </c>
      <c r="E6656" s="3">
        <v>19</v>
      </c>
    </row>
    <row r="6657" spans="1:5" x14ac:dyDescent="0.4">
      <c r="A6657">
        <v>2022</v>
      </c>
      <c r="B6657">
        <v>9</v>
      </c>
      <c r="C6657">
        <v>104</v>
      </c>
      <c r="D6657" s="3">
        <v>2</v>
      </c>
      <c r="E6657" s="3">
        <v>12</v>
      </c>
    </row>
    <row r="6658" spans="1:5" x14ac:dyDescent="0.4">
      <c r="A6658">
        <v>2022</v>
      </c>
      <c r="B6658">
        <v>9</v>
      </c>
      <c r="C6658">
        <v>105</v>
      </c>
      <c r="D6658" s="3">
        <v>1</v>
      </c>
      <c r="E6658" s="3">
        <v>6</v>
      </c>
    </row>
    <row r="6659" spans="1:5" x14ac:dyDescent="0.4">
      <c r="A6659">
        <v>2022</v>
      </c>
      <c r="B6659">
        <v>9</v>
      </c>
      <c r="C6659">
        <v>106</v>
      </c>
      <c r="D6659" s="3"/>
      <c r="E6659" s="3">
        <v>3</v>
      </c>
    </row>
    <row r="6660" spans="1:5" x14ac:dyDescent="0.4">
      <c r="A6660">
        <v>2022</v>
      </c>
      <c r="B6660">
        <v>9</v>
      </c>
      <c r="C6660">
        <v>107</v>
      </c>
      <c r="D6660" s="3"/>
      <c r="E6660" s="3">
        <v>1</v>
      </c>
    </row>
    <row r="6661" spans="1:5" x14ac:dyDescent="0.4">
      <c r="A6661">
        <v>2022</v>
      </c>
      <c r="B6661">
        <v>9</v>
      </c>
      <c r="C6661">
        <v>108</v>
      </c>
      <c r="D6661" s="3"/>
      <c r="E6661" s="3">
        <v>2</v>
      </c>
    </row>
    <row r="6662" spans="1:5" x14ac:dyDescent="0.4">
      <c r="A6662">
        <v>2022</v>
      </c>
      <c r="B6662">
        <v>9</v>
      </c>
      <c r="C6662">
        <v>109</v>
      </c>
      <c r="D6662" s="3">
        <v>1</v>
      </c>
      <c r="E6662" s="3"/>
    </row>
    <row r="6663" spans="1:5" x14ac:dyDescent="0.4">
      <c r="A6663">
        <v>2022</v>
      </c>
      <c r="B6663">
        <v>9</v>
      </c>
      <c r="C6663">
        <v>110</v>
      </c>
      <c r="D6663" s="3"/>
      <c r="E6663" s="3"/>
    </row>
    <row r="6664" spans="1:5" x14ac:dyDescent="0.4">
      <c r="A6664">
        <v>2022</v>
      </c>
      <c r="B6664">
        <v>9</v>
      </c>
      <c r="C6664">
        <v>111</v>
      </c>
      <c r="D6664" s="3"/>
      <c r="E6664" s="3"/>
    </row>
    <row r="6665" spans="1:5" x14ac:dyDescent="0.4">
      <c r="A6665">
        <v>2022</v>
      </c>
      <c r="B6665">
        <v>9</v>
      </c>
      <c r="C6665">
        <v>112</v>
      </c>
      <c r="D6665" s="3"/>
      <c r="E6665" s="3"/>
    </row>
    <row r="6666" spans="1:5" x14ac:dyDescent="0.4">
      <c r="A6666">
        <v>2022</v>
      </c>
      <c r="B6666">
        <v>9</v>
      </c>
      <c r="C6666">
        <v>113</v>
      </c>
      <c r="D6666" s="3"/>
      <c r="E6666" s="3"/>
    </row>
    <row r="6667" spans="1:5" x14ac:dyDescent="0.4">
      <c r="A6667">
        <v>2022</v>
      </c>
      <c r="B6667">
        <v>9</v>
      </c>
      <c r="C6667">
        <v>114</v>
      </c>
      <c r="D6667" s="3"/>
      <c r="E6667" s="3"/>
    </row>
    <row r="6668" spans="1:5" x14ac:dyDescent="0.4">
      <c r="A6668">
        <v>2022</v>
      </c>
      <c r="B6668">
        <v>9</v>
      </c>
      <c r="C6668">
        <v>115</v>
      </c>
      <c r="D6668" s="3"/>
      <c r="E6668" s="3"/>
    </row>
    <row r="6669" spans="1:5" x14ac:dyDescent="0.4">
      <c r="A6669">
        <v>2022</v>
      </c>
      <c r="B6669">
        <v>9</v>
      </c>
      <c r="C6669">
        <v>116</v>
      </c>
      <c r="D6669" s="3"/>
      <c r="E6669" s="3"/>
    </row>
    <row r="6670" spans="1:5" x14ac:dyDescent="0.4">
      <c r="A6670">
        <v>2022</v>
      </c>
      <c r="B6670">
        <v>9</v>
      </c>
      <c r="C6670">
        <v>117</v>
      </c>
      <c r="D6670" s="3"/>
      <c r="E6670" s="3"/>
    </row>
    <row r="6671" spans="1:5" x14ac:dyDescent="0.4">
      <c r="A6671">
        <v>2022</v>
      </c>
      <c r="B6671">
        <v>9</v>
      </c>
      <c r="C6671">
        <v>118</v>
      </c>
      <c r="D6671" s="3"/>
      <c r="E6671" s="3"/>
    </row>
    <row r="6672" spans="1:5" x14ac:dyDescent="0.4">
      <c r="A6672">
        <v>2022</v>
      </c>
      <c r="B6672">
        <v>9</v>
      </c>
      <c r="C6672">
        <v>119</v>
      </c>
      <c r="D6672" s="3"/>
      <c r="E6672" s="3"/>
    </row>
    <row r="6673" spans="1:5" x14ac:dyDescent="0.4">
      <c r="A6673">
        <v>2022</v>
      </c>
      <c r="B6673">
        <v>9</v>
      </c>
      <c r="C6673">
        <v>120</v>
      </c>
      <c r="D6673" s="3"/>
      <c r="E6673" s="3"/>
    </row>
    <row r="6674" spans="1:5" x14ac:dyDescent="0.4">
      <c r="A6674">
        <v>2022</v>
      </c>
      <c r="B6674">
        <v>9</v>
      </c>
      <c r="C6674">
        <v>121</v>
      </c>
      <c r="D6674" s="3"/>
      <c r="E6674" s="3"/>
    </row>
    <row r="6675" spans="1:5" x14ac:dyDescent="0.4">
      <c r="A6675">
        <v>2022</v>
      </c>
      <c r="B6675">
        <v>9</v>
      </c>
      <c r="C6675">
        <v>122</v>
      </c>
      <c r="D6675" s="3"/>
      <c r="E6675" s="3"/>
    </row>
    <row r="6676" spans="1:5" x14ac:dyDescent="0.4">
      <c r="A6676">
        <v>2022</v>
      </c>
      <c r="B6676">
        <v>9</v>
      </c>
      <c r="C6676">
        <v>123</v>
      </c>
      <c r="D6676" s="3"/>
      <c r="E6676" s="3"/>
    </row>
    <row r="6677" spans="1:5" x14ac:dyDescent="0.4">
      <c r="A6677">
        <v>2022</v>
      </c>
      <c r="B6677">
        <v>9</v>
      </c>
      <c r="C6677">
        <v>124</v>
      </c>
      <c r="D6677" s="3"/>
      <c r="E6677" s="3"/>
    </row>
    <row r="6678" spans="1:5" x14ac:dyDescent="0.4">
      <c r="A6678">
        <v>2022</v>
      </c>
      <c r="B6678">
        <v>9</v>
      </c>
      <c r="C6678">
        <v>125</v>
      </c>
      <c r="D6678" s="3"/>
      <c r="E6678" s="3"/>
    </row>
    <row r="6679" spans="1:5" x14ac:dyDescent="0.4">
      <c r="A6679">
        <v>2022</v>
      </c>
      <c r="B6679">
        <v>9</v>
      </c>
      <c r="C6679">
        <v>126</v>
      </c>
      <c r="D6679" s="3"/>
      <c r="E6679" s="3"/>
    </row>
    <row r="6680" spans="1:5" x14ac:dyDescent="0.4">
      <c r="A6680">
        <v>2022</v>
      </c>
      <c r="B6680">
        <v>9</v>
      </c>
      <c r="C6680">
        <v>127</v>
      </c>
      <c r="D6680" s="3"/>
      <c r="E6680" s="3"/>
    </row>
    <row r="6681" spans="1:5" x14ac:dyDescent="0.4">
      <c r="A6681">
        <v>2022</v>
      </c>
      <c r="B6681">
        <v>9</v>
      </c>
      <c r="C6681">
        <v>128</v>
      </c>
      <c r="D6681" s="3"/>
      <c r="E6681" s="3"/>
    </row>
    <row r="6682" spans="1:5" x14ac:dyDescent="0.4">
      <c r="A6682">
        <v>2022</v>
      </c>
      <c r="B6682">
        <v>9</v>
      </c>
      <c r="C6682">
        <v>129</v>
      </c>
      <c r="D6682" s="3"/>
      <c r="E6682" s="3"/>
    </row>
    <row r="6683" spans="1:5" x14ac:dyDescent="0.4">
      <c r="A6683">
        <v>2022</v>
      </c>
      <c r="B6683">
        <v>9</v>
      </c>
      <c r="C6683">
        <v>130</v>
      </c>
      <c r="D6683" s="3"/>
      <c r="E6683" s="3"/>
    </row>
    <row r="6684" spans="1:5" x14ac:dyDescent="0.4">
      <c r="A6684">
        <v>2022</v>
      </c>
      <c r="B6684">
        <v>10</v>
      </c>
      <c r="C6684">
        <v>0</v>
      </c>
      <c r="D6684" s="3">
        <v>908</v>
      </c>
      <c r="E6684" s="3">
        <v>954</v>
      </c>
    </row>
    <row r="6685" spans="1:5" x14ac:dyDescent="0.4">
      <c r="A6685">
        <v>2022</v>
      </c>
      <c r="B6685">
        <v>10</v>
      </c>
      <c r="C6685">
        <v>1</v>
      </c>
      <c r="D6685" s="3">
        <v>972</v>
      </c>
      <c r="E6685" s="3">
        <v>924</v>
      </c>
    </row>
    <row r="6686" spans="1:5" x14ac:dyDescent="0.4">
      <c r="A6686">
        <v>2022</v>
      </c>
      <c r="B6686">
        <v>10</v>
      </c>
      <c r="C6686">
        <v>2</v>
      </c>
      <c r="D6686" s="3">
        <v>1109</v>
      </c>
      <c r="E6686" s="3">
        <v>1042</v>
      </c>
    </row>
    <row r="6687" spans="1:5" x14ac:dyDescent="0.4">
      <c r="A6687">
        <v>2022</v>
      </c>
      <c r="B6687">
        <v>10</v>
      </c>
      <c r="C6687">
        <v>3</v>
      </c>
      <c r="D6687" s="3">
        <v>1215</v>
      </c>
      <c r="E6687" s="3">
        <v>1049</v>
      </c>
    </row>
    <row r="6688" spans="1:5" x14ac:dyDescent="0.4">
      <c r="A6688">
        <v>2022</v>
      </c>
      <c r="B6688">
        <v>10</v>
      </c>
      <c r="C6688">
        <v>4</v>
      </c>
      <c r="D6688" s="3">
        <v>1234</v>
      </c>
      <c r="E6688" s="3">
        <v>1160</v>
      </c>
    </row>
    <row r="6689" spans="1:5" x14ac:dyDescent="0.4">
      <c r="A6689">
        <v>2022</v>
      </c>
      <c r="B6689">
        <v>10</v>
      </c>
      <c r="C6689">
        <v>5</v>
      </c>
      <c r="D6689" s="3">
        <v>1297</v>
      </c>
      <c r="E6689" s="3">
        <v>1206</v>
      </c>
    </row>
    <row r="6690" spans="1:5" x14ac:dyDescent="0.4">
      <c r="A6690">
        <v>2022</v>
      </c>
      <c r="B6690">
        <v>10</v>
      </c>
      <c r="C6690">
        <v>6</v>
      </c>
      <c r="D6690" s="3">
        <v>1419</v>
      </c>
      <c r="E6690" s="3">
        <v>1293</v>
      </c>
    </row>
    <row r="6691" spans="1:5" x14ac:dyDescent="0.4">
      <c r="A6691">
        <v>2022</v>
      </c>
      <c r="B6691">
        <v>10</v>
      </c>
      <c r="C6691">
        <v>7</v>
      </c>
      <c r="D6691" s="3">
        <v>1380</v>
      </c>
      <c r="E6691" s="3">
        <v>1341</v>
      </c>
    </row>
    <row r="6692" spans="1:5" x14ac:dyDescent="0.4">
      <c r="A6692">
        <v>2022</v>
      </c>
      <c r="B6692">
        <v>10</v>
      </c>
      <c r="C6692">
        <v>8</v>
      </c>
      <c r="D6692" s="3">
        <v>1399</v>
      </c>
      <c r="E6692" s="3">
        <v>1363</v>
      </c>
    </row>
    <row r="6693" spans="1:5" x14ac:dyDescent="0.4">
      <c r="A6693">
        <v>2022</v>
      </c>
      <c r="B6693">
        <v>10</v>
      </c>
      <c r="C6693">
        <v>9</v>
      </c>
      <c r="D6693" s="3">
        <v>1414</v>
      </c>
      <c r="E6693" s="3">
        <v>1454</v>
      </c>
    </row>
    <row r="6694" spans="1:5" x14ac:dyDescent="0.4">
      <c r="A6694">
        <v>2022</v>
      </c>
      <c r="B6694">
        <v>10</v>
      </c>
      <c r="C6694">
        <v>10</v>
      </c>
      <c r="D6694" s="3">
        <v>1494</v>
      </c>
      <c r="E6694" s="3">
        <v>1432</v>
      </c>
    </row>
    <row r="6695" spans="1:5" x14ac:dyDescent="0.4">
      <c r="A6695">
        <v>2022</v>
      </c>
      <c r="B6695">
        <v>10</v>
      </c>
      <c r="C6695">
        <v>11</v>
      </c>
      <c r="D6695" s="3">
        <v>1564</v>
      </c>
      <c r="E6695" s="3">
        <v>1535</v>
      </c>
    </row>
    <row r="6696" spans="1:5" x14ac:dyDescent="0.4">
      <c r="A6696">
        <v>2022</v>
      </c>
      <c r="B6696">
        <v>10</v>
      </c>
      <c r="C6696">
        <v>12</v>
      </c>
      <c r="D6696" s="3">
        <v>1593</v>
      </c>
      <c r="E6696" s="3">
        <v>1491</v>
      </c>
    </row>
    <row r="6697" spans="1:5" x14ac:dyDescent="0.4">
      <c r="A6697">
        <v>2022</v>
      </c>
      <c r="B6697">
        <v>10</v>
      </c>
      <c r="C6697">
        <v>13</v>
      </c>
      <c r="D6697" s="3">
        <v>1589</v>
      </c>
      <c r="E6697" s="3">
        <v>1510</v>
      </c>
    </row>
    <row r="6698" spans="1:5" x14ac:dyDescent="0.4">
      <c r="A6698">
        <v>2022</v>
      </c>
      <c r="B6698">
        <v>10</v>
      </c>
      <c r="C6698">
        <v>14</v>
      </c>
      <c r="D6698" s="3">
        <v>1570</v>
      </c>
      <c r="E6698" s="3">
        <v>1542</v>
      </c>
    </row>
    <row r="6699" spans="1:5" x14ac:dyDescent="0.4">
      <c r="A6699">
        <v>2022</v>
      </c>
      <c r="B6699">
        <v>10</v>
      </c>
      <c r="C6699">
        <v>15</v>
      </c>
      <c r="D6699" s="3">
        <v>1796</v>
      </c>
      <c r="E6699" s="3">
        <v>1629</v>
      </c>
    </row>
    <row r="6700" spans="1:5" x14ac:dyDescent="0.4">
      <c r="A6700">
        <v>2022</v>
      </c>
      <c r="B6700">
        <v>10</v>
      </c>
      <c r="C6700">
        <v>16</v>
      </c>
      <c r="D6700" s="3">
        <v>2053</v>
      </c>
      <c r="E6700" s="3">
        <v>1602</v>
      </c>
    </row>
    <row r="6701" spans="1:5" x14ac:dyDescent="0.4">
      <c r="A6701">
        <v>2022</v>
      </c>
      <c r="B6701">
        <v>10</v>
      </c>
      <c r="C6701">
        <v>17</v>
      </c>
      <c r="D6701" s="3">
        <v>2015</v>
      </c>
      <c r="E6701" s="3">
        <v>1626</v>
      </c>
    </row>
    <row r="6702" spans="1:5" x14ac:dyDescent="0.4">
      <c r="A6702">
        <v>2022</v>
      </c>
      <c r="B6702">
        <v>10</v>
      </c>
      <c r="C6702">
        <v>18</v>
      </c>
      <c r="D6702" s="3">
        <v>2160</v>
      </c>
      <c r="E6702" s="3">
        <v>1676</v>
      </c>
    </row>
    <row r="6703" spans="1:5" x14ac:dyDescent="0.4">
      <c r="A6703">
        <v>2022</v>
      </c>
      <c r="B6703">
        <v>10</v>
      </c>
      <c r="C6703">
        <v>19</v>
      </c>
      <c r="D6703" s="3">
        <v>2346</v>
      </c>
      <c r="E6703" s="3">
        <v>1863</v>
      </c>
    </row>
    <row r="6704" spans="1:5" x14ac:dyDescent="0.4">
      <c r="A6704">
        <v>2022</v>
      </c>
      <c r="B6704">
        <v>10</v>
      </c>
      <c r="C6704">
        <v>20</v>
      </c>
      <c r="D6704" s="3">
        <v>2438</v>
      </c>
      <c r="E6704" s="3">
        <v>1818</v>
      </c>
    </row>
    <row r="6705" spans="1:5" x14ac:dyDescent="0.4">
      <c r="A6705">
        <v>2022</v>
      </c>
      <c r="B6705">
        <v>10</v>
      </c>
      <c r="C6705">
        <v>21</v>
      </c>
      <c r="D6705" s="3">
        <v>2512</v>
      </c>
      <c r="E6705" s="3">
        <v>1881</v>
      </c>
    </row>
    <row r="6706" spans="1:5" x14ac:dyDescent="0.4">
      <c r="A6706">
        <v>2022</v>
      </c>
      <c r="B6706">
        <v>10</v>
      </c>
      <c r="C6706">
        <v>22</v>
      </c>
      <c r="D6706" s="3">
        <v>2502</v>
      </c>
      <c r="E6706" s="3">
        <v>1866</v>
      </c>
    </row>
    <row r="6707" spans="1:5" x14ac:dyDescent="0.4">
      <c r="A6707">
        <v>2022</v>
      </c>
      <c r="B6707">
        <v>10</v>
      </c>
      <c r="C6707">
        <v>23</v>
      </c>
      <c r="D6707" s="3">
        <v>2108</v>
      </c>
      <c r="E6707" s="3">
        <v>1717</v>
      </c>
    </row>
    <row r="6708" spans="1:5" x14ac:dyDescent="0.4">
      <c r="A6708">
        <v>2022</v>
      </c>
      <c r="B6708">
        <v>10</v>
      </c>
      <c r="C6708">
        <v>24</v>
      </c>
      <c r="D6708" s="3">
        <v>1968</v>
      </c>
      <c r="E6708" s="3">
        <v>1668</v>
      </c>
    </row>
    <row r="6709" spans="1:5" x14ac:dyDescent="0.4">
      <c r="A6709">
        <v>2022</v>
      </c>
      <c r="B6709">
        <v>10</v>
      </c>
      <c r="C6709">
        <v>25</v>
      </c>
      <c r="D6709" s="3">
        <v>1930</v>
      </c>
      <c r="E6709" s="3">
        <v>1567</v>
      </c>
    </row>
    <row r="6710" spans="1:5" x14ac:dyDescent="0.4">
      <c r="A6710">
        <v>2022</v>
      </c>
      <c r="B6710">
        <v>10</v>
      </c>
      <c r="C6710">
        <v>26</v>
      </c>
      <c r="D6710" s="3">
        <v>1905</v>
      </c>
      <c r="E6710" s="3">
        <v>1533</v>
      </c>
    </row>
    <row r="6711" spans="1:5" x14ac:dyDescent="0.4">
      <c r="A6711">
        <v>2022</v>
      </c>
      <c r="B6711">
        <v>10</v>
      </c>
      <c r="C6711">
        <v>27</v>
      </c>
      <c r="D6711" s="3">
        <v>1881</v>
      </c>
      <c r="E6711" s="3">
        <v>1498</v>
      </c>
    </row>
    <row r="6712" spans="1:5" x14ac:dyDescent="0.4">
      <c r="A6712">
        <v>2022</v>
      </c>
      <c r="B6712">
        <v>10</v>
      </c>
      <c r="C6712">
        <v>28</v>
      </c>
      <c r="D6712" s="3">
        <v>1831</v>
      </c>
      <c r="E6712" s="3">
        <v>1510</v>
      </c>
    </row>
    <row r="6713" spans="1:5" x14ac:dyDescent="0.4">
      <c r="A6713">
        <v>2022</v>
      </c>
      <c r="B6713">
        <v>10</v>
      </c>
      <c r="C6713">
        <v>29</v>
      </c>
      <c r="D6713" s="3">
        <v>1763</v>
      </c>
      <c r="E6713" s="3">
        <v>1393</v>
      </c>
    </row>
    <row r="6714" spans="1:5" x14ac:dyDescent="0.4">
      <c r="A6714">
        <v>2022</v>
      </c>
      <c r="B6714">
        <v>10</v>
      </c>
      <c r="C6714">
        <v>30</v>
      </c>
      <c r="D6714" s="3">
        <v>1739</v>
      </c>
      <c r="E6714" s="3">
        <v>1471</v>
      </c>
    </row>
    <row r="6715" spans="1:5" x14ac:dyDescent="0.4">
      <c r="A6715">
        <v>2022</v>
      </c>
      <c r="B6715">
        <v>10</v>
      </c>
      <c r="C6715">
        <v>31</v>
      </c>
      <c r="D6715" s="3">
        <v>1755</v>
      </c>
      <c r="E6715" s="3">
        <v>1491</v>
      </c>
    </row>
    <row r="6716" spans="1:5" x14ac:dyDescent="0.4">
      <c r="A6716">
        <v>2022</v>
      </c>
      <c r="B6716">
        <v>10</v>
      </c>
      <c r="C6716">
        <v>32</v>
      </c>
      <c r="D6716" s="3">
        <v>1813</v>
      </c>
      <c r="E6716" s="3">
        <v>1526</v>
      </c>
    </row>
    <row r="6717" spans="1:5" x14ac:dyDescent="0.4">
      <c r="A6717">
        <v>2022</v>
      </c>
      <c r="B6717">
        <v>10</v>
      </c>
      <c r="C6717">
        <v>33</v>
      </c>
      <c r="D6717" s="3">
        <v>1770</v>
      </c>
      <c r="E6717" s="3">
        <v>1631</v>
      </c>
    </row>
    <row r="6718" spans="1:5" x14ac:dyDescent="0.4">
      <c r="A6718">
        <v>2022</v>
      </c>
      <c r="B6718">
        <v>10</v>
      </c>
      <c r="C6718">
        <v>34</v>
      </c>
      <c r="D6718" s="3">
        <v>1941</v>
      </c>
      <c r="E6718" s="3">
        <v>1650</v>
      </c>
    </row>
    <row r="6719" spans="1:5" x14ac:dyDescent="0.4">
      <c r="A6719">
        <v>2022</v>
      </c>
      <c r="B6719">
        <v>10</v>
      </c>
      <c r="C6719">
        <v>35</v>
      </c>
      <c r="D6719" s="3">
        <v>1951</v>
      </c>
      <c r="E6719" s="3">
        <v>1736</v>
      </c>
    </row>
    <row r="6720" spans="1:5" x14ac:dyDescent="0.4">
      <c r="A6720">
        <v>2022</v>
      </c>
      <c r="B6720">
        <v>10</v>
      </c>
      <c r="C6720">
        <v>36</v>
      </c>
      <c r="D6720" s="3">
        <v>1983</v>
      </c>
      <c r="E6720" s="3">
        <v>1685</v>
      </c>
    </row>
    <row r="6721" spans="1:5" x14ac:dyDescent="0.4">
      <c r="A6721">
        <v>2022</v>
      </c>
      <c r="B6721">
        <v>10</v>
      </c>
      <c r="C6721">
        <v>37</v>
      </c>
      <c r="D6721" s="3">
        <v>2005</v>
      </c>
      <c r="E6721" s="3">
        <v>1827</v>
      </c>
    </row>
    <row r="6722" spans="1:5" x14ac:dyDescent="0.4">
      <c r="A6722">
        <v>2022</v>
      </c>
      <c r="B6722">
        <v>10</v>
      </c>
      <c r="C6722">
        <v>38</v>
      </c>
      <c r="D6722" s="3">
        <v>2054</v>
      </c>
      <c r="E6722" s="3">
        <v>1872</v>
      </c>
    </row>
    <row r="6723" spans="1:5" x14ac:dyDescent="0.4">
      <c r="A6723">
        <v>2022</v>
      </c>
      <c r="B6723">
        <v>10</v>
      </c>
      <c r="C6723">
        <v>39</v>
      </c>
      <c r="D6723" s="3">
        <v>2144</v>
      </c>
      <c r="E6723" s="3">
        <v>2001</v>
      </c>
    </row>
    <row r="6724" spans="1:5" x14ac:dyDescent="0.4">
      <c r="A6724">
        <v>2022</v>
      </c>
      <c r="B6724">
        <v>10</v>
      </c>
      <c r="C6724">
        <v>40</v>
      </c>
      <c r="D6724" s="3">
        <v>2135</v>
      </c>
      <c r="E6724" s="3">
        <v>1980</v>
      </c>
    </row>
    <row r="6725" spans="1:5" x14ac:dyDescent="0.4">
      <c r="A6725">
        <v>2022</v>
      </c>
      <c r="B6725">
        <v>10</v>
      </c>
      <c r="C6725">
        <v>41</v>
      </c>
      <c r="D6725" s="3">
        <v>2133</v>
      </c>
      <c r="E6725" s="3">
        <v>2045</v>
      </c>
    </row>
    <row r="6726" spans="1:5" x14ac:dyDescent="0.4">
      <c r="A6726">
        <v>2022</v>
      </c>
      <c r="B6726">
        <v>10</v>
      </c>
      <c r="C6726">
        <v>42</v>
      </c>
      <c r="D6726" s="3">
        <v>2231</v>
      </c>
      <c r="E6726" s="3">
        <v>2149</v>
      </c>
    </row>
    <row r="6727" spans="1:5" x14ac:dyDescent="0.4">
      <c r="A6727">
        <v>2022</v>
      </c>
      <c r="B6727">
        <v>10</v>
      </c>
      <c r="C6727">
        <v>43</v>
      </c>
      <c r="D6727" s="3">
        <v>2417</v>
      </c>
      <c r="E6727" s="3">
        <v>2290</v>
      </c>
    </row>
    <row r="6728" spans="1:5" x14ac:dyDescent="0.4">
      <c r="A6728">
        <v>2022</v>
      </c>
      <c r="B6728">
        <v>10</v>
      </c>
      <c r="C6728">
        <v>44</v>
      </c>
      <c r="D6728" s="3">
        <v>2478</v>
      </c>
      <c r="E6728" s="3">
        <v>2315</v>
      </c>
    </row>
    <row r="6729" spans="1:5" x14ac:dyDescent="0.4">
      <c r="A6729">
        <v>2022</v>
      </c>
      <c r="B6729">
        <v>10</v>
      </c>
      <c r="C6729">
        <v>45</v>
      </c>
      <c r="D6729" s="3">
        <v>2638</v>
      </c>
      <c r="E6729" s="3">
        <v>2491</v>
      </c>
    </row>
    <row r="6730" spans="1:5" x14ac:dyDescent="0.4">
      <c r="A6730">
        <v>2022</v>
      </c>
      <c r="B6730">
        <v>10</v>
      </c>
      <c r="C6730">
        <v>46</v>
      </c>
      <c r="D6730" s="3">
        <v>2892</v>
      </c>
      <c r="E6730" s="3">
        <v>2640</v>
      </c>
    </row>
    <row r="6731" spans="1:5" x14ac:dyDescent="0.4">
      <c r="A6731">
        <v>2022</v>
      </c>
      <c r="B6731">
        <v>10</v>
      </c>
      <c r="C6731">
        <v>47</v>
      </c>
      <c r="D6731" s="3">
        <v>2941</v>
      </c>
      <c r="E6731" s="3">
        <v>2867</v>
      </c>
    </row>
    <row r="6732" spans="1:5" x14ac:dyDescent="0.4">
      <c r="A6732">
        <v>2022</v>
      </c>
      <c r="B6732">
        <v>10</v>
      </c>
      <c r="C6732">
        <v>48</v>
      </c>
      <c r="D6732" s="3">
        <v>3219</v>
      </c>
      <c r="E6732" s="3">
        <v>2980</v>
      </c>
    </row>
    <row r="6733" spans="1:5" x14ac:dyDescent="0.4">
      <c r="A6733">
        <v>2022</v>
      </c>
      <c r="B6733">
        <v>10</v>
      </c>
      <c r="C6733">
        <v>49</v>
      </c>
      <c r="D6733" s="3">
        <v>3384</v>
      </c>
      <c r="E6733" s="3">
        <v>3170</v>
      </c>
    </row>
    <row r="6734" spans="1:5" x14ac:dyDescent="0.4">
      <c r="A6734">
        <v>2022</v>
      </c>
      <c r="B6734">
        <v>10</v>
      </c>
      <c r="C6734">
        <v>50</v>
      </c>
      <c r="D6734" s="3">
        <v>3386</v>
      </c>
      <c r="E6734" s="3">
        <v>3151</v>
      </c>
    </row>
    <row r="6735" spans="1:5" x14ac:dyDescent="0.4">
      <c r="A6735">
        <v>2022</v>
      </c>
      <c r="B6735">
        <v>10</v>
      </c>
      <c r="C6735">
        <v>51</v>
      </c>
      <c r="D6735" s="3">
        <v>3396</v>
      </c>
      <c r="E6735" s="3">
        <v>3207</v>
      </c>
    </row>
    <row r="6736" spans="1:5" x14ac:dyDescent="0.4">
      <c r="A6736">
        <v>2022</v>
      </c>
      <c r="B6736">
        <v>10</v>
      </c>
      <c r="C6736">
        <v>52</v>
      </c>
      <c r="D6736" s="3">
        <v>3248</v>
      </c>
      <c r="E6736" s="3">
        <v>2989</v>
      </c>
    </row>
    <row r="6737" spans="1:5" x14ac:dyDescent="0.4">
      <c r="A6737">
        <v>2022</v>
      </c>
      <c r="B6737">
        <v>10</v>
      </c>
      <c r="C6737">
        <v>53</v>
      </c>
      <c r="D6737" s="3">
        <v>3159</v>
      </c>
      <c r="E6737" s="3">
        <v>2925</v>
      </c>
    </row>
    <row r="6738" spans="1:5" x14ac:dyDescent="0.4">
      <c r="A6738">
        <v>2022</v>
      </c>
      <c r="B6738">
        <v>10</v>
      </c>
      <c r="C6738">
        <v>54</v>
      </c>
      <c r="D6738" s="3">
        <v>3020</v>
      </c>
      <c r="E6738" s="3">
        <v>2822</v>
      </c>
    </row>
    <row r="6739" spans="1:5" x14ac:dyDescent="0.4">
      <c r="A6739">
        <v>2022</v>
      </c>
      <c r="B6739">
        <v>10</v>
      </c>
      <c r="C6739">
        <v>55</v>
      </c>
      <c r="D6739" s="3">
        <v>3070</v>
      </c>
      <c r="E6739" s="3">
        <v>2927</v>
      </c>
    </row>
    <row r="6740" spans="1:5" x14ac:dyDescent="0.4">
      <c r="A6740">
        <v>2022</v>
      </c>
      <c r="B6740">
        <v>10</v>
      </c>
      <c r="C6740">
        <v>56</v>
      </c>
      <c r="D6740" s="3">
        <v>2282</v>
      </c>
      <c r="E6740" s="3">
        <v>2181</v>
      </c>
    </row>
    <row r="6741" spans="1:5" x14ac:dyDescent="0.4">
      <c r="A6741">
        <v>2022</v>
      </c>
      <c r="B6741">
        <v>10</v>
      </c>
      <c r="C6741">
        <v>57</v>
      </c>
      <c r="D6741" s="3">
        <v>2827</v>
      </c>
      <c r="E6741" s="3">
        <v>2722</v>
      </c>
    </row>
    <row r="6742" spans="1:5" x14ac:dyDescent="0.4">
      <c r="A6742">
        <v>2022</v>
      </c>
      <c r="B6742">
        <v>10</v>
      </c>
      <c r="C6742">
        <v>58</v>
      </c>
      <c r="D6742" s="3">
        <v>2578</v>
      </c>
      <c r="E6742" s="3">
        <v>2510</v>
      </c>
    </row>
    <row r="6743" spans="1:5" x14ac:dyDescent="0.4">
      <c r="A6743">
        <v>2022</v>
      </c>
      <c r="B6743">
        <v>10</v>
      </c>
      <c r="C6743">
        <v>59</v>
      </c>
      <c r="D6743" s="3">
        <v>2592</v>
      </c>
      <c r="E6743" s="3">
        <v>2446</v>
      </c>
    </row>
    <row r="6744" spans="1:5" x14ac:dyDescent="0.4">
      <c r="A6744">
        <v>2022</v>
      </c>
      <c r="B6744">
        <v>10</v>
      </c>
      <c r="C6744">
        <v>60</v>
      </c>
      <c r="D6744" s="3">
        <v>2445</v>
      </c>
      <c r="E6744" s="3">
        <v>2346</v>
      </c>
    </row>
    <row r="6745" spans="1:5" x14ac:dyDescent="0.4">
      <c r="A6745">
        <v>2022</v>
      </c>
      <c r="B6745">
        <v>10</v>
      </c>
      <c r="C6745">
        <v>61</v>
      </c>
      <c r="D6745" s="3">
        <v>2410</v>
      </c>
      <c r="E6745" s="3">
        <v>2276</v>
      </c>
    </row>
    <row r="6746" spans="1:5" x14ac:dyDescent="0.4">
      <c r="A6746">
        <v>2022</v>
      </c>
      <c r="B6746">
        <v>10</v>
      </c>
      <c r="C6746">
        <v>62</v>
      </c>
      <c r="D6746" s="3">
        <v>2321</v>
      </c>
      <c r="E6746" s="3">
        <v>2261</v>
      </c>
    </row>
    <row r="6747" spans="1:5" x14ac:dyDescent="0.4">
      <c r="A6747">
        <v>2022</v>
      </c>
      <c r="B6747">
        <v>10</v>
      </c>
      <c r="C6747">
        <v>63</v>
      </c>
      <c r="D6747" s="3">
        <v>2430</v>
      </c>
      <c r="E6747" s="3">
        <v>2278</v>
      </c>
    </row>
    <row r="6748" spans="1:5" x14ac:dyDescent="0.4">
      <c r="A6748">
        <v>2022</v>
      </c>
      <c r="B6748">
        <v>10</v>
      </c>
      <c r="C6748">
        <v>64</v>
      </c>
      <c r="D6748" s="3">
        <v>2242</v>
      </c>
      <c r="E6748" s="3">
        <v>2206</v>
      </c>
    </row>
    <row r="6749" spans="1:5" x14ac:dyDescent="0.4">
      <c r="A6749">
        <v>2022</v>
      </c>
      <c r="B6749">
        <v>10</v>
      </c>
      <c r="C6749">
        <v>65</v>
      </c>
      <c r="D6749" s="3">
        <v>2159</v>
      </c>
      <c r="E6749" s="3">
        <v>2156</v>
      </c>
    </row>
    <row r="6750" spans="1:5" x14ac:dyDescent="0.4">
      <c r="A6750">
        <v>2022</v>
      </c>
      <c r="B6750">
        <v>10</v>
      </c>
      <c r="C6750">
        <v>66</v>
      </c>
      <c r="D6750" s="3">
        <v>2282</v>
      </c>
      <c r="E6750" s="3">
        <v>2265</v>
      </c>
    </row>
    <row r="6751" spans="1:5" x14ac:dyDescent="0.4">
      <c r="A6751">
        <v>2022</v>
      </c>
      <c r="B6751">
        <v>10</v>
      </c>
      <c r="C6751">
        <v>67</v>
      </c>
      <c r="D6751" s="3">
        <v>2298</v>
      </c>
      <c r="E6751" s="3">
        <v>2408</v>
      </c>
    </row>
    <row r="6752" spans="1:5" x14ac:dyDescent="0.4">
      <c r="A6752">
        <v>2022</v>
      </c>
      <c r="B6752">
        <v>10</v>
      </c>
      <c r="C6752">
        <v>68</v>
      </c>
      <c r="D6752" s="3">
        <v>2341</v>
      </c>
      <c r="E6752" s="3">
        <v>2400</v>
      </c>
    </row>
    <row r="6753" spans="1:5" x14ac:dyDescent="0.4">
      <c r="A6753">
        <v>2022</v>
      </c>
      <c r="B6753">
        <v>10</v>
      </c>
      <c r="C6753">
        <v>69</v>
      </c>
      <c r="D6753" s="3">
        <v>2463</v>
      </c>
      <c r="E6753" s="3">
        <v>2469</v>
      </c>
    </row>
    <row r="6754" spans="1:5" x14ac:dyDescent="0.4">
      <c r="A6754">
        <v>2022</v>
      </c>
      <c r="B6754">
        <v>10</v>
      </c>
      <c r="C6754">
        <v>70</v>
      </c>
      <c r="D6754" s="3">
        <v>2656</v>
      </c>
      <c r="E6754" s="3">
        <v>2812</v>
      </c>
    </row>
    <row r="6755" spans="1:5" x14ac:dyDescent="0.4">
      <c r="A6755">
        <v>2022</v>
      </c>
      <c r="B6755">
        <v>10</v>
      </c>
      <c r="C6755">
        <v>71</v>
      </c>
      <c r="D6755" s="3">
        <v>2744</v>
      </c>
      <c r="E6755" s="3">
        <v>2968</v>
      </c>
    </row>
    <row r="6756" spans="1:5" x14ac:dyDescent="0.4">
      <c r="A6756">
        <v>2022</v>
      </c>
      <c r="B6756">
        <v>10</v>
      </c>
      <c r="C6756">
        <v>72</v>
      </c>
      <c r="D6756" s="3">
        <v>2952</v>
      </c>
      <c r="E6756" s="3">
        <v>3297</v>
      </c>
    </row>
    <row r="6757" spans="1:5" x14ac:dyDescent="0.4">
      <c r="A6757">
        <v>2022</v>
      </c>
      <c r="B6757">
        <v>10</v>
      </c>
      <c r="C6757">
        <v>73</v>
      </c>
      <c r="D6757" s="3">
        <v>3409</v>
      </c>
      <c r="E6757" s="3">
        <v>3729</v>
      </c>
    </row>
    <row r="6758" spans="1:5" x14ac:dyDescent="0.4">
      <c r="A6758">
        <v>2022</v>
      </c>
      <c r="B6758">
        <v>10</v>
      </c>
      <c r="C6758">
        <v>74</v>
      </c>
      <c r="D6758" s="3">
        <v>3164</v>
      </c>
      <c r="E6758" s="3">
        <v>3765</v>
      </c>
    </row>
    <row r="6759" spans="1:5" x14ac:dyDescent="0.4">
      <c r="A6759">
        <v>2022</v>
      </c>
      <c r="B6759">
        <v>10</v>
      </c>
      <c r="C6759">
        <v>75</v>
      </c>
      <c r="D6759" s="3">
        <v>3228</v>
      </c>
      <c r="E6759" s="3">
        <v>3825</v>
      </c>
    </row>
    <row r="6760" spans="1:5" x14ac:dyDescent="0.4">
      <c r="A6760">
        <v>2022</v>
      </c>
      <c r="B6760">
        <v>10</v>
      </c>
      <c r="C6760">
        <v>76</v>
      </c>
      <c r="D6760" s="3">
        <v>1920</v>
      </c>
      <c r="E6760" s="3">
        <v>2454</v>
      </c>
    </row>
    <row r="6761" spans="1:5" x14ac:dyDescent="0.4">
      <c r="A6761">
        <v>2022</v>
      </c>
      <c r="B6761">
        <v>10</v>
      </c>
      <c r="C6761">
        <v>77</v>
      </c>
      <c r="D6761" s="3">
        <v>1958</v>
      </c>
      <c r="E6761" s="3">
        <v>2453</v>
      </c>
    </row>
    <row r="6762" spans="1:5" x14ac:dyDescent="0.4">
      <c r="A6762">
        <v>2022</v>
      </c>
      <c r="B6762">
        <v>10</v>
      </c>
      <c r="C6762">
        <v>78</v>
      </c>
      <c r="D6762" s="3">
        <v>2540</v>
      </c>
      <c r="E6762" s="3">
        <v>3180</v>
      </c>
    </row>
    <row r="6763" spans="1:5" x14ac:dyDescent="0.4">
      <c r="A6763">
        <v>2022</v>
      </c>
      <c r="B6763">
        <v>10</v>
      </c>
      <c r="C6763">
        <v>79</v>
      </c>
      <c r="D6763" s="3">
        <v>2437</v>
      </c>
      <c r="E6763" s="3">
        <v>2974</v>
      </c>
    </row>
    <row r="6764" spans="1:5" x14ac:dyDescent="0.4">
      <c r="A6764">
        <v>2022</v>
      </c>
      <c r="B6764">
        <v>10</v>
      </c>
      <c r="C6764">
        <v>80</v>
      </c>
      <c r="D6764" s="3">
        <v>2436</v>
      </c>
      <c r="E6764" s="3">
        <v>2983</v>
      </c>
    </row>
    <row r="6765" spans="1:5" x14ac:dyDescent="0.4">
      <c r="A6765">
        <v>2022</v>
      </c>
      <c r="B6765">
        <v>10</v>
      </c>
      <c r="C6765">
        <v>81</v>
      </c>
      <c r="D6765" s="3">
        <v>2212</v>
      </c>
      <c r="E6765" s="3">
        <v>2805</v>
      </c>
    </row>
    <row r="6766" spans="1:5" x14ac:dyDescent="0.4">
      <c r="A6766">
        <v>2022</v>
      </c>
      <c r="B6766">
        <v>10</v>
      </c>
      <c r="C6766">
        <v>82</v>
      </c>
      <c r="D6766" s="3">
        <v>1855</v>
      </c>
      <c r="E6766" s="3">
        <v>2474</v>
      </c>
    </row>
    <row r="6767" spans="1:5" x14ac:dyDescent="0.4">
      <c r="A6767">
        <v>2022</v>
      </c>
      <c r="B6767">
        <v>10</v>
      </c>
      <c r="C6767">
        <v>83</v>
      </c>
      <c r="D6767" s="3">
        <v>1620</v>
      </c>
      <c r="E6767" s="3">
        <v>2089</v>
      </c>
    </row>
    <row r="6768" spans="1:5" x14ac:dyDescent="0.4">
      <c r="A6768">
        <v>2022</v>
      </c>
      <c r="B6768">
        <v>10</v>
      </c>
      <c r="C6768">
        <v>84</v>
      </c>
      <c r="D6768" s="3">
        <v>1431</v>
      </c>
      <c r="E6768" s="3">
        <v>2084</v>
      </c>
    </row>
    <row r="6769" spans="1:5" x14ac:dyDescent="0.4">
      <c r="A6769">
        <v>2022</v>
      </c>
      <c r="B6769">
        <v>10</v>
      </c>
      <c r="C6769">
        <v>85</v>
      </c>
      <c r="D6769" s="3">
        <v>1409</v>
      </c>
      <c r="E6769" s="3">
        <v>1935</v>
      </c>
    </row>
    <row r="6770" spans="1:5" x14ac:dyDescent="0.4">
      <c r="A6770">
        <v>2022</v>
      </c>
      <c r="B6770">
        <v>10</v>
      </c>
      <c r="C6770">
        <v>86</v>
      </c>
      <c r="D6770" s="3">
        <v>1234</v>
      </c>
      <c r="E6770" s="3">
        <v>1851</v>
      </c>
    </row>
    <row r="6771" spans="1:5" x14ac:dyDescent="0.4">
      <c r="A6771">
        <v>2022</v>
      </c>
      <c r="B6771">
        <v>10</v>
      </c>
      <c r="C6771">
        <v>87</v>
      </c>
      <c r="D6771" s="3">
        <v>1134</v>
      </c>
      <c r="E6771" s="3">
        <v>1805</v>
      </c>
    </row>
    <row r="6772" spans="1:5" x14ac:dyDescent="0.4">
      <c r="A6772">
        <v>2022</v>
      </c>
      <c r="B6772">
        <v>10</v>
      </c>
      <c r="C6772">
        <v>88</v>
      </c>
      <c r="D6772" s="3">
        <v>845</v>
      </c>
      <c r="E6772" s="3">
        <v>1499</v>
      </c>
    </row>
    <row r="6773" spans="1:5" x14ac:dyDescent="0.4">
      <c r="A6773">
        <v>2022</v>
      </c>
      <c r="B6773">
        <v>10</v>
      </c>
      <c r="C6773">
        <v>89</v>
      </c>
      <c r="D6773" s="3">
        <v>743</v>
      </c>
      <c r="E6773" s="3">
        <v>1384</v>
      </c>
    </row>
    <row r="6774" spans="1:5" x14ac:dyDescent="0.4">
      <c r="A6774">
        <v>2022</v>
      </c>
      <c r="B6774">
        <v>10</v>
      </c>
      <c r="C6774">
        <v>90</v>
      </c>
      <c r="D6774" s="3">
        <v>575</v>
      </c>
      <c r="E6774" s="3">
        <v>1198</v>
      </c>
    </row>
    <row r="6775" spans="1:5" x14ac:dyDescent="0.4">
      <c r="A6775">
        <v>2022</v>
      </c>
      <c r="B6775">
        <v>10</v>
      </c>
      <c r="C6775">
        <v>91</v>
      </c>
      <c r="D6775" s="3">
        <v>445</v>
      </c>
      <c r="E6775" s="3">
        <v>990</v>
      </c>
    </row>
    <row r="6776" spans="1:5" x14ac:dyDescent="0.4">
      <c r="A6776">
        <v>2022</v>
      </c>
      <c r="B6776">
        <v>10</v>
      </c>
      <c r="C6776">
        <v>92</v>
      </c>
      <c r="D6776" s="3">
        <v>324</v>
      </c>
      <c r="E6776" s="3">
        <v>825</v>
      </c>
    </row>
    <row r="6777" spans="1:5" x14ac:dyDescent="0.4">
      <c r="A6777">
        <v>2022</v>
      </c>
      <c r="B6777">
        <v>10</v>
      </c>
      <c r="C6777">
        <v>93</v>
      </c>
      <c r="D6777" s="3">
        <v>250</v>
      </c>
      <c r="E6777" s="3">
        <v>700</v>
      </c>
    </row>
    <row r="6778" spans="1:5" x14ac:dyDescent="0.4">
      <c r="A6778">
        <v>2022</v>
      </c>
      <c r="B6778">
        <v>10</v>
      </c>
      <c r="C6778">
        <v>94</v>
      </c>
      <c r="D6778" s="3">
        <v>201</v>
      </c>
      <c r="E6778" s="3">
        <v>551</v>
      </c>
    </row>
    <row r="6779" spans="1:5" x14ac:dyDescent="0.4">
      <c r="A6779">
        <v>2022</v>
      </c>
      <c r="B6779">
        <v>10</v>
      </c>
      <c r="C6779">
        <v>95</v>
      </c>
      <c r="D6779" s="3">
        <v>135</v>
      </c>
      <c r="E6779" s="3">
        <v>403</v>
      </c>
    </row>
    <row r="6780" spans="1:5" x14ac:dyDescent="0.4">
      <c r="A6780">
        <v>2022</v>
      </c>
      <c r="B6780">
        <v>10</v>
      </c>
      <c r="C6780">
        <v>96</v>
      </c>
      <c r="D6780" s="3">
        <v>88</v>
      </c>
      <c r="E6780" s="3">
        <v>320</v>
      </c>
    </row>
    <row r="6781" spans="1:5" x14ac:dyDescent="0.4">
      <c r="A6781">
        <v>2022</v>
      </c>
      <c r="B6781">
        <v>10</v>
      </c>
      <c r="C6781">
        <v>97</v>
      </c>
      <c r="D6781" s="3">
        <v>49</v>
      </c>
      <c r="E6781" s="3">
        <v>307</v>
      </c>
    </row>
    <row r="6782" spans="1:5" x14ac:dyDescent="0.4">
      <c r="A6782">
        <v>2022</v>
      </c>
      <c r="B6782">
        <v>10</v>
      </c>
      <c r="C6782">
        <v>98</v>
      </c>
      <c r="D6782" s="3">
        <v>36</v>
      </c>
      <c r="E6782" s="3">
        <v>191</v>
      </c>
    </row>
    <row r="6783" spans="1:5" x14ac:dyDescent="0.4">
      <c r="A6783">
        <v>2022</v>
      </c>
      <c r="B6783">
        <v>10</v>
      </c>
      <c r="C6783">
        <v>99</v>
      </c>
      <c r="D6783" s="3">
        <v>26</v>
      </c>
      <c r="E6783" s="3">
        <v>138</v>
      </c>
    </row>
    <row r="6784" spans="1:5" x14ac:dyDescent="0.4">
      <c r="A6784">
        <v>2022</v>
      </c>
      <c r="B6784">
        <v>10</v>
      </c>
      <c r="C6784">
        <v>100</v>
      </c>
      <c r="D6784" s="3">
        <v>11</v>
      </c>
      <c r="E6784" s="3">
        <v>78</v>
      </c>
    </row>
    <row r="6785" spans="1:5" x14ac:dyDescent="0.4">
      <c r="A6785">
        <v>2022</v>
      </c>
      <c r="B6785">
        <v>10</v>
      </c>
      <c r="C6785">
        <v>101</v>
      </c>
      <c r="D6785" s="3">
        <v>6</v>
      </c>
      <c r="E6785" s="3">
        <v>60</v>
      </c>
    </row>
    <row r="6786" spans="1:5" x14ac:dyDescent="0.4">
      <c r="A6786">
        <v>2022</v>
      </c>
      <c r="B6786">
        <v>10</v>
      </c>
      <c r="C6786">
        <v>102</v>
      </c>
      <c r="D6786" s="3">
        <v>9</v>
      </c>
      <c r="E6786" s="3">
        <v>43</v>
      </c>
    </row>
    <row r="6787" spans="1:5" x14ac:dyDescent="0.4">
      <c r="A6787">
        <v>2022</v>
      </c>
      <c r="B6787">
        <v>10</v>
      </c>
      <c r="C6787">
        <v>103</v>
      </c>
      <c r="D6787" s="3">
        <v>2</v>
      </c>
      <c r="E6787" s="3">
        <v>18</v>
      </c>
    </row>
    <row r="6788" spans="1:5" x14ac:dyDescent="0.4">
      <c r="A6788">
        <v>2022</v>
      </c>
      <c r="B6788">
        <v>10</v>
      </c>
      <c r="C6788">
        <v>104</v>
      </c>
      <c r="D6788" s="3">
        <v>2</v>
      </c>
      <c r="E6788" s="3">
        <v>13</v>
      </c>
    </row>
    <row r="6789" spans="1:5" x14ac:dyDescent="0.4">
      <c r="A6789">
        <v>2022</v>
      </c>
      <c r="B6789">
        <v>10</v>
      </c>
      <c r="C6789">
        <v>105</v>
      </c>
      <c r="D6789" s="3"/>
      <c r="E6789" s="3">
        <v>6</v>
      </c>
    </row>
    <row r="6790" spans="1:5" x14ac:dyDescent="0.4">
      <c r="A6790">
        <v>2022</v>
      </c>
      <c r="B6790">
        <v>10</v>
      </c>
      <c r="C6790">
        <v>106</v>
      </c>
      <c r="D6790" s="3">
        <v>1</v>
      </c>
      <c r="E6790" s="3">
        <v>3</v>
      </c>
    </row>
    <row r="6791" spans="1:5" x14ac:dyDescent="0.4">
      <c r="A6791">
        <v>2022</v>
      </c>
      <c r="B6791">
        <v>10</v>
      </c>
      <c r="C6791">
        <v>107</v>
      </c>
      <c r="D6791" s="3"/>
      <c r="E6791" s="3">
        <v>1</v>
      </c>
    </row>
    <row r="6792" spans="1:5" x14ac:dyDescent="0.4">
      <c r="A6792">
        <v>2022</v>
      </c>
      <c r="B6792">
        <v>10</v>
      </c>
      <c r="C6792">
        <v>108</v>
      </c>
      <c r="D6792" s="3"/>
      <c r="E6792" s="3">
        <v>2</v>
      </c>
    </row>
    <row r="6793" spans="1:5" x14ac:dyDescent="0.4">
      <c r="A6793">
        <v>2022</v>
      </c>
      <c r="B6793">
        <v>10</v>
      </c>
      <c r="C6793">
        <v>109</v>
      </c>
      <c r="D6793" s="3">
        <v>1</v>
      </c>
      <c r="E6793" s="3"/>
    </row>
    <row r="6794" spans="1:5" x14ac:dyDescent="0.4">
      <c r="A6794">
        <v>2022</v>
      </c>
      <c r="B6794">
        <v>10</v>
      </c>
      <c r="C6794">
        <v>110</v>
      </c>
      <c r="D6794" s="3"/>
      <c r="E6794" s="3"/>
    </row>
    <row r="6795" spans="1:5" x14ac:dyDescent="0.4">
      <c r="A6795">
        <v>2022</v>
      </c>
      <c r="B6795">
        <v>10</v>
      </c>
      <c r="C6795">
        <v>111</v>
      </c>
      <c r="D6795" s="3"/>
      <c r="E6795" s="3"/>
    </row>
    <row r="6796" spans="1:5" x14ac:dyDescent="0.4">
      <c r="A6796">
        <v>2022</v>
      </c>
      <c r="B6796">
        <v>10</v>
      </c>
      <c r="C6796">
        <v>112</v>
      </c>
      <c r="D6796" s="3"/>
      <c r="E6796" s="3"/>
    </row>
    <row r="6797" spans="1:5" x14ac:dyDescent="0.4">
      <c r="A6797">
        <v>2022</v>
      </c>
      <c r="B6797">
        <v>10</v>
      </c>
      <c r="C6797">
        <v>113</v>
      </c>
      <c r="D6797" s="3"/>
      <c r="E6797" s="3"/>
    </row>
    <row r="6798" spans="1:5" x14ac:dyDescent="0.4">
      <c r="A6798">
        <v>2022</v>
      </c>
      <c r="B6798">
        <v>10</v>
      </c>
      <c r="C6798">
        <v>114</v>
      </c>
      <c r="D6798" s="3"/>
      <c r="E6798" s="3"/>
    </row>
    <row r="6799" spans="1:5" x14ac:dyDescent="0.4">
      <c r="A6799">
        <v>2022</v>
      </c>
      <c r="B6799">
        <v>10</v>
      </c>
      <c r="C6799">
        <v>115</v>
      </c>
      <c r="D6799" s="3"/>
      <c r="E6799" s="3"/>
    </row>
    <row r="6800" spans="1:5" x14ac:dyDescent="0.4">
      <c r="A6800">
        <v>2022</v>
      </c>
      <c r="B6800">
        <v>10</v>
      </c>
      <c r="C6800">
        <v>116</v>
      </c>
      <c r="D6800" s="3"/>
      <c r="E6800" s="3"/>
    </row>
    <row r="6801" spans="1:5" x14ac:dyDescent="0.4">
      <c r="A6801">
        <v>2022</v>
      </c>
      <c r="B6801">
        <v>10</v>
      </c>
      <c r="C6801">
        <v>117</v>
      </c>
      <c r="D6801" s="3"/>
      <c r="E6801" s="3"/>
    </row>
    <row r="6802" spans="1:5" x14ac:dyDescent="0.4">
      <c r="A6802">
        <v>2022</v>
      </c>
      <c r="B6802">
        <v>10</v>
      </c>
      <c r="C6802">
        <v>118</v>
      </c>
      <c r="D6802" s="3"/>
      <c r="E6802" s="3"/>
    </row>
    <row r="6803" spans="1:5" x14ac:dyDescent="0.4">
      <c r="A6803">
        <v>2022</v>
      </c>
      <c r="B6803">
        <v>10</v>
      </c>
      <c r="C6803">
        <v>119</v>
      </c>
      <c r="D6803" s="3"/>
      <c r="E6803" s="3"/>
    </row>
    <row r="6804" spans="1:5" x14ac:dyDescent="0.4">
      <c r="A6804">
        <v>2022</v>
      </c>
      <c r="B6804">
        <v>10</v>
      </c>
      <c r="C6804">
        <v>120</v>
      </c>
      <c r="D6804" s="3"/>
      <c r="E6804" s="3"/>
    </row>
    <row r="6805" spans="1:5" x14ac:dyDescent="0.4">
      <c r="A6805">
        <v>2022</v>
      </c>
      <c r="B6805">
        <v>10</v>
      </c>
      <c r="C6805">
        <v>121</v>
      </c>
      <c r="D6805" s="3"/>
      <c r="E6805" s="3"/>
    </row>
    <row r="6806" spans="1:5" x14ac:dyDescent="0.4">
      <c r="A6806">
        <v>2022</v>
      </c>
      <c r="B6806">
        <v>10</v>
      </c>
      <c r="C6806">
        <v>122</v>
      </c>
      <c r="D6806" s="3"/>
      <c r="E6806" s="3"/>
    </row>
    <row r="6807" spans="1:5" x14ac:dyDescent="0.4">
      <c r="A6807">
        <v>2022</v>
      </c>
      <c r="B6807">
        <v>10</v>
      </c>
      <c r="C6807">
        <v>123</v>
      </c>
      <c r="D6807" s="3"/>
      <c r="E6807" s="3"/>
    </row>
    <row r="6808" spans="1:5" x14ac:dyDescent="0.4">
      <c r="A6808">
        <v>2022</v>
      </c>
      <c r="B6808">
        <v>10</v>
      </c>
      <c r="C6808">
        <v>124</v>
      </c>
      <c r="D6808" s="3"/>
      <c r="E6808" s="3"/>
    </row>
    <row r="6809" spans="1:5" x14ac:dyDescent="0.4">
      <c r="A6809">
        <v>2022</v>
      </c>
      <c r="B6809">
        <v>10</v>
      </c>
      <c r="C6809">
        <v>125</v>
      </c>
      <c r="D6809" s="3"/>
      <c r="E6809" s="3"/>
    </row>
    <row r="6810" spans="1:5" x14ac:dyDescent="0.4">
      <c r="A6810">
        <v>2022</v>
      </c>
      <c r="B6810">
        <v>10</v>
      </c>
      <c r="C6810">
        <v>126</v>
      </c>
      <c r="D6810" s="3"/>
      <c r="E6810" s="3"/>
    </row>
    <row r="6811" spans="1:5" x14ac:dyDescent="0.4">
      <c r="A6811">
        <v>2022</v>
      </c>
      <c r="B6811">
        <v>10</v>
      </c>
      <c r="C6811">
        <v>127</v>
      </c>
      <c r="D6811" s="3"/>
      <c r="E6811" s="3"/>
    </row>
    <row r="6812" spans="1:5" x14ac:dyDescent="0.4">
      <c r="A6812">
        <v>2022</v>
      </c>
      <c r="B6812">
        <v>10</v>
      </c>
      <c r="C6812">
        <v>128</v>
      </c>
      <c r="D6812" s="3"/>
      <c r="E6812" s="3"/>
    </row>
    <row r="6813" spans="1:5" x14ac:dyDescent="0.4">
      <c r="A6813">
        <v>2022</v>
      </c>
      <c r="B6813">
        <v>10</v>
      </c>
      <c r="C6813">
        <v>129</v>
      </c>
      <c r="D6813" s="3"/>
      <c r="E6813" s="3"/>
    </row>
    <row r="6814" spans="1:5" x14ac:dyDescent="0.4">
      <c r="A6814">
        <v>2022</v>
      </c>
      <c r="B6814">
        <v>10</v>
      </c>
      <c r="C6814">
        <v>130</v>
      </c>
      <c r="D6814" s="3"/>
      <c r="E6814" s="3"/>
    </row>
    <row r="6815" spans="1:5" x14ac:dyDescent="0.4">
      <c r="A6815">
        <v>2022</v>
      </c>
      <c r="B6815">
        <v>11</v>
      </c>
      <c r="C6815">
        <v>0</v>
      </c>
      <c r="D6815" s="3">
        <v>911</v>
      </c>
      <c r="E6815" s="3">
        <v>962</v>
      </c>
    </row>
    <row r="6816" spans="1:5" x14ac:dyDescent="0.4">
      <c r="A6816">
        <v>2022</v>
      </c>
      <c r="B6816">
        <v>11</v>
      </c>
      <c r="C6816">
        <v>1</v>
      </c>
      <c r="D6816" s="3">
        <v>979</v>
      </c>
      <c r="E6816" s="3">
        <v>906</v>
      </c>
    </row>
    <row r="6817" spans="1:5" x14ac:dyDescent="0.4">
      <c r="A6817">
        <v>2022</v>
      </c>
      <c r="B6817">
        <v>11</v>
      </c>
      <c r="C6817">
        <v>2</v>
      </c>
      <c r="D6817" s="3">
        <v>1088</v>
      </c>
      <c r="E6817" s="3">
        <v>1056</v>
      </c>
    </row>
    <row r="6818" spans="1:5" x14ac:dyDescent="0.4">
      <c r="A6818">
        <v>2022</v>
      </c>
      <c r="B6818">
        <v>11</v>
      </c>
      <c r="C6818">
        <v>3</v>
      </c>
      <c r="D6818" s="3">
        <v>1216</v>
      </c>
      <c r="E6818" s="3">
        <v>1040</v>
      </c>
    </row>
    <row r="6819" spans="1:5" x14ac:dyDescent="0.4">
      <c r="A6819">
        <v>2022</v>
      </c>
      <c r="B6819">
        <v>11</v>
      </c>
      <c r="C6819">
        <v>4</v>
      </c>
      <c r="D6819" s="3">
        <v>1238</v>
      </c>
      <c r="E6819" s="3">
        <v>1145</v>
      </c>
    </row>
    <row r="6820" spans="1:5" x14ac:dyDescent="0.4">
      <c r="A6820">
        <v>2022</v>
      </c>
      <c r="B6820">
        <v>11</v>
      </c>
      <c r="C6820">
        <v>5</v>
      </c>
      <c r="D6820" s="3">
        <v>1272</v>
      </c>
      <c r="E6820" s="3">
        <v>1222</v>
      </c>
    </row>
    <row r="6821" spans="1:5" x14ac:dyDescent="0.4">
      <c r="A6821">
        <v>2022</v>
      </c>
      <c r="B6821">
        <v>11</v>
      </c>
      <c r="C6821">
        <v>6</v>
      </c>
      <c r="D6821" s="3">
        <v>1416</v>
      </c>
      <c r="E6821" s="3">
        <v>1266</v>
      </c>
    </row>
    <row r="6822" spans="1:5" x14ac:dyDescent="0.4">
      <c r="A6822">
        <v>2022</v>
      </c>
      <c r="B6822">
        <v>11</v>
      </c>
      <c r="C6822">
        <v>7</v>
      </c>
      <c r="D6822" s="3">
        <v>1383</v>
      </c>
      <c r="E6822" s="3">
        <v>1336</v>
      </c>
    </row>
    <row r="6823" spans="1:5" x14ac:dyDescent="0.4">
      <c r="A6823">
        <v>2022</v>
      </c>
      <c r="B6823">
        <v>11</v>
      </c>
      <c r="C6823">
        <v>8</v>
      </c>
      <c r="D6823" s="3">
        <v>1400</v>
      </c>
      <c r="E6823" s="3">
        <v>1354</v>
      </c>
    </row>
    <row r="6824" spans="1:5" x14ac:dyDescent="0.4">
      <c r="A6824">
        <v>2022</v>
      </c>
      <c r="B6824">
        <v>11</v>
      </c>
      <c r="C6824">
        <v>9</v>
      </c>
      <c r="D6824" s="3">
        <v>1421</v>
      </c>
      <c r="E6824" s="3">
        <v>1450</v>
      </c>
    </row>
    <row r="6825" spans="1:5" x14ac:dyDescent="0.4">
      <c r="A6825">
        <v>2022</v>
      </c>
      <c r="B6825">
        <v>11</v>
      </c>
      <c r="C6825">
        <v>10</v>
      </c>
      <c r="D6825" s="3">
        <v>1477</v>
      </c>
      <c r="E6825" s="3">
        <v>1435</v>
      </c>
    </row>
    <row r="6826" spans="1:5" x14ac:dyDescent="0.4">
      <c r="A6826">
        <v>2022</v>
      </c>
      <c r="B6826">
        <v>11</v>
      </c>
      <c r="C6826">
        <v>11</v>
      </c>
      <c r="D6826" s="3">
        <v>1556</v>
      </c>
      <c r="E6826" s="3">
        <v>1538</v>
      </c>
    </row>
    <row r="6827" spans="1:5" x14ac:dyDescent="0.4">
      <c r="A6827">
        <v>2022</v>
      </c>
      <c r="B6827">
        <v>11</v>
      </c>
      <c r="C6827">
        <v>12</v>
      </c>
      <c r="D6827" s="3">
        <v>1609</v>
      </c>
      <c r="E6827" s="3">
        <v>1490</v>
      </c>
    </row>
    <row r="6828" spans="1:5" x14ac:dyDescent="0.4">
      <c r="A6828">
        <v>2022</v>
      </c>
      <c r="B6828">
        <v>11</v>
      </c>
      <c r="C6828">
        <v>13</v>
      </c>
      <c r="D6828" s="3">
        <v>1557</v>
      </c>
      <c r="E6828" s="3">
        <v>1514</v>
      </c>
    </row>
    <row r="6829" spans="1:5" x14ac:dyDescent="0.4">
      <c r="A6829">
        <v>2022</v>
      </c>
      <c r="B6829">
        <v>11</v>
      </c>
      <c r="C6829">
        <v>14</v>
      </c>
      <c r="D6829" s="3">
        <v>1577</v>
      </c>
      <c r="E6829" s="3">
        <v>1540</v>
      </c>
    </row>
    <row r="6830" spans="1:5" x14ac:dyDescent="0.4">
      <c r="A6830">
        <v>2022</v>
      </c>
      <c r="B6830">
        <v>11</v>
      </c>
      <c r="C6830">
        <v>15</v>
      </c>
      <c r="D6830" s="3">
        <v>1778</v>
      </c>
      <c r="E6830" s="3">
        <v>1620</v>
      </c>
    </row>
    <row r="6831" spans="1:5" x14ac:dyDescent="0.4">
      <c r="A6831">
        <v>2022</v>
      </c>
      <c r="B6831">
        <v>11</v>
      </c>
      <c r="C6831">
        <v>16</v>
      </c>
      <c r="D6831" s="3">
        <v>2040</v>
      </c>
      <c r="E6831" s="3">
        <v>1626</v>
      </c>
    </row>
    <row r="6832" spans="1:5" x14ac:dyDescent="0.4">
      <c r="A6832">
        <v>2022</v>
      </c>
      <c r="B6832">
        <v>11</v>
      </c>
      <c r="C6832">
        <v>17</v>
      </c>
      <c r="D6832" s="3">
        <v>2029</v>
      </c>
      <c r="E6832" s="3">
        <v>1597</v>
      </c>
    </row>
    <row r="6833" spans="1:5" x14ac:dyDescent="0.4">
      <c r="A6833">
        <v>2022</v>
      </c>
      <c r="B6833">
        <v>11</v>
      </c>
      <c r="C6833">
        <v>18</v>
      </c>
      <c r="D6833" s="3">
        <v>2119</v>
      </c>
      <c r="E6833" s="3">
        <v>1655</v>
      </c>
    </row>
    <row r="6834" spans="1:5" x14ac:dyDescent="0.4">
      <c r="A6834">
        <v>2022</v>
      </c>
      <c r="B6834">
        <v>11</v>
      </c>
      <c r="C6834">
        <v>19</v>
      </c>
      <c r="D6834" s="3">
        <v>2347</v>
      </c>
      <c r="E6834" s="3">
        <v>1876</v>
      </c>
    </row>
    <row r="6835" spans="1:5" x14ac:dyDescent="0.4">
      <c r="A6835">
        <v>2022</v>
      </c>
      <c r="B6835">
        <v>11</v>
      </c>
      <c r="C6835">
        <v>20</v>
      </c>
      <c r="D6835" s="3">
        <v>2414</v>
      </c>
      <c r="E6835" s="3">
        <v>1816</v>
      </c>
    </row>
    <row r="6836" spans="1:5" x14ac:dyDescent="0.4">
      <c r="A6836">
        <v>2022</v>
      </c>
      <c r="B6836">
        <v>11</v>
      </c>
      <c r="C6836">
        <v>21</v>
      </c>
      <c r="D6836" s="3">
        <v>2532</v>
      </c>
      <c r="E6836" s="3">
        <v>1867</v>
      </c>
    </row>
    <row r="6837" spans="1:5" x14ac:dyDescent="0.4">
      <c r="A6837">
        <v>2022</v>
      </c>
      <c r="B6837">
        <v>11</v>
      </c>
      <c r="C6837">
        <v>22</v>
      </c>
      <c r="D6837" s="3">
        <v>2536</v>
      </c>
      <c r="E6837" s="3">
        <v>1900</v>
      </c>
    </row>
    <row r="6838" spans="1:5" x14ac:dyDescent="0.4">
      <c r="A6838">
        <v>2022</v>
      </c>
      <c r="B6838">
        <v>11</v>
      </c>
      <c r="C6838">
        <v>23</v>
      </c>
      <c r="D6838" s="3">
        <v>2115</v>
      </c>
      <c r="E6838" s="3">
        <v>1685</v>
      </c>
    </row>
    <row r="6839" spans="1:5" x14ac:dyDescent="0.4">
      <c r="A6839">
        <v>2022</v>
      </c>
      <c r="B6839">
        <v>11</v>
      </c>
      <c r="C6839">
        <v>24</v>
      </c>
      <c r="D6839" s="3">
        <v>1953</v>
      </c>
      <c r="E6839" s="3">
        <v>1675</v>
      </c>
    </row>
    <row r="6840" spans="1:5" x14ac:dyDescent="0.4">
      <c r="A6840">
        <v>2022</v>
      </c>
      <c r="B6840">
        <v>11</v>
      </c>
      <c r="C6840">
        <v>25</v>
      </c>
      <c r="D6840" s="3">
        <v>1908</v>
      </c>
      <c r="E6840" s="3">
        <v>1590</v>
      </c>
    </row>
    <row r="6841" spans="1:5" x14ac:dyDescent="0.4">
      <c r="A6841">
        <v>2022</v>
      </c>
      <c r="B6841">
        <v>11</v>
      </c>
      <c r="C6841">
        <v>26</v>
      </c>
      <c r="D6841" s="3">
        <v>1911</v>
      </c>
      <c r="E6841" s="3">
        <v>1524</v>
      </c>
    </row>
    <row r="6842" spans="1:5" x14ac:dyDescent="0.4">
      <c r="A6842">
        <v>2022</v>
      </c>
      <c r="B6842">
        <v>11</v>
      </c>
      <c r="C6842">
        <v>27</v>
      </c>
      <c r="D6842" s="3">
        <v>1858</v>
      </c>
      <c r="E6842" s="3">
        <v>1474</v>
      </c>
    </row>
    <row r="6843" spans="1:5" x14ac:dyDescent="0.4">
      <c r="A6843">
        <v>2022</v>
      </c>
      <c r="B6843">
        <v>11</v>
      </c>
      <c r="C6843">
        <v>28</v>
      </c>
      <c r="D6843" s="3">
        <v>1841</v>
      </c>
      <c r="E6843" s="3">
        <v>1506</v>
      </c>
    </row>
    <row r="6844" spans="1:5" x14ac:dyDescent="0.4">
      <c r="A6844">
        <v>2022</v>
      </c>
      <c r="B6844">
        <v>11</v>
      </c>
      <c r="C6844">
        <v>29</v>
      </c>
      <c r="D6844" s="3">
        <v>1755</v>
      </c>
      <c r="E6844" s="3">
        <v>1371</v>
      </c>
    </row>
    <row r="6845" spans="1:5" x14ac:dyDescent="0.4">
      <c r="A6845">
        <v>2022</v>
      </c>
      <c r="B6845">
        <v>11</v>
      </c>
      <c r="C6845">
        <v>30</v>
      </c>
      <c r="D6845" s="3">
        <v>1738</v>
      </c>
      <c r="E6845" s="3">
        <v>1498</v>
      </c>
    </row>
    <row r="6846" spans="1:5" x14ac:dyDescent="0.4">
      <c r="A6846">
        <v>2022</v>
      </c>
      <c r="B6846">
        <v>11</v>
      </c>
      <c r="C6846">
        <v>31</v>
      </c>
      <c r="D6846" s="3">
        <v>1738</v>
      </c>
      <c r="E6846" s="3">
        <v>1494</v>
      </c>
    </row>
    <row r="6847" spans="1:5" x14ac:dyDescent="0.4">
      <c r="A6847">
        <v>2022</v>
      </c>
      <c r="B6847">
        <v>11</v>
      </c>
      <c r="C6847">
        <v>32</v>
      </c>
      <c r="D6847" s="3">
        <v>1789</v>
      </c>
      <c r="E6847" s="3">
        <v>1516</v>
      </c>
    </row>
    <row r="6848" spans="1:5" x14ac:dyDescent="0.4">
      <c r="A6848">
        <v>2022</v>
      </c>
      <c r="B6848">
        <v>11</v>
      </c>
      <c r="C6848">
        <v>33</v>
      </c>
      <c r="D6848" s="3">
        <v>1784</v>
      </c>
      <c r="E6848" s="3">
        <v>1628</v>
      </c>
    </row>
    <row r="6849" spans="1:5" x14ac:dyDescent="0.4">
      <c r="A6849">
        <v>2022</v>
      </c>
      <c r="B6849">
        <v>11</v>
      </c>
      <c r="C6849">
        <v>34</v>
      </c>
      <c r="D6849" s="3">
        <v>1949</v>
      </c>
      <c r="E6849" s="3">
        <v>1643</v>
      </c>
    </row>
    <row r="6850" spans="1:5" x14ac:dyDescent="0.4">
      <c r="A6850">
        <v>2022</v>
      </c>
      <c r="B6850">
        <v>11</v>
      </c>
      <c r="C6850">
        <v>35</v>
      </c>
      <c r="D6850" s="3">
        <v>1923</v>
      </c>
      <c r="E6850" s="3">
        <v>1702</v>
      </c>
    </row>
    <row r="6851" spans="1:5" x14ac:dyDescent="0.4">
      <c r="A6851">
        <v>2022</v>
      </c>
      <c r="B6851">
        <v>11</v>
      </c>
      <c r="C6851">
        <v>36</v>
      </c>
      <c r="D6851" s="3">
        <v>1979</v>
      </c>
      <c r="E6851" s="3">
        <v>1690</v>
      </c>
    </row>
    <row r="6852" spans="1:5" x14ac:dyDescent="0.4">
      <c r="A6852">
        <v>2022</v>
      </c>
      <c r="B6852">
        <v>11</v>
      </c>
      <c r="C6852">
        <v>37</v>
      </c>
      <c r="D6852" s="3">
        <v>1995</v>
      </c>
      <c r="E6852" s="3">
        <v>1852</v>
      </c>
    </row>
    <row r="6853" spans="1:5" x14ac:dyDescent="0.4">
      <c r="A6853">
        <v>2022</v>
      </c>
      <c r="B6853">
        <v>11</v>
      </c>
      <c r="C6853">
        <v>38</v>
      </c>
      <c r="D6853" s="3">
        <v>2076</v>
      </c>
      <c r="E6853" s="3">
        <v>1878</v>
      </c>
    </row>
    <row r="6854" spans="1:5" x14ac:dyDescent="0.4">
      <c r="A6854">
        <v>2022</v>
      </c>
      <c r="B6854">
        <v>11</v>
      </c>
      <c r="C6854">
        <v>39</v>
      </c>
      <c r="D6854" s="3">
        <v>2131</v>
      </c>
      <c r="E6854" s="3">
        <v>1987</v>
      </c>
    </row>
    <row r="6855" spans="1:5" x14ac:dyDescent="0.4">
      <c r="A6855">
        <v>2022</v>
      </c>
      <c r="B6855">
        <v>11</v>
      </c>
      <c r="C6855">
        <v>40</v>
      </c>
      <c r="D6855" s="3">
        <v>2152</v>
      </c>
      <c r="E6855" s="3">
        <v>1991</v>
      </c>
    </row>
    <row r="6856" spans="1:5" x14ac:dyDescent="0.4">
      <c r="A6856">
        <v>2022</v>
      </c>
      <c r="B6856">
        <v>11</v>
      </c>
      <c r="C6856">
        <v>41</v>
      </c>
      <c r="D6856" s="3">
        <v>2112</v>
      </c>
      <c r="E6856" s="3">
        <v>2023</v>
      </c>
    </row>
    <row r="6857" spans="1:5" x14ac:dyDescent="0.4">
      <c r="A6857">
        <v>2022</v>
      </c>
      <c r="B6857">
        <v>11</v>
      </c>
      <c r="C6857">
        <v>42</v>
      </c>
      <c r="D6857" s="3">
        <v>2216</v>
      </c>
      <c r="E6857" s="3">
        <v>2157</v>
      </c>
    </row>
    <row r="6858" spans="1:5" x14ac:dyDescent="0.4">
      <c r="A6858">
        <v>2022</v>
      </c>
      <c r="B6858">
        <v>11</v>
      </c>
      <c r="C6858">
        <v>43</v>
      </c>
      <c r="D6858" s="3">
        <v>2384</v>
      </c>
      <c r="E6858" s="3">
        <v>2253</v>
      </c>
    </row>
    <row r="6859" spans="1:5" x14ac:dyDescent="0.4">
      <c r="A6859">
        <v>2022</v>
      </c>
      <c r="B6859">
        <v>11</v>
      </c>
      <c r="C6859">
        <v>44</v>
      </c>
      <c r="D6859" s="3">
        <v>2480</v>
      </c>
      <c r="E6859" s="3">
        <v>2347</v>
      </c>
    </row>
    <row r="6860" spans="1:5" x14ac:dyDescent="0.4">
      <c r="A6860">
        <v>2022</v>
      </c>
      <c r="B6860">
        <v>11</v>
      </c>
      <c r="C6860">
        <v>45</v>
      </c>
      <c r="D6860" s="3">
        <v>2643</v>
      </c>
      <c r="E6860" s="3">
        <v>2451</v>
      </c>
    </row>
    <row r="6861" spans="1:5" x14ac:dyDescent="0.4">
      <c r="A6861">
        <v>2022</v>
      </c>
      <c r="B6861">
        <v>11</v>
      </c>
      <c r="C6861">
        <v>46</v>
      </c>
      <c r="D6861" s="3">
        <v>2834</v>
      </c>
      <c r="E6861" s="3">
        <v>2627</v>
      </c>
    </row>
    <row r="6862" spans="1:5" x14ac:dyDescent="0.4">
      <c r="A6862">
        <v>2022</v>
      </c>
      <c r="B6862">
        <v>11</v>
      </c>
      <c r="C6862">
        <v>47</v>
      </c>
      <c r="D6862" s="3">
        <v>2977</v>
      </c>
      <c r="E6862" s="3">
        <v>2823</v>
      </c>
    </row>
    <row r="6863" spans="1:5" x14ac:dyDescent="0.4">
      <c r="A6863">
        <v>2022</v>
      </c>
      <c r="B6863">
        <v>11</v>
      </c>
      <c r="C6863">
        <v>48</v>
      </c>
      <c r="D6863" s="3">
        <v>3164</v>
      </c>
      <c r="E6863" s="3">
        <v>3020</v>
      </c>
    </row>
    <row r="6864" spans="1:5" x14ac:dyDescent="0.4">
      <c r="A6864">
        <v>2022</v>
      </c>
      <c r="B6864">
        <v>11</v>
      </c>
      <c r="C6864">
        <v>49</v>
      </c>
      <c r="D6864" s="3">
        <v>3382</v>
      </c>
      <c r="E6864" s="3">
        <v>3156</v>
      </c>
    </row>
    <row r="6865" spans="1:5" x14ac:dyDescent="0.4">
      <c r="A6865">
        <v>2022</v>
      </c>
      <c r="B6865">
        <v>11</v>
      </c>
      <c r="C6865">
        <v>50</v>
      </c>
      <c r="D6865" s="3">
        <v>3423</v>
      </c>
      <c r="E6865" s="3">
        <v>3141</v>
      </c>
    </row>
    <row r="6866" spans="1:5" x14ac:dyDescent="0.4">
      <c r="A6866">
        <v>2022</v>
      </c>
      <c r="B6866">
        <v>11</v>
      </c>
      <c r="C6866">
        <v>51</v>
      </c>
      <c r="D6866" s="3">
        <v>3362</v>
      </c>
      <c r="E6866" s="3">
        <v>3183</v>
      </c>
    </row>
    <row r="6867" spans="1:5" x14ac:dyDescent="0.4">
      <c r="A6867">
        <v>2022</v>
      </c>
      <c r="B6867">
        <v>11</v>
      </c>
      <c r="C6867">
        <v>52</v>
      </c>
      <c r="D6867" s="3">
        <v>3274</v>
      </c>
      <c r="E6867" s="3">
        <v>3036</v>
      </c>
    </row>
    <row r="6868" spans="1:5" x14ac:dyDescent="0.4">
      <c r="A6868">
        <v>2022</v>
      </c>
      <c r="B6868">
        <v>11</v>
      </c>
      <c r="C6868">
        <v>53</v>
      </c>
      <c r="D6868" s="3">
        <v>3152</v>
      </c>
      <c r="E6868" s="3">
        <v>2906</v>
      </c>
    </row>
    <row r="6869" spans="1:5" x14ac:dyDescent="0.4">
      <c r="A6869">
        <v>2022</v>
      </c>
      <c r="B6869">
        <v>11</v>
      </c>
      <c r="C6869">
        <v>54</v>
      </c>
      <c r="D6869" s="3">
        <v>3016</v>
      </c>
      <c r="E6869" s="3">
        <v>2842</v>
      </c>
    </row>
    <row r="6870" spans="1:5" x14ac:dyDescent="0.4">
      <c r="A6870">
        <v>2022</v>
      </c>
      <c r="B6870">
        <v>11</v>
      </c>
      <c r="C6870">
        <v>55</v>
      </c>
      <c r="D6870" s="3">
        <v>3122</v>
      </c>
      <c r="E6870" s="3">
        <v>2959</v>
      </c>
    </row>
    <row r="6871" spans="1:5" x14ac:dyDescent="0.4">
      <c r="A6871">
        <v>2022</v>
      </c>
      <c r="B6871">
        <v>11</v>
      </c>
      <c r="C6871">
        <v>56</v>
      </c>
      <c r="D6871" s="3">
        <v>2251</v>
      </c>
      <c r="E6871" s="3">
        <v>2155</v>
      </c>
    </row>
    <row r="6872" spans="1:5" x14ac:dyDescent="0.4">
      <c r="A6872">
        <v>2022</v>
      </c>
      <c r="B6872">
        <v>11</v>
      </c>
      <c r="C6872">
        <v>57</v>
      </c>
      <c r="D6872" s="3">
        <v>2845</v>
      </c>
      <c r="E6872" s="3">
        <v>2748</v>
      </c>
    </row>
    <row r="6873" spans="1:5" x14ac:dyDescent="0.4">
      <c r="A6873">
        <v>2022</v>
      </c>
      <c r="B6873">
        <v>11</v>
      </c>
      <c r="C6873">
        <v>58</v>
      </c>
      <c r="D6873" s="3">
        <v>2612</v>
      </c>
      <c r="E6873" s="3">
        <v>2504</v>
      </c>
    </row>
    <row r="6874" spans="1:5" x14ac:dyDescent="0.4">
      <c r="A6874">
        <v>2022</v>
      </c>
      <c r="B6874">
        <v>11</v>
      </c>
      <c r="C6874">
        <v>59</v>
      </c>
      <c r="D6874" s="3">
        <v>2573</v>
      </c>
      <c r="E6874" s="3">
        <v>2460</v>
      </c>
    </row>
    <row r="6875" spans="1:5" x14ac:dyDescent="0.4">
      <c r="A6875">
        <v>2022</v>
      </c>
      <c r="B6875">
        <v>11</v>
      </c>
      <c r="C6875">
        <v>60</v>
      </c>
      <c r="D6875" s="3">
        <v>2447</v>
      </c>
      <c r="E6875" s="3">
        <v>2353</v>
      </c>
    </row>
    <row r="6876" spans="1:5" x14ac:dyDescent="0.4">
      <c r="A6876">
        <v>2022</v>
      </c>
      <c r="B6876">
        <v>11</v>
      </c>
      <c r="C6876">
        <v>61</v>
      </c>
      <c r="D6876" s="3">
        <v>2397</v>
      </c>
      <c r="E6876" s="3">
        <v>2242</v>
      </c>
    </row>
    <row r="6877" spans="1:5" x14ac:dyDescent="0.4">
      <c r="A6877">
        <v>2022</v>
      </c>
      <c r="B6877">
        <v>11</v>
      </c>
      <c r="C6877">
        <v>62</v>
      </c>
      <c r="D6877" s="3">
        <v>2320</v>
      </c>
      <c r="E6877" s="3">
        <v>2299</v>
      </c>
    </row>
    <row r="6878" spans="1:5" x14ac:dyDescent="0.4">
      <c r="A6878">
        <v>2022</v>
      </c>
      <c r="B6878">
        <v>11</v>
      </c>
      <c r="C6878">
        <v>63</v>
      </c>
      <c r="D6878" s="3">
        <v>2428</v>
      </c>
      <c r="E6878" s="3">
        <v>2270</v>
      </c>
    </row>
    <row r="6879" spans="1:5" x14ac:dyDescent="0.4">
      <c r="A6879">
        <v>2022</v>
      </c>
      <c r="B6879">
        <v>11</v>
      </c>
      <c r="C6879">
        <v>64</v>
      </c>
      <c r="D6879" s="3">
        <v>2276</v>
      </c>
      <c r="E6879" s="3">
        <v>2226</v>
      </c>
    </row>
    <row r="6880" spans="1:5" x14ac:dyDescent="0.4">
      <c r="A6880">
        <v>2022</v>
      </c>
      <c r="B6880">
        <v>11</v>
      </c>
      <c r="C6880">
        <v>65</v>
      </c>
      <c r="D6880" s="3">
        <v>2140</v>
      </c>
      <c r="E6880" s="3">
        <v>2123</v>
      </c>
    </row>
    <row r="6881" spans="1:5" x14ac:dyDescent="0.4">
      <c r="A6881">
        <v>2022</v>
      </c>
      <c r="B6881">
        <v>11</v>
      </c>
      <c r="C6881">
        <v>66</v>
      </c>
      <c r="D6881" s="3">
        <v>2286</v>
      </c>
      <c r="E6881" s="3">
        <v>2299</v>
      </c>
    </row>
    <row r="6882" spans="1:5" x14ac:dyDescent="0.4">
      <c r="A6882">
        <v>2022</v>
      </c>
      <c r="B6882">
        <v>11</v>
      </c>
      <c r="C6882">
        <v>67</v>
      </c>
      <c r="D6882" s="3">
        <v>2269</v>
      </c>
      <c r="E6882" s="3">
        <v>2380</v>
      </c>
    </row>
    <row r="6883" spans="1:5" x14ac:dyDescent="0.4">
      <c r="A6883">
        <v>2022</v>
      </c>
      <c r="B6883">
        <v>11</v>
      </c>
      <c r="C6883">
        <v>68</v>
      </c>
      <c r="D6883" s="3">
        <v>2350</v>
      </c>
      <c r="E6883" s="3">
        <v>2427</v>
      </c>
    </row>
    <row r="6884" spans="1:5" x14ac:dyDescent="0.4">
      <c r="A6884">
        <v>2022</v>
      </c>
      <c r="B6884">
        <v>11</v>
      </c>
      <c r="C6884">
        <v>69</v>
      </c>
      <c r="D6884" s="3">
        <v>2459</v>
      </c>
      <c r="E6884" s="3">
        <v>2436</v>
      </c>
    </row>
    <row r="6885" spans="1:5" x14ac:dyDescent="0.4">
      <c r="A6885">
        <v>2022</v>
      </c>
      <c r="B6885">
        <v>11</v>
      </c>
      <c r="C6885">
        <v>70</v>
      </c>
      <c r="D6885" s="3">
        <v>2625</v>
      </c>
      <c r="E6885" s="3">
        <v>2781</v>
      </c>
    </row>
    <row r="6886" spans="1:5" x14ac:dyDescent="0.4">
      <c r="A6886">
        <v>2022</v>
      </c>
      <c r="B6886">
        <v>11</v>
      </c>
      <c r="C6886">
        <v>71</v>
      </c>
      <c r="D6886" s="3">
        <v>2726</v>
      </c>
      <c r="E6886" s="3">
        <v>2959</v>
      </c>
    </row>
    <row r="6887" spans="1:5" x14ac:dyDescent="0.4">
      <c r="A6887">
        <v>2022</v>
      </c>
      <c r="B6887">
        <v>11</v>
      </c>
      <c r="C6887">
        <v>72</v>
      </c>
      <c r="D6887" s="3">
        <v>2943</v>
      </c>
      <c r="E6887" s="3">
        <v>3213</v>
      </c>
    </row>
    <row r="6888" spans="1:5" x14ac:dyDescent="0.4">
      <c r="A6888">
        <v>2022</v>
      </c>
      <c r="B6888">
        <v>11</v>
      </c>
      <c r="C6888">
        <v>73</v>
      </c>
      <c r="D6888" s="3">
        <v>3361</v>
      </c>
      <c r="E6888" s="3">
        <v>3751</v>
      </c>
    </row>
    <row r="6889" spans="1:5" x14ac:dyDescent="0.4">
      <c r="A6889">
        <v>2022</v>
      </c>
      <c r="B6889">
        <v>11</v>
      </c>
      <c r="C6889">
        <v>74</v>
      </c>
      <c r="D6889" s="3">
        <v>3158</v>
      </c>
      <c r="E6889" s="3">
        <v>3768</v>
      </c>
    </row>
    <row r="6890" spans="1:5" x14ac:dyDescent="0.4">
      <c r="A6890">
        <v>2022</v>
      </c>
      <c r="B6890">
        <v>11</v>
      </c>
      <c r="C6890">
        <v>75</v>
      </c>
      <c r="D6890" s="3">
        <v>3263</v>
      </c>
      <c r="E6890" s="3">
        <v>3792</v>
      </c>
    </row>
    <row r="6891" spans="1:5" x14ac:dyDescent="0.4">
      <c r="A6891">
        <v>2022</v>
      </c>
      <c r="B6891">
        <v>11</v>
      </c>
      <c r="C6891">
        <v>76</v>
      </c>
      <c r="D6891" s="3">
        <v>2038</v>
      </c>
      <c r="E6891" s="3">
        <v>2594</v>
      </c>
    </row>
    <row r="6892" spans="1:5" x14ac:dyDescent="0.4">
      <c r="A6892">
        <v>2022</v>
      </c>
      <c r="B6892">
        <v>11</v>
      </c>
      <c r="C6892">
        <v>77</v>
      </c>
      <c r="D6892" s="3">
        <v>1895</v>
      </c>
      <c r="E6892" s="3">
        <v>2418</v>
      </c>
    </row>
    <row r="6893" spans="1:5" x14ac:dyDescent="0.4">
      <c r="A6893">
        <v>2022</v>
      </c>
      <c r="B6893">
        <v>11</v>
      </c>
      <c r="C6893">
        <v>78</v>
      </c>
      <c r="D6893" s="3">
        <v>2475</v>
      </c>
      <c r="E6893" s="3">
        <v>3121</v>
      </c>
    </row>
    <row r="6894" spans="1:5" x14ac:dyDescent="0.4">
      <c r="A6894">
        <v>2022</v>
      </c>
      <c r="B6894">
        <v>11</v>
      </c>
      <c r="C6894">
        <v>79</v>
      </c>
      <c r="D6894" s="3">
        <v>2440</v>
      </c>
      <c r="E6894" s="3">
        <v>3023</v>
      </c>
    </row>
    <row r="6895" spans="1:5" x14ac:dyDescent="0.4">
      <c r="A6895">
        <v>2022</v>
      </c>
      <c r="B6895">
        <v>11</v>
      </c>
      <c r="C6895">
        <v>80</v>
      </c>
      <c r="D6895" s="3">
        <v>2435</v>
      </c>
      <c r="E6895" s="3">
        <v>2919</v>
      </c>
    </row>
    <row r="6896" spans="1:5" x14ac:dyDescent="0.4">
      <c r="A6896">
        <v>2022</v>
      </c>
      <c r="B6896">
        <v>11</v>
      </c>
      <c r="C6896">
        <v>81</v>
      </c>
      <c r="D6896" s="3">
        <v>2231</v>
      </c>
      <c r="E6896" s="3">
        <v>2859</v>
      </c>
    </row>
    <row r="6897" spans="1:5" x14ac:dyDescent="0.4">
      <c r="A6897">
        <v>2022</v>
      </c>
      <c r="B6897">
        <v>11</v>
      </c>
      <c r="C6897">
        <v>82</v>
      </c>
      <c r="D6897" s="3">
        <v>1837</v>
      </c>
      <c r="E6897" s="3">
        <v>2456</v>
      </c>
    </row>
    <row r="6898" spans="1:5" x14ac:dyDescent="0.4">
      <c r="A6898">
        <v>2022</v>
      </c>
      <c r="B6898">
        <v>11</v>
      </c>
      <c r="C6898">
        <v>83</v>
      </c>
      <c r="D6898" s="3">
        <v>1637</v>
      </c>
      <c r="E6898" s="3">
        <v>2154</v>
      </c>
    </row>
    <row r="6899" spans="1:5" x14ac:dyDescent="0.4">
      <c r="A6899">
        <v>2022</v>
      </c>
      <c r="B6899">
        <v>11</v>
      </c>
      <c r="C6899">
        <v>84</v>
      </c>
      <c r="D6899" s="3">
        <v>1460</v>
      </c>
      <c r="E6899" s="3">
        <v>2022</v>
      </c>
    </row>
    <row r="6900" spans="1:5" x14ac:dyDescent="0.4">
      <c r="A6900">
        <v>2022</v>
      </c>
      <c r="B6900">
        <v>11</v>
      </c>
      <c r="C6900">
        <v>85</v>
      </c>
      <c r="D6900" s="3">
        <v>1425</v>
      </c>
      <c r="E6900" s="3">
        <v>1982</v>
      </c>
    </row>
    <row r="6901" spans="1:5" x14ac:dyDescent="0.4">
      <c r="A6901">
        <v>2022</v>
      </c>
      <c r="B6901">
        <v>11</v>
      </c>
      <c r="C6901">
        <v>86</v>
      </c>
      <c r="D6901" s="3">
        <v>1217</v>
      </c>
      <c r="E6901" s="3">
        <v>1817</v>
      </c>
    </row>
    <row r="6902" spans="1:5" x14ac:dyDescent="0.4">
      <c r="A6902">
        <v>2022</v>
      </c>
      <c r="B6902">
        <v>11</v>
      </c>
      <c r="C6902">
        <v>87</v>
      </c>
      <c r="D6902" s="3">
        <v>1155</v>
      </c>
      <c r="E6902" s="3">
        <v>1850</v>
      </c>
    </row>
    <row r="6903" spans="1:5" x14ac:dyDescent="0.4">
      <c r="A6903">
        <v>2022</v>
      </c>
      <c r="B6903">
        <v>11</v>
      </c>
      <c r="C6903">
        <v>88</v>
      </c>
      <c r="D6903" s="3">
        <v>850</v>
      </c>
      <c r="E6903" s="3">
        <v>1493</v>
      </c>
    </row>
    <row r="6904" spans="1:5" x14ac:dyDescent="0.4">
      <c r="A6904">
        <v>2022</v>
      </c>
      <c r="B6904">
        <v>11</v>
      </c>
      <c r="C6904">
        <v>89</v>
      </c>
      <c r="D6904" s="3">
        <v>743</v>
      </c>
      <c r="E6904" s="3">
        <v>1374</v>
      </c>
    </row>
    <row r="6905" spans="1:5" x14ac:dyDescent="0.4">
      <c r="A6905">
        <v>2022</v>
      </c>
      <c r="B6905">
        <v>11</v>
      </c>
      <c r="C6905">
        <v>90</v>
      </c>
      <c r="D6905" s="3">
        <v>583</v>
      </c>
      <c r="E6905" s="3">
        <v>1205</v>
      </c>
    </row>
    <row r="6906" spans="1:5" x14ac:dyDescent="0.4">
      <c r="A6906">
        <v>2022</v>
      </c>
      <c r="B6906">
        <v>11</v>
      </c>
      <c r="C6906">
        <v>91</v>
      </c>
      <c r="D6906" s="3">
        <v>442</v>
      </c>
      <c r="E6906" s="3">
        <v>998</v>
      </c>
    </row>
    <row r="6907" spans="1:5" x14ac:dyDescent="0.4">
      <c r="A6907">
        <v>2022</v>
      </c>
      <c r="B6907">
        <v>11</v>
      </c>
      <c r="C6907">
        <v>92</v>
      </c>
      <c r="D6907" s="3">
        <v>322</v>
      </c>
      <c r="E6907" s="3">
        <v>831</v>
      </c>
    </row>
    <row r="6908" spans="1:5" x14ac:dyDescent="0.4">
      <c r="A6908">
        <v>2022</v>
      </c>
      <c r="B6908">
        <v>11</v>
      </c>
      <c r="C6908">
        <v>93</v>
      </c>
      <c r="D6908" s="3">
        <v>252</v>
      </c>
      <c r="E6908" s="3">
        <v>694</v>
      </c>
    </row>
    <row r="6909" spans="1:5" x14ac:dyDescent="0.4">
      <c r="A6909">
        <v>2022</v>
      </c>
      <c r="B6909">
        <v>11</v>
      </c>
      <c r="C6909">
        <v>94</v>
      </c>
      <c r="D6909" s="3">
        <v>199</v>
      </c>
      <c r="E6909" s="3">
        <v>572</v>
      </c>
    </row>
    <row r="6910" spans="1:5" x14ac:dyDescent="0.4">
      <c r="A6910">
        <v>2022</v>
      </c>
      <c r="B6910">
        <v>11</v>
      </c>
      <c r="C6910">
        <v>95</v>
      </c>
      <c r="D6910" s="3">
        <v>143</v>
      </c>
      <c r="E6910" s="3">
        <v>398</v>
      </c>
    </row>
    <row r="6911" spans="1:5" x14ac:dyDescent="0.4">
      <c r="A6911">
        <v>2022</v>
      </c>
      <c r="B6911">
        <v>11</v>
      </c>
      <c r="C6911">
        <v>96</v>
      </c>
      <c r="D6911" s="3">
        <v>89</v>
      </c>
      <c r="E6911" s="3">
        <v>329</v>
      </c>
    </row>
    <row r="6912" spans="1:5" x14ac:dyDescent="0.4">
      <c r="A6912">
        <v>2022</v>
      </c>
      <c r="B6912">
        <v>11</v>
      </c>
      <c r="C6912">
        <v>97</v>
      </c>
      <c r="D6912" s="3">
        <v>52</v>
      </c>
      <c r="E6912" s="3">
        <v>301</v>
      </c>
    </row>
    <row r="6913" spans="1:5" x14ac:dyDescent="0.4">
      <c r="A6913">
        <v>2022</v>
      </c>
      <c r="B6913">
        <v>11</v>
      </c>
      <c r="C6913">
        <v>98</v>
      </c>
      <c r="D6913" s="3">
        <v>35</v>
      </c>
      <c r="E6913" s="3">
        <v>192</v>
      </c>
    </row>
    <row r="6914" spans="1:5" x14ac:dyDescent="0.4">
      <c r="A6914">
        <v>2022</v>
      </c>
      <c r="B6914">
        <v>11</v>
      </c>
      <c r="C6914">
        <v>99</v>
      </c>
      <c r="D6914" s="3">
        <v>26</v>
      </c>
      <c r="E6914" s="3">
        <v>136</v>
      </c>
    </row>
    <row r="6915" spans="1:5" x14ac:dyDescent="0.4">
      <c r="A6915">
        <v>2022</v>
      </c>
      <c r="B6915">
        <v>11</v>
      </c>
      <c r="C6915">
        <v>100</v>
      </c>
      <c r="D6915" s="3">
        <v>11</v>
      </c>
      <c r="E6915" s="3">
        <v>76</v>
      </c>
    </row>
    <row r="6916" spans="1:5" x14ac:dyDescent="0.4">
      <c r="A6916">
        <v>2022</v>
      </c>
      <c r="B6916">
        <v>11</v>
      </c>
      <c r="C6916">
        <v>101</v>
      </c>
      <c r="D6916" s="3">
        <v>5</v>
      </c>
      <c r="E6916" s="3">
        <v>57</v>
      </c>
    </row>
    <row r="6917" spans="1:5" x14ac:dyDescent="0.4">
      <c r="A6917">
        <v>2022</v>
      </c>
      <c r="B6917">
        <v>11</v>
      </c>
      <c r="C6917">
        <v>102</v>
      </c>
      <c r="D6917" s="3">
        <v>7</v>
      </c>
      <c r="E6917" s="3">
        <v>45</v>
      </c>
    </row>
    <row r="6918" spans="1:5" x14ac:dyDescent="0.4">
      <c r="A6918">
        <v>2022</v>
      </c>
      <c r="B6918">
        <v>11</v>
      </c>
      <c r="C6918">
        <v>103</v>
      </c>
      <c r="D6918" s="3">
        <v>5</v>
      </c>
      <c r="E6918" s="3">
        <v>17</v>
      </c>
    </row>
    <row r="6919" spans="1:5" x14ac:dyDescent="0.4">
      <c r="A6919">
        <v>2022</v>
      </c>
      <c r="B6919">
        <v>11</v>
      </c>
      <c r="C6919">
        <v>104</v>
      </c>
      <c r="D6919" s="3">
        <v>1</v>
      </c>
      <c r="E6919" s="3">
        <v>15</v>
      </c>
    </row>
    <row r="6920" spans="1:5" x14ac:dyDescent="0.4">
      <c r="A6920">
        <v>2022</v>
      </c>
      <c r="B6920">
        <v>11</v>
      </c>
      <c r="C6920">
        <v>105</v>
      </c>
      <c r="D6920" s="3">
        <v>1</v>
      </c>
      <c r="E6920" s="3">
        <v>6</v>
      </c>
    </row>
    <row r="6921" spans="1:5" x14ac:dyDescent="0.4">
      <c r="A6921">
        <v>2022</v>
      </c>
      <c r="B6921">
        <v>11</v>
      </c>
      <c r="C6921">
        <v>106</v>
      </c>
      <c r="D6921" s="3">
        <v>1</v>
      </c>
      <c r="E6921" s="3">
        <v>2</v>
      </c>
    </row>
    <row r="6922" spans="1:5" x14ac:dyDescent="0.4">
      <c r="A6922">
        <v>2022</v>
      </c>
      <c r="B6922">
        <v>11</v>
      </c>
      <c r="C6922">
        <v>107</v>
      </c>
      <c r="D6922" s="3"/>
      <c r="E6922" s="3">
        <v>1</v>
      </c>
    </row>
    <row r="6923" spans="1:5" x14ac:dyDescent="0.4">
      <c r="A6923">
        <v>2022</v>
      </c>
      <c r="B6923">
        <v>11</v>
      </c>
      <c r="C6923">
        <v>108</v>
      </c>
      <c r="D6923" s="3"/>
      <c r="E6923" s="3">
        <v>2</v>
      </c>
    </row>
    <row r="6924" spans="1:5" x14ac:dyDescent="0.4">
      <c r="A6924">
        <v>2022</v>
      </c>
      <c r="B6924">
        <v>11</v>
      </c>
      <c r="C6924">
        <v>109</v>
      </c>
      <c r="D6924" s="3">
        <v>1</v>
      </c>
      <c r="E6924" s="3"/>
    </row>
    <row r="6925" spans="1:5" x14ac:dyDescent="0.4">
      <c r="A6925">
        <v>2022</v>
      </c>
      <c r="B6925">
        <v>11</v>
      </c>
      <c r="C6925">
        <v>110</v>
      </c>
      <c r="D6925" s="3"/>
      <c r="E6925" s="3"/>
    </row>
    <row r="6926" spans="1:5" x14ac:dyDescent="0.4">
      <c r="A6926">
        <v>2022</v>
      </c>
      <c r="B6926">
        <v>11</v>
      </c>
      <c r="C6926">
        <v>111</v>
      </c>
      <c r="D6926" s="3"/>
      <c r="E6926" s="3"/>
    </row>
    <row r="6927" spans="1:5" x14ac:dyDescent="0.4">
      <c r="A6927">
        <v>2022</v>
      </c>
      <c r="B6927">
        <v>11</v>
      </c>
      <c r="C6927">
        <v>112</v>
      </c>
      <c r="D6927" s="3"/>
      <c r="E6927" s="3"/>
    </row>
    <row r="6928" spans="1:5" x14ac:dyDescent="0.4">
      <c r="A6928">
        <v>2022</v>
      </c>
      <c r="B6928">
        <v>11</v>
      </c>
      <c r="C6928">
        <v>113</v>
      </c>
      <c r="D6928" s="3"/>
      <c r="E6928" s="3"/>
    </row>
    <row r="6929" spans="1:5" x14ac:dyDescent="0.4">
      <c r="A6929">
        <v>2022</v>
      </c>
      <c r="B6929">
        <v>11</v>
      </c>
      <c r="C6929">
        <v>114</v>
      </c>
      <c r="D6929" s="3"/>
      <c r="E6929" s="3"/>
    </row>
    <row r="6930" spans="1:5" x14ac:dyDescent="0.4">
      <c r="A6930">
        <v>2022</v>
      </c>
      <c r="B6930">
        <v>11</v>
      </c>
      <c r="C6930">
        <v>115</v>
      </c>
      <c r="D6930" s="3"/>
      <c r="E6930" s="3"/>
    </row>
    <row r="6931" spans="1:5" x14ac:dyDescent="0.4">
      <c r="A6931">
        <v>2022</v>
      </c>
      <c r="B6931">
        <v>11</v>
      </c>
      <c r="C6931">
        <v>116</v>
      </c>
      <c r="D6931" s="3"/>
      <c r="E6931" s="3"/>
    </row>
    <row r="6932" spans="1:5" x14ac:dyDescent="0.4">
      <c r="A6932">
        <v>2022</v>
      </c>
      <c r="B6932">
        <v>11</v>
      </c>
      <c r="C6932">
        <v>117</v>
      </c>
      <c r="D6932" s="3"/>
      <c r="E6932" s="3"/>
    </row>
    <row r="6933" spans="1:5" x14ac:dyDescent="0.4">
      <c r="A6933">
        <v>2022</v>
      </c>
      <c r="B6933">
        <v>11</v>
      </c>
      <c r="C6933">
        <v>118</v>
      </c>
      <c r="D6933" s="3"/>
      <c r="E6933" s="3"/>
    </row>
    <row r="6934" spans="1:5" x14ac:dyDescent="0.4">
      <c r="A6934">
        <v>2022</v>
      </c>
      <c r="B6934">
        <v>11</v>
      </c>
      <c r="C6934">
        <v>119</v>
      </c>
      <c r="D6934" s="3"/>
      <c r="E6934" s="3"/>
    </row>
    <row r="6935" spans="1:5" x14ac:dyDescent="0.4">
      <c r="A6935">
        <v>2022</v>
      </c>
      <c r="B6935">
        <v>11</v>
      </c>
      <c r="C6935">
        <v>120</v>
      </c>
      <c r="D6935" s="3"/>
      <c r="E6935" s="3"/>
    </row>
    <row r="6936" spans="1:5" x14ac:dyDescent="0.4">
      <c r="A6936">
        <v>2022</v>
      </c>
      <c r="B6936">
        <v>11</v>
      </c>
      <c r="C6936">
        <v>121</v>
      </c>
      <c r="D6936" s="3"/>
      <c r="E6936" s="3"/>
    </row>
    <row r="6937" spans="1:5" x14ac:dyDescent="0.4">
      <c r="A6937">
        <v>2022</v>
      </c>
      <c r="B6937">
        <v>11</v>
      </c>
      <c r="C6937">
        <v>122</v>
      </c>
      <c r="D6937" s="3"/>
      <c r="E6937" s="3"/>
    </row>
    <row r="6938" spans="1:5" x14ac:dyDescent="0.4">
      <c r="A6938">
        <v>2022</v>
      </c>
      <c r="B6938">
        <v>11</v>
      </c>
      <c r="C6938">
        <v>123</v>
      </c>
      <c r="D6938" s="3"/>
      <c r="E6938" s="3"/>
    </row>
    <row r="6939" spans="1:5" x14ac:dyDescent="0.4">
      <c r="A6939">
        <v>2022</v>
      </c>
      <c r="B6939">
        <v>11</v>
      </c>
      <c r="C6939">
        <v>124</v>
      </c>
      <c r="D6939" s="3"/>
      <c r="E6939" s="3"/>
    </row>
    <row r="6940" spans="1:5" x14ac:dyDescent="0.4">
      <c r="A6940">
        <v>2022</v>
      </c>
      <c r="B6940">
        <v>11</v>
      </c>
      <c r="C6940">
        <v>125</v>
      </c>
      <c r="D6940" s="3"/>
      <c r="E6940" s="3"/>
    </row>
    <row r="6941" spans="1:5" x14ac:dyDescent="0.4">
      <c r="A6941">
        <v>2022</v>
      </c>
      <c r="B6941">
        <v>11</v>
      </c>
      <c r="C6941">
        <v>126</v>
      </c>
      <c r="D6941" s="3"/>
      <c r="E6941" s="3"/>
    </row>
    <row r="6942" spans="1:5" x14ac:dyDescent="0.4">
      <c r="A6942">
        <v>2022</v>
      </c>
      <c r="B6942">
        <v>11</v>
      </c>
      <c r="C6942">
        <v>127</v>
      </c>
      <c r="D6942" s="3"/>
      <c r="E6942" s="3"/>
    </row>
    <row r="6943" spans="1:5" x14ac:dyDescent="0.4">
      <c r="A6943">
        <v>2022</v>
      </c>
      <c r="B6943">
        <v>11</v>
      </c>
      <c r="C6943">
        <v>128</v>
      </c>
      <c r="D6943" s="3"/>
      <c r="E6943" s="3"/>
    </row>
    <row r="6944" spans="1:5" x14ac:dyDescent="0.4">
      <c r="A6944">
        <v>2022</v>
      </c>
      <c r="B6944">
        <v>11</v>
      </c>
      <c r="C6944">
        <v>129</v>
      </c>
      <c r="D6944" s="3"/>
      <c r="E6944" s="3"/>
    </row>
    <row r="6945" spans="1:5" x14ac:dyDescent="0.4">
      <c r="A6945">
        <v>2022</v>
      </c>
      <c r="B6945">
        <v>11</v>
      </c>
      <c r="C6945">
        <v>130</v>
      </c>
      <c r="D6945" s="3"/>
      <c r="E6945" s="3"/>
    </row>
    <row r="6946" spans="1:5" x14ac:dyDescent="0.4">
      <c r="A6946">
        <v>2022</v>
      </c>
      <c r="B6946">
        <v>12</v>
      </c>
      <c r="C6946">
        <v>0</v>
      </c>
      <c r="D6946" s="3">
        <v>901</v>
      </c>
      <c r="E6946" s="3">
        <v>942</v>
      </c>
    </row>
    <row r="6947" spans="1:5" x14ac:dyDescent="0.4">
      <c r="A6947">
        <v>2022</v>
      </c>
      <c r="B6947">
        <v>12</v>
      </c>
      <c r="C6947">
        <v>1</v>
      </c>
      <c r="D6947" s="3">
        <v>971</v>
      </c>
      <c r="E6947" s="3">
        <v>907</v>
      </c>
    </row>
    <row r="6948" spans="1:5" x14ac:dyDescent="0.4">
      <c r="A6948">
        <v>2022</v>
      </c>
      <c r="B6948">
        <v>12</v>
      </c>
      <c r="C6948">
        <v>2</v>
      </c>
      <c r="D6948" s="3">
        <v>1071</v>
      </c>
      <c r="E6948" s="3">
        <v>1042</v>
      </c>
    </row>
    <row r="6949" spans="1:5" x14ac:dyDescent="0.4">
      <c r="A6949">
        <v>2022</v>
      </c>
      <c r="B6949">
        <v>12</v>
      </c>
      <c r="C6949">
        <v>3</v>
      </c>
      <c r="D6949" s="3">
        <v>1212</v>
      </c>
      <c r="E6949" s="3">
        <v>1063</v>
      </c>
    </row>
    <row r="6950" spans="1:5" x14ac:dyDescent="0.4">
      <c r="A6950">
        <v>2022</v>
      </c>
      <c r="B6950">
        <v>12</v>
      </c>
      <c r="C6950">
        <v>4</v>
      </c>
      <c r="D6950" s="3">
        <v>1217</v>
      </c>
      <c r="E6950" s="3">
        <v>1123</v>
      </c>
    </row>
    <row r="6951" spans="1:5" x14ac:dyDescent="0.4">
      <c r="A6951">
        <v>2022</v>
      </c>
      <c r="B6951">
        <v>12</v>
      </c>
      <c r="C6951">
        <v>5</v>
      </c>
      <c r="D6951" s="3">
        <v>1288</v>
      </c>
      <c r="E6951" s="3">
        <v>1217</v>
      </c>
    </row>
    <row r="6952" spans="1:5" x14ac:dyDescent="0.4">
      <c r="A6952">
        <v>2022</v>
      </c>
      <c r="B6952">
        <v>12</v>
      </c>
      <c r="C6952">
        <v>6</v>
      </c>
      <c r="D6952" s="3">
        <v>1406</v>
      </c>
      <c r="E6952" s="3">
        <v>1244</v>
      </c>
    </row>
    <row r="6953" spans="1:5" x14ac:dyDescent="0.4">
      <c r="A6953">
        <v>2022</v>
      </c>
      <c r="B6953">
        <v>12</v>
      </c>
      <c r="C6953">
        <v>7</v>
      </c>
      <c r="D6953" s="3">
        <v>1385</v>
      </c>
      <c r="E6953" s="3">
        <v>1330</v>
      </c>
    </row>
    <row r="6954" spans="1:5" x14ac:dyDescent="0.4">
      <c r="A6954">
        <v>2022</v>
      </c>
      <c r="B6954">
        <v>12</v>
      </c>
      <c r="C6954">
        <v>8</v>
      </c>
      <c r="D6954" s="3">
        <v>1398</v>
      </c>
      <c r="E6954" s="3">
        <v>1372</v>
      </c>
    </row>
    <row r="6955" spans="1:5" x14ac:dyDescent="0.4">
      <c r="A6955">
        <v>2022</v>
      </c>
      <c r="B6955">
        <v>12</v>
      </c>
      <c r="C6955">
        <v>9</v>
      </c>
      <c r="D6955" s="3">
        <v>1425</v>
      </c>
      <c r="E6955" s="3">
        <v>1458</v>
      </c>
    </row>
    <row r="6956" spans="1:5" x14ac:dyDescent="0.4">
      <c r="A6956">
        <v>2022</v>
      </c>
      <c r="B6956">
        <v>12</v>
      </c>
      <c r="C6956">
        <v>10</v>
      </c>
      <c r="D6956" s="3">
        <v>1492</v>
      </c>
      <c r="E6956" s="3">
        <v>1419</v>
      </c>
    </row>
    <row r="6957" spans="1:5" x14ac:dyDescent="0.4">
      <c r="A6957">
        <v>2022</v>
      </c>
      <c r="B6957">
        <v>12</v>
      </c>
      <c r="C6957">
        <v>11</v>
      </c>
      <c r="D6957" s="3">
        <v>1514</v>
      </c>
      <c r="E6957" s="3">
        <v>1520</v>
      </c>
    </row>
    <row r="6958" spans="1:5" x14ac:dyDescent="0.4">
      <c r="A6958">
        <v>2022</v>
      </c>
      <c r="B6958">
        <v>12</v>
      </c>
      <c r="C6958">
        <v>12</v>
      </c>
      <c r="D6958" s="3">
        <v>1623</v>
      </c>
      <c r="E6958" s="3">
        <v>1503</v>
      </c>
    </row>
    <row r="6959" spans="1:5" x14ac:dyDescent="0.4">
      <c r="A6959">
        <v>2022</v>
      </c>
      <c r="B6959">
        <v>12</v>
      </c>
      <c r="C6959">
        <v>13</v>
      </c>
      <c r="D6959" s="3">
        <v>1546</v>
      </c>
      <c r="E6959" s="3">
        <v>1506</v>
      </c>
    </row>
    <row r="6960" spans="1:5" x14ac:dyDescent="0.4">
      <c r="A6960">
        <v>2022</v>
      </c>
      <c r="B6960">
        <v>12</v>
      </c>
      <c r="C6960">
        <v>14</v>
      </c>
      <c r="D6960" s="3">
        <v>1600</v>
      </c>
      <c r="E6960" s="3">
        <v>1525</v>
      </c>
    </row>
    <row r="6961" spans="1:5" x14ac:dyDescent="0.4">
      <c r="A6961">
        <v>2022</v>
      </c>
      <c r="B6961">
        <v>12</v>
      </c>
      <c r="C6961">
        <v>15</v>
      </c>
      <c r="D6961" s="3">
        <v>1736</v>
      </c>
      <c r="E6961" s="3">
        <v>1625</v>
      </c>
    </row>
    <row r="6962" spans="1:5" x14ac:dyDescent="0.4">
      <c r="A6962">
        <v>2022</v>
      </c>
      <c r="B6962">
        <v>12</v>
      </c>
      <c r="C6962">
        <v>16</v>
      </c>
      <c r="D6962" s="3">
        <v>2036</v>
      </c>
      <c r="E6962" s="3">
        <v>1638</v>
      </c>
    </row>
    <row r="6963" spans="1:5" x14ac:dyDescent="0.4">
      <c r="A6963">
        <v>2022</v>
      </c>
      <c r="B6963">
        <v>12</v>
      </c>
      <c r="C6963">
        <v>17</v>
      </c>
      <c r="D6963" s="3">
        <v>2011</v>
      </c>
      <c r="E6963" s="3">
        <v>1557</v>
      </c>
    </row>
    <row r="6964" spans="1:5" x14ac:dyDescent="0.4">
      <c r="A6964">
        <v>2022</v>
      </c>
      <c r="B6964">
        <v>12</v>
      </c>
      <c r="C6964">
        <v>18</v>
      </c>
      <c r="D6964" s="3">
        <v>2108</v>
      </c>
      <c r="E6964" s="3">
        <v>1706</v>
      </c>
    </row>
    <row r="6965" spans="1:5" x14ac:dyDescent="0.4">
      <c r="A6965">
        <v>2022</v>
      </c>
      <c r="B6965">
        <v>12</v>
      </c>
      <c r="C6965">
        <v>19</v>
      </c>
      <c r="D6965" s="3">
        <v>2331</v>
      </c>
      <c r="E6965" s="3">
        <v>1839</v>
      </c>
    </row>
    <row r="6966" spans="1:5" x14ac:dyDescent="0.4">
      <c r="A6966">
        <v>2022</v>
      </c>
      <c r="B6966">
        <v>12</v>
      </c>
      <c r="C6966">
        <v>20</v>
      </c>
      <c r="D6966" s="3">
        <v>2384</v>
      </c>
      <c r="E6966" s="3">
        <v>1803</v>
      </c>
    </row>
    <row r="6967" spans="1:5" x14ac:dyDescent="0.4">
      <c r="A6967">
        <v>2022</v>
      </c>
      <c r="B6967">
        <v>12</v>
      </c>
      <c r="C6967">
        <v>21</v>
      </c>
      <c r="D6967" s="3">
        <v>2524</v>
      </c>
      <c r="E6967" s="3">
        <v>1867</v>
      </c>
    </row>
    <row r="6968" spans="1:5" x14ac:dyDescent="0.4">
      <c r="A6968">
        <v>2022</v>
      </c>
      <c r="B6968">
        <v>12</v>
      </c>
      <c r="C6968">
        <v>22</v>
      </c>
      <c r="D6968" s="3">
        <v>2567</v>
      </c>
      <c r="E6968" s="3">
        <v>1911</v>
      </c>
    </row>
    <row r="6969" spans="1:5" x14ac:dyDescent="0.4">
      <c r="A6969">
        <v>2022</v>
      </c>
      <c r="B6969">
        <v>12</v>
      </c>
      <c r="C6969">
        <v>23</v>
      </c>
      <c r="D6969" s="3">
        <v>2111</v>
      </c>
      <c r="E6969" s="3">
        <v>1696</v>
      </c>
    </row>
    <row r="6970" spans="1:5" x14ac:dyDescent="0.4">
      <c r="A6970">
        <v>2022</v>
      </c>
      <c r="B6970">
        <v>12</v>
      </c>
      <c r="C6970">
        <v>24</v>
      </c>
      <c r="D6970" s="3">
        <v>1926</v>
      </c>
      <c r="E6970" s="3">
        <v>1659</v>
      </c>
    </row>
    <row r="6971" spans="1:5" x14ac:dyDescent="0.4">
      <c r="A6971">
        <v>2022</v>
      </c>
      <c r="B6971">
        <v>12</v>
      </c>
      <c r="C6971">
        <v>25</v>
      </c>
      <c r="D6971" s="3">
        <v>1900</v>
      </c>
      <c r="E6971" s="3">
        <v>1599</v>
      </c>
    </row>
    <row r="6972" spans="1:5" x14ac:dyDescent="0.4">
      <c r="A6972">
        <v>2022</v>
      </c>
      <c r="B6972">
        <v>12</v>
      </c>
      <c r="C6972">
        <v>26</v>
      </c>
      <c r="D6972" s="3">
        <v>1898</v>
      </c>
      <c r="E6972" s="3">
        <v>1515</v>
      </c>
    </row>
    <row r="6973" spans="1:5" x14ac:dyDescent="0.4">
      <c r="A6973">
        <v>2022</v>
      </c>
      <c r="B6973">
        <v>12</v>
      </c>
      <c r="C6973">
        <v>27</v>
      </c>
      <c r="D6973" s="3">
        <v>1840</v>
      </c>
      <c r="E6973" s="3">
        <v>1461</v>
      </c>
    </row>
    <row r="6974" spans="1:5" x14ac:dyDescent="0.4">
      <c r="A6974">
        <v>2022</v>
      </c>
      <c r="B6974">
        <v>12</v>
      </c>
      <c r="C6974">
        <v>28</v>
      </c>
      <c r="D6974" s="3">
        <v>1833</v>
      </c>
      <c r="E6974" s="3">
        <v>1517</v>
      </c>
    </row>
    <row r="6975" spans="1:5" x14ac:dyDescent="0.4">
      <c r="A6975">
        <v>2022</v>
      </c>
      <c r="B6975">
        <v>12</v>
      </c>
      <c r="C6975">
        <v>29</v>
      </c>
      <c r="D6975" s="3">
        <v>1774</v>
      </c>
      <c r="E6975" s="3">
        <v>1386</v>
      </c>
    </row>
    <row r="6976" spans="1:5" x14ac:dyDescent="0.4">
      <c r="A6976">
        <v>2022</v>
      </c>
      <c r="B6976">
        <v>12</v>
      </c>
      <c r="C6976">
        <v>30</v>
      </c>
      <c r="D6976" s="3">
        <v>1704</v>
      </c>
      <c r="E6976" s="3">
        <v>1481</v>
      </c>
    </row>
    <row r="6977" spans="1:5" x14ac:dyDescent="0.4">
      <c r="A6977">
        <v>2022</v>
      </c>
      <c r="B6977">
        <v>12</v>
      </c>
      <c r="C6977">
        <v>31</v>
      </c>
      <c r="D6977" s="3">
        <v>1760</v>
      </c>
      <c r="E6977" s="3">
        <v>1483</v>
      </c>
    </row>
    <row r="6978" spans="1:5" x14ac:dyDescent="0.4">
      <c r="A6978">
        <v>2022</v>
      </c>
      <c r="B6978">
        <v>12</v>
      </c>
      <c r="C6978">
        <v>32</v>
      </c>
      <c r="D6978" s="3">
        <v>1797</v>
      </c>
      <c r="E6978" s="3">
        <v>1510</v>
      </c>
    </row>
    <row r="6979" spans="1:5" x14ac:dyDescent="0.4">
      <c r="A6979">
        <v>2022</v>
      </c>
      <c r="B6979">
        <v>12</v>
      </c>
      <c r="C6979">
        <v>33</v>
      </c>
      <c r="D6979" s="3">
        <v>1747</v>
      </c>
      <c r="E6979" s="3">
        <v>1615</v>
      </c>
    </row>
    <row r="6980" spans="1:5" x14ac:dyDescent="0.4">
      <c r="A6980">
        <v>2022</v>
      </c>
      <c r="B6980">
        <v>12</v>
      </c>
      <c r="C6980">
        <v>34</v>
      </c>
      <c r="D6980" s="3">
        <v>1949</v>
      </c>
      <c r="E6980" s="3">
        <v>1662</v>
      </c>
    </row>
    <row r="6981" spans="1:5" x14ac:dyDescent="0.4">
      <c r="A6981">
        <v>2022</v>
      </c>
      <c r="B6981">
        <v>12</v>
      </c>
      <c r="C6981">
        <v>35</v>
      </c>
      <c r="D6981" s="3">
        <v>1915</v>
      </c>
      <c r="E6981" s="3">
        <v>1669</v>
      </c>
    </row>
    <row r="6982" spans="1:5" x14ac:dyDescent="0.4">
      <c r="A6982">
        <v>2022</v>
      </c>
      <c r="B6982">
        <v>12</v>
      </c>
      <c r="C6982">
        <v>36</v>
      </c>
      <c r="D6982" s="3">
        <v>1967</v>
      </c>
      <c r="E6982" s="3">
        <v>1673</v>
      </c>
    </row>
    <row r="6983" spans="1:5" x14ac:dyDescent="0.4">
      <c r="A6983">
        <v>2022</v>
      </c>
      <c r="B6983">
        <v>12</v>
      </c>
      <c r="C6983">
        <v>37</v>
      </c>
      <c r="D6983" s="3">
        <v>1993</v>
      </c>
      <c r="E6983" s="3">
        <v>1825</v>
      </c>
    </row>
    <row r="6984" spans="1:5" x14ac:dyDescent="0.4">
      <c r="A6984">
        <v>2022</v>
      </c>
      <c r="B6984">
        <v>12</v>
      </c>
      <c r="C6984">
        <v>38</v>
      </c>
      <c r="D6984" s="3">
        <v>2071</v>
      </c>
      <c r="E6984" s="3">
        <v>1900</v>
      </c>
    </row>
    <row r="6985" spans="1:5" x14ac:dyDescent="0.4">
      <c r="A6985">
        <v>2022</v>
      </c>
      <c r="B6985">
        <v>12</v>
      </c>
      <c r="C6985">
        <v>39</v>
      </c>
      <c r="D6985" s="3">
        <v>2121</v>
      </c>
      <c r="E6985" s="3">
        <v>2000</v>
      </c>
    </row>
    <row r="6986" spans="1:5" x14ac:dyDescent="0.4">
      <c r="A6986">
        <v>2022</v>
      </c>
      <c r="B6986">
        <v>12</v>
      </c>
      <c r="C6986">
        <v>40</v>
      </c>
      <c r="D6986" s="3">
        <v>2144</v>
      </c>
      <c r="E6986" s="3">
        <v>1958</v>
      </c>
    </row>
    <row r="6987" spans="1:5" x14ac:dyDescent="0.4">
      <c r="A6987">
        <v>2022</v>
      </c>
      <c r="B6987">
        <v>12</v>
      </c>
      <c r="C6987">
        <v>41</v>
      </c>
      <c r="D6987" s="3">
        <v>2128</v>
      </c>
      <c r="E6987" s="3">
        <v>2023</v>
      </c>
    </row>
    <row r="6988" spans="1:5" x14ac:dyDescent="0.4">
      <c r="A6988">
        <v>2022</v>
      </c>
      <c r="B6988">
        <v>12</v>
      </c>
      <c r="C6988">
        <v>42</v>
      </c>
      <c r="D6988" s="3">
        <v>2182</v>
      </c>
      <c r="E6988" s="3">
        <v>2147</v>
      </c>
    </row>
    <row r="6989" spans="1:5" x14ac:dyDescent="0.4">
      <c r="A6989">
        <v>2022</v>
      </c>
      <c r="B6989">
        <v>12</v>
      </c>
      <c r="C6989">
        <v>43</v>
      </c>
      <c r="D6989" s="3">
        <v>2365</v>
      </c>
      <c r="E6989" s="3">
        <v>2233</v>
      </c>
    </row>
    <row r="6990" spans="1:5" x14ac:dyDescent="0.4">
      <c r="A6990">
        <v>2022</v>
      </c>
      <c r="B6990">
        <v>12</v>
      </c>
      <c r="C6990">
        <v>44</v>
      </c>
      <c r="D6990" s="3">
        <v>2495</v>
      </c>
      <c r="E6990" s="3">
        <v>2348</v>
      </c>
    </row>
    <row r="6991" spans="1:5" x14ac:dyDescent="0.4">
      <c r="A6991">
        <v>2022</v>
      </c>
      <c r="B6991">
        <v>12</v>
      </c>
      <c r="C6991">
        <v>45</v>
      </c>
      <c r="D6991" s="3">
        <v>2606</v>
      </c>
      <c r="E6991" s="3">
        <v>2444</v>
      </c>
    </row>
    <row r="6992" spans="1:5" x14ac:dyDescent="0.4">
      <c r="A6992">
        <v>2022</v>
      </c>
      <c r="B6992">
        <v>12</v>
      </c>
      <c r="C6992">
        <v>46</v>
      </c>
      <c r="D6992" s="3">
        <v>2854</v>
      </c>
      <c r="E6992" s="3">
        <v>2609</v>
      </c>
    </row>
    <row r="6993" spans="1:5" x14ac:dyDescent="0.4">
      <c r="A6993">
        <v>2022</v>
      </c>
      <c r="B6993">
        <v>12</v>
      </c>
      <c r="C6993">
        <v>47</v>
      </c>
      <c r="D6993" s="3">
        <v>2964</v>
      </c>
      <c r="E6993" s="3">
        <v>2798</v>
      </c>
    </row>
    <row r="6994" spans="1:5" x14ac:dyDescent="0.4">
      <c r="A6994">
        <v>2022</v>
      </c>
      <c r="B6994">
        <v>12</v>
      </c>
      <c r="C6994">
        <v>48</v>
      </c>
      <c r="D6994" s="3">
        <v>3133</v>
      </c>
      <c r="E6994" s="3">
        <v>3009</v>
      </c>
    </row>
    <row r="6995" spans="1:5" x14ac:dyDescent="0.4">
      <c r="A6995">
        <v>2022</v>
      </c>
      <c r="B6995">
        <v>12</v>
      </c>
      <c r="C6995">
        <v>49</v>
      </c>
      <c r="D6995" s="3">
        <v>3367</v>
      </c>
      <c r="E6995" s="3">
        <v>3157</v>
      </c>
    </row>
    <row r="6996" spans="1:5" x14ac:dyDescent="0.4">
      <c r="A6996">
        <v>2022</v>
      </c>
      <c r="B6996">
        <v>12</v>
      </c>
      <c r="C6996">
        <v>50</v>
      </c>
      <c r="D6996" s="3">
        <v>3460</v>
      </c>
      <c r="E6996" s="3">
        <v>3143</v>
      </c>
    </row>
    <row r="6997" spans="1:5" x14ac:dyDescent="0.4">
      <c r="A6997">
        <v>2022</v>
      </c>
      <c r="B6997">
        <v>12</v>
      </c>
      <c r="C6997">
        <v>51</v>
      </c>
      <c r="D6997" s="3">
        <v>3349</v>
      </c>
      <c r="E6997" s="3">
        <v>3153</v>
      </c>
    </row>
    <row r="6998" spans="1:5" x14ac:dyDescent="0.4">
      <c r="A6998">
        <v>2022</v>
      </c>
      <c r="B6998">
        <v>12</v>
      </c>
      <c r="C6998">
        <v>52</v>
      </c>
      <c r="D6998" s="3">
        <v>3273</v>
      </c>
      <c r="E6998" s="3">
        <v>3074</v>
      </c>
    </row>
    <row r="6999" spans="1:5" x14ac:dyDescent="0.4">
      <c r="A6999">
        <v>2022</v>
      </c>
      <c r="B6999">
        <v>12</v>
      </c>
      <c r="C6999">
        <v>53</v>
      </c>
      <c r="D6999" s="3">
        <v>3131</v>
      </c>
      <c r="E6999" s="3">
        <v>2895</v>
      </c>
    </row>
    <row r="7000" spans="1:5" x14ac:dyDescent="0.4">
      <c r="A7000">
        <v>2022</v>
      </c>
      <c r="B7000">
        <v>12</v>
      </c>
      <c r="C7000">
        <v>54</v>
      </c>
      <c r="D7000" s="3">
        <v>3042</v>
      </c>
      <c r="E7000" s="3">
        <v>2872</v>
      </c>
    </row>
    <row r="7001" spans="1:5" x14ac:dyDescent="0.4">
      <c r="A7001">
        <v>2022</v>
      </c>
      <c r="B7001">
        <v>12</v>
      </c>
      <c r="C7001">
        <v>55</v>
      </c>
      <c r="D7001" s="3">
        <v>3150</v>
      </c>
      <c r="E7001" s="3">
        <v>2965</v>
      </c>
    </row>
    <row r="7002" spans="1:5" x14ac:dyDescent="0.4">
      <c r="A7002">
        <v>2022</v>
      </c>
      <c r="B7002">
        <v>12</v>
      </c>
      <c r="C7002">
        <v>56</v>
      </c>
      <c r="D7002" s="3">
        <v>2268</v>
      </c>
      <c r="E7002" s="3">
        <v>2159</v>
      </c>
    </row>
    <row r="7003" spans="1:5" x14ac:dyDescent="0.4">
      <c r="A7003">
        <v>2022</v>
      </c>
      <c r="B7003">
        <v>12</v>
      </c>
      <c r="C7003">
        <v>57</v>
      </c>
      <c r="D7003" s="3">
        <v>2847</v>
      </c>
      <c r="E7003" s="3">
        <v>2738</v>
      </c>
    </row>
    <row r="7004" spans="1:5" x14ac:dyDescent="0.4">
      <c r="A7004">
        <v>2022</v>
      </c>
      <c r="B7004">
        <v>12</v>
      </c>
      <c r="C7004">
        <v>58</v>
      </c>
      <c r="D7004" s="3">
        <v>2578</v>
      </c>
      <c r="E7004" s="3">
        <v>2529</v>
      </c>
    </row>
    <row r="7005" spans="1:5" x14ac:dyDescent="0.4">
      <c r="A7005">
        <v>2022</v>
      </c>
      <c r="B7005">
        <v>12</v>
      </c>
      <c r="C7005">
        <v>59</v>
      </c>
      <c r="D7005" s="3">
        <v>2580</v>
      </c>
      <c r="E7005" s="3">
        <v>2457</v>
      </c>
    </row>
    <row r="7006" spans="1:5" x14ac:dyDescent="0.4">
      <c r="A7006">
        <v>2022</v>
      </c>
      <c r="B7006">
        <v>12</v>
      </c>
      <c r="C7006">
        <v>60</v>
      </c>
      <c r="D7006" s="3">
        <v>2447</v>
      </c>
      <c r="E7006" s="3">
        <v>2322</v>
      </c>
    </row>
    <row r="7007" spans="1:5" x14ac:dyDescent="0.4">
      <c r="A7007">
        <v>2022</v>
      </c>
      <c r="B7007">
        <v>12</v>
      </c>
      <c r="C7007">
        <v>61</v>
      </c>
      <c r="D7007" s="3">
        <v>2437</v>
      </c>
      <c r="E7007" s="3">
        <v>2283</v>
      </c>
    </row>
    <row r="7008" spans="1:5" x14ac:dyDescent="0.4">
      <c r="A7008">
        <v>2022</v>
      </c>
      <c r="B7008">
        <v>12</v>
      </c>
      <c r="C7008">
        <v>62</v>
      </c>
      <c r="D7008" s="3">
        <v>2298</v>
      </c>
      <c r="E7008" s="3">
        <v>2310</v>
      </c>
    </row>
    <row r="7009" spans="1:5" x14ac:dyDescent="0.4">
      <c r="A7009">
        <v>2022</v>
      </c>
      <c r="B7009">
        <v>12</v>
      </c>
      <c r="C7009">
        <v>63</v>
      </c>
      <c r="D7009" s="3">
        <v>2411</v>
      </c>
      <c r="E7009" s="3">
        <v>2209</v>
      </c>
    </row>
    <row r="7010" spans="1:5" x14ac:dyDescent="0.4">
      <c r="A7010">
        <v>2022</v>
      </c>
      <c r="B7010">
        <v>12</v>
      </c>
      <c r="C7010">
        <v>64</v>
      </c>
      <c r="D7010" s="3">
        <v>2309</v>
      </c>
      <c r="E7010" s="3">
        <v>2248</v>
      </c>
    </row>
    <row r="7011" spans="1:5" x14ac:dyDescent="0.4">
      <c r="A7011">
        <v>2022</v>
      </c>
      <c r="B7011">
        <v>12</v>
      </c>
      <c r="C7011">
        <v>65</v>
      </c>
      <c r="D7011" s="3">
        <v>2131</v>
      </c>
      <c r="E7011" s="3">
        <v>2149</v>
      </c>
    </row>
    <row r="7012" spans="1:5" x14ac:dyDescent="0.4">
      <c r="A7012">
        <v>2022</v>
      </c>
      <c r="B7012">
        <v>12</v>
      </c>
      <c r="C7012">
        <v>66</v>
      </c>
      <c r="D7012" s="3">
        <v>2298</v>
      </c>
      <c r="E7012" s="3">
        <v>2307</v>
      </c>
    </row>
    <row r="7013" spans="1:5" x14ac:dyDescent="0.4">
      <c r="A7013">
        <v>2022</v>
      </c>
      <c r="B7013">
        <v>12</v>
      </c>
      <c r="C7013">
        <v>67</v>
      </c>
      <c r="D7013" s="3">
        <v>2265</v>
      </c>
      <c r="E7013" s="3">
        <v>2342</v>
      </c>
    </row>
    <row r="7014" spans="1:5" x14ac:dyDescent="0.4">
      <c r="A7014">
        <v>2022</v>
      </c>
      <c r="B7014">
        <v>12</v>
      </c>
      <c r="C7014">
        <v>68</v>
      </c>
      <c r="D7014" s="3">
        <v>2326</v>
      </c>
      <c r="E7014" s="3">
        <v>2425</v>
      </c>
    </row>
    <row r="7015" spans="1:5" x14ac:dyDescent="0.4">
      <c r="A7015">
        <v>2022</v>
      </c>
      <c r="B7015">
        <v>12</v>
      </c>
      <c r="C7015">
        <v>69</v>
      </c>
      <c r="D7015" s="3">
        <v>2438</v>
      </c>
      <c r="E7015" s="3">
        <v>2416</v>
      </c>
    </row>
    <row r="7016" spans="1:5" x14ac:dyDescent="0.4">
      <c r="A7016">
        <v>2022</v>
      </c>
      <c r="B7016">
        <v>12</v>
      </c>
      <c r="C7016">
        <v>70</v>
      </c>
      <c r="D7016" s="3">
        <v>2603</v>
      </c>
      <c r="E7016" s="3">
        <v>2764</v>
      </c>
    </row>
    <row r="7017" spans="1:5" x14ac:dyDescent="0.4">
      <c r="A7017">
        <v>2022</v>
      </c>
      <c r="B7017">
        <v>12</v>
      </c>
      <c r="C7017">
        <v>71</v>
      </c>
      <c r="D7017" s="3">
        <v>2710</v>
      </c>
      <c r="E7017" s="3">
        <v>2971</v>
      </c>
    </row>
    <row r="7018" spans="1:5" x14ac:dyDescent="0.4">
      <c r="A7018">
        <v>2022</v>
      </c>
      <c r="B7018">
        <v>12</v>
      </c>
      <c r="C7018">
        <v>72</v>
      </c>
      <c r="D7018" s="3">
        <v>2918</v>
      </c>
      <c r="E7018" s="3">
        <v>3134</v>
      </c>
    </row>
    <row r="7019" spans="1:5" x14ac:dyDescent="0.4">
      <c r="A7019">
        <v>2022</v>
      </c>
      <c r="B7019">
        <v>12</v>
      </c>
      <c r="C7019">
        <v>73</v>
      </c>
      <c r="D7019" s="3">
        <v>3372</v>
      </c>
      <c r="E7019" s="3">
        <v>3806</v>
      </c>
    </row>
    <row r="7020" spans="1:5" x14ac:dyDescent="0.4">
      <c r="A7020">
        <v>2022</v>
      </c>
      <c r="B7020">
        <v>12</v>
      </c>
      <c r="C7020">
        <v>74</v>
      </c>
      <c r="D7020" s="3">
        <v>3167</v>
      </c>
      <c r="E7020" s="3">
        <v>3718</v>
      </c>
    </row>
    <row r="7021" spans="1:5" x14ac:dyDescent="0.4">
      <c r="A7021">
        <v>2022</v>
      </c>
      <c r="B7021">
        <v>12</v>
      </c>
      <c r="C7021">
        <v>75</v>
      </c>
      <c r="D7021" s="3">
        <v>3252</v>
      </c>
      <c r="E7021" s="3">
        <v>3835</v>
      </c>
    </row>
    <row r="7022" spans="1:5" x14ac:dyDescent="0.4">
      <c r="A7022">
        <v>2022</v>
      </c>
      <c r="B7022">
        <v>12</v>
      </c>
      <c r="C7022">
        <v>76</v>
      </c>
      <c r="D7022" s="3">
        <v>2146</v>
      </c>
      <c r="E7022" s="3">
        <v>2684</v>
      </c>
    </row>
    <row r="7023" spans="1:5" x14ac:dyDescent="0.4">
      <c r="A7023">
        <v>2022</v>
      </c>
      <c r="B7023">
        <v>12</v>
      </c>
      <c r="C7023">
        <v>77</v>
      </c>
      <c r="D7023" s="3">
        <v>1859</v>
      </c>
      <c r="E7023" s="3">
        <v>2388</v>
      </c>
    </row>
    <row r="7024" spans="1:5" x14ac:dyDescent="0.4">
      <c r="A7024">
        <v>2022</v>
      </c>
      <c r="B7024">
        <v>12</v>
      </c>
      <c r="C7024">
        <v>78</v>
      </c>
      <c r="D7024" s="3">
        <v>2418</v>
      </c>
      <c r="E7024" s="3">
        <v>3046</v>
      </c>
    </row>
    <row r="7025" spans="1:5" x14ac:dyDescent="0.4">
      <c r="A7025">
        <v>2022</v>
      </c>
      <c r="B7025">
        <v>12</v>
      </c>
      <c r="C7025">
        <v>79</v>
      </c>
      <c r="D7025" s="3">
        <v>2478</v>
      </c>
      <c r="E7025" s="3">
        <v>3061</v>
      </c>
    </row>
    <row r="7026" spans="1:5" x14ac:dyDescent="0.4">
      <c r="A7026">
        <v>2022</v>
      </c>
      <c r="B7026">
        <v>12</v>
      </c>
      <c r="C7026">
        <v>80</v>
      </c>
      <c r="D7026" s="3">
        <v>2383</v>
      </c>
      <c r="E7026" s="3">
        <v>2899</v>
      </c>
    </row>
    <row r="7027" spans="1:5" x14ac:dyDescent="0.4">
      <c r="A7027">
        <v>2022</v>
      </c>
      <c r="B7027">
        <v>12</v>
      </c>
      <c r="C7027">
        <v>81</v>
      </c>
      <c r="D7027" s="3">
        <v>2256</v>
      </c>
      <c r="E7027" s="3">
        <v>2870</v>
      </c>
    </row>
    <row r="7028" spans="1:5" x14ac:dyDescent="0.4">
      <c r="A7028">
        <v>2022</v>
      </c>
      <c r="B7028">
        <v>12</v>
      </c>
      <c r="C7028">
        <v>82</v>
      </c>
      <c r="D7028" s="3">
        <v>1863</v>
      </c>
      <c r="E7028" s="3">
        <v>2489</v>
      </c>
    </row>
    <row r="7029" spans="1:5" x14ac:dyDescent="0.4">
      <c r="A7029">
        <v>2022</v>
      </c>
      <c r="B7029">
        <v>12</v>
      </c>
      <c r="C7029">
        <v>83</v>
      </c>
      <c r="D7029" s="3">
        <v>1643</v>
      </c>
      <c r="E7029" s="3">
        <v>2168</v>
      </c>
    </row>
    <row r="7030" spans="1:5" x14ac:dyDescent="0.4">
      <c r="A7030">
        <v>2022</v>
      </c>
      <c r="B7030">
        <v>12</v>
      </c>
      <c r="C7030">
        <v>84</v>
      </c>
      <c r="D7030" s="3">
        <v>1443</v>
      </c>
      <c r="E7030" s="3">
        <v>1985</v>
      </c>
    </row>
    <row r="7031" spans="1:5" x14ac:dyDescent="0.4">
      <c r="A7031">
        <v>2022</v>
      </c>
      <c r="B7031">
        <v>12</v>
      </c>
      <c r="C7031">
        <v>85</v>
      </c>
      <c r="D7031" s="3">
        <v>1424</v>
      </c>
      <c r="E7031" s="3">
        <v>2026</v>
      </c>
    </row>
    <row r="7032" spans="1:5" x14ac:dyDescent="0.4">
      <c r="A7032">
        <v>2022</v>
      </c>
      <c r="B7032">
        <v>12</v>
      </c>
      <c r="C7032">
        <v>86</v>
      </c>
      <c r="D7032" s="3">
        <v>1230</v>
      </c>
      <c r="E7032" s="3">
        <v>1807</v>
      </c>
    </row>
    <row r="7033" spans="1:5" x14ac:dyDescent="0.4">
      <c r="A7033">
        <v>2022</v>
      </c>
      <c r="B7033">
        <v>12</v>
      </c>
      <c r="C7033">
        <v>87</v>
      </c>
      <c r="D7033" s="3">
        <v>1159</v>
      </c>
      <c r="E7033" s="3">
        <v>1845</v>
      </c>
    </row>
    <row r="7034" spans="1:5" x14ac:dyDescent="0.4">
      <c r="A7034">
        <v>2022</v>
      </c>
      <c r="B7034">
        <v>12</v>
      </c>
      <c r="C7034">
        <v>88</v>
      </c>
      <c r="D7034" s="3">
        <v>858</v>
      </c>
      <c r="E7034" s="3">
        <v>1515</v>
      </c>
    </row>
    <row r="7035" spans="1:5" x14ac:dyDescent="0.4">
      <c r="A7035">
        <v>2022</v>
      </c>
      <c r="B7035">
        <v>12</v>
      </c>
      <c r="C7035">
        <v>89</v>
      </c>
      <c r="D7035" s="3">
        <v>744</v>
      </c>
      <c r="E7035" s="3">
        <v>1383</v>
      </c>
    </row>
    <row r="7036" spans="1:5" x14ac:dyDescent="0.4">
      <c r="A7036">
        <v>2022</v>
      </c>
      <c r="B7036">
        <v>12</v>
      </c>
      <c r="C7036">
        <v>90</v>
      </c>
      <c r="D7036" s="3">
        <v>584</v>
      </c>
      <c r="E7036" s="3">
        <v>1198</v>
      </c>
    </row>
    <row r="7037" spans="1:5" x14ac:dyDescent="0.4">
      <c r="A7037">
        <v>2022</v>
      </c>
      <c r="B7037">
        <v>12</v>
      </c>
      <c r="C7037">
        <v>91</v>
      </c>
      <c r="D7037" s="3">
        <v>441</v>
      </c>
      <c r="E7037" s="3">
        <v>1009</v>
      </c>
    </row>
    <row r="7038" spans="1:5" x14ac:dyDescent="0.4">
      <c r="A7038">
        <v>2022</v>
      </c>
      <c r="B7038">
        <v>12</v>
      </c>
      <c r="C7038">
        <v>92</v>
      </c>
      <c r="D7038" s="3">
        <v>329</v>
      </c>
      <c r="E7038" s="3">
        <v>836</v>
      </c>
    </row>
    <row r="7039" spans="1:5" x14ac:dyDescent="0.4">
      <c r="A7039">
        <v>2022</v>
      </c>
      <c r="B7039">
        <v>12</v>
      </c>
      <c r="C7039">
        <v>93</v>
      </c>
      <c r="D7039" s="3">
        <v>241</v>
      </c>
      <c r="E7039" s="3">
        <v>691</v>
      </c>
    </row>
    <row r="7040" spans="1:5" x14ac:dyDescent="0.4">
      <c r="A7040">
        <v>2022</v>
      </c>
      <c r="B7040">
        <v>12</v>
      </c>
      <c r="C7040">
        <v>94</v>
      </c>
      <c r="D7040" s="3">
        <v>211</v>
      </c>
      <c r="E7040" s="3">
        <v>552</v>
      </c>
    </row>
    <row r="7041" spans="1:5" x14ac:dyDescent="0.4">
      <c r="A7041">
        <v>2022</v>
      </c>
      <c r="B7041">
        <v>12</v>
      </c>
      <c r="C7041">
        <v>95</v>
      </c>
      <c r="D7041" s="3">
        <v>139</v>
      </c>
      <c r="E7041" s="3">
        <v>416</v>
      </c>
    </row>
    <row r="7042" spans="1:5" x14ac:dyDescent="0.4">
      <c r="A7042">
        <v>2022</v>
      </c>
      <c r="B7042">
        <v>12</v>
      </c>
      <c r="C7042">
        <v>96</v>
      </c>
      <c r="D7042" s="3">
        <v>91</v>
      </c>
      <c r="E7042" s="3">
        <v>319</v>
      </c>
    </row>
    <row r="7043" spans="1:5" x14ac:dyDescent="0.4">
      <c r="A7043">
        <v>2022</v>
      </c>
      <c r="B7043">
        <v>12</v>
      </c>
      <c r="C7043">
        <v>97</v>
      </c>
      <c r="D7043" s="3">
        <v>53</v>
      </c>
      <c r="E7043" s="3">
        <v>305</v>
      </c>
    </row>
    <row r="7044" spans="1:5" x14ac:dyDescent="0.4">
      <c r="A7044">
        <v>2022</v>
      </c>
      <c r="B7044">
        <v>12</v>
      </c>
      <c r="C7044">
        <v>98</v>
      </c>
      <c r="D7044" s="3">
        <v>31</v>
      </c>
      <c r="E7044" s="3">
        <v>195</v>
      </c>
    </row>
    <row r="7045" spans="1:5" x14ac:dyDescent="0.4">
      <c r="A7045">
        <v>2022</v>
      </c>
      <c r="B7045">
        <v>12</v>
      </c>
      <c r="C7045">
        <v>99</v>
      </c>
      <c r="D7045" s="3">
        <v>24</v>
      </c>
      <c r="E7045" s="3">
        <v>133</v>
      </c>
    </row>
    <row r="7046" spans="1:5" x14ac:dyDescent="0.4">
      <c r="A7046">
        <v>2022</v>
      </c>
      <c r="B7046">
        <v>12</v>
      </c>
      <c r="C7046">
        <v>100</v>
      </c>
      <c r="D7046" s="3">
        <v>13</v>
      </c>
      <c r="E7046" s="3">
        <v>81</v>
      </c>
    </row>
    <row r="7047" spans="1:5" x14ac:dyDescent="0.4">
      <c r="A7047">
        <v>2022</v>
      </c>
      <c r="B7047">
        <v>12</v>
      </c>
      <c r="C7047">
        <v>101</v>
      </c>
      <c r="D7047" s="3">
        <v>5</v>
      </c>
      <c r="E7047" s="3">
        <v>56</v>
      </c>
    </row>
    <row r="7048" spans="1:5" x14ac:dyDescent="0.4">
      <c r="A7048">
        <v>2022</v>
      </c>
      <c r="B7048">
        <v>12</v>
      </c>
      <c r="C7048">
        <v>102</v>
      </c>
      <c r="D7048" s="3">
        <v>7</v>
      </c>
      <c r="E7048" s="3">
        <v>47</v>
      </c>
    </row>
    <row r="7049" spans="1:5" x14ac:dyDescent="0.4">
      <c r="A7049">
        <v>2022</v>
      </c>
      <c r="B7049">
        <v>12</v>
      </c>
      <c r="C7049">
        <v>103</v>
      </c>
      <c r="D7049" s="3">
        <v>3</v>
      </c>
      <c r="E7049" s="3">
        <v>18</v>
      </c>
    </row>
    <row r="7050" spans="1:5" x14ac:dyDescent="0.4">
      <c r="A7050">
        <v>2022</v>
      </c>
      <c r="B7050">
        <v>12</v>
      </c>
      <c r="C7050">
        <v>104</v>
      </c>
      <c r="D7050" s="3">
        <v>1</v>
      </c>
      <c r="E7050" s="3">
        <v>15</v>
      </c>
    </row>
    <row r="7051" spans="1:5" x14ac:dyDescent="0.4">
      <c r="A7051">
        <v>2022</v>
      </c>
      <c r="B7051">
        <v>12</v>
      </c>
      <c r="C7051">
        <v>105</v>
      </c>
      <c r="D7051" s="3">
        <v>1</v>
      </c>
      <c r="E7051" s="3">
        <v>7</v>
      </c>
    </row>
    <row r="7052" spans="1:5" x14ac:dyDescent="0.4">
      <c r="A7052">
        <v>2022</v>
      </c>
      <c r="B7052">
        <v>12</v>
      </c>
      <c r="C7052">
        <v>106</v>
      </c>
      <c r="D7052" s="3">
        <v>1</v>
      </c>
      <c r="E7052" s="3">
        <v>2</v>
      </c>
    </row>
    <row r="7053" spans="1:5" x14ac:dyDescent="0.4">
      <c r="A7053">
        <v>2022</v>
      </c>
      <c r="B7053">
        <v>12</v>
      </c>
      <c r="C7053">
        <v>107</v>
      </c>
      <c r="D7053" s="3"/>
      <c r="E7053" s="3">
        <v>1</v>
      </c>
    </row>
    <row r="7054" spans="1:5" x14ac:dyDescent="0.4">
      <c r="A7054">
        <v>2022</v>
      </c>
      <c r="B7054">
        <v>12</v>
      </c>
      <c r="C7054">
        <v>108</v>
      </c>
      <c r="D7054" s="3"/>
      <c r="E7054" s="3">
        <v>2</v>
      </c>
    </row>
    <row r="7055" spans="1:5" x14ac:dyDescent="0.4">
      <c r="A7055">
        <v>2022</v>
      </c>
      <c r="B7055">
        <v>12</v>
      </c>
      <c r="C7055">
        <v>109</v>
      </c>
      <c r="D7055" s="3">
        <v>1</v>
      </c>
      <c r="E7055" s="3"/>
    </row>
    <row r="7056" spans="1:5" x14ac:dyDescent="0.4">
      <c r="A7056">
        <v>2022</v>
      </c>
      <c r="B7056">
        <v>12</v>
      </c>
      <c r="C7056">
        <v>110</v>
      </c>
      <c r="D7056" s="3"/>
      <c r="E7056" s="3"/>
    </row>
    <row r="7057" spans="1:5" x14ac:dyDescent="0.4">
      <c r="A7057">
        <v>2022</v>
      </c>
      <c r="B7057">
        <v>12</v>
      </c>
      <c r="C7057">
        <v>111</v>
      </c>
      <c r="D7057" s="3"/>
      <c r="E7057" s="3"/>
    </row>
    <row r="7058" spans="1:5" x14ac:dyDescent="0.4">
      <c r="A7058">
        <v>2022</v>
      </c>
      <c r="B7058">
        <v>12</v>
      </c>
      <c r="C7058">
        <v>112</v>
      </c>
      <c r="D7058" s="3"/>
      <c r="E7058" s="3"/>
    </row>
    <row r="7059" spans="1:5" x14ac:dyDescent="0.4">
      <c r="A7059">
        <v>2022</v>
      </c>
      <c r="B7059">
        <v>12</v>
      </c>
      <c r="C7059">
        <v>113</v>
      </c>
      <c r="D7059" s="3"/>
      <c r="E7059" s="3"/>
    </row>
    <row r="7060" spans="1:5" x14ac:dyDescent="0.4">
      <c r="A7060">
        <v>2022</v>
      </c>
      <c r="B7060">
        <v>12</v>
      </c>
      <c r="C7060">
        <v>114</v>
      </c>
      <c r="D7060" s="3"/>
      <c r="E7060" s="3"/>
    </row>
    <row r="7061" spans="1:5" x14ac:dyDescent="0.4">
      <c r="A7061">
        <v>2022</v>
      </c>
      <c r="B7061">
        <v>12</v>
      </c>
      <c r="C7061">
        <v>115</v>
      </c>
      <c r="D7061" s="3"/>
      <c r="E7061" s="3"/>
    </row>
    <row r="7062" spans="1:5" x14ac:dyDescent="0.4">
      <c r="A7062">
        <v>2022</v>
      </c>
      <c r="B7062">
        <v>12</v>
      </c>
      <c r="C7062">
        <v>116</v>
      </c>
      <c r="D7062" s="3"/>
      <c r="E7062" s="3"/>
    </row>
    <row r="7063" spans="1:5" x14ac:dyDescent="0.4">
      <c r="A7063">
        <v>2022</v>
      </c>
      <c r="B7063">
        <v>12</v>
      </c>
      <c r="C7063">
        <v>117</v>
      </c>
      <c r="D7063" s="3"/>
      <c r="E7063" s="3"/>
    </row>
    <row r="7064" spans="1:5" x14ac:dyDescent="0.4">
      <c r="A7064">
        <v>2022</v>
      </c>
      <c r="B7064">
        <v>12</v>
      </c>
      <c r="C7064">
        <v>118</v>
      </c>
      <c r="D7064" s="3"/>
      <c r="E7064" s="3"/>
    </row>
    <row r="7065" spans="1:5" x14ac:dyDescent="0.4">
      <c r="A7065">
        <v>2022</v>
      </c>
      <c r="B7065">
        <v>12</v>
      </c>
      <c r="C7065">
        <v>119</v>
      </c>
      <c r="D7065" s="3"/>
      <c r="E7065" s="3"/>
    </row>
    <row r="7066" spans="1:5" x14ac:dyDescent="0.4">
      <c r="A7066">
        <v>2022</v>
      </c>
      <c r="B7066">
        <v>12</v>
      </c>
      <c r="C7066">
        <v>120</v>
      </c>
      <c r="D7066" s="3"/>
      <c r="E7066" s="3"/>
    </row>
    <row r="7067" spans="1:5" x14ac:dyDescent="0.4">
      <c r="A7067">
        <v>2022</v>
      </c>
      <c r="B7067">
        <v>12</v>
      </c>
      <c r="C7067">
        <v>121</v>
      </c>
      <c r="D7067" s="3"/>
      <c r="E7067" s="3"/>
    </row>
    <row r="7068" spans="1:5" x14ac:dyDescent="0.4">
      <c r="A7068">
        <v>2022</v>
      </c>
      <c r="B7068">
        <v>12</v>
      </c>
      <c r="C7068">
        <v>122</v>
      </c>
      <c r="D7068" s="3"/>
      <c r="E7068" s="3"/>
    </row>
    <row r="7069" spans="1:5" x14ac:dyDescent="0.4">
      <c r="A7069">
        <v>2022</v>
      </c>
      <c r="B7069">
        <v>12</v>
      </c>
      <c r="C7069">
        <v>123</v>
      </c>
      <c r="D7069" s="3"/>
      <c r="E7069" s="3"/>
    </row>
    <row r="7070" spans="1:5" x14ac:dyDescent="0.4">
      <c r="A7070">
        <v>2022</v>
      </c>
      <c r="B7070">
        <v>12</v>
      </c>
      <c r="C7070">
        <v>124</v>
      </c>
      <c r="D7070" s="3"/>
      <c r="E7070" s="3"/>
    </row>
    <row r="7071" spans="1:5" x14ac:dyDescent="0.4">
      <c r="A7071">
        <v>2022</v>
      </c>
      <c r="B7071">
        <v>12</v>
      </c>
      <c r="C7071">
        <v>125</v>
      </c>
      <c r="D7071" s="3"/>
      <c r="E7071" s="3"/>
    </row>
    <row r="7072" spans="1:5" x14ac:dyDescent="0.4">
      <c r="A7072">
        <v>2022</v>
      </c>
      <c r="B7072">
        <v>12</v>
      </c>
      <c r="C7072">
        <v>126</v>
      </c>
      <c r="D7072" s="3"/>
      <c r="E7072" s="3"/>
    </row>
    <row r="7073" spans="1:5" x14ac:dyDescent="0.4">
      <c r="A7073">
        <v>2022</v>
      </c>
      <c r="B7073">
        <v>12</v>
      </c>
      <c r="C7073">
        <v>127</v>
      </c>
      <c r="D7073" s="3"/>
      <c r="E7073" s="3"/>
    </row>
    <row r="7074" spans="1:5" x14ac:dyDescent="0.4">
      <c r="A7074">
        <v>2022</v>
      </c>
      <c r="B7074">
        <v>12</v>
      </c>
      <c r="C7074">
        <v>128</v>
      </c>
      <c r="D7074" s="3"/>
      <c r="E7074" s="3"/>
    </row>
    <row r="7075" spans="1:5" x14ac:dyDescent="0.4">
      <c r="A7075">
        <v>2022</v>
      </c>
      <c r="B7075">
        <v>12</v>
      </c>
      <c r="C7075">
        <v>129</v>
      </c>
      <c r="D7075" s="3"/>
      <c r="E7075" s="3"/>
    </row>
    <row r="7076" spans="1:5" x14ac:dyDescent="0.4">
      <c r="A7076">
        <v>2022</v>
      </c>
      <c r="B7076">
        <v>12</v>
      </c>
      <c r="C7076">
        <v>130</v>
      </c>
      <c r="D7076" s="3"/>
      <c r="E7076" s="3"/>
    </row>
    <row r="7077" spans="1:5" x14ac:dyDescent="0.4">
      <c r="A7077">
        <v>2023</v>
      </c>
      <c r="B7077">
        <v>1</v>
      </c>
      <c r="C7077">
        <v>0</v>
      </c>
      <c r="D7077" s="3">
        <v>890</v>
      </c>
      <c r="E7077" s="3">
        <v>934</v>
      </c>
    </row>
    <row r="7078" spans="1:5" x14ac:dyDescent="0.4">
      <c r="A7078">
        <v>2023</v>
      </c>
      <c r="B7078">
        <v>1</v>
      </c>
      <c r="C7078">
        <v>1</v>
      </c>
      <c r="D7078" s="3">
        <v>984</v>
      </c>
      <c r="E7078" s="3">
        <v>909</v>
      </c>
    </row>
    <row r="7079" spans="1:5" x14ac:dyDescent="0.4">
      <c r="A7079">
        <v>2023</v>
      </c>
      <c r="B7079">
        <v>1</v>
      </c>
      <c r="C7079">
        <v>2</v>
      </c>
      <c r="D7079" s="3">
        <v>1041</v>
      </c>
      <c r="E7079" s="3">
        <v>1050</v>
      </c>
    </row>
    <row r="7080" spans="1:5" x14ac:dyDescent="0.4">
      <c r="A7080">
        <v>2023</v>
      </c>
      <c r="B7080">
        <v>1</v>
      </c>
      <c r="C7080">
        <v>3</v>
      </c>
      <c r="D7080" s="3">
        <v>1203</v>
      </c>
      <c r="E7080" s="3">
        <v>1066</v>
      </c>
    </row>
    <row r="7081" spans="1:5" x14ac:dyDescent="0.4">
      <c r="A7081">
        <v>2023</v>
      </c>
      <c r="B7081">
        <v>1</v>
      </c>
      <c r="C7081">
        <v>4</v>
      </c>
      <c r="D7081" s="3">
        <v>1229</v>
      </c>
      <c r="E7081" s="3">
        <v>1096</v>
      </c>
    </row>
    <row r="7082" spans="1:5" x14ac:dyDescent="0.4">
      <c r="A7082">
        <v>2023</v>
      </c>
      <c r="B7082">
        <v>1</v>
      </c>
      <c r="C7082">
        <v>5</v>
      </c>
      <c r="D7082" s="3">
        <v>1279</v>
      </c>
      <c r="E7082" s="3">
        <v>1218</v>
      </c>
    </row>
    <row r="7083" spans="1:5" x14ac:dyDescent="0.4">
      <c r="A7083">
        <v>2023</v>
      </c>
      <c r="B7083">
        <v>1</v>
      </c>
      <c r="C7083">
        <v>6</v>
      </c>
      <c r="D7083" s="3">
        <v>1382</v>
      </c>
      <c r="E7083" s="3">
        <v>1243</v>
      </c>
    </row>
    <row r="7084" spans="1:5" x14ac:dyDescent="0.4">
      <c r="A7084">
        <v>2023</v>
      </c>
      <c r="B7084">
        <v>1</v>
      </c>
      <c r="C7084">
        <v>7</v>
      </c>
      <c r="D7084" s="3">
        <v>1412</v>
      </c>
      <c r="E7084" s="3">
        <v>1318</v>
      </c>
    </row>
    <row r="7085" spans="1:5" x14ac:dyDescent="0.4">
      <c r="A7085">
        <v>2023</v>
      </c>
      <c r="B7085">
        <v>1</v>
      </c>
      <c r="C7085">
        <v>8</v>
      </c>
      <c r="D7085" s="3">
        <v>1382</v>
      </c>
      <c r="E7085" s="3">
        <v>1389</v>
      </c>
    </row>
    <row r="7086" spans="1:5" x14ac:dyDescent="0.4">
      <c r="A7086">
        <v>2023</v>
      </c>
      <c r="B7086">
        <v>1</v>
      </c>
      <c r="C7086">
        <v>9</v>
      </c>
      <c r="D7086" s="3">
        <v>1419</v>
      </c>
      <c r="E7086" s="3">
        <v>1437</v>
      </c>
    </row>
    <row r="7087" spans="1:5" x14ac:dyDescent="0.4">
      <c r="A7087">
        <v>2023</v>
      </c>
      <c r="B7087">
        <v>1</v>
      </c>
      <c r="C7087">
        <v>10</v>
      </c>
      <c r="D7087" s="3">
        <v>1486</v>
      </c>
      <c r="E7087" s="3">
        <v>1413</v>
      </c>
    </row>
    <row r="7088" spans="1:5" x14ac:dyDescent="0.4">
      <c r="A7088">
        <v>2023</v>
      </c>
      <c r="B7088">
        <v>1</v>
      </c>
      <c r="C7088">
        <v>11</v>
      </c>
      <c r="D7088" s="3">
        <v>1517</v>
      </c>
      <c r="E7088" s="3">
        <v>1526</v>
      </c>
    </row>
    <row r="7089" spans="1:5" x14ac:dyDescent="0.4">
      <c r="A7089">
        <v>2023</v>
      </c>
      <c r="B7089">
        <v>1</v>
      </c>
      <c r="C7089">
        <v>12</v>
      </c>
      <c r="D7089" s="3">
        <v>1617</v>
      </c>
      <c r="E7089" s="3">
        <v>1510</v>
      </c>
    </row>
    <row r="7090" spans="1:5" x14ac:dyDescent="0.4">
      <c r="A7090">
        <v>2023</v>
      </c>
      <c r="B7090">
        <v>1</v>
      </c>
      <c r="C7090">
        <v>13</v>
      </c>
      <c r="D7090" s="3">
        <v>1522</v>
      </c>
      <c r="E7090" s="3">
        <v>1485</v>
      </c>
    </row>
    <row r="7091" spans="1:5" x14ac:dyDescent="0.4">
      <c r="A7091">
        <v>2023</v>
      </c>
      <c r="B7091">
        <v>1</v>
      </c>
      <c r="C7091">
        <v>14</v>
      </c>
      <c r="D7091" s="3">
        <v>1635</v>
      </c>
      <c r="E7091" s="3">
        <v>1529</v>
      </c>
    </row>
    <row r="7092" spans="1:5" x14ac:dyDescent="0.4">
      <c r="A7092">
        <v>2023</v>
      </c>
      <c r="B7092">
        <v>1</v>
      </c>
      <c r="C7092">
        <v>15</v>
      </c>
      <c r="D7092" s="3">
        <v>1684</v>
      </c>
      <c r="E7092" s="3">
        <v>1624</v>
      </c>
    </row>
    <row r="7093" spans="1:5" x14ac:dyDescent="0.4">
      <c r="A7093">
        <v>2023</v>
      </c>
      <c r="B7093">
        <v>1</v>
      </c>
      <c r="C7093">
        <v>16</v>
      </c>
      <c r="D7093" s="3">
        <v>2036</v>
      </c>
      <c r="E7093" s="3">
        <v>1636</v>
      </c>
    </row>
    <row r="7094" spans="1:5" x14ac:dyDescent="0.4">
      <c r="A7094">
        <v>2023</v>
      </c>
      <c r="B7094">
        <v>1</v>
      </c>
      <c r="C7094">
        <v>17</v>
      </c>
      <c r="D7094" s="3">
        <v>1994</v>
      </c>
      <c r="E7094" s="3">
        <v>1550</v>
      </c>
    </row>
    <row r="7095" spans="1:5" x14ac:dyDescent="0.4">
      <c r="A7095">
        <v>2023</v>
      </c>
      <c r="B7095">
        <v>1</v>
      </c>
      <c r="C7095">
        <v>18</v>
      </c>
      <c r="D7095" s="3">
        <v>2114</v>
      </c>
      <c r="E7095" s="3">
        <v>1700</v>
      </c>
    </row>
    <row r="7096" spans="1:5" x14ac:dyDescent="0.4">
      <c r="A7096">
        <v>2023</v>
      </c>
      <c r="B7096">
        <v>1</v>
      </c>
      <c r="C7096">
        <v>19</v>
      </c>
      <c r="D7096" s="3">
        <v>2344</v>
      </c>
      <c r="E7096" s="3">
        <v>1801</v>
      </c>
    </row>
    <row r="7097" spans="1:5" x14ac:dyDescent="0.4">
      <c r="A7097">
        <v>2023</v>
      </c>
      <c r="B7097">
        <v>1</v>
      </c>
      <c r="C7097">
        <v>20</v>
      </c>
      <c r="D7097" s="3">
        <v>2366</v>
      </c>
      <c r="E7097" s="3">
        <v>1824</v>
      </c>
    </row>
    <row r="7098" spans="1:5" x14ac:dyDescent="0.4">
      <c r="A7098">
        <v>2023</v>
      </c>
      <c r="B7098">
        <v>1</v>
      </c>
      <c r="C7098">
        <v>21</v>
      </c>
      <c r="D7098" s="3">
        <v>2496</v>
      </c>
      <c r="E7098" s="3">
        <v>1856</v>
      </c>
    </row>
    <row r="7099" spans="1:5" x14ac:dyDescent="0.4">
      <c r="A7099">
        <v>2023</v>
      </c>
      <c r="B7099">
        <v>1</v>
      </c>
      <c r="C7099">
        <v>22</v>
      </c>
      <c r="D7099" s="3">
        <v>2560</v>
      </c>
      <c r="E7099" s="3">
        <v>1928</v>
      </c>
    </row>
    <row r="7100" spans="1:5" x14ac:dyDescent="0.4">
      <c r="A7100">
        <v>2023</v>
      </c>
      <c r="B7100">
        <v>1</v>
      </c>
      <c r="C7100">
        <v>23</v>
      </c>
      <c r="D7100" s="3">
        <v>2145</v>
      </c>
      <c r="E7100" s="3">
        <v>1696</v>
      </c>
    </row>
    <row r="7101" spans="1:5" x14ac:dyDescent="0.4">
      <c r="A7101">
        <v>2023</v>
      </c>
      <c r="B7101">
        <v>1</v>
      </c>
      <c r="C7101">
        <v>24</v>
      </c>
      <c r="D7101" s="3">
        <v>1941</v>
      </c>
      <c r="E7101" s="3">
        <v>1671</v>
      </c>
    </row>
    <row r="7102" spans="1:5" x14ac:dyDescent="0.4">
      <c r="A7102">
        <v>2023</v>
      </c>
      <c r="B7102">
        <v>1</v>
      </c>
      <c r="C7102">
        <v>25</v>
      </c>
      <c r="D7102" s="3">
        <v>1880</v>
      </c>
      <c r="E7102" s="3">
        <v>1576</v>
      </c>
    </row>
    <row r="7103" spans="1:5" x14ac:dyDescent="0.4">
      <c r="A7103">
        <v>2023</v>
      </c>
      <c r="B7103">
        <v>1</v>
      </c>
      <c r="C7103">
        <v>26</v>
      </c>
      <c r="D7103" s="3">
        <v>1887</v>
      </c>
      <c r="E7103" s="3">
        <v>1549</v>
      </c>
    </row>
    <row r="7104" spans="1:5" x14ac:dyDescent="0.4">
      <c r="A7104">
        <v>2023</v>
      </c>
      <c r="B7104">
        <v>1</v>
      </c>
      <c r="C7104">
        <v>27</v>
      </c>
      <c r="D7104" s="3">
        <v>1842</v>
      </c>
      <c r="E7104" s="3">
        <v>1442</v>
      </c>
    </row>
    <row r="7105" spans="1:5" x14ac:dyDescent="0.4">
      <c r="A7105">
        <v>2023</v>
      </c>
      <c r="B7105">
        <v>1</v>
      </c>
      <c r="C7105">
        <v>28</v>
      </c>
      <c r="D7105" s="3">
        <v>1829</v>
      </c>
      <c r="E7105" s="3">
        <v>1502</v>
      </c>
    </row>
    <row r="7106" spans="1:5" x14ac:dyDescent="0.4">
      <c r="A7106">
        <v>2023</v>
      </c>
      <c r="B7106">
        <v>1</v>
      </c>
      <c r="C7106">
        <v>29</v>
      </c>
      <c r="D7106" s="3">
        <v>1764</v>
      </c>
      <c r="E7106" s="3">
        <v>1417</v>
      </c>
    </row>
    <row r="7107" spans="1:5" x14ac:dyDescent="0.4">
      <c r="A7107">
        <v>2023</v>
      </c>
      <c r="B7107">
        <v>1</v>
      </c>
      <c r="C7107">
        <v>30</v>
      </c>
      <c r="D7107" s="3">
        <v>1727</v>
      </c>
      <c r="E7107" s="3">
        <v>1456</v>
      </c>
    </row>
    <row r="7108" spans="1:5" x14ac:dyDescent="0.4">
      <c r="A7108">
        <v>2023</v>
      </c>
      <c r="B7108">
        <v>1</v>
      </c>
      <c r="C7108">
        <v>31</v>
      </c>
      <c r="D7108" s="3">
        <v>1737</v>
      </c>
      <c r="E7108" s="3">
        <v>1472</v>
      </c>
    </row>
    <row r="7109" spans="1:5" x14ac:dyDescent="0.4">
      <c r="A7109">
        <v>2023</v>
      </c>
      <c r="B7109">
        <v>1</v>
      </c>
      <c r="C7109">
        <v>32</v>
      </c>
      <c r="D7109" s="3">
        <v>1787</v>
      </c>
      <c r="E7109" s="3">
        <v>1516</v>
      </c>
    </row>
    <row r="7110" spans="1:5" x14ac:dyDescent="0.4">
      <c r="A7110">
        <v>2023</v>
      </c>
      <c r="B7110">
        <v>1</v>
      </c>
      <c r="C7110">
        <v>33</v>
      </c>
      <c r="D7110" s="3">
        <v>1769</v>
      </c>
      <c r="E7110" s="3">
        <v>1591</v>
      </c>
    </row>
    <row r="7111" spans="1:5" x14ac:dyDescent="0.4">
      <c r="A7111">
        <v>2023</v>
      </c>
      <c r="B7111">
        <v>1</v>
      </c>
      <c r="C7111">
        <v>34</v>
      </c>
      <c r="D7111" s="3">
        <v>1955</v>
      </c>
      <c r="E7111" s="3">
        <v>1677</v>
      </c>
    </row>
    <row r="7112" spans="1:5" x14ac:dyDescent="0.4">
      <c r="A7112">
        <v>2023</v>
      </c>
      <c r="B7112">
        <v>1</v>
      </c>
      <c r="C7112">
        <v>35</v>
      </c>
      <c r="D7112" s="3">
        <v>1896</v>
      </c>
      <c r="E7112" s="3">
        <v>1689</v>
      </c>
    </row>
    <row r="7113" spans="1:5" x14ac:dyDescent="0.4">
      <c r="A7113">
        <v>2023</v>
      </c>
      <c r="B7113">
        <v>1</v>
      </c>
      <c r="C7113">
        <v>36</v>
      </c>
      <c r="D7113" s="3">
        <v>1969</v>
      </c>
      <c r="E7113" s="3">
        <v>1636</v>
      </c>
    </row>
    <row r="7114" spans="1:5" x14ac:dyDescent="0.4">
      <c r="A7114">
        <v>2023</v>
      </c>
      <c r="B7114">
        <v>1</v>
      </c>
      <c r="C7114">
        <v>37</v>
      </c>
      <c r="D7114" s="3">
        <v>1963</v>
      </c>
      <c r="E7114" s="3">
        <v>1804</v>
      </c>
    </row>
    <row r="7115" spans="1:5" x14ac:dyDescent="0.4">
      <c r="A7115">
        <v>2023</v>
      </c>
      <c r="B7115">
        <v>1</v>
      </c>
      <c r="C7115">
        <v>38</v>
      </c>
      <c r="D7115" s="3">
        <v>2107</v>
      </c>
      <c r="E7115" s="3">
        <v>1915</v>
      </c>
    </row>
    <row r="7116" spans="1:5" x14ac:dyDescent="0.4">
      <c r="A7116">
        <v>2023</v>
      </c>
      <c r="B7116">
        <v>1</v>
      </c>
      <c r="C7116">
        <v>39</v>
      </c>
      <c r="D7116" s="3">
        <v>2118</v>
      </c>
      <c r="E7116" s="3">
        <v>2014</v>
      </c>
    </row>
    <row r="7117" spans="1:5" x14ac:dyDescent="0.4">
      <c r="A7117">
        <v>2023</v>
      </c>
      <c r="B7117">
        <v>1</v>
      </c>
      <c r="C7117">
        <v>40</v>
      </c>
      <c r="D7117" s="3">
        <v>2111</v>
      </c>
      <c r="E7117" s="3">
        <v>1938</v>
      </c>
    </row>
    <row r="7118" spans="1:5" x14ac:dyDescent="0.4">
      <c r="A7118">
        <v>2023</v>
      </c>
      <c r="B7118">
        <v>1</v>
      </c>
      <c r="C7118">
        <v>41</v>
      </c>
      <c r="D7118" s="3">
        <v>2135</v>
      </c>
      <c r="E7118" s="3">
        <v>2021</v>
      </c>
    </row>
    <row r="7119" spans="1:5" x14ac:dyDescent="0.4">
      <c r="A7119">
        <v>2023</v>
      </c>
      <c r="B7119">
        <v>1</v>
      </c>
      <c r="C7119">
        <v>42</v>
      </c>
      <c r="D7119" s="3">
        <v>2198</v>
      </c>
      <c r="E7119" s="3">
        <v>2107</v>
      </c>
    </row>
    <row r="7120" spans="1:5" x14ac:dyDescent="0.4">
      <c r="A7120">
        <v>2023</v>
      </c>
      <c r="B7120">
        <v>1</v>
      </c>
      <c r="C7120">
        <v>43</v>
      </c>
      <c r="D7120" s="3">
        <v>2336</v>
      </c>
      <c r="E7120" s="3">
        <v>2238</v>
      </c>
    </row>
    <row r="7121" spans="1:5" x14ac:dyDescent="0.4">
      <c r="A7121">
        <v>2023</v>
      </c>
      <c r="B7121">
        <v>1</v>
      </c>
      <c r="C7121">
        <v>44</v>
      </c>
      <c r="D7121" s="3">
        <v>2488</v>
      </c>
      <c r="E7121" s="3">
        <v>2338</v>
      </c>
    </row>
    <row r="7122" spans="1:5" x14ac:dyDescent="0.4">
      <c r="A7122">
        <v>2023</v>
      </c>
      <c r="B7122">
        <v>1</v>
      </c>
      <c r="C7122">
        <v>45</v>
      </c>
      <c r="D7122" s="3">
        <v>2622</v>
      </c>
      <c r="E7122" s="3">
        <v>2451</v>
      </c>
    </row>
    <row r="7123" spans="1:5" x14ac:dyDescent="0.4">
      <c r="A7123">
        <v>2023</v>
      </c>
      <c r="B7123">
        <v>1</v>
      </c>
      <c r="C7123">
        <v>46</v>
      </c>
      <c r="D7123" s="3">
        <v>2803</v>
      </c>
      <c r="E7123" s="3">
        <v>2592</v>
      </c>
    </row>
    <row r="7124" spans="1:5" x14ac:dyDescent="0.4">
      <c r="A7124">
        <v>2023</v>
      </c>
      <c r="B7124">
        <v>1</v>
      </c>
      <c r="C7124">
        <v>47</v>
      </c>
      <c r="D7124" s="3">
        <v>2951</v>
      </c>
      <c r="E7124" s="3">
        <v>2785</v>
      </c>
    </row>
    <row r="7125" spans="1:5" x14ac:dyDescent="0.4">
      <c r="A7125">
        <v>2023</v>
      </c>
      <c r="B7125">
        <v>1</v>
      </c>
      <c r="C7125">
        <v>48</v>
      </c>
      <c r="D7125" s="3">
        <v>3092</v>
      </c>
      <c r="E7125" s="3">
        <v>2999</v>
      </c>
    </row>
    <row r="7126" spans="1:5" x14ac:dyDescent="0.4">
      <c r="A7126">
        <v>2023</v>
      </c>
      <c r="B7126">
        <v>1</v>
      </c>
      <c r="C7126">
        <v>49</v>
      </c>
      <c r="D7126" s="3">
        <v>3371</v>
      </c>
      <c r="E7126" s="3">
        <v>3140</v>
      </c>
    </row>
    <row r="7127" spans="1:5" x14ac:dyDescent="0.4">
      <c r="A7127">
        <v>2023</v>
      </c>
      <c r="B7127">
        <v>1</v>
      </c>
      <c r="C7127">
        <v>50</v>
      </c>
      <c r="D7127" s="3">
        <v>3454</v>
      </c>
      <c r="E7127" s="3">
        <v>3130</v>
      </c>
    </row>
    <row r="7128" spans="1:5" x14ac:dyDescent="0.4">
      <c r="A7128">
        <v>2023</v>
      </c>
      <c r="B7128">
        <v>1</v>
      </c>
      <c r="C7128">
        <v>51</v>
      </c>
      <c r="D7128" s="3">
        <v>3356</v>
      </c>
      <c r="E7128" s="3">
        <v>3156</v>
      </c>
    </row>
    <row r="7129" spans="1:5" x14ac:dyDescent="0.4">
      <c r="A7129">
        <v>2023</v>
      </c>
      <c r="B7129">
        <v>1</v>
      </c>
      <c r="C7129">
        <v>52</v>
      </c>
      <c r="D7129" s="3">
        <v>3244</v>
      </c>
      <c r="E7129" s="3">
        <v>3081</v>
      </c>
    </row>
    <row r="7130" spans="1:5" x14ac:dyDescent="0.4">
      <c r="A7130">
        <v>2023</v>
      </c>
      <c r="B7130">
        <v>1</v>
      </c>
      <c r="C7130">
        <v>53</v>
      </c>
      <c r="D7130" s="3">
        <v>3118</v>
      </c>
      <c r="E7130" s="3">
        <v>2919</v>
      </c>
    </row>
    <row r="7131" spans="1:5" x14ac:dyDescent="0.4">
      <c r="A7131">
        <v>2023</v>
      </c>
      <c r="B7131">
        <v>1</v>
      </c>
      <c r="C7131">
        <v>54</v>
      </c>
      <c r="D7131" s="3">
        <v>3104</v>
      </c>
      <c r="E7131" s="3">
        <v>2876</v>
      </c>
    </row>
    <row r="7132" spans="1:5" x14ac:dyDescent="0.4">
      <c r="A7132">
        <v>2023</v>
      </c>
      <c r="B7132">
        <v>1</v>
      </c>
      <c r="C7132">
        <v>55</v>
      </c>
      <c r="D7132" s="3">
        <v>3107</v>
      </c>
      <c r="E7132" s="3">
        <v>2914</v>
      </c>
    </row>
    <row r="7133" spans="1:5" x14ac:dyDescent="0.4">
      <c r="A7133">
        <v>2023</v>
      </c>
      <c r="B7133">
        <v>1</v>
      </c>
      <c r="C7133">
        <v>56</v>
      </c>
      <c r="D7133" s="3">
        <v>2368</v>
      </c>
      <c r="E7133" s="3">
        <v>2248</v>
      </c>
    </row>
    <row r="7134" spans="1:5" x14ac:dyDescent="0.4">
      <c r="A7134">
        <v>2023</v>
      </c>
      <c r="B7134">
        <v>1</v>
      </c>
      <c r="C7134">
        <v>57</v>
      </c>
      <c r="D7134" s="3">
        <v>2798</v>
      </c>
      <c r="E7134" s="3">
        <v>2691</v>
      </c>
    </row>
    <row r="7135" spans="1:5" x14ac:dyDescent="0.4">
      <c r="A7135">
        <v>2023</v>
      </c>
      <c r="B7135">
        <v>1</v>
      </c>
      <c r="C7135">
        <v>58</v>
      </c>
      <c r="D7135" s="3">
        <v>2589</v>
      </c>
      <c r="E7135" s="3">
        <v>2551</v>
      </c>
    </row>
    <row r="7136" spans="1:5" x14ac:dyDescent="0.4">
      <c r="A7136">
        <v>2023</v>
      </c>
      <c r="B7136">
        <v>1</v>
      </c>
      <c r="C7136">
        <v>59</v>
      </c>
      <c r="D7136" s="3">
        <v>2584</v>
      </c>
      <c r="E7136" s="3">
        <v>2455</v>
      </c>
    </row>
    <row r="7137" spans="1:5" x14ac:dyDescent="0.4">
      <c r="A7137">
        <v>2023</v>
      </c>
      <c r="B7137">
        <v>1</v>
      </c>
      <c r="C7137">
        <v>60</v>
      </c>
      <c r="D7137" s="3">
        <v>2427</v>
      </c>
      <c r="E7137" s="3">
        <v>2332</v>
      </c>
    </row>
    <row r="7138" spans="1:5" x14ac:dyDescent="0.4">
      <c r="A7138">
        <v>2023</v>
      </c>
      <c r="B7138">
        <v>1</v>
      </c>
      <c r="C7138">
        <v>61</v>
      </c>
      <c r="D7138" s="3">
        <v>2461</v>
      </c>
      <c r="E7138" s="3">
        <v>2282</v>
      </c>
    </row>
    <row r="7139" spans="1:5" x14ac:dyDescent="0.4">
      <c r="A7139">
        <v>2023</v>
      </c>
      <c r="B7139">
        <v>1</v>
      </c>
      <c r="C7139">
        <v>62</v>
      </c>
      <c r="D7139" s="3">
        <v>2273</v>
      </c>
      <c r="E7139" s="3">
        <v>2317</v>
      </c>
    </row>
    <row r="7140" spans="1:5" x14ac:dyDescent="0.4">
      <c r="A7140">
        <v>2023</v>
      </c>
      <c r="B7140">
        <v>1</v>
      </c>
      <c r="C7140">
        <v>63</v>
      </c>
      <c r="D7140" s="3">
        <v>2428</v>
      </c>
      <c r="E7140" s="3">
        <v>2180</v>
      </c>
    </row>
    <row r="7141" spans="1:5" x14ac:dyDescent="0.4">
      <c r="A7141">
        <v>2023</v>
      </c>
      <c r="B7141">
        <v>1</v>
      </c>
      <c r="C7141">
        <v>64</v>
      </c>
      <c r="D7141" s="3">
        <v>2296</v>
      </c>
      <c r="E7141" s="3">
        <v>2280</v>
      </c>
    </row>
    <row r="7142" spans="1:5" x14ac:dyDescent="0.4">
      <c r="A7142">
        <v>2023</v>
      </c>
      <c r="B7142">
        <v>1</v>
      </c>
      <c r="C7142">
        <v>65</v>
      </c>
      <c r="D7142" s="3">
        <v>2145</v>
      </c>
      <c r="E7142" s="3">
        <v>2135</v>
      </c>
    </row>
    <row r="7143" spans="1:5" x14ac:dyDescent="0.4">
      <c r="A7143">
        <v>2023</v>
      </c>
      <c r="B7143">
        <v>1</v>
      </c>
      <c r="C7143">
        <v>66</v>
      </c>
      <c r="D7143" s="3">
        <v>2278</v>
      </c>
      <c r="E7143" s="3">
        <v>2297</v>
      </c>
    </row>
    <row r="7144" spans="1:5" x14ac:dyDescent="0.4">
      <c r="A7144">
        <v>2023</v>
      </c>
      <c r="B7144">
        <v>1</v>
      </c>
      <c r="C7144">
        <v>67</v>
      </c>
      <c r="D7144" s="3">
        <v>2261</v>
      </c>
      <c r="E7144" s="3">
        <v>2303</v>
      </c>
    </row>
    <row r="7145" spans="1:5" x14ac:dyDescent="0.4">
      <c r="A7145">
        <v>2023</v>
      </c>
      <c r="B7145">
        <v>1</v>
      </c>
      <c r="C7145">
        <v>68</v>
      </c>
      <c r="D7145" s="3">
        <v>2303</v>
      </c>
      <c r="E7145" s="3">
        <v>2416</v>
      </c>
    </row>
    <row r="7146" spans="1:5" x14ac:dyDescent="0.4">
      <c r="A7146">
        <v>2023</v>
      </c>
      <c r="B7146">
        <v>1</v>
      </c>
      <c r="C7146">
        <v>69</v>
      </c>
      <c r="D7146" s="3">
        <v>2420</v>
      </c>
      <c r="E7146" s="3">
        <v>2433</v>
      </c>
    </row>
    <row r="7147" spans="1:5" x14ac:dyDescent="0.4">
      <c r="A7147">
        <v>2023</v>
      </c>
      <c r="B7147">
        <v>1</v>
      </c>
      <c r="C7147">
        <v>70</v>
      </c>
      <c r="D7147" s="3">
        <v>2581</v>
      </c>
      <c r="E7147" s="3">
        <v>2708</v>
      </c>
    </row>
    <row r="7148" spans="1:5" x14ac:dyDescent="0.4">
      <c r="A7148">
        <v>2023</v>
      </c>
      <c r="B7148">
        <v>1</v>
      </c>
      <c r="C7148">
        <v>71</v>
      </c>
      <c r="D7148" s="3">
        <v>2702</v>
      </c>
      <c r="E7148" s="3">
        <v>2914</v>
      </c>
    </row>
    <row r="7149" spans="1:5" x14ac:dyDescent="0.4">
      <c r="A7149">
        <v>2023</v>
      </c>
      <c r="B7149">
        <v>1</v>
      </c>
      <c r="C7149">
        <v>72</v>
      </c>
      <c r="D7149" s="3">
        <v>2885</v>
      </c>
      <c r="E7149" s="3">
        <v>3098</v>
      </c>
    </row>
    <row r="7150" spans="1:5" x14ac:dyDescent="0.4">
      <c r="A7150">
        <v>2023</v>
      </c>
      <c r="B7150">
        <v>1</v>
      </c>
      <c r="C7150">
        <v>73</v>
      </c>
      <c r="D7150" s="3">
        <v>3290</v>
      </c>
      <c r="E7150" s="3">
        <v>3771</v>
      </c>
    </row>
    <row r="7151" spans="1:5" x14ac:dyDescent="0.4">
      <c r="A7151">
        <v>2023</v>
      </c>
      <c r="B7151">
        <v>1</v>
      </c>
      <c r="C7151">
        <v>74</v>
      </c>
      <c r="D7151" s="3">
        <v>3163</v>
      </c>
      <c r="E7151" s="3">
        <v>3689</v>
      </c>
    </row>
    <row r="7152" spans="1:5" x14ac:dyDescent="0.4">
      <c r="A7152">
        <v>2023</v>
      </c>
      <c r="B7152">
        <v>1</v>
      </c>
      <c r="C7152">
        <v>75</v>
      </c>
      <c r="D7152" s="3">
        <v>3328</v>
      </c>
      <c r="E7152" s="3">
        <v>3903</v>
      </c>
    </row>
    <row r="7153" spans="1:5" x14ac:dyDescent="0.4">
      <c r="A7153">
        <v>2023</v>
      </c>
      <c r="B7153">
        <v>1</v>
      </c>
      <c r="C7153">
        <v>76</v>
      </c>
      <c r="D7153" s="3">
        <v>2266</v>
      </c>
      <c r="E7153" s="3">
        <v>2805</v>
      </c>
    </row>
    <row r="7154" spans="1:5" x14ac:dyDescent="0.4">
      <c r="A7154">
        <v>2023</v>
      </c>
      <c r="B7154">
        <v>1</v>
      </c>
      <c r="C7154">
        <v>77</v>
      </c>
      <c r="D7154" s="3">
        <v>1795</v>
      </c>
      <c r="E7154" s="3">
        <v>2350</v>
      </c>
    </row>
    <row r="7155" spans="1:5" x14ac:dyDescent="0.4">
      <c r="A7155">
        <v>2023</v>
      </c>
      <c r="B7155">
        <v>1</v>
      </c>
      <c r="C7155">
        <v>78</v>
      </c>
      <c r="D7155" s="3">
        <v>2331</v>
      </c>
      <c r="E7155" s="3">
        <v>2958</v>
      </c>
    </row>
    <row r="7156" spans="1:5" x14ac:dyDescent="0.4">
      <c r="A7156">
        <v>2023</v>
      </c>
      <c r="B7156">
        <v>1</v>
      </c>
      <c r="C7156">
        <v>79</v>
      </c>
      <c r="D7156" s="3">
        <v>2489</v>
      </c>
      <c r="E7156" s="3">
        <v>3073</v>
      </c>
    </row>
    <row r="7157" spans="1:5" x14ac:dyDescent="0.4">
      <c r="A7157">
        <v>2023</v>
      </c>
      <c r="B7157">
        <v>1</v>
      </c>
      <c r="C7157">
        <v>80</v>
      </c>
      <c r="D7157" s="3">
        <v>2374</v>
      </c>
      <c r="E7157" s="3">
        <v>2862</v>
      </c>
    </row>
    <row r="7158" spans="1:5" x14ac:dyDescent="0.4">
      <c r="A7158">
        <v>2023</v>
      </c>
      <c r="B7158">
        <v>1</v>
      </c>
      <c r="C7158">
        <v>81</v>
      </c>
      <c r="D7158" s="3">
        <v>2273</v>
      </c>
      <c r="E7158" s="3">
        <v>2937</v>
      </c>
    </row>
    <row r="7159" spans="1:5" x14ac:dyDescent="0.4">
      <c r="A7159">
        <v>2023</v>
      </c>
      <c r="B7159">
        <v>1</v>
      </c>
      <c r="C7159">
        <v>82</v>
      </c>
      <c r="D7159" s="3">
        <v>1894</v>
      </c>
      <c r="E7159" s="3">
        <v>2466</v>
      </c>
    </row>
    <row r="7160" spans="1:5" x14ac:dyDescent="0.4">
      <c r="A7160">
        <v>2023</v>
      </c>
      <c r="B7160">
        <v>1</v>
      </c>
      <c r="C7160">
        <v>83</v>
      </c>
      <c r="D7160" s="3">
        <v>1657</v>
      </c>
      <c r="E7160" s="3">
        <v>2183</v>
      </c>
    </row>
    <row r="7161" spans="1:5" x14ac:dyDescent="0.4">
      <c r="A7161">
        <v>2023</v>
      </c>
      <c r="B7161">
        <v>1</v>
      </c>
      <c r="C7161">
        <v>84</v>
      </c>
      <c r="D7161" s="3">
        <v>1427</v>
      </c>
      <c r="E7161" s="3">
        <v>1997</v>
      </c>
    </row>
    <row r="7162" spans="1:5" x14ac:dyDescent="0.4">
      <c r="A7162">
        <v>2023</v>
      </c>
      <c r="B7162">
        <v>1</v>
      </c>
      <c r="C7162">
        <v>85</v>
      </c>
      <c r="D7162" s="3">
        <v>1425</v>
      </c>
      <c r="E7162" s="3">
        <v>2050</v>
      </c>
    </row>
    <row r="7163" spans="1:5" x14ac:dyDescent="0.4">
      <c r="A7163">
        <v>2023</v>
      </c>
      <c r="B7163">
        <v>1</v>
      </c>
      <c r="C7163">
        <v>86</v>
      </c>
      <c r="D7163" s="3">
        <v>1235</v>
      </c>
      <c r="E7163" s="3">
        <v>1794</v>
      </c>
    </row>
    <row r="7164" spans="1:5" x14ac:dyDescent="0.4">
      <c r="A7164">
        <v>2023</v>
      </c>
      <c r="B7164">
        <v>1</v>
      </c>
      <c r="C7164">
        <v>87</v>
      </c>
      <c r="D7164" s="3">
        <v>1144</v>
      </c>
      <c r="E7164" s="3">
        <v>1812</v>
      </c>
    </row>
    <row r="7165" spans="1:5" x14ac:dyDescent="0.4">
      <c r="A7165">
        <v>2023</v>
      </c>
      <c r="B7165">
        <v>1</v>
      </c>
      <c r="C7165">
        <v>88</v>
      </c>
      <c r="D7165" s="3">
        <v>887</v>
      </c>
      <c r="E7165" s="3">
        <v>1560</v>
      </c>
    </row>
    <row r="7166" spans="1:5" x14ac:dyDescent="0.4">
      <c r="A7166">
        <v>2023</v>
      </c>
      <c r="B7166">
        <v>1</v>
      </c>
      <c r="C7166">
        <v>89</v>
      </c>
      <c r="D7166" s="3">
        <v>729</v>
      </c>
      <c r="E7166" s="3">
        <v>1361</v>
      </c>
    </row>
    <row r="7167" spans="1:5" x14ac:dyDescent="0.4">
      <c r="A7167">
        <v>2023</v>
      </c>
      <c r="B7167">
        <v>1</v>
      </c>
      <c r="C7167">
        <v>90</v>
      </c>
      <c r="D7167" s="3">
        <v>604</v>
      </c>
      <c r="E7167" s="3">
        <v>1222</v>
      </c>
    </row>
    <row r="7168" spans="1:5" x14ac:dyDescent="0.4">
      <c r="A7168">
        <v>2023</v>
      </c>
      <c r="B7168">
        <v>1</v>
      </c>
      <c r="C7168">
        <v>91</v>
      </c>
      <c r="D7168" s="3">
        <v>441</v>
      </c>
      <c r="E7168" s="3">
        <v>1006</v>
      </c>
    </row>
    <row r="7169" spans="1:5" x14ac:dyDescent="0.4">
      <c r="A7169">
        <v>2023</v>
      </c>
      <c r="B7169">
        <v>1</v>
      </c>
      <c r="C7169">
        <v>92</v>
      </c>
      <c r="D7169" s="3">
        <v>342</v>
      </c>
      <c r="E7169" s="3">
        <v>831</v>
      </c>
    </row>
    <row r="7170" spans="1:5" x14ac:dyDescent="0.4">
      <c r="A7170">
        <v>2023</v>
      </c>
      <c r="B7170">
        <v>1</v>
      </c>
      <c r="C7170">
        <v>93</v>
      </c>
      <c r="D7170" s="3">
        <v>238</v>
      </c>
      <c r="E7170" s="3">
        <v>708</v>
      </c>
    </row>
    <row r="7171" spans="1:5" x14ac:dyDescent="0.4">
      <c r="A7171">
        <v>2023</v>
      </c>
      <c r="B7171">
        <v>1</v>
      </c>
      <c r="C7171">
        <v>94</v>
      </c>
      <c r="D7171" s="3">
        <v>199</v>
      </c>
      <c r="E7171" s="3">
        <v>550</v>
      </c>
    </row>
    <row r="7172" spans="1:5" x14ac:dyDescent="0.4">
      <c r="A7172">
        <v>2023</v>
      </c>
      <c r="B7172">
        <v>1</v>
      </c>
      <c r="C7172">
        <v>95</v>
      </c>
      <c r="D7172" s="3">
        <v>158</v>
      </c>
      <c r="E7172" s="3">
        <v>428</v>
      </c>
    </row>
    <row r="7173" spans="1:5" x14ac:dyDescent="0.4">
      <c r="A7173">
        <v>2023</v>
      </c>
      <c r="B7173">
        <v>1</v>
      </c>
      <c r="C7173">
        <v>96</v>
      </c>
      <c r="D7173" s="3">
        <v>81</v>
      </c>
      <c r="E7173" s="3">
        <v>314</v>
      </c>
    </row>
    <row r="7174" spans="1:5" x14ac:dyDescent="0.4">
      <c r="A7174">
        <v>2023</v>
      </c>
      <c r="B7174">
        <v>1</v>
      </c>
      <c r="C7174">
        <v>97</v>
      </c>
      <c r="D7174" s="3">
        <v>62</v>
      </c>
      <c r="E7174" s="3">
        <v>301</v>
      </c>
    </row>
    <row r="7175" spans="1:5" x14ac:dyDescent="0.4">
      <c r="A7175">
        <v>2023</v>
      </c>
      <c r="B7175">
        <v>1</v>
      </c>
      <c r="C7175">
        <v>98</v>
      </c>
      <c r="D7175" s="3">
        <v>34</v>
      </c>
      <c r="E7175" s="3">
        <v>199</v>
      </c>
    </row>
    <row r="7176" spans="1:5" x14ac:dyDescent="0.4">
      <c r="A7176">
        <v>2023</v>
      </c>
      <c r="B7176">
        <v>1</v>
      </c>
      <c r="C7176">
        <v>99</v>
      </c>
      <c r="D7176" s="3">
        <v>24</v>
      </c>
      <c r="E7176" s="3">
        <v>127</v>
      </c>
    </row>
    <row r="7177" spans="1:5" x14ac:dyDescent="0.4">
      <c r="A7177">
        <v>2023</v>
      </c>
      <c r="B7177">
        <v>1</v>
      </c>
      <c r="C7177">
        <v>100</v>
      </c>
      <c r="D7177" s="3">
        <v>11</v>
      </c>
      <c r="E7177" s="3">
        <v>87</v>
      </c>
    </row>
    <row r="7178" spans="1:5" x14ac:dyDescent="0.4">
      <c r="A7178">
        <v>2023</v>
      </c>
      <c r="B7178">
        <v>1</v>
      </c>
      <c r="C7178">
        <v>101</v>
      </c>
      <c r="D7178" s="3">
        <v>6</v>
      </c>
      <c r="E7178" s="3">
        <v>62</v>
      </c>
    </row>
    <row r="7179" spans="1:5" x14ac:dyDescent="0.4">
      <c r="A7179">
        <v>2023</v>
      </c>
      <c r="B7179">
        <v>1</v>
      </c>
      <c r="C7179">
        <v>102</v>
      </c>
      <c r="D7179" s="3">
        <v>7</v>
      </c>
      <c r="E7179" s="3">
        <v>48</v>
      </c>
    </row>
    <row r="7180" spans="1:5" x14ac:dyDescent="0.4">
      <c r="A7180">
        <v>2023</v>
      </c>
      <c r="B7180">
        <v>1</v>
      </c>
      <c r="C7180">
        <v>103</v>
      </c>
      <c r="D7180" s="3">
        <v>3</v>
      </c>
      <c r="E7180" s="3">
        <v>18</v>
      </c>
    </row>
    <row r="7181" spans="1:5" x14ac:dyDescent="0.4">
      <c r="A7181">
        <v>2023</v>
      </c>
      <c r="B7181">
        <v>1</v>
      </c>
      <c r="C7181">
        <v>104</v>
      </c>
      <c r="D7181" s="3"/>
      <c r="E7181" s="3">
        <v>15</v>
      </c>
    </row>
    <row r="7182" spans="1:5" x14ac:dyDescent="0.4">
      <c r="A7182">
        <v>2023</v>
      </c>
      <c r="B7182">
        <v>1</v>
      </c>
      <c r="C7182">
        <v>105</v>
      </c>
      <c r="D7182" s="3">
        <v>1</v>
      </c>
      <c r="E7182" s="3">
        <v>6</v>
      </c>
    </row>
    <row r="7183" spans="1:5" x14ac:dyDescent="0.4">
      <c r="A7183">
        <v>2023</v>
      </c>
      <c r="B7183">
        <v>1</v>
      </c>
      <c r="C7183">
        <v>106</v>
      </c>
      <c r="D7183" s="3">
        <v>1</v>
      </c>
      <c r="E7183" s="3">
        <v>1</v>
      </c>
    </row>
    <row r="7184" spans="1:5" x14ac:dyDescent="0.4">
      <c r="A7184">
        <v>2023</v>
      </c>
      <c r="B7184">
        <v>1</v>
      </c>
      <c r="C7184">
        <v>107</v>
      </c>
      <c r="D7184" s="3"/>
      <c r="E7184" s="3">
        <v>1</v>
      </c>
    </row>
    <row r="7185" spans="1:5" x14ac:dyDescent="0.4">
      <c r="A7185">
        <v>2023</v>
      </c>
      <c r="B7185">
        <v>1</v>
      </c>
      <c r="C7185">
        <v>108</v>
      </c>
      <c r="D7185" s="3"/>
      <c r="E7185" s="3">
        <v>1</v>
      </c>
    </row>
    <row r="7186" spans="1:5" x14ac:dyDescent="0.4">
      <c r="A7186">
        <v>2023</v>
      </c>
      <c r="B7186">
        <v>1</v>
      </c>
      <c r="C7186">
        <v>109</v>
      </c>
      <c r="D7186" s="3">
        <v>1</v>
      </c>
      <c r="E7186" s="3"/>
    </row>
    <row r="7187" spans="1:5" x14ac:dyDescent="0.4">
      <c r="A7187">
        <v>2023</v>
      </c>
      <c r="B7187">
        <v>1</v>
      </c>
      <c r="C7187">
        <v>110</v>
      </c>
      <c r="D7187" s="3"/>
      <c r="E7187" s="3"/>
    </row>
    <row r="7188" spans="1:5" x14ac:dyDescent="0.4">
      <c r="A7188">
        <v>2023</v>
      </c>
      <c r="B7188">
        <v>1</v>
      </c>
      <c r="C7188">
        <v>111</v>
      </c>
      <c r="D7188" s="3"/>
      <c r="E7188" s="3"/>
    </row>
    <row r="7189" spans="1:5" x14ac:dyDescent="0.4">
      <c r="A7189">
        <v>2023</v>
      </c>
      <c r="B7189">
        <v>1</v>
      </c>
      <c r="C7189">
        <v>112</v>
      </c>
      <c r="D7189" s="3"/>
      <c r="E7189" s="3"/>
    </row>
    <row r="7190" spans="1:5" x14ac:dyDescent="0.4">
      <c r="A7190">
        <v>2023</v>
      </c>
      <c r="B7190">
        <v>1</v>
      </c>
      <c r="C7190">
        <v>113</v>
      </c>
      <c r="D7190" s="3"/>
      <c r="E7190" s="3"/>
    </row>
    <row r="7191" spans="1:5" x14ac:dyDescent="0.4">
      <c r="A7191">
        <v>2023</v>
      </c>
      <c r="B7191">
        <v>1</v>
      </c>
      <c r="C7191">
        <v>114</v>
      </c>
      <c r="D7191" s="3"/>
      <c r="E7191" s="3"/>
    </row>
    <row r="7192" spans="1:5" x14ac:dyDescent="0.4">
      <c r="A7192">
        <v>2023</v>
      </c>
      <c r="B7192">
        <v>1</v>
      </c>
      <c r="C7192">
        <v>115</v>
      </c>
      <c r="D7192" s="3"/>
      <c r="E7192" s="3"/>
    </row>
    <row r="7193" spans="1:5" x14ac:dyDescent="0.4">
      <c r="A7193">
        <v>2023</v>
      </c>
      <c r="B7193">
        <v>1</v>
      </c>
      <c r="C7193">
        <v>116</v>
      </c>
      <c r="D7193" s="3"/>
      <c r="E7193" s="3"/>
    </row>
    <row r="7194" spans="1:5" x14ac:dyDescent="0.4">
      <c r="A7194">
        <v>2023</v>
      </c>
      <c r="B7194">
        <v>1</v>
      </c>
      <c r="C7194">
        <v>117</v>
      </c>
      <c r="D7194" s="3"/>
      <c r="E7194" s="3"/>
    </row>
    <row r="7195" spans="1:5" x14ac:dyDescent="0.4">
      <c r="A7195">
        <v>2023</v>
      </c>
      <c r="B7195">
        <v>1</v>
      </c>
      <c r="C7195">
        <v>118</v>
      </c>
      <c r="D7195" s="3"/>
      <c r="E7195" s="3"/>
    </row>
    <row r="7196" spans="1:5" x14ac:dyDescent="0.4">
      <c r="A7196">
        <v>2023</v>
      </c>
      <c r="B7196">
        <v>1</v>
      </c>
      <c r="C7196">
        <v>119</v>
      </c>
      <c r="D7196" s="3"/>
      <c r="E7196" s="3"/>
    </row>
    <row r="7197" spans="1:5" x14ac:dyDescent="0.4">
      <c r="A7197">
        <v>2023</v>
      </c>
      <c r="B7197">
        <v>1</v>
      </c>
      <c r="C7197">
        <v>120</v>
      </c>
      <c r="D7197" s="3"/>
      <c r="E7197" s="3"/>
    </row>
    <row r="7198" spans="1:5" x14ac:dyDescent="0.4">
      <c r="A7198">
        <v>2023</v>
      </c>
      <c r="B7198">
        <v>1</v>
      </c>
      <c r="C7198">
        <v>121</v>
      </c>
      <c r="D7198" s="3"/>
      <c r="E7198" s="3"/>
    </row>
    <row r="7199" spans="1:5" x14ac:dyDescent="0.4">
      <c r="A7199">
        <v>2023</v>
      </c>
      <c r="B7199">
        <v>1</v>
      </c>
      <c r="C7199">
        <v>122</v>
      </c>
      <c r="D7199" s="3"/>
      <c r="E7199" s="3"/>
    </row>
    <row r="7200" spans="1:5" x14ac:dyDescent="0.4">
      <c r="A7200">
        <v>2023</v>
      </c>
      <c r="B7200">
        <v>1</v>
      </c>
      <c r="C7200">
        <v>123</v>
      </c>
      <c r="D7200" s="3"/>
      <c r="E7200" s="3"/>
    </row>
    <row r="7201" spans="1:5" x14ac:dyDescent="0.4">
      <c r="A7201">
        <v>2023</v>
      </c>
      <c r="B7201">
        <v>1</v>
      </c>
      <c r="C7201">
        <v>124</v>
      </c>
      <c r="D7201" s="3"/>
      <c r="E7201" s="3"/>
    </row>
    <row r="7202" spans="1:5" x14ac:dyDescent="0.4">
      <c r="A7202">
        <v>2023</v>
      </c>
      <c r="B7202">
        <v>1</v>
      </c>
      <c r="C7202">
        <v>125</v>
      </c>
      <c r="D7202" s="3"/>
      <c r="E7202" s="3"/>
    </row>
    <row r="7203" spans="1:5" x14ac:dyDescent="0.4">
      <c r="A7203">
        <v>2023</v>
      </c>
      <c r="B7203">
        <v>1</v>
      </c>
      <c r="C7203">
        <v>126</v>
      </c>
      <c r="D7203" s="3"/>
      <c r="E7203" s="3"/>
    </row>
    <row r="7204" spans="1:5" x14ac:dyDescent="0.4">
      <c r="A7204">
        <v>2023</v>
      </c>
      <c r="B7204">
        <v>1</v>
      </c>
      <c r="C7204">
        <v>127</v>
      </c>
      <c r="D7204" s="3"/>
      <c r="E7204" s="3"/>
    </row>
    <row r="7205" spans="1:5" x14ac:dyDescent="0.4">
      <c r="A7205">
        <v>2023</v>
      </c>
      <c r="B7205">
        <v>1</v>
      </c>
      <c r="C7205">
        <v>128</v>
      </c>
      <c r="D7205" s="3"/>
      <c r="E7205" s="3"/>
    </row>
    <row r="7206" spans="1:5" x14ac:dyDescent="0.4">
      <c r="A7206">
        <v>2023</v>
      </c>
      <c r="B7206">
        <v>1</v>
      </c>
      <c r="C7206">
        <v>129</v>
      </c>
      <c r="D7206" s="3"/>
      <c r="E7206" s="3"/>
    </row>
    <row r="7207" spans="1:5" x14ac:dyDescent="0.4">
      <c r="A7207">
        <v>2023</v>
      </c>
      <c r="B7207">
        <v>1</v>
      </c>
      <c r="C7207">
        <v>130</v>
      </c>
      <c r="D7207" s="3"/>
      <c r="E7207" s="3"/>
    </row>
    <row r="7208" spans="1:5" x14ac:dyDescent="0.4">
      <c r="A7208">
        <v>2023</v>
      </c>
      <c r="B7208">
        <v>2</v>
      </c>
      <c r="C7208">
        <v>0</v>
      </c>
      <c r="D7208" s="3">
        <v>880</v>
      </c>
      <c r="E7208" s="3">
        <v>914</v>
      </c>
    </row>
    <row r="7209" spans="1:5" x14ac:dyDescent="0.4">
      <c r="A7209">
        <v>2023</v>
      </c>
      <c r="B7209">
        <v>2</v>
      </c>
      <c r="C7209">
        <v>1</v>
      </c>
      <c r="D7209" s="3">
        <v>990</v>
      </c>
      <c r="E7209" s="3">
        <v>926</v>
      </c>
    </row>
    <row r="7210" spans="1:5" x14ac:dyDescent="0.4">
      <c r="A7210">
        <v>2023</v>
      </c>
      <c r="B7210">
        <v>2</v>
      </c>
      <c r="C7210">
        <v>2</v>
      </c>
      <c r="D7210" s="3">
        <v>1036</v>
      </c>
      <c r="E7210" s="3">
        <v>1031</v>
      </c>
    </row>
    <row r="7211" spans="1:5" x14ac:dyDescent="0.4">
      <c r="A7211">
        <v>2023</v>
      </c>
      <c r="B7211">
        <v>2</v>
      </c>
      <c r="C7211">
        <v>3</v>
      </c>
      <c r="D7211" s="3">
        <v>1185</v>
      </c>
      <c r="E7211" s="3">
        <v>1066</v>
      </c>
    </row>
    <row r="7212" spans="1:5" x14ac:dyDescent="0.4">
      <c r="A7212">
        <v>2023</v>
      </c>
      <c r="B7212">
        <v>2</v>
      </c>
      <c r="C7212">
        <v>4</v>
      </c>
      <c r="D7212" s="3">
        <v>1213</v>
      </c>
      <c r="E7212" s="3">
        <v>1091</v>
      </c>
    </row>
    <row r="7213" spans="1:5" x14ac:dyDescent="0.4">
      <c r="A7213">
        <v>2023</v>
      </c>
      <c r="B7213">
        <v>2</v>
      </c>
      <c r="C7213">
        <v>5</v>
      </c>
      <c r="D7213" s="3">
        <v>1277</v>
      </c>
      <c r="E7213" s="3">
        <v>1217</v>
      </c>
    </row>
    <row r="7214" spans="1:5" x14ac:dyDescent="0.4">
      <c r="A7214">
        <v>2023</v>
      </c>
      <c r="B7214">
        <v>2</v>
      </c>
      <c r="C7214">
        <v>6</v>
      </c>
      <c r="D7214" s="3">
        <v>1371</v>
      </c>
      <c r="E7214" s="3">
        <v>1242</v>
      </c>
    </row>
    <row r="7215" spans="1:5" x14ac:dyDescent="0.4">
      <c r="A7215">
        <v>2023</v>
      </c>
      <c r="B7215">
        <v>2</v>
      </c>
      <c r="C7215">
        <v>7</v>
      </c>
      <c r="D7215" s="3">
        <v>1410</v>
      </c>
      <c r="E7215" s="3">
        <v>1297</v>
      </c>
    </row>
    <row r="7216" spans="1:5" x14ac:dyDescent="0.4">
      <c r="A7216">
        <v>2023</v>
      </c>
      <c r="B7216">
        <v>2</v>
      </c>
      <c r="C7216">
        <v>8</v>
      </c>
      <c r="D7216" s="3">
        <v>1393</v>
      </c>
      <c r="E7216" s="3">
        <v>1391</v>
      </c>
    </row>
    <row r="7217" spans="1:5" x14ac:dyDescent="0.4">
      <c r="A7217">
        <v>2023</v>
      </c>
      <c r="B7217">
        <v>2</v>
      </c>
      <c r="C7217">
        <v>9</v>
      </c>
      <c r="D7217" s="3">
        <v>1403</v>
      </c>
      <c r="E7217" s="3">
        <v>1439</v>
      </c>
    </row>
    <row r="7218" spans="1:5" x14ac:dyDescent="0.4">
      <c r="A7218">
        <v>2023</v>
      </c>
      <c r="B7218">
        <v>2</v>
      </c>
      <c r="C7218">
        <v>10</v>
      </c>
      <c r="D7218" s="3">
        <v>1488</v>
      </c>
      <c r="E7218" s="3">
        <v>1409</v>
      </c>
    </row>
    <row r="7219" spans="1:5" x14ac:dyDescent="0.4">
      <c r="A7219">
        <v>2023</v>
      </c>
      <c r="B7219">
        <v>2</v>
      </c>
      <c r="C7219">
        <v>11</v>
      </c>
      <c r="D7219" s="3">
        <v>1500</v>
      </c>
      <c r="E7219" s="3">
        <v>1525</v>
      </c>
    </row>
    <row r="7220" spans="1:5" x14ac:dyDescent="0.4">
      <c r="A7220">
        <v>2023</v>
      </c>
      <c r="B7220">
        <v>2</v>
      </c>
      <c r="C7220">
        <v>12</v>
      </c>
      <c r="D7220" s="3">
        <v>1618</v>
      </c>
      <c r="E7220" s="3">
        <v>1517</v>
      </c>
    </row>
    <row r="7221" spans="1:5" x14ac:dyDescent="0.4">
      <c r="A7221">
        <v>2023</v>
      </c>
      <c r="B7221">
        <v>2</v>
      </c>
      <c r="C7221">
        <v>13</v>
      </c>
      <c r="D7221" s="3">
        <v>1530</v>
      </c>
      <c r="E7221" s="3">
        <v>1488</v>
      </c>
    </row>
    <row r="7222" spans="1:5" x14ac:dyDescent="0.4">
      <c r="A7222">
        <v>2023</v>
      </c>
      <c r="B7222">
        <v>2</v>
      </c>
      <c r="C7222">
        <v>14</v>
      </c>
      <c r="D7222" s="3">
        <v>1638</v>
      </c>
      <c r="E7222" s="3">
        <v>1513</v>
      </c>
    </row>
    <row r="7223" spans="1:5" x14ac:dyDescent="0.4">
      <c r="A7223">
        <v>2023</v>
      </c>
      <c r="B7223">
        <v>2</v>
      </c>
      <c r="C7223">
        <v>15</v>
      </c>
      <c r="D7223" s="3">
        <v>1646</v>
      </c>
      <c r="E7223" s="3">
        <v>1641</v>
      </c>
    </row>
    <row r="7224" spans="1:5" x14ac:dyDescent="0.4">
      <c r="A7224">
        <v>2023</v>
      </c>
      <c r="B7224">
        <v>2</v>
      </c>
      <c r="C7224">
        <v>16</v>
      </c>
      <c r="D7224" s="3">
        <v>2046</v>
      </c>
      <c r="E7224" s="3">
        <v>1621</v>
      </c>
    </row>
    <row r="7225" spans="1:5" x14ac:dyDescent="0.4">
      <c r="A7225">
        <v>2023</v>
      </c>
      <c r="B7225">
        <v>2</v>
      </c>
      <c r="C7225">
        <v>17</v>
      </c>
      <c r="D7225" s="3">
        <v>1989</v>
      </c>
      <c r="E7225" s="3">
        <v>1549</v>
      </c>
    </row>
    <row r="7226" spans="1:5" x14ac:dyDescent="0.4">
      <c r="A7226">
        <v>2023</v>
      </c>
      <c r="B7226">
        <v>2</v>
      </c>
      <c r="C7226">
        <v>18</v>
      </c>
      <c r="D7226" s="3">
        <v>2082</v>
      </c>
      <c r="E7226" s="3">
        <v>1679</v>
      </c>
    </row>
    <row r="7227" spans="1:5" x14ac:dyDescent="0.4">
      <c r="A7227">
        <v>2023</v>
      </c>
      <c r="B7227">
        <v>2</v>
      </c>
      <c r="C7227">
        <v>19</v>
      </c>
      <c r="D7227" s="3">
        <v>2343</v>
      </c>
      <c r="E7227" s="3">
        <v>1796</v>
      </c>
    </row>
    <row r="7228" spans="1:5" x14ac:dyDescent="0.4">
      <c r="A7228">
        <v>2023</v>
      </c>
      <c r="B7228">
        <v>2</v>
      </c>
      <c r="C7228">
        <v>20</v>
      </c>
      <c r="D7228" s="3">
        <v>2346</v>
      </c>
      <c r="E7228" s="3">
        <v>1837</v>
      </c>
    </row>
    <row r="7229" spans="1:5" x14ac:dyDescent="0.4">
      <c r="A7229">
        <v>2023</v>
      </c>
      <c r="B7229">
        <v>2</v>
      </c>
      <c r="C7229">
        <v>21</v>
      </c>
      <c r="D7229" s="3">
        <v>2518</v>
      </c>
      <c r="E7229" s="3">
        <v>1839</v>
      </c>
    </row>
    <row r="7230" spans="1:5" x14ac:dyDescent="0.4">
      <c r="A7230">
        <v>2023</v>
      </c>
      <c r="B7230">
        <v>2</v>
      </c>
      <c r="C7230">
        <v>22</v>
      </c>
      <c r="D7230" s="3">
        <v>2514</v>
      </c>
      <c r="E7230" s="3">
        <v>1893</v>
      </c>
    </row>
    <row r="7231" spans="1:5" x14ac:dyDescent="0.4">
      <c r="A7231">
        <v>2023</v>
      </c>
      <c r="B7231">
        <v>2</v>
      </c>
      <c r="C7231">
        <v>23</v>
      </c>
      <c r="D7231" s="3">
        <v>2147</v>
      </c>
      <c r="E7231" s="3">
        <v>1739</v>
      </c>
    </row>
    <row r="7232" spans="1:5" x14ac:dyDescent="0.4">
      <c r="A7232">
        <v>2023</v>
      </c>
      <c r="B7232">
        <v>2</v>
      </c>
      <c r="C7232">
        <v>24</v>
      </c>
      <c r="D7232" s="3">
        <v>1956</v>
      </c>
      <c r="E7232" s="3">
        <v>1629</v>
      </c>
    </row>
    <row r="7233" spans="1:5" x14ac:dyDescent="0.4">
      <c r="A7233">
        <v>2023</v>
      </c>
      <c r="B7233">
        <v>2</v>
      </c>
      <c r="C7233">
        <v>25</v>
      </c>
      <c r="D7233" s="3">
        <v>1860</v>
      </c>
      <c r="E7233" s="3">
        <v>1590</v>
      </c>
    </row>
    <row r="7234" spans="1:5" x14ac:dyDescent="0.4">
      <c r="A7234">
        <v>2023</v>
      </c>
      <c r="B7234">
        <v>2</v>
      </c>
      <c r="C7234">
        <v>26</v>
      </c>
      <c r="D7234" s="3">
        <v>1891</v>
      </c>
      <c r="E7234" s="3">
        <v>1529</v>
      </c>
    </row>
    <row r="7235" spans="1:5" x14ac:dyDescent="0.4">
      <c r="A7235">
        <v>2023</v>
      </c>
      <c r="B7235">
        <v>2</v>
      </c>
      <c r="C7235">
        <v>27</v>
      </c>
      <c r="D7235" s="3">
        <v>1820</v>
      </c>
      <c r="E7235" s="3">
        <v>1446</v>
      </c>
    </row>
    <row r="7236" spans="1:5" x14ac:dyDescent="0.4">
      <c r="A7236">
        <v>2023</v>
      </c>
      <c r="B7236">
        <v>2</v>
      </c>
      <c r="C7236">
        <v>28</v>
      </c>
      <c r="D7236" s="3">
        <v>1854</v>
      </c>
      <c r="E7236" s="3">
        <v>1498</v>
      </c>
    </row>
    <row r="7237" spans="1:5" x14ac:dyDescent="0.4">
      <c r="A7237">
        <v>2023</v>
      </c>
      <c r="B7237">
        <v>2</v>
      </c>
      <c r="C7237">
        <v>29</v>
      </c>
      <c r="D7237" s="3">
        <v>1765</v>
      </c>
      <c r="E7237" s="3">
        <v>1438</v>
      </c>
    </row>
    <row r="7238" spans="1:5" x14ac:dyDescent="0.4">
      <c r="A7238">
        <v>2023</v>
      </c>
      <c r="B7238">
        <v>2</v>
      </c>
      <c r="C7238">
        <v>30</v>
      </c>
      <c r="D7238" s="3">
        <v>1710</v>
      </c>
      <c r="E7238" s="3">
        <v>1425</v>
      </c>
    </row>
    <row r="7239" spans="1:5" x14ac:dyDescent="0.4">
      <c r="A7239">
        <v>2023</v>
      </c>
      <c r="B7239">
        <v>2</v>
      </c>
      <c r="C7239">
        <v>31</v>
      </c>
      <c r="D7239" s="3">
        <v>1740</v>
      </c>
      <c r="E7239" s="3">
        <v>1485</v>
      </c>
    </row>
    <row r="7240" spans="1:5" x14ac:dyDescent="0.4">
      <c r="A7240">
        <v>2023</v>
      </c>
      <c r="B7240">
        <v>2</v>
      </c>
      <c r="C7240">
        <v>32</v>
      </c>
      <c r="D7240" s="3">
        <v>1771</v>
      </c>
      <c r="E7240" s="3">
        <v>1522</v>
      </c>
    </row>
    <row r="7241" spans="1:5" x14ac:dyDescent="0.4">
      <c r="A7241">
        <v>2023</v>
      </c>
      <c r="B7241">
        <v>2</v>
      </c>
      <c r="C7241">
        <v>33</v>
      </c>
      <c r="D7241" s="3">
        <v>1780</v>
      </c>
      <c r="E7241" s="3">
        <v>1570</v>
      </c>
    </row>
    <row r="7242" spans="1:5" x14ac:dyDescent="0.4">
      <c r="A7242">
        <v>2023</v>
      </c>
      <c r="B7242">
        <v>2</v>
      </c>
      <c r="C7242">
        <v>34</v>
      </c>
      <c r="D7242" s="3">
        <v>1927</v>
      </c>
      <c r="E7242" s="3">
        <v>1670</v>
      </c>
    </row>
    <row r="7243" spans="1:5" x14ac:dyDescent="0.4">
      <c r="A7243">
        <v>2023</v>
      </c>
      <c r="B7243">
        <v>2</v>
      </c>
      <c r="C7243">
        <v>35</v>
      </c>
      <c r="D7243" s="3">
        <v>1912</v>
      </c>
      <c r="E7243" s="3">
        <v>1690</v>
      </c>
    </row>
    <row r="7244" spans="1:5" x14ac:dyDescent="0.4">
      <c r="A7244">
        <v>2023</v>
      </c>
      <c r="B7244">
        <v>2</v>
      </c>
      <c r="C7244">
        <v>36</v>
      </c>
      <c r="D7244" s="3">
        <v>1949</v>
      </c>
      <c r="E7244" s="3">
        <v>1647</v>
      </c>
    </row>
    <row r="7245" spans="1:5" x14ac:dyDescent="0.4">
      <c r="A7245">
        <v>2023</v>
      </c>
      <c r="B7245">
        <v>2</v>
      </c>
      <c r="C7245">
        <v>37</v>
      </c>
      <c r="D7245" s="3">
        <v>1977</v>
      </c>
      <c r="E7245" s="3">
        <v>1784</v>
      </c>
    </row>
    <row r="7246" spans="1:5" x14ac:dyDescent="0.4">
      <c r="A7246">
        <v>2023</v>
      </c>
      <c r="B7246">
        <v>2</v>
      </c>
      <c r="C7246">
        <v>38</v>
      </c>
      <c r="D7246" s="3">
        <v>2101</v>
      </c>
      <c r="E7246" s="3">
        <v>1912</v>
      </c>
    </row>
    <row r="7247" spans="1:5" x14ac:dyDescent="0.4">
      <c r="A7247">
        <v>2023</v>
      </c>
      <c r="B7247">
        <v>2</v>
      </c>
      <c r="C7247">
        <v>39</v>
      </c>
      <c r="D7247" s="3">
        <v>2088</v>
      </c>
      <c r="E7247" s="3">
        <v>2007</v>
      </c>
    </row>
    <row r="7248" spans="1:5" x14ac:dyDescent="0.4">
      <c r="A7248">
        <v>2023</v>
      </c>
      <c r="B7248">
        <v>2</v>
      </c>
      <c r="C7248">
        <v>40</v>
      </c>
      <c r="D7248" s="3">
        <v>2122</v>
      </c>
      <c r="E7248" s="3">
        <v>1953</v>
      </c>
    </row>
    <row r="7249" spans="1:5" x14ac:dyDescent="0.4">
      <c r="A7249">
        <v>2023</v>
      </c>
      <c r="B7249">
        <v>2</v>
      </c>
      <c r="C7249">
        <v>41</v>
      </c>
      <c r="D7249" s="3">
        <v>2120</v>
      </c>
      <c r="E7249" s="3">
        <v>1997</v>
      </c>
    </row>
    <row r="7250" spans="1:5" x14ac:dyDescent="0.4">
      <c r="A7250">
        <v>2023</v>
      </c>
      <c r="B7250">
        <v>2</v>
      </c>
      <c r="C7250">
        <v>42</v>
      </c>
      <c r="D7250" s="3">
        <v>2189</v>
      </c>
      <c r="E7250" s="3">
        <v>2078</v>
      </c>
    </row>
    <row r="7251" spans="1:5" x14ac:dyDescent="0.4">
      <c r="A7251">
        <v>2023</v>
      </c>
      <c r="B7251">
        <v>2</v>
      </c>
      <c r="C7251">
        <v>43</v>
      </c>
      <c r="D7251" s="3">
        <v>2348</v>
      </c>
      <c r="E7251" s="3">
        <v>2245</v>
      </c>
    </row>
    <row r="7252" spans="1:5" x14ac:dyDescent="0.4">
      <c r="A7252">
        <v>2023</v>
      </c>
      <c r="B7252">
        <v>2</v>
      </c>
      <c r="C7252">
        <v>44</v>
      </c>
      <c r="D7252" s="3">
        <v>2489</v>
      </c>
      <c r="E7252" s="3">
        <v>2330</v>
      </c>
    </row>
    <row r="7253" spans="1:5" x14ac:dyDescent="0.4">
      <c r="A7253">
        <v>2023</v>
      </c>
      <c r="B7253">
        <v>2</v>
      </c>
      <c r="C7253">
        <v>45</v>
      </c>
      <c r="D7253" s="3">
        <v>2575</v>
      </c>
      <c r="E7253" s="3">
        <v>2433</v>
      </c>
    </row>
    <row r="7254" spans="1:5" x14ac:dyDescent="0.4">
      <c r="A7254">
        <v>2023</v>
      </c>
      <c r="B7254">
        <v>2</v>
      </c>
      <c r="C7254">
        <v>46</v>
      </c>
      <c r="D7254" s="3">
        <v>2794</v>
      </c>
      <c r="E7254" s="3">
        <v>2569</v>
      </c>
    </row>
    <row r="7255" spans="1:5" x14ac:dyDescent="0.4">
      <c r="A7255">
        <v>2023</v>
      </c>
      <c r="B7255">
        <v>2</v>
      </c>
      <c r="C7255">
        <v>47</v>
      </c>
      <c r="D7255" s="3">
        <v>2927</v>
      </c>
      <c r="E7255" s="3">
        <v>2781</v>
      </c>
    </row>
    <row r="7256" spans="1:5" x14ac:dyDescent="0.4">
      <c r="A7256">
        <v>2023</v>
      </c>
      <c r="B7256">
        <v>2</v>
      </c>
      <c r="C7256">
        <v>48</v>
      </c>
      <c r="D7256" s="3">
        <v>3103</v>
      </c>
      <c r="E7256" s="3">
        <v>2986</v>
      </c>
    </row>
    <row r="7257" spans="1:5" x14ac:dyDescent="0.4">
      <c r="A7257">
        <v>2023</v>
      </c>
      <c r="B7257">
        <v>2</v>
      </c>
      <c r="C7257">
        <v>49</v>
      </c>
      <c r="D7257" s="3">
        <v>3361</v>
      </c>
      <c r="E7257" s="3">
        <v>3151</v>
      </c>
    </row>
    <row r="7258" spans="1:5" x14ac:dyDescent="0.4">
      <c r="A7258">
        <v>2023</v>
      </c>
      <c r="B7258">
        <v>2</v>
      </c>
      <c r="C7258">
        <v>50</v>
      </c>
      <c r="D7258" s="3">
        <v>3412</v>
      </c>
      <c r="E7258" s="3">
        <v>3105</v>
      </c>
    </row>
    <row r="7259" spans="1:5" x14ac:dyDescent="0.4">
      <c r="A7259">
        <v>2023</v>
      </c>
      <c r="B7259">
        <v>2</v>
      </c>
      <c r="C7259">
        <v>51</v>
      </c>
      <c r="D7259" s="3">
        <v>3384</v>
      </c>
      <c r="E7259" s="3">
        <v>3191</v>
      </c>
    </row>
    <row r="7260" spans="1:5" x14ac:dyDescent="0.4">
      <c r="A7260">
        <v>2023</v>
      </c>
      <c r="B7260">
        <v>2</v>
      </c>
      <c r="C7260">
        <v>52</v>
      </c>
      <c r="D7260" s="3">
        <v>3268</v>
      </c>
      <c r="E7260" s="3">
        <v>3041</v>
      </c>
    </row>
    <row r="7261" spans="1:5" x14ac:dyDescent="0.4">
      <c r="A7261">
        <v>2023</v>
      </c>
      <c r="B7261">
        <v>2</v>
      </c>
      <c r="C7261">
        <v>53</v>
      </c>
      <c r="D7261" s="3">
        <v>3143</v>
      </c>
      <c r="E7261" s="3">
        <v>2925</v>
      </c>
    </row>
    <row r="7262" spans="1:5" x14ac:dyDescent="0.4">
      <c r="A7262">
        <v>2023</v>
      </c>
      <c r="B7262">
        <v>2</v>
      </c>
      <c r="C7262">
        <v>54</v>
      </c>
      <c r="D7262" s="3">
        <v>3083</v>
      </c>
      <c r="E7262" s="3">
        <v>2888</v>
      </c>
    </row>
    <row r="7263" spans="1:5" x14ac:dyDescent="0.4">
      <c r="A7263">
        <v>2023</v>
      </c>
      <c r="B7263">
        <v>2</v>
      </c>
      <c r="C7263">
        <v>55</v>
      </c>
      <c r="D7263" s="3">
        <v>3106</v>
      </c>
      <c r="E7263" s="3">
        <v>2881</v>
      </c>
    </row>
    <row r="7264" spans="1:5" x14ac:dyDescent="0.4">
      <c r="A7264">
        <v>2023</v>
      </c>
      <c r="B7264">
        <v>2</v>
      </c>
      <c r="C7264">
        <v>56</v>
      </c>
      <c r="D7264" s="3">
        <v>2438</v>
      </c>
      <c r="E7264" s="3">
        <v>2354</v>
      </c>
    </row>
    <row r="7265" spans="1:5" x14ac:dyDescent="0.4">
      <c r="A7265">
        <v>2023</v>
      </c>
      <c r="B7265">
        <v>2</v>
      </c>
      <c r="C7265">
        <v>57</v>
      </c>
      <c r="D7265" s="3">
        <v>2733</v>
      </c>
      <c r="E7265" s="3">
        <v>2617</v>
      </c>
    </row>
    <row r="7266" spans="1:5" x14ac:dyDescent="0.4">
      <c r="A7266">
        <v>2023</v>
      </c>
      <c r="B7266">
        <v>2</v>
      </c>
      <c r="C7266">
        <v>58</v>
      </c>
      <c r="D7266" s="3">
        <v>2594</v>
      </c>
      <c r="E7266" s="3">
        <v>2603</v>
      </c>
    </row>
    <row r="7267" spans="1:5" x14ac:dyDescent="0.4">
      <c r="A7267">
        <v>2023</v>
      </c>
      <c r="B7267">
        <v>2</v>
      </c>
      <c r="C7267">
        <v>59</v>
      </c>
      <c r="D7267" s="3">
        <v>2563</v>
      </c>
      <c r="E7267" s="3">
        <v>2420</v>
      </c>
    </row>
    <row r="7268" spans="1:5" x14ac:dyDescent="0.4">
      <c r="A7268">
        <v>2023</v>
      </c>
      <c r="B7268">
        <v>2</v>
      </c>
      <c r="C7268">
        <v>60</v>
      </c>
      <c r="D7268" s="3">
        <v>2454</v>
      </c>
      <c r="E7268" s="3">
        <v>2318</v>
      </c>
    </row>
    <row r="7269" spans="1:5" x14ac:dyDescent="0.4">
      <c r="A7269">
        <v>2023</v>
      </c>
      <c r="B7269">
        <v>2</v>
      </c>
      <c r="C7269">
        <v>61</v>
      </c>
      <c r="D7269" s="3">
        <v>2457</v>
      </c>
      <c r="E7269" s="3">
        <v>2351</v>
      </c>
    </row>
    <row r="7270" spans="1:5" x14ac:dyDescent="0.4">
      <c r="A7270">
        <v>2023</v>
      </c>
      <c r="B7270">
        <v>2</v>
      </c>
      <c r="C7270">
        <v>62</v>
      </c>
      <c r="D7270" s="3">
        <v>2286</v>
      </c>
      <c r="E7270" s="3">
        <v>2296</v>
      </c>
    </row>
    <row r="7271" spans="1:5" x14ac:dyDescent="0.4">
      <c r="A7271">
        <v>2023</v>
      </c>
      <c r="B7271">
        <v>2</v>
      </c>
      <c r="C7271">
        <v>63</v>
      </c>
      <c r="D7271" s="3">
        <v>2407</v>
      </c>
      <c r="E7271" s="3">
        <v>2190</v>
      </c>
    </row>
    <row r="7272" spans="1:5" x14ac:dyDescent="0.4">
      <c r="A7272">
        <v>2023</v>
      </c>
      <c r="B7272">
        <v>2</v>
      </c>
      <c r="C7272">
        <v>64</v>
      </c>
      <c r="D7272" s="3">
        <v>2331</v>
      </c>
      <c r="E7272" s="3">
        <v>2274</v>
      </c>
    </row>
    <row r="7273" spans="1:5" x14ac:dyDescent="0.4">
      <c r="A7273">
        <v>2023</v>
      </c>
      <c r="B7273">
        <v>2</v>
      </c>
      <c r="C7273">
        <v>65</v>
      </c>
      <c r="D7273" s="3">
        <v>2134</v>
      </c>
      <c r="E7273" s="3">
        <v>2153</v>
      </c>
    </row>
    <row r="7274" spans="1:5" x14ac:dyDescent="0.4">
      <c r="A7274">
        <v>2023</v>
      </c>
      <c r="B7274">
        <v>2</v>
      </c>
      <c r="C7274">
        <v>66</v>
      </c>
      <c r="D7274" s="3">
        <v>2271</v>
      </c>
      <c r="E7274" s="3">
        <v>2256</v>
      </c>
    </row>
    <row r="7275" spans="1:5" x14ac:dyDescent="0.4">
      <c r="A7275">
        <v>2023</v>
      </c>
      <c r="B7275">
        <v>2</v>
      </c>
      <c r="C7275">
        <v>67</v>
      </c>
      <c r="D7275" s="3">
        <v>2230</v>
      </c>
      <c r="E7275" s="3">
        <v>2269</v>
      </c>
    </row>
    <row r="7276" spans="1:5" x14ac:dyDescent="0.4">
      <c r="A7276">
        <v>2023</v>
      </c>
      <c r="B7276">
        <v>2</v>
      </c>
      <c r="C7276">
        <v>68</v>
      </c>
      <c r="D7276" s="3">
        <v>2317</v>
      </c>
      <c r="E7276" s="3">
        <v>2416</v>
      </c>
    </row>
    <row r="7277" spans="1:5" x14ac:dyDescent="0.4">
      <c r="A7277">
        <v>2023</v>
      </c>
      <c r="B7277">
        <v>2</v>
      </c>
      <c r="C7277">
        <v>69</v>
      </c>
      <c r="D7277" s="3">
        <v>2396</v>
      </c>
      <c r="E7277" s="3">
        <v>2430</v>
      </c>
    </row>
    <row r="7278" spans="1:5" x14ac:dyDescent="0.4">
      <c r="A7278">
        <v>2023</v>
      </c>
      <c r="B7278">
        <v>2</v>
      </c>
      <c r="C7278">
        <v>70</v>
      </c>
      <c r="D7278" s="3">
        <v>2572</v>
      </c>
      <c r="E7278" s="3">
        <v>2681</v>
      </c>
    </row>
    <row r="7279" spans="1:5" x14ac:dyDescent="0.4">
      <c r="A7279">
        <v>2023</v>
      </c>
      <c r="B7279">
        <v>2</v>
      </c>
      <c r="C7279">
        <v>71</v>
      </c>
      <c r="D7279" s="3">
        <v>2702</v>
      </c>
      <c r="E7279" s="3">
        <v>2899</v>
      </c>
    </row>
    <row r="7280" spans="1:5" x14ac:dyDescent="0.4">
      <c r="A7280">
        <v>2023</v>
      </c>
      <c r="B7280">
        <v>2</v>
      </c>
      <c r="C7280">
        <v>72</v>
      </c>
      <c r="D7280" s="3">
        <v>2847</v>
      </c>
      <c r="E7280" s="3">
        <v>3065</v>
      </c>
    </row>
    <row r="7281" spans="1:5" x14ac:dyDescent="0.4">
      <c r="A7281">
        <v>2023</v>
      </c>
      <c r="B7281">
        <v>2</v>
      </c>
      <c r="C7281">
        <v>73</v>
      </c>
      <c r="D7281" s="3">
        <v>3272</v>
      </c>
      <c r="E7281" s="3">
        <v>3749</v>
      </c>
    </row>
    <row r="7282" spans="1:5" x14ac:dyDescent="0.4">
      <c r="A7282">
        <v>2023</v>
      </c>
      <c r="B7282">
        <v>2</v>
      </c>
      <c r="C7282">
        <v>74</v>
      </c>
      <c r="D7282" s="3">
        <v>3119</v>
      </c>
      <c r="E7282" s="3">
        <v>3649</v>
      </c>
    </row>
    <row r="7283" spans="1:5" x14ac:dyDescent="0.4">
      <c r="A7283">
        <v>2023</v>
      </c>
      <c r="B7283">
        <v>2</v>
      </c>
      <c r="C7283">
        <v>75</v>
      </c>
      <c r="D7283" s="3">
        <v>3379</v>
      </c>
      <c r="E7283" s="3">
        <v>3945</v>
      </c>
    </row>
    <row r="7284" spans="1:5" x14ac:dyDescent="0.4">
      <c r="A7284">
        <v>2023</v>
      </c>
      <c r="B7284">
        <v>2</v>
      </c>
      <c r="C7284">
        <v>76</v>
      </c>
      <c r="D7284" s="3">
        <v>2384</v>
      </c>
      <c r="E7284" s="3">
        <v>2935</v>
      </c>
    </row>
    <row r="7285" spans="1:5" x14ac:dyDescent="0.4">
      <c r="A7285">
        <v>2023</v>
      </c>
      <c r="B7285">
        <v>2</v>
      </c>
      <c r="C7285">
        <v>77</v>
      </c>
      <c r="D7285" s="3">
        <v>1752</v>
      </c>
      <c r="E7285" s="3">
        <v>2304</v>
      </c>
    </row>
    <row r="7286" spans="1:5" x14ac:dyDescent="0.4">
      <c r="A7286">
        <v>2023</v>
      </c>
      <c r="B7286">
        <v>2</v>
      </c>
      <c r="C7286">
        <v>78</v>
      </c>
      <c r="D7286" s="3">
        <v>2235</v>
      </c>
      <c r="E7286" s="3">
        <v>2869</v>
      </c>
    </row>
    <row r="7287" spans="1:5" x14ac:dyDescent="0.4">
      <c r="A7287">
        <v>2023</v>
      </c>
      <c r="B7287">
        <v>2</v>
      </c>
      <c r="C7287">
        <v>79</v>
      </c>
      <c r="D7287" s="3">
        <v>2509</v>
      </c>
      <c r="E7287" s="3">
        <v>3112</v>
      </c>
    </row>
    <row r="7288" spans="1:5" x14ac:dyDescent="0.4">
      <c r="A7288">
        <v>2023</v>
      </c>
      <c r="B7288">
        <v>2</v>
      </c>
      <c r="C7288">
        <v>80</v>
      </c>
      <c r="D7288" s="3">
        <v>2400</v>
      </c>
      <c r="E7288" s="3">
        <v>2872</v>
      </c>
    </row>
    <row r="7289" spans="1:5" x14ac:dyDescent="0.4">
      <c r="A7289">
        <v>2023</v>
      </c>
      <c r="B7289">
        <v>2</v>
      </c>
      <c r="C7289">
        <v>81</v>
      </c>
      <c r="D7289" s="3">
        <v>2265</v>
      </c>
      <c r="E7289" s="3">
        <v>2906</v>
      </c>
    </row>
    <row r="7290" spans="1:5" x14ac:dyDescent="0.4">
      <c r="A7290">
        <v>2023</v>
      </c>
      <c r="B7290">
        <v>2</v>
      </c>
      <c r="C7290">
        <v>82</v>
      </c>
      <c r="D7290" s="3">
        <v>1896</v>
      </c>
      <c r="E7290" s="3">
        <v>2521</v>
      </c>
    </row>
    <row r="7291" spans="1:5" x14ac:dyDescent="0.4">
      <c r="A7291">
        <v>2023</v>
      </c>
      <c r="B7291">
        <v>2</v>
      </c>
      <c r="C7291">
        <v>83</v>
      </c>
      <c r="D7291" s="3">
        <v>1678</v>
      </c>
      <c r="E7291" s="3">
        <v>2197</v>
      </c>
    </row>
    <row r="7292" spans="1:5" x14ac:dyDescent="0.4">
      <c r="A7292">
        <v>2023</v>
      </c>
      <c r="B7292">
        <v>2</v>
      </c>
      <c r="C7292">
        <v>84</v>
      </c>
      <c r="D7292" s="3">
        <v>1441</v>
      </c>
      <c r="E7292" s="3">
        <v>1967</v>
      </c>
    </row>
    <row r="7293" spans="1:5" x14ac:dyDescent="0.4">
      <c r="A7293">
        <v>2023</v>
      </c>
      <c r="B7293">
        <v>2</v>
      </c>
      <c r="C7293">
        <v>85</v>
      </c>
      <c r="D7293" s="3">
        <v>1427</v>
      </c>
      <c r="E7293" s="3">
        <v>2060</v>
      </c>
    </row>
    <row r="7294" spans="1:5" x14ac:dyDescent="0.4">
      <c r="A7294">
        <v>2023</v>
      </c>
      <c r="B7294">
        <v>2</v>
      </c>
      <c r="C7294">
        <v>86</v>
      </c>
      <c r="D7294" s="3">
        <v>1223</v>
      </c>
      <c r="E7294" s="3">
        <v>1800</v>
      </c>
    </row>
    <row r="7295" spans="1:5" x14ac:dyDescent="0.4">
      <c r="A7295">
        <v>2023</v>
      </c>
      <c r="B7295">
        <v>2</v>
      </c>
      <c r="C7295">
        <v>87</v>
      </c>
      <c r="D7295" s="3">
        <v>1132</v>
      </c>
      <c r="E7295" s="3">
        <v>1793</v>
      </c>
    </row>
    <row r="7296" spans="1:5" x14ac:dyDescent="0.4">
      <c r="A7296">
        <v>2023</v>
      </c>
      <c r="B7296">
        <v>2</v>
      </c>
      <c r="C7296">
        <v>88</v>
      </c>
      <c r="D7296" s="3">
        <v>921</v>
      </c>
      <c r="E7296" s="3">
        <v>1568</v>
      </c>
    </row>
    <row r="7297" spans="1:5" x14ac:dyDescent="0.4">
      <c r="A7297">
        <v>2023</v>
      </c>
      <c r="B7297">
        <v>2</v>
      </c>
      <c r="C7297">
        <v>89</v>
      </c>
      <c r="D7297" s="3">
        <v>725</v>
      </c>
      <c r="E7297" s="3">
        <v>1376</v>
      </c>
    </row>
    <row r="7298" spans="1:5" x14ac:dyDescent="0.4">
      <c r="A7298">
        <v>2023</v>
      </c>
      <c r="B7298">
        <v>2</v>
      </c>
      <c r="C7298">
        <v>90</v>
      </c>
      <c r="D7298" s="3">
        <v>609</v>
      </c>
      <c r="E7298" s="3">
        <v>1225</v>
      </c>
    </row>
    <row r="7299" spans="1:5" x14ac:dyDescent="0.4">
      <c r="A7299">
        <v>2023</v>
      </c>
      <c r="B7299">
        <v>2</v>
      </c>
      <c r="C7299">
        <v>91</v>
      </c>
      <c r="D7299" s="3">
        <v>443</v>
      </c>
      <c r="E7299" s="3">
        <v>999</v>
      </c>
    </row>
    <row r="7300" spans="1:5" x14ac:dyDescent="0.4">
      <c r="A7300">
        <v>2023</v>
      </c>
      <c r="B7300">
        <v>2</v>
      </c>
      <c r="C7300">
        <v>92</v>
      </c>
      <c r="D7300" s="3">
        <v>347</v>
      </c>
      <c r="E7300" s="3">
        <v>844</v>
      </c>
    </row>
    <row r="7301" spans="1:5" x14ac:dyDescent="0.4">
      <c r="A7301">
        <v>2023</v>
      </c>
      <c r="B7301">
        <v>2</v>
      </c>
      <c r="C7301">
        <v>93</v>
      </c>
      <c r="D7301" s="3">
        <v>240</v>
      </c>
      <c r="E7301" s="3">
        <v>725</v>
      </c>
    </row>
    <row r="7302" spans="1:5" x14ac:dyDescent="0.4">
      <c r="A7302">
        <v>2023</v>
      </c>
      <c r="B7302">
        <v>2</v>
      </c>
      <c r="C7302">
        <v>94</v>
      </c>
      <c r="D7302" s="3">
        <v>191</v>
      </c>
      <c r="E7302" s="3">
        <v>550</v>
      </c>
    </row>
    <row r="7303" spans="1:5" x14ac:dyDescent="0.4">
      <c r="A7303">
        <v>2023</v>
      </c>
      <c r="B7303">
        <v>2</v>
      </c>
      <c r="C7303">
        <v>95</v>
      </c>
      <c r="D7303" s="3">
        <v>160</v>
      </c>
      <c r="E7303" s="3">
        <v>426</v>
      </c>
    </row>
    <row r="7304" spans="1:5" x14ac:dyDescent="0.4">
      <c r="A7304">
        <v>2023</v>
      </c>
      <c r="B7304">
        <v>2</v>
      </c>
      <c r="C7304">
        <v>96</v>
      </c>
      <c r="D7304" s="3">
        <v>82</v>
      </c>
      <c r="E7304" s="3">
        <v>332</v>
      </c>
    </row>
    <row r="7305" spans="1:5" x14ac:dyDescent="0.4">
      <c r="A7305">
        <v>2023</v>
      </c>
      <c r="B7305">
        <v>2</v>
      </c>
      <c r="C7305">
        <v>97</v>
      </c>
      <c r="D7305" s="3">
        <v>64</v>
      </c>
      <c r="E7305" s="3">
        <v>286</v>
      </c>
    </row>
    <row r="7306" spans="1:5" x14ac:dyDescent="0.4">
      <c r="A7306">
        <v>2023</v>
      </c>
      <c r="B7306">
        <v>2</v>
      </c>
      <c r="C7306">
        <v>98</v>
      </c>
      <c r="D7306" s="3">
        <v>31</v>
      </c>
      <c r="E7306" s="3">
        <v>199</v>
      </c>
    </row>
    <row r="7307" spans="1:5" x14ac:dyDescent="0.4">
      <c r="A7307">
        <v>2023</v>
      </c>
      <c r="B7307">
        <v>2</v>
      </c>
      <c r="C7307">
        <v>99</v>
      </c>
      <c r="D7307" s="3">
        <v>25</v>
      </c>
      <c r="E7307" s="3">
        <v>132</v>
      </c>
    </row>
    <row r="7308" spans="1:5" x14ac:dyDescent="0.4">
      <c r="A7308">
        <v>2023</v>
      </c>
      <c r="B7308">
        <v>2</v>
      </c>
      <c r="C7308">
        <v>100</v>
      </c>
      <c r="D7308" s="3">
        <v>12</v>
      </c>
      <c r="E7308" s="3">
        <v>93</v>
      </c>
    </row>
    <row r="7309" spans="1:5" x14ac:dyDescent="0.4">
      <c r="A7309">
        <v>2023</v>
      </c>
      <c r="B7309">
        <v>2</v>
      </c>
      <c r="C7309">
        <v>101</v>
      </c>
      <c r="D7309" s="3">
        <v>6</v>
      </c>
      <c r="E7309" s="3">
        <v>58</v>
      </c>
    </row>
    <row r="7310" spans="1:5" x14ac:dyDescent="0.4">
      <c r="A7310">
        <v>2023</v>
      </c>
      <c r="B7310">
        <v>2</v>
      </c>
      <c r="C7310">
        <v>102</v>
      </c>
      <c r="D7310" s="3">
        <v>6</v>
      </c>
      <c r="E7310" s="3">
        <v>47</v>
      </c>
    </row>
    <row r="7311" spans="1:5" x14ac:dyDescent="0.4">
      <c r="A7311">
        <v>2023</v>
      </c>
      <c r="B7311">
        <v>2</v>
      </c>
      <c r="C7311">
        <v>103</v>
      </c>
      <c r="D7311" s="3">
        <v>3</v>
      </c>
      <c r="E7311" s="3">
        <v>21</v>
      </c>
    </row>
    <row r="7312" spans="1:5" x14ac:dyDescent="0.4">
      <c r="A7312">
        <v>2023</v>
      </c>
      <c r="B7312">
        <v>2</v>
      </c>
      <c r="C7312">
        <v>104</v>
      </c>
      <c r="D7312" s="3"/>
      <c r="E7312" s="3">
        <v>14</v>
      </c>
    </row>
    <row r="7313" spans="1:5" x14ac:dyDescent="0.4">
      <c r="A7313">
        <v>2023</v>
      </c>
      <c r="B7313">
        <v>2</v>
      </c>
      <c r="C7313">
        <v>105</v>
      </c>
      <c r="D7313" s="3">
        <v>1</v>
      </c>
      <c r="E7313" s="3">
        <v>6</v>
      </c>
    </row>
    <row r="7314" spans="1:5" x14ac:dyDescent="0.4">
      <c r="A7314">
        <v>2023</v>
      </c>
      <c r="B7314">
        <v>2</v>
      </c>
      <c r="C7314">
        <v>106</v>
      </c>
      <c r="D7314" s="3">
        <v>1</v>
      </c>
      <c r="E7314" s="3">
        <v>1</v>
      </c>
    </row>
    <row r="7315" spans="1:5" x14ac:dyDescent="0.4">
      <c r="A7315">
        <v>2023</v>
      </c>
      <c r="B7315">
        <v>2</v>
      </c>
      <c r="C7315">
        <v>107</v>
      </c>
      <c r="D7315" s="3"/>
      <c r="E7315" s="3">
        <v>1</v>
      </c>
    </row>
    <row r="7316" spans="1:5" x14ac:dyDescent="0.4">
      <c r="A7316">
        <v>2023</v>
      </c>
      <c r="B7316">
        <v>2</v>
      </c>
      <c r="C7316">
        <v>108</v>
      </c>
      <c r="D7316" s="3"/>
      <c r="E7316" s="3">
        <v>1</v>
      </c>
    </row>
    <row r="7317" spans="1:5" x14ac:dyDescent="0.4">
      <c r="A7317">
        <v>2023</v>
      </c>
      <c r="B7317">
        <v>2</v>
      </c>
      <c r="C7317">
        <v>109</v>
      </c>
      <c r="D7317" s="3">
        <v>1</v>
      </c>
      <c r="E7317" s="3"/>
    </row>
    <row r="7318" spans="1:5" x14ac:dyDescent="0.4">
      <c r="A7318">
        <v>2023</v>
      </c>
      <c r="B7318">
        <v>2</v>
      </c>
      <c r="C7318">
        <v>110</v>
      </c>
      <c r="D7318" s="3"/>
      <c r="E7318" s="3"/>
    </row>
    <row r="7319" spans="1:5" x14ac:dyDescent="0.4">
      <c r="A7319">
        <v>2023</v>
      </c>
      <c r="B7319">
        <v>2</v>
      </c>
      <c r="C7319">
        <v>111</v>
      </c>
      <c r="D7319" s="3"/>
      <c r="E7319" s="3"/>
    </row>
    <row r="7320" spans="1:5" x14ac:dyDescent="0.4">
      <c r="A7320">
        <v>2023</v>
      </c>
      <c r="B7320">
        <v>2</v>
      </c>
      <c r="C7320">
        <v>112</v>
      </c>
      <c r="D7320" s="3"/>
      <c r="E7320" s="3"/>
    </row>
    <row r="7321" spans="1:5" x14ac:dyDescent="0.4">
      <c r="A7321">
        <v>2023</v>
      </c>
      <c r="B7321">
        <v>2</v>
      </c>
      <c r="C7321">
        <v>113</v>
      </c>
      <c r="D7321" s="3"/>
      <c r="E7321" s="3"/>
    </row>
    <row r="7322" spans="1:5" x14ac:dyDescent="0.4">
      <c r="A7322">
        <v>2023</v>
      </c>
      <c r="B7322">
        <v>2</v>
      </c>
      <c r="C7322">
        <v>114</v>
      </c>
      <c r="D7322" s="3"/>
      <c r="E7322" s="3"/>
    </row>
    <row r="7323" spans="1:5" x14ac:dyDescent="0.4">
      <c r="A7323">
        <v>2023</v>
      </c>
      <c r="B7323">
        <v>2</v>
      </c>
      <c r="C7323">
        <v>115</v>
      </c>
      <c r="D7323" s="3"/>
      <c r="E7323" s="3"/>
    </row>
    <row r="7324" spans="1:5" x14ac:dyDescent="0.4">
      <c r="A7324">
        <v>2023</v>
      </c>
      <c r="B7324">
        <v>2</v>
      </c>
      <c r="C7324">
        <v>116</v>
      </c>
      <c r="D7324" s="3"/>
      <c r="E7324" s="3"/>
    </row>
    <row r="7325" spans="1:5" x14ac:dyDescent="0.4">
      <c r="A7325">
        <v>2023</v>
      </c>
      <c r="B7325">
        <v>2</v>
      </c>
      <c r="C7325">
        <v>117</v>
      </c>
      <c r="D7325" s="3"/>
      <c r="E7325" s="3"/>
    </row>
    <row r="7326" spans="1:5" x14ac:dyDescent="0.4">
      <c r="A7326">
        <v>2023</v>
      </c>
      <c r="B7326">
        <v>2</v>
      </c>
      <c r="C7326">
        <v>118</v>
      </c>
      <c r="D7326" s="3"/>
      <c r="E7326" s="3"/>
    </row>
    <row r="7327" spans="1:5" x14ac:dyDescent="0.4">
      <c r="A7327">
        <v>2023</v>
      </c>
      <c r="B7327">
        <v>2</v>
      </c>
      <c r="C7327">
        <v>119</v>
      </c>
      <c r="D7327" s="3"/>
      <c r="E7327" s="3"/>
    </row>
    <row r="7328" spans="1:5" x14ac:dyDescent="0.4">
      <c r="A7328">
        <v>2023</v>
      </c>
      <c r="B7328">
        <v>2</v>
      </c>
      <c r="C7328">
        <v>120</v>
      </c>
      <c r="D7328" s="3"/>
      <c r="E7328" s="3"/>
    </row>
    <row r="7329" spans="1:5" x14ac:dyDescent="0.4">
      <c r="A7329">
        <v>2023</v>
      </c>
      <c r="B7329">
        <v>2</v>
      </c>
      <c r="C7329">
        <v>121</v>
      </c>
      <c r="D7329" s="3"/>
      <c r="E7329" s="3"/>
    </row>
    <row r="7330" spans="1:5" x14ac:dyDescent="0.4">
      <c r="A7330">
        <v>2023</v>
      </c>
      <c r="B7330">
        <v>2</v>
      </c>
      <c r="C7330">
        <v>122</v>
      </c>
      <c r="D7330" s="3"/>
      <c r="E7330" s="3"/>
    </row>
    <row r="7331" spans="1:5" x14ac:dyDescent="0.4">
      <c r="A7331">
        <v>2023</v>
      </c>
      <c r="B7331">
        <v>2</v>
      </c>
      <c r="C7331">
        <v>123</v>
      </c>
      <c r="D7331" s="3"/>
      <c r="E7331" s="3"/>
    </row>
    <row r="7332" spans="1:5" x14ac:dyDescent="0.4">
      <c r="A7332">
        <v>2023</v>
      </c>
      <c r="B7332">
        <v>2</v>
      </c>
      <c r="C7332">
        <v>124</v>
      </c>
      <c r="D7332" s="3"/>
      <c r="E7332" s="3"/>
    </row>
    <row r="7333" spans="1:5" x14ac:dyDescent="0.4">
      <c r="A7333">
        <v>2023</v>
      </c>
      <c r="B7333">
        <v>2</v>
      </c>
      <c r="C7333">
        <v>125</v>
      </c>
      <c r="D7333" s="3"/>
      <c r="E7333" s="3"/>
    </row>
    <row r="7334" spans="1:5" x14ac:dyDescent="0.4">
      <c r="A7334">
        <v>2023</v>
      </c>
      <c r="B7334">
        <v>2</v>
      </c>
      <c r="C7334">
        <v>126</v>
      </c>
      <c r="D7334" s="3"/>
      <c r="E7334" s="3"/>
    </row>
    <row r="7335" spans="1:5" x14ac:dyDescent="0.4">
      <c r="A7335">
        <v>2023</v>
      </c>
      <c r="B7335">
        <v>2</v>
      </c>
      <c r="C7335">
        <v>127</v>
      </c>
      <c r="D7335" s="3"/>
      <c r="E7335" s="3"/>
    </row>
    <row r="7336" spans="1:5" x14ac:dyDescent="0.4">
      <c r="A7336">
        <v>2023</v>
      </c>
      <c r="B7336">
        <v>2</v>
      </c>
      <c r="C7336">
        <v>128</v>
      </c>
      <c r="D7336" s="3"/>
      <c r="E7336" s="3"/>
    </row>
    <row r="7337" spans="1:5" x14ac:dyDescent="0.4">
      <c r="A7337">
        <v>2023</v>
      </c>
      <c r="B7337">
        <v>2</v>
      </c>
      <c r="C7337">
        <v>129</v>
      </c>
      <c r="D7337" s="3"/>
      <c r="E7337" s="3"/>
    </row>
    <row r="7338" spans="1:5" x14ac:dyDescent="0.4">
      <c r="A7338">
        <v>2023</v>
      </c>
      <c r="B7338">
        <v>2</v>
      </c>
      <c r="C7338">
        <v>130</v>
      </c>
      <c r="D7338" s="3"/>
      <c r="E7338" s="3"/>
    </row>
    <row r="7339" spans="1:5" x14ac:dyDescent="0.4">
      <c r="A7339">
        <v>2023</v>
      </c>
      <c r="B7339">
        <v>3</v>
      </c>
      <c r="C7339">
        <v>0</v>
      </c>
      <c r="D7339" s="3">
        <v>889</v>
      </c>
      <c r="E7339" s="3">
        <v>885</v>
      </c>
    </row>
    <row r="7340" spans="1:5" x14ac:dyDescent="0.4">
      <c r="A7340">
        <v>2023</v>
      </c>
      <c r="B7340">
        <v>3</v>
      </c>
      <c r="C7340">
        <v>1</v>
      </c>
      <c r="D7340" s="3">
        <v>982</v>
      </c>
      <c r="E7340" s="3">
        <v>953</v>
      </c>
    </row>
    <row r="7341" spans="1:5" x14ac:dyDescent="0.4">
      <c r="A7341">
        <v>2023</v>
      </c>
      <c r="B7341">
        <v>3</v>
      </c>
      <c r="C7341">
        <v>2</v>
      </c>
      <c r="D7341" s="3">
        <v>1028</v>
      </c>
      <c r="E7341" s="3">
        <v>1013</v>
      </c>
    </row>
    <row r="7342" spans="1:5" x14ac:dyDescent="0.4">
      <c r="A7342">
        <v>2023</v>
      </c>
      <c r="B7342">
        <v>3</v>
      </c>
      <c r="C7342">
        <v>3</v>
      </c>
      <c r="D7342" s="3">
        <v>1187</v>
      </c>
      <c r="E7342" s="3">
        <v>1069</v>
      </c>
    </row>
    <row r="7343" spans="1:5" x14ac:dyDescent="0.4">
      <c r="A7343">
        <v>2023</v>
      </c>
      <c r="B7343">
        <v>3</v>
      </c>
      <c r="C7343">
        <v>4</v>
      </c>
      <c r="D7343" s="3">
        <v>1199</v>
      </c>
      <c r="E7343" s="3">
        <v>1059</v>
      </c>
    </row>
    <row r="7344" spans="1:5" x14ac:dyDescent="0.4">
      <c r="A7344">
        <v>2023</v>
      </c>
      <c r="B7344">
        <v>3</v>
      </c>
      <c r="C7344">
        <v>5</v>
      </c>
      <c r="D7344" s="3">
        <v>1290</v>
      </c>
      <c r="E7344" s="3">
        <v>1232</v>
      </c>
    </row>
    <row r="7345" spans="1:5" x14ac:dyDescent="0.4">
      <c r="A7345">
        <v>2023</v>
      </c>
      <c r="B7345">
        <v>3</v>
      </c>
      <c r="C7345">
        <v>6</v>
      </c>
      <c r="D7345" s="3">
        <v>1320</v>
      </c>
      <c r="E7345" s="3">
        <v>1226</v>
      </c>
    </row>
    <row r="7346" spans="1:5" x14ac:dyDescent="0.4">
      <c r="A7346">
        <v>2023</v>
      </c>
      <c r="B7346">
        <v>3</v>
      </c>
      <c r="C7346">
        <v>7</v>
      </c>
      <c r="D7346" s="3">
        <v>1427</v>
      </c>
      <c r="E7346" s="3">
        <v>1270</v>
      </c>
    </row>
    <row r="7347" spans="1:5" x14ac:dyDescent="0.4">
      <c r="A7347">
        <v>2023</v>
      </c>
      <c r="B7347">
        <v>3</v>
      </c>
      <c r="C7347">
        <v>8</v>
      </c>
      <c r="D7347" s="3">
        <v>1393</v>
      </c>
      <c r="E7347" s="3">
        <v>1420</v>
      </c>
    </row>
    <row r="7348" spans="1:5" x14ac:dyDescent="0.4">
      <c r="A7348">
        <v>2023</v>
      </c>
      <c r="B7348">
        <v>3</v>
      </c>
      <c r="C7348">
        <v>9</v>
      </c>
      <c r="D7348" s="3">
        <v>1403</v>
      </c>
      <c r="E7348" s="3">
        <v>1408</v>
      </c>
    </row>
    <row r="7349" spans="1:5" x14ac:dyDescent="0.4">
      <c r="A7349">
        <v>2023</v>
      </c>
      <c r="B7349">
        <v>3</v>
      </c>
      <c r="C7349">
        <v>10</v>
      </c>
      <c r="D7349" s="3">
        <v>1486</v>
      </c>
      <c r="E7349" s="3">
        <v>1389</v>
      </c>
    </row>
    <row r="7350" spans="1:5" x14ac:dyDescent="0.4">
      <c r="A7350">
        <v>2023</v>
      </c>
      <c r="B7350">
        <v>3</v>
      </c>
      <c r="C7350">
        <v>11</v>
      </c>
      <c r="D7350" s="3">
        <v>1483</v>
      </c>
      <c r="E7350" s="3">
        <v>1520</v>
      </c>
    </row>
    <row r="7351" spans="1:5" x14ac:dyDescent="0.4">
      <c r="A7351">
        <v>2023</v>
      </c>
      <c r="B7351">
        <v>3</v>
      </c>
      <c r="C7351">
        <v>12</v>
      </c>
      <c r="D7351" s="3">
        <v>1606</v>
      </c>
      <c r="E7351" s="3">
        <v>1528</v>
      </c>
    </row>
    <row r="7352" spans="1:5" x14ac:dyDescent="0.4">
      <c r="A7352">
        <v>2023</v>
      </c>
      <c r="B7352">
        <v>3</v>
      </c>
      <c r="C7352">
        <v>13</v>
      </c>
      <c r="D7352" s="3">
        <v>1551</v>
      </c>
      <c r="E7352" s="3">
        <v>1474</v>
      </c>
    </row>
    <row r="7353" spans="1:5" x14ac:dyDescent="0.4">
      <c r="A7353">
        <v>2023</v>
      </c>
      <c r="B7353">
        <v>3</v>
      </c>
      <c r="C7353">
        <v>14</v>
      </c>
      <c r="D7353" s="3">
        <v>1625</v>
      </c>
      <c r="E7353" s="3">
        <v>1530</v>
      </c>
    </row>
    <row r="7354" spans="1:5" x14ac:dyDescent="0.4">
      <c r="A7354">
        <v>2023</v>
      </c>
      <c r="B7354">
        <v>3</v>
      </c>
      <c r="C7354">
        <v>15</v>
      </c>
      <c r="D7354" s="3">
        <v>1636</v>
      </c>
      <c r="E7354" s="3">
        <v>1640</v>
      </c>
    </row>
    <row r="7355" spans="1:5" x14ac:dyDescent="0.4">
      <c r="A7355">
        <v>2023</v>
      </c>
      <c r="B7355">
        <v>3</v>
      </c>
      <c r="C7355">
        <v>16</v>
      </c>
      <c r="D7355" s="3">
        <v>2028</v>
      </c>
      <c r="E7355" s="3">
        <v>1607</v>
      </c>
    </row>
    <row r="7356" spans="1:5" x14ac:dyDescent="0.4">
      <c r="A7356">
        <v>2023</v>
      </c>
      <c r="B7356">
        <v>3</v>
      </c>
      <c r="C7356">
        <v>17</v>
      </c>
      <c r="D7356" s="3">
        <v>1990</v>
      </c>
      <c r="E7356" s="3">
        <v>1552</v>
      </c>
    </row>
    <row r="7357" spans="1:5" x14ac:dyDescent="0.4">
      <c r="A7357">
        <v>2023</v>
      </c>
      <c r="B7357">
        <v>3</v>
      </c>
      <c r="C7357">
        <v>18</v>
      </c>
      <c r="D7357" s="3">
        <v>1839</v>
      </c>
      <c r="E7357" s="3">
        <v>1665</v>
      </c>
    </row>
    <row r="7358" spans="1:5" x14ac:dyDescent="0.4">
      <c r="A7358">
        <v>2023</v>
      </c>
      <c r="B7358">
        <v>3</v>
      </c>
      <c r="C7358">
        <v>19</v>
      </c>
      <c r="D7358" s="3">
        <v>2293</v>
      </c>
      <c r="E7358" s="3">
        <v>1809</v>
      </c>
    </row>
    <row r="7359" spans="1:5" x14ac:dyDescent="0.4">
      <c r="A7359">
        <v>2023</v>
      </c>
      <c r="B7359">
        <v>3</v>
      </c>
      <c r="C7359">
        <v>20</v>
      </c>
      <c r="D7359" s="3">
        <v>2311</v>
      </c>
      <c r="E7359" s="3">
        <v>1798</v>
      </c>
    </row>
    <row r="7360" spans="1:5" x14ac:dyDescent="0.4">
      <c r="A7360">
        <v>2023</v>
      </c>
      <c r="B7360">
        <v>3</v>
      </c>
      <c r="C7360">
        <v>21</v>
      </c>
      <c r="D7360" s="3">
        <v>2506</v>
      </c>
      <c r="E7360" s="3">
        <v>1841</v>
      </c>
    </row>
    <row r="7361" spans="1:5" x14ac:dyDescent="0.4">
      <c r="A7361">
        <v>2023</v>
      </c>
      <c r="B7361">
        <v>3</v>
      </c>
      <c r="C7361">
        <v>22</v>
      </c>
      <c r="D7361" s="3">
        <v>2161</v>
      </c>
      <c r="E7361" s="3">
        <v>1809</v>
      </c>
    </row>
    <row r="7362" spans="1:5" x14ac:dyDescent="0.4">
      <c r="A7362">
        <v>2023</v>
      </c>
      <c r="B7362">
        <v>3</v>
      </c>
      <c r="C7362">
        <v>23</v>
      </c>
      <c r="D7362" s="3">
        <v>2028</v>
      </c>
      <c r="E7362" s="3">
        <v>1736</v>
      </c>
    </row>
    <row r="7363" spans="1:5" x14ac:dyDescent="0.4">
      <c r="A7363">
        <v>2023</v>
      </c>
      <c r="B7363">
        <v>3</v>
      </c>
      <c r="C7363">
        <v>24</v>
      </c>
      <c r="D7363" s="3">
        <v>1921</v>
      </c>
      <c r="E7363" s="3">
        <v>1603</v>
      </c>
    </row>
    <row r="7364" spans="1:5" x14ac:dyDescent="0.4">
      <c r="A7364">
        <v>2023</v>
      </c>
      <c r="B7364">
        <v>3</v>
      </c>
      <c r="C7364">
        <v>25</v>
      </c>
      <c r="D7364" s="3">
        <v>1860</v>
      </c>
      <c r="E7364" s="3">
        <v>1596</v>
      </c>
    </row>
    <row r="7365" spans="1:5" x14ac:dyDescent="0.4">
      <c r="A7365">
        <v>2023</v>
      </c>
      <c r="B7365">
        <v>3</v>
      </c>
      <c r="C7365">
        <v>26</v>
      </c>
      <c r="D7365" s="3">
        <v>1902</v>
      </c>
      <c r="E7365" s="3">
        <v>1518</v>
      </c>
    </row>
    <row r="7366" spans="1:5" x14ac:dyDescent="0.4">
      <c r="A7366">
        <v>2023</v>
      </c>
      <c r="B7366">
        <v>3</v>
      </c>
      <c r="C7366">
        <v>27</v>
      </c>
      <c r="D7366" s="3">
        <v>1820</v>
      </c>
      <c r="E7366" s="3">
        <v>1425</v>
      </c>
    </row>
    <row r="7367" spans="1:5" x14ac:dyDescent="0.4">
      <c r="A7367">
        <v>2023</v>
      </c>
      <c r="B7367">
        <v>3</v>
      </c>
      <c r="C7367">
        <v>28</v>
      </c>
      <c r="D7367" s="3">
        <v>1829</v>
      </c>
      <c r="E7367" s="3">
        <v>1517</v>
      </c>
    </row>
    <row r="7368" spans="1:5" x14ac:dyDescent="0.4">
      <c r="A7368">
        <v>2023</v>
      </c>
      <c r="B7368">
        <v>3</v>
      </c>
      <c r="C7368">
        <v>29</v>
      </c>
      <c r="D7368" s="3">
        <v>1736</v>
      </c>
      <c r="E7368" s="3">
        <v>1406</v>
      </c>
    </row>
    <row r="7369" spans="1:5" x14ac:dyDescent="0.4">
      <c r="A7369">
        <v>2023</v>
      </c>
      <c r="B7369">
        <v>3</v>
      </c>
      <c r="C7369">
        <v>30</v>
      </c>
      <c r="D7369" s="3">
        <v>1732</v>
      </c>
      <c r="E7369" s="3">
        <v>1437</v>
      </c>
    </row>
    <row r="7370" spans="1:5" x14ac:dyDescent="0.4">
      <c r="A7370">
        <v>2023</v>
      </c>
      <c r="B7370">
        <v>3</v>
      </c>
      <c r="C7370">
        <v>31</v>
      </c>
      <c r="D7370" s="3">
        <v>1729</v>
      </c>
      <c r="E7370" s="3">
        <v>1473</v>
      </c>
    </row>
    <row r="7371" spans="1:5" x14ac:dyDescent="0.4">
      <c r="A7371">
        <v>2023</v>
      </c>
      <c r="B7371">
        <v>3</v>
      </c>
      <c r="C7371">
        <v>32</v>
      </c>
      <c r="D7371" s="3">
        <v>1766</v>
      </c>
      <c r="E7371" s="3">
        <v>1520</v>
      </c>
    </row>
    <row r="7372" spans="1:5" x14ac:dyDescent="0.4">
      <c r="A7372">
        <v>2023</v>
      </c>
      <c r="B7372">
        <v>3</v>
      </c>
      <c r="C7372">
        <v>33</v>
      </c>
      <c r="D7372" s="3">
        <v>1765</v>
      </c>
      <c r="E7372" s="3">
        <v>1573</v>
      </c>
    </row>
    <row r="7373" spans="1:5" x14ac:dyDescent="0.4">
      <c r="A7373">
        <v>2023</v>
      </c>
      <c r="B7373">
        <v>3</v>
      </c>
      <c r="C7373">
        <v>34</v>
      </c>
      <c r="D7373" s="3">
        <v>1925</v>
      </c>
      <c r="E7373" s="3">
        <v>1660</v>
      </c>
    </row>
    <row r="7374" spans="1:5" x14ac:dyDescent="0.4">
      <c r="A7374">
        <v>2023</v>
      </c>
      <c r="B7374">
        <v>3</v>
      </c>
      <c r="C7374">
        <v>35</v>
      </c>
      <c r="D7374" s="3">
        <v>1915</v>
      </c>
      <c r="E7374" s="3">
        <v>1686</v>
      </c>
    </row>
    <row r="7375" spans="1:5" x14ac:dyDescent="0.4">
      <c r="A7375">
        <v>2023</v>
      </c>
      <c r="B7375">
        <v>3</v>
      </c>
      <c r="C7375">
        <v>36</v>
      </c>
      <c r="D7375" s="3">
        <v>1938</v>
      </c>
      <c r="E7375" s="3">
        <v>1647</v>
      </c>
    </row>
    <row r="7376" spans="1:5" x14ac:dyDescent="0.4">
      <c r="A7376">
        <v>2023</v>
      </c>
      <c r="B7376">
        <v>3</v>
      </c>
      <c r="C7376">
        <v>37</v>
      </c>
      <c r="D7376" s="3">
        <v>1980</v>
      </c>
      <c r="E7376" s="3">
        <v>1753</v>
      </c>
    </row>
    <row r="7377" spans="1:5" x14ac:dyDescent="0.4">
      <c r="A7377">
        <v>2023</v>
      </c>
      <c r="B7377">
        <v>3</v>
      </c>
      <c r="C7377">
        <v>38</v>
      </c>
      <c r="D7377" s="3">
        <v>2084</v>
      </c>
      <c r="E7377" s="3">
        <v>1900</v>
      </c>
    </row>
    <row r="7378" spans="1:5" x14ac:dyDescent="0.4">
      <c r="A7378">
        <v>2023</v>
      </c>
      <c r="B7378">
        <v>3</v>
      </c>
      <c r="C7378">
        <v>39</v>
      </c>
      <c r="D7378" s="3">
        <v>2026</v>
      </c>
      <c r="E7378" s="3">
        <v>2013</v>
      </c>
    </row>
    <row r="7379" spans="1:5" x14ac:dyDescent="0.4">
      <c r="A7379">
        <v>2023</v>
      </c>
      <c r="B7379">
        <v>3</v>
      </c>
      <c r="C7379">
        <v>40</v>
      </c>
      <c r="D7379" s="3">
        <v>2154</v>
      </c>
      <c r="E7379" s="3">
        <v>1940</v>
      </c>
    </row>
    <row r="7380" spans="1:5" x14ac:dyDescent="0.4">
      <c r="A7380">
        <v>2023</v>
      </c>
      <c r="B7380">
        <v>3</v>
      </c>
      <c r="C7380">
        <v>41</v>
      </c>
      <c r="D7380" s="3">
        <v>2097</v>
      </c>
      <c r="E7380" s="3">
        <v>2007</v>
      </c>
    </row>
    <row r="7381" spans="1:5" x14ac:dyDescent="0.4">
      <c r="A7381">
        <v>2023</v>
      </c>
      <c r="B7381">
        <v>3</v>
      </c>
      <c r="C7381">
        <v>42</v>
      </c>
      <c r="D7381" s="3">
        <v>2193</v>
      </c>
      <c r="E7381" s="3">
        <v>2077</v>
      </c>
    </row>
    <row r="7382" spans="1:5" x14ac:dyDescent="0.4">
      <c r="A7382">
        <v>2023</v>
      </c>
      <c r="B7382">
        <v>3</v>
      </c>
      <c r="C7382">
        <v>43</v>
      </c>
      <c r="D7382" s="3">
        <v>2325</v>
      </c>
      <c r="E7382" s="3">
        <v>2242</v>
      </c>
    </row>
    <row r="7383" spans="1:5" x14ac:dyDescent="0.4">
      <c r="A7383">
        <v>2023</v>
      </c>
      <c r="B7383">
        <v>3</v>
      </c>
      <c r="C7383">
        <v>44</v>
      </c>
      <c r="D7383" s="3">
        <v>2501</v>
      </c>
      <c r="E7383" s="3">
        <v>2300</v>
      </c>
    </row>
    <row r="7384" spans="1:5" x14ac:dyDescent="0.4">
      <c r="A7384">
        <v>2023</v>
      </c>
      <c r="B7384">
        <v>3</v>
      </c>
      <c r="C7384">
        <v>45</v>
      </c>
      <c r="D7384" s="3">
        <v>2539</v>
      </c>
      <c r="E7384" s="3">
        <v>2461</v>
      </c>
    </row>
    <row r="7385" spans="1:5" x14ac:dyDescent="0.4">
      <c r="A7385">
        <v>2023</v>
      </c>
      <c r="B7385">
        <v>3</v>
      </c>
      <c r="C7385">
        <v>46</v>
      </c>
      <c r="D7385" s="3">
        <v>2733</v>
      </c>
      <c r="E7385" s="3">
        <v>2516</v>
      </c>
    </row>
    <row r="7386" spans="1:5" x14ac:dyDescent="0.4">
      <c r="A7386">
        <v>2023</v>
      </c>
      <c r="B7386">
        <v>3</v>
      </c>
      <c r="C7386">
        <v>47</v>
      </c>
      <c r="D7386" s="3">
        <v>2938</v>
      </c>
      <c r="E7386" s="3">
        <v>2755</v>
      </c>
    </row>
    <row r="7387" spans="1:5" x14ac:dyDescent="0.4">
      <c r="A7387">
        <v>2023</v>
      </c>
      <c r="B7387">
        <v>3</v>
      </c>
      <c r="C7387">
        <v>48</v>
      </c>
      <c r="D7387" s="3">
        <v>3070</v>
      </c>
      <c r="E7387" s="3">
        <v>2990</v>
      </c>
    </row>
    <row r="7388" spans="1:5" x14ac:dyDescent="0.4">
      <c r="A7388">
        <v>2023</v>
      </c>
      <c r="B7388">
        <v>3</v>
      </c>
      <c r="C7388">
        <v>49</v>
      </c>
      <c r="D7388" s="3">
        <v>3372</v>
      </c>
      <c r="E7388" s="3">
        <v>3122</v>
      </c>
    </row>
    <row r="7389" spans="1:5" x14ac:dyDescent="0.4">
      <c r="A7389">
        <v>2023</v>
      </c>
      <c r="B7389">
        <v>3</v>
      </c>
      <c r="C7389">
        <v>50</v>
      </c>
      <c r="D7389" s="3">
        <v>3391</v>
      </c>
      <c r="E7389" s="3">
        <v>3098</v>
      </c>
    </row>
    <row r="7390" spans="1:5" x14ac:dyDescent="0.4">
      <c r="A7390">
        <v>2023</v>
      </c>
      <c r="B7390">
        <v>3</v>
      </c>
      <c r="C7390">
        <v>51</v>
      </c>
      <c r="D7390" s="3">
        <v>3392</v>
      </c>
      <c r="E7390" s="3">
        <v>3198</v>
      </c>
    </row>
    <row r="7391" spans="1:5" x14ac:dyDescent="0.4">
      <c r="A7391">
        <v>2023</v>
      </c>
      <c r="B7391">
        <v>3</v>
      </c>
      <c r="C7391">
        <v>52</v>
      </c>
      <c r="D7391" s="3">
        <v>3277</v>
      </c>
      <c r="E7391" s="3">
        <v>3067</v>
      </c>
    </row>
    <row r="7392" spans="1:5" x14ac:dyDescent="0.4">
      <c r="A7392">
        <v>2023</v>
      </c>
      <c r="B7392">
        <v>3</v>
      </c>
      <c r="C7392">
        <v>53</v>
      </c>
      <c r="D7392" s="3">
        <v>3113</v>
      </c>
      <c r="E7392" s="3">
        <v>2899</v>
      </c>
    </row>
    <row r="7393" spans="1:5" x14ac:dyDescent="0.4">
      <c r="A7393">
        <v>2023</v>
      </c>
      <c r="B7393">
        <v>3</v>
      </c>
      <c r="C7393">
        <v>54</v>
      </c>
      <c r="D7393" s="3">
        <v>3127</v>
      </c>
      <c r="E7393" s="3">
        <v>2894</v>
      </c>
    </row>
    <row r="7394" spans="1:5" x14ac:dyDescent="0.4">
      <c r="A7394">
        <v>2023</v>
      </c>
      <c r="B7394">
        <v>3</v>
      </c>
      <c r="C7394">
        <v>55</v>
      </c>
      <c r="D7394" s="3">
        <v>3067</v>
      </c>
      <c r="E7394" s="3">
        <v>2876</v>
      </c>
    </row>
    <row r="7395" spans="1:5" x14ac:dyDescent="0.4">
      <c r="A7395">
        <v>2023</v>
      </c>
      <c r="B7395">
        <v>3</v>
      </c>
      <c r="C7395">
        <v>56</v>
      </c>
      <c r="D7395" s="3">
        <v>2525</v>
      </c>
      <c r="E7395" s="3">
        <v>2433</v>
      </c>
    </row>
    <row r="7396" spans="1:5" x14ac:dyDescent="0.4">
      <c r="A7396">
        <v>2023</v>
      </c>
      <c r="B7396">
        <v>3</v>
      </c>
      <c r="C7396">
        <v>57</v>
      </c>
      <c r="D7396" s="3">
        <v>2647</v>
      </c>
      <c r="E7396" s="3">
        <v>2529</v>
      </c>
    </row>
    <row r="7397" spans="1:5" x14ac:dyDescent="0.4">
      <c r="A7397">
        <v>2023</v>
      </c>
      <c r="B7397">
        <v>3</v>
      </c>
      <c r="C7397">
        <v>58</v>
      </c>
      <c r="D7397" s="3">
        <v>2627</v>
      </c>
      <c r="E7397" s="3">
        <v>2662</v>
      </c>
    </row>
    <row r="7398" spans="1:5" x14ac:dyDescent="0.4">
      <c r="A7398">
        <v>2023</v>
      </c>
      <c r="B7398">
        <v>3</v>
      </c>
      <c r="C7398">
        <v>59</v>
      </c>
      <c r="D7398" s="3">
        <v>2576</v>
      </c>
      <c r="E7398" s="3">
        <v>2402</v>
      </c>
    </row>
    <row r="7399" spans="1:5" x14ac:dyDescent="0.4">
      <c r="A7399">
        <v>2023</v>
      </c>
      <c r="B7399">
        <v>3</v>
      </c>
      <c r="C7399">
        <v>60</v>
      </c>
      <c r="D7399" s="3">
        <v>2484</v>
      </c>
      <c r="E7399" s="3">
        <v>2328</v>
      </c>
    </row>
    <row r="7400" spans="1:5" x14ac:dyDescent="0.4">
      <c r="A7400">
        <v>2023</v>
      </c>
      <c r="B7400">
        <v>3</v>
      </c>
      <c r="C7400">
        <v>61</v>
      </c>
      <c r="D7400" s="3">
        <v>2429</v>
      </c>
      <c r="E7400" s="3">
        <v>2360</v>
      </c>
    </row>
    <row r="7401" spans="1:5" x14ac:dyDescent="0.4">
      <c r="A7401">
        <v>2023</v>
      </c>
      <c r="B7401">
        <v>3</v>
      </c>
      <c r="C7401">
        <v>62</v>
      </c>
      <c r="D7401" s="3">
        <v>2272</v>
      </c>
      <c r="E7401" s="3">
        <v>2273</v>
      </c>
    </row>
    <row r="7402" spans="1:5" x14ac:dyDescent="0.4">
      <c r="A7402">
        <v>2023</v>
      </c>
      <c r="B7402">
        <v>3</v>
      </c>
      <c r="C7402">
        <v>63</v>
      </c>
      <c r="D7402" s="3">
        <v>2425</v>
      </c>
      <c r="E7402" s="3">
        <v>2215</v>
      </c>
    </row>
    <row r="7403" spans="1:5" x14ac:dyDescent="0.4">
      <c r="A7403">
        <v>2023</v>
      </c>
      <c r="B7403">
        <v>3</v>
      </c>
      <c r="C7403">
        <v>64</v>
      </c>
      <c r="D7403" s="3">
        <v>2316</v>
      </c>
      <c r="E7403" s="3">
        <v>2275</v>
      </c>
    </row>
    <row r="7404" spans="1:5" x14ac:dyDescent="0.4">
      <c r="A7404">
        <v>2023</v>
      </c>
      <c r="B7404">
        <v>3</v>
      </c>
      <c r="C7404">
        <v>65</v>
      </c>
      <c r="D7404" s="3">
        <v>2173</v>
      </c>
      <c r="E7404" s="3">
        <v>2139</v>
      </c>
    </row>
    <row r="7405" spans="1:5" x14ac:dyDescent="0.4">
      <c r="A7405">
        <v>2023</v>
      </c>
      <c r="B7405">
        <v>3</v>
      </c>
      <c r="C7405">
        <v>66</v>
      </c>
      <c r="D7405" s="3">
        <v>2260</v>
      </c>
      <c r="E7405" s="3">
        <v>2255</v>
      </c>
    </row>
    <row r="7406" spans="1:5" x14ac:dyDescent="0.4">
      <c r="A7406">
        <v>2023</v>
      </c>
      <c r="B7406">
        <v>3</v>
      </c>
      <c r="C7406">
        <v>67</v>
      </c>
      <c r="D7406" s="3">
        <v>2236</v>
      </c>
      <c r="E7406" s="3">
        <v>2266</v>
      </c>
    </row>
    <row r="7407" spans="1:5" x14ac:dyDescent="0.4">
      <c r="A7407">
        <v>2023</v>
      </c>
      <c r="B7407">
        <v>3</v>
      </c>
      <c r="C7407">
        <v>68</v>
      </c>
      <c r="D7407" s="3">
        <v>2299</v>
      </c>
      <c r="E7407" s="3">
        <v>2379</v>
      </c>
    </row>
    <row r="7408" spans="1:5" x14ac:dyDescent="0.4">
      <c r="A7408">
        <v>2023</v>
      </c>
      <c r="B7408">
        <v>3</v>
      </c>
      <c r="C7408">
        <v>69</v>
      </c>
      <c r="D7408" s="3">
        <v>2381</v>
      </c>
      <c r="E7408" s="3">
        <v>2450</v>
      </c>
    </row>
    <row r="7409" spans="1:5" x14ac:dyDescent="0.4">
      <c r="A7409">
        <v>2023</v>
      </c>
      <c r="B7409">
        <v>3</v>
      </c>
      <c r="C7409">
        <v>70</v>
      </c>
      <c r="D7409" s="3">
        <v>2540</v>
      </c>
      <c r="E7409" s="3">
        <v>2660</v>
      </c>
    </row>
    <row r="7410" spans="1:5" x14ac:dyDescent="0.4">
      <c r="A7410">
        <v>2023</v>
      </c>
      <c r="B7410">
        <v>3</v>
      </c>
      <c r="C7410">
        <v>71</v>
      </c>
      <c r="D7410" s="3">
        <v>2676</v>
      </c>
      <c r="E7410" s="3">
        <v>2867</v>
      </c>
    </row>
    <row r="7411" spans="1:5" x14ac:dyDescent="0.4">
      <c r="A7411">
        <v>2023</v>
      </c>
      <c r="B7411">
        <v>3</v>
      </c>
      <c r="C7411">
        <v>72</v>
      </c>
      <c r="D7411" s="3">
        <v>2845</v>
      </c>
      <c r="E7411" s="3">
        <v>3067</v>
      </c>
    </row>
    <row r="7412" spans="1:5" x14ac:dyDescent="0.4">
      <c r="A7412">
        <v>2023</v>
      </c>
      <c r="B7412">
        <v>3</v>
      </c>
      <c r="C7412">
        <v>73</v>
      </c>
      <c r="D7412" s="3">
        <v>3243</v>
      </c>
      <c r="E7412" s="3">
        <v>3665</v>
      </c>
    </row>
    <row r="7413" spans="1:5" x14ac:dyDescent="0.4">
      <c r="A7413">
        <v>2023</v>
      </c>
      <c r="B7413">
        <v>3</v>
      </c>
      <c r="C7413">
        <v>74</v>
      </c>
      <c r="D7413" s="3">
        <v>3124</v>
      </c>
      <c r="E7413" s="3">
        <v>3650</v>
      </c>
    </row>
    <row r="7414" spans="1:5" x14ac:dyDescent="0.4">
      <c r="A7414">
        <v>2023</v>
      </c>
      <c r="B7414">
        <v>3</v>
      </c>
      <c r="C7414">
        <v>75</v>
      </c>
      <c r="D7414" s="3">
        <v>3342</v>
      </c>
      <c r="E7414" s="3">
        <v>3961</v>
      </c>
    </row>
    <row r="7415" spans="1:5" x14ac:dyDescent="0.4">
      <c r="A7415">
        <v>2023</v>
      </c>
      <c r="B7415">
        <v>3</v>
      </c>
      <c r="C7415">
        <v>76</v>
      </c>
      <c r="D7415" s="3">
        <v>2546</v>
      </c>
      <c r="E7415" s="3">
        <v>3072</v>
      </c>
    </row>
    <row r="7416" spans="1:5" x14ac:dyDescent="0.4">
      <c r="A7416">
        <v>2023</v>
      </c>
      <c r="B7416">
        <v>3</v>
      </c>
      <c r="C7416">
        <v>77</v>
      </c>
      <c r="D7416" s="3">
        <v>1713</v>
      </c>
      <c r="E7416" s="3">
        <v>2224</v>
      </c>
    </row>
    <row r="7417" spans="1:5" x14ac:dyDescent="0.4">
      <c r="A7417">
        <v>2023</v>
      </c>
      <c r="B7417">
        <v>3</v>
      </c>
      <c r="C7417">
        <v>78</v>
      </c>
      <c r="D7417" s="3">
        <v>2165</v>
      </c>
      <c r="E7417" s="3">
        <v>2807</v>
      </c>
    </row>
    <row r="7418" spans="1:5" x14ac:dyDescent="0.4">
      <c r="A7418">
        <v>2023</v>
      </c>
      <c r="B7418">
        <v>3</v>
      </c>
      <c r="C7418">
        <v>79</v>
      </c>
      <c r="D7418" s="3">
        <v>2533</v>
      </c>
      <c r="E7418" s="3">
        <v>3143</v>
      </c>
    </row>
    <row r="7419" spans="1:5" x14ac:dyDescent="0.4">
      <c r="A7419">
        <v>2023</v>
      </c>
      <c r="B7419">
        <v>3</v>
      </c>
      <c r="C7419">
        <v>80</v>
      </c>
      <c r="D7419" s="3">
        <v>2375</v>
      </c>
      <c r="E7419" s="3">
        <v>2886</v>
      </c>
    </row>
    <row r="7420" spans="1:5" x14ac:dyDescent="0.4">
      <c r="A7420">
        <v>2023</v>
      </c>
      <c r="B7420">
        <v>3</v>
      </c>
      <c r="C7420">
        <v>81</v>
      </c>
      <c r="D7420" s="3">
        <v>2263</v>
      </c>
      <c r="E7420" s="3">
        <v>2858</v>
      </c>
    </row>
    <row r="7421" spans="1:5" x14ac:dyDescent="0.4">
      <c r="A7421">
        <v>2023</v>
      </c>
      <c r="B7421">
        <v>3</v>
      </c>
      <c r="C7421">
        <v>82</v>
      </c>
      <c r="D7421" s="3">
        <v>1908</v>
      </c>
      <c r="E7421" s="3">
        <v>2565</v>
      </c>
    </row>
    <row r="7422" spans="1:5" x14ac:dyDescent="0.4">
      <c r="A7422">
        <v>2023</v>
      </c>
      <c r="B7422">
        <v>3</v>
      </c>
      <c r="C7422">
        <v>83</v>
      </c>
      <c r="D7422" s="3">
        <v>1694</v>
      </c>
      <c r="E7422" s="3">
        <v>2244</v>
      </c>
    </row>
    <row r="7423" spans="1:5" x14ac:dyDescent="0.4">
      <c r="A7423">
        <v>2023</v>
      </c>
      <c r="B7423">
        <v>3</v>
      </c>
      <c r="C7423">
        <v>84</v>
      </c>
      <c r="D7423" s="3">
        <v>1434</v>
      </c>
      <c r="E7423" s="3">
        <v>1963</v>
      </c>
    </row>
    <row r="7424" spans="1:5" x14ac:dyDescent="0.4">
      <c r="A7424">
        <v>2023</v>
      </c>
      <c r="B7424">
        <v>3</v>
      </c>
      <c r="C7424">
        <v>85</v>
      </c>
      <c r="D7424" s="3">
        <v>1438</v>
      </c>
      <c r="E7424" s="3">
        <v>2052</v>
      </c>
    </row>
    <row r="7425" spans="1:5" x14ac:dyDescent="0.4">
      <c r="A7425">
        <v>2023</v>
      </c>
      <c r="B7425">
        <v>3</v>
      </c>
      <c r="C7425">
        <v>86</v>
      </c>
      <c r="D7425" s="3">
        <v>1227</v>
      </c>
      <c r="E7425" s="3">
        <v>1819</v>
      </c>
    </row>
    <row r="7426" spans="1:5" x14ac:dyDescent="0.4">
      <c r="A7426">
        <v>2023</v>
      </c>
      <c r="B7426">
        <v>3</v>
      </c>
      <c r="C7426">
        <v>87</v>
      </c>
      <c r="D7426" s="3">
        <v>1117</v>
      </c>
      <c r="E7426" s="3">
        <v>1770</v>
      </c>
    </row>
    <row r="7427" spans="1:5" x14ac:dyDescent="0.4">
      <c r="A7427">
        <v>2023</v>
      </c>
      <c r="B7427">
        <v>3</v>
      </c>
      <c r="C7427">
        <v>88</v>
      </c>
      <c r="D7427" s="3">
        <v>982</v>
      </c>
      <c r="E7427" s="3">
        <v>1591</v>
      </c>
    </row>
    <row r="7428" spans="1:5" x14ac:dyDescent="0.4">
      <c r="A7428">
        <v>2023</v>
      </c>
      <c r="B7428">
        <v>3</v>
      </c>
      <c r="C7428">
        <v>89</v>
      </c>
      <c r="D7428" s="3">
        <v>700</v>
      </c>
      <c r="E7428" s="3">
        <v>1357</v>
      </c>
    </row>
    <row r="7429" spans="1:5" x14ac:dyDescent="0.4">
      <c r="A7429">
        <v>2023</v>
      </c>
      <c r="B7429">
        <v>3</v>
      </c>
      <c r="C7429">
        <v>90</v>
      </c>
      <c r="D7429" s="3">
        <v>608</v>
      </c>
      <c r="E7429" s="3">
        <v>1238</v>
      </c>
    </row>
    <row r="7430" spans="1:5" x14ac:dyDescent="0.4">
      <c r="A7430">
        <v>2023</v>
      </c>
      <c r="B7430">
        <v>3</v>
      </c>
      <c r="C7430">
        <v>91</v>
      </c>
      <c r="D7430" s="3">
        <v>449</v>
      </c>
      <c r="E7430" s="3">
        <v>1027</v>
      </c>
    </row>
    <row r="7431" spans="1:5" x14ac:dyDescent="0.4">
      <c r="A7431">
        <v>2023</v>
      </c>
      <c r="B7431">
        <v>3</v>
      </c>
      <c r="C7431">
        <v>92</v>
      </c>
      <c r="D7431" s="3">
        <v>367</v>
      </c>
      <c r="E7431" s="3">
        <v>830</v>
      </c>
    </row>
    <row r="7432" spans="1:5" x14ac:dyDescent="0.4">
      <c r="A7432">
        <v>2023</v>
      </c>
      <c r="B7432">
        <v>3</v>
      </c>
      <c r="C7432">
        <v>93</v>
      </c>
      <c r="D7432" s="3">
        <v>237</v>
      </c>
      <c r="E7432" s="3">
        <v>733</v>
      </c>
    </row>
    <row r="7433" spans="1:5" x14ac:dyDescent="0.4">
      <c r="A7433">
        <v>2023</v>
      </c>
      <c r="B7433">
        <v>3</v>
      </c>
      <c r="C7433">
        <v>94</v>
      </c>
      <c r="D7433" s="3">
        <v>205</v>
      </c>
      <c r="E7433" s="3">
        <v>587</v>
      </c>
    </row>
    <row r="7434" spans="1:5" x14ac:dyDescent="0.4">
      <c r="A7434">
        <v>2023</v>
      </c>
      <c r="B7434">
        <v>3</v>
      </c>
      <c r="C7434">
        <v>95</v>
      </c>
      <c r="D7434" s="3">
        <v>153</v>
      </c>
      <c r="E7434" s="3">
        <v>418</v>
      </c>
    </row>
    <row r="7435" spans="1:5" x14ac:dyDescent="0.4">
      <c r="A7435">
        <v>2023</v>
      </c>
      <c r="B7435">
        <v>3</v>
      </c>
      <c r="C7435">
        <v>96</v>
      </c>
      <c r="D7435" s="3">
        <v>88</v>
      </c>
      <c r="E7435" s="3">
        <v>337</v>
      </c>
    </row>
    <row r="7436" spans="1:5" x14ac:dyDescent="0.4">
      <c r="A7436">
        <v>2023</v>
      </c>
      <c r="B7436">
        <v>3</v>
      </c>
      <c r="C7436">
        <v>97</v>
      </c>
      <c r="D7436" s="3">
        <v>71</v>
      </c>
      <c r="E7436" s="3">
        <v>283</v>
      </c>
    </row>
    <row r="7437" spans="1:5" x14ac:dyDescent="0.4">
      <c r="A7437">
        <v>2023</v>
      </c>
      <c r="B7437">
        <v>3</v>
      </c>
      <c r="C7437">
        <v>98</v>
      </c>
      <c r="D7437" s="3">
        <v>25</v>
      </c>
      <c r="E7437" s="3">
        <v>203</v>
      </c>
    </row>
    <row r="7438" spans="1:5" x14ac:dyDescent="0.4">
      <c r="A7438">
        <v>2023</v>
      </c>
      <c r="B7438">
        <v>3</v>
      </c>
      <c r="C7438">
        <v>99</v>
      </c>
      <c r="D7438" s="3">
        <v>30</v>
      </c>
      <c r="E7438" s="3">
        <v>135</v>
      </c>
    </row>
    <row r="7439" spans="1:5" x14ac:dyDescent="0.4">
      <c r="A7439">
        <v>2023</v>
      </c>
      <c r="B7439">
        <v>3</v>
      </c>
      <c r="C7439">
        <v>100</v>
      </c>
      <c r="D7439" s="3">
        <v>14</v>
      </c>
      <c r="E7439" s="3">
        <v>100</v>
      </c>
    </row>
    <row r="7440" spans="1:5" x14ac:dyDescent="0.4">
      <c r="A7440">
        <v>2023</v>
      </c>
      <c r="B7440">
        <v>3</v>
      </c>
      <c r="C7440">
        <v>101</v>
      </c>
      <c r="D7440" s="3">
        <v>6</v>
      </c>
      <c r="E7440" s="3">
        <v>56</v>
      </c>
    </row>
    <row r="7441" spans="1:5" x14ac:dyDescent="0.4">
      <c r="A7441">
        <v>2023</v>
      </c>
      <c r="B7441">
        <v>3</v>
      </c>
      <c r="C7441">
        <v>102</v>
      </c>
      <c r="D7441" s="3">
        <v>6</v>
      </c>
      <c r="E7441" s="3">
        <v>42</v>
      </c>
    </row>
    <row r="7442" spans="1:5" x14ac:dyDescent="0.4">
      <c r="A7442">
        <v>2023</v>
      </c>
      <c r="B7442">
        <v>3</v>
      </c>
      <c r="C7442">
        <v>103</v>
      </c>
      <c r="D7442" s="3">
        <v>3</v>
      </c>
      <c r="E7442" s="3">
        <v>24</v>
      </c>
    </row>
    <row r="7443" spans="1:5" x14ac:dyDescent="0.4">
      <c r="A7443">
        <v>2023</v>
      </c>
      <c r="B7443">
        <v>3</v>
      </c>
      <c r="C7443">
        <v>104</v>
      </c>
      <c r="D7443" s="3"/>
      <c r="E7443" s="3">
        <v>13</v>
      </c>
    </row>
    <row r="7444" spans="1:5" x14ac:dyDescent="0.4">
      <c r="A7444">
        <v>2023</v>
      </c>
      <c r="B7444">
        <v>3</v>
      </c>
      <c r="C7444">
        <v>105</v>
      </c>
      <c r="D7444" s="3">
        <v>1</v>
      </c>
      <c r="E7444" s="3">
        <v>9</v>
      </c>
    </row>
    <row r="7445" spans="1:5" x14ac:dyDescent="0.4">
      <c r="A7445">
        <v>2023</v>
      </c>
      <c r="B7445">
        <v>3</v>
      </c>
      <c r="C7445">
        <v>106</v>
      </c>
      <c r="D7445" s="3">
        <v>1</v>
      </c>
      <c r="E7445" s="3">
        <v>1</v>
      </c>
    </row>
    <row r="7446" spans="1:5" x14ac:dyDescent="0.4">
      <c r="A7446">
        <v>2023</v>
      </c>
      <c r="B7446">
        <v>3</v>
      </c>
      <c r="C7446">
        <v>107</v>
      </c>
      <c r="D7446" s="3"/>
      <c r="E7446" s="3">
        <v>1</v>
      </c>
    </row>
    <row r="7447" spans="1:5" x14ac:dyDescent="0.4">
      <c r="A7447">
        <v>2023</v>
      </c>
      <c r="B7447">
        <v>3</v>
      </c>
      <c r="C7447">
        <v>108</v>
      </c>
      <c r="D7447" s="3"/>
      <c r="E7447" s="3"/>
    </row>
    <row r="7448" spans="1:5" x14ac:dyDescent="0.4">
      <c r="A7448">
        <v>2023</v>
      </c>
      <c r="B7448">
        <v>3</v>
      </c>
      <c r="C7448">
        <v>109</v>
      </c>
      <c r="D7448" s="3">
        <v>1</v>
      </c>
      <c r="E7448" s="3">
        <v>1</v>
      </c>
    </row>
    <row r="7449" spans="1:5" x14ac:dyDescent="0.4">
      <c r="A7449">
        <v>2023</v>
      </c>
      <c r="B7449">
        <v>3</v>
      </c>
      <c r="C7449">
        <v>110</v>
      </c>
      <c r="D7449" s="3"/>
      <c r="E7449" s="3"/>
    </row>
    <row r="7450" spans="1:5" x14ac:dyDescent="0.4">
      <c r="A7450">
        <v>2023</v>
      </c>
      <c r="B7450">
        <v>3</v>
      </c>
      <c r="C7450">
        <v>111</v>
      </c>
      <c r="D7450" s="3"/>
      <c r="E7450" s="3"/>
    </row>
    <row r="7451" spans="1:5" x14ac:dyDescent="0.4">
      <c r="A7451">
        <v>2023</v>
      </c>
      <c r="B7451">
        <v>3</v>
      </c>
      <c r="C7451">
        <v>112</v>
      </c>
      <c r="D7451" s="3"/>
      <c r="E7451" s="3"/>
    </row>
    <row r="7452" spans="1:5" x14ac:dyDescent="0.4">
      <c r="A7452">
        <v>2023</v>
      </c>
      <c r="B7452">
        <v>3</v>
      </c>
      <c r="C7452">
        <v>113</v>
      </c>
      <c r="D7452" s="3"/>
      <c r="E7452" s="3"/>
    </row>
    <row r="7453" spans="1:5" x14ac:dyDescent="0.4">
      <c r="A7453">
        <v>2023</v>
      </c>
      <c r="B7453">
        <v>3</v>
      </c>
      <c r="C7453">
        <v>114</v>
      </c>
      <c r="D7453" s="3"/>
      <c r="E7453" s="3"/>
    </row>
    <row r="7454" spans="1:5" x14ac:dyDescent="0.4">
      <c r="A7454">
        <v>2023</v>
      </c>
      <c r="B7454">
        <v>3</v>
      </c>
      <c r="C7454">
        <v>115</v>
      </c>
      <c r="D7454" s="3"/>
      <c r="E7454" s="3"/>
    </row>
    <row r="7455" spans="1:5" x14ac:dyDescent="0.4">
      <c r="A7455">
        <v>2023</v>
      </c>
      <c r="B7455">
        <v>3</v>
      </c>
      <c r="C7455">
        <v>116</v>
      </c>
      <c r="D7455" s="3"/>
      <c r="E7455" s="3"/>
    </row>
    <row r="7456" spans="1:5" x14ac:dyDescent="0.4">
      <c r="A7456">
        <v>2023</v>
      </c>
      <c r="B7456">
        <v>3</v>
      </c>
      <c r="C7456">
        <v>117</v>
      </c>
      <c r="D7456" s="3"/>
      <c r="E7456" s="3"/>
    </row>
    <row r="7457" spans="1:5" x14ac:dyDescent="0.4">
      <c r="A7457">
        <v>2023</v>
      </c>
      <c r="B7457">
        <v>3</v>
      </c>
      <c r="C7457">
        <v>118</v>
      </c>
      <c r="D7457" s="3"/>
      <c r="E7457" s="3"/>
    </row>
    <row r="7458" spans="1:5" x14ac:dyDescent="0.4">
      <c r="A7458">
        <v>2023</v>
      </c>
      <c r="B7458">
        <v>3</v>
      </c>
      <c r="C7458">
        <v>119</v>
      </c>
      <c r="D7458" s="3"/>
      <c r="E7458" s="3"/>
    </row>
    <row r="7459" spans="1:5" x14ac:dyDescent="0.4">
      <c r="A7459">
        <v>2023</v>
      </c>
      <c r="B7459">
        <v>3</v>
      </c>
      <c r="C7459">
        <v>120</v>
      </c>
      <c r="D7459" s="3"/>
      <c r="E7459" s="3"/>
    </row>
    <row r="7460" spans="1:5" x14ac:dyDescent="0.4">
      <c r="A7460">
        <v>2023</v>
      </c>
      <c r="B7460">
        <v>3</v>
      </c>
      <c r="C7460">
        <v>121</v>
      </c>
      <c r="D7460" s="3"/>
      <c r="E7460" s="3"/>
    </row>
    <row r="7461" spans="1:5" x14ac:dyDescent="0.4">
      <c r="A7461">
        <v>2023</v>
      </c>
      <c r="B7461">
        <v>3</v>
      </c>
      <c r="C7461">
        <v>122</v>
      </c>
      <c r="D7461" s="3"/>
      <c r="E7461" s="3"/>
    </row>
    <row r="7462" spans="1:5" x14ac:dyDescent="0.4">
      <c r="A7462">
        <v>2023</v>
      </c>
      <c r="B7462">
        <v>3</v>
      </c>
      <c r="C7462">
        <v>123</v>
      </c>
      <c r="D7462" s="3"/>
      <c r="E7462" s="3"/>
    </row>
    <row r="7463" spans="1:5" x14ac:dyDescent="0.4">
      <c r="A7463">
        <v>2023</v>
      </c>
      <c r="B7463">
        <v>3</v>
      </c>
      <c r="C7463">
        <v>124</v>
      </c>
      <c r="D7463" s="3"/>
      <c r="E7463" s="3"/>
    </row>
    <row r="7464" spans="1:5" x14ac:dyDescent="0.4">
      <c r="A7464">
        <v>2023</v>
      </c>
      <c r="B7464">
        <v>3</v>
      </c>
      <c r="C7464">
        <v>125</v>
      </c>
      <c r="D7464" s="3"/>
      <c r="E7464" s="3"/>
    </row>
    <row r="7465" spans="1:5" x14ac:dyDescent="0.4">
      <c r="A7465">
        <v>2023</v>
      </c>
      <c r="B7465">
        <v>3</v>
      </c>
      <c r="C7465">
        <v>126</v>
      </c>
      <c r="D7465" s="3"/>
      <c r="E7465" s="3"/>
    </row>
    <row r="7466" spans="1:5" x14ac:dyDescent="0.4">
      <c r="A7466">
        <v>2023</v>
      </c>
      <c r="B7466">
        <v>3</v>
      </c>
      <c r="C7466">
        <v>127</v>
      </c>
      <c r="D7466" s="3"/>
      <c r="E7466" s="3"/>
    </row>
    <row r="7467" spans="1:5" x14ac:dyDescent="0.4">
      <c r="A7467">
        <v>2023</v>
      </c>
      <c r="B7467">
        <v>3</v>
      </c>
      <c r="C7467">
        <v>128</v>
      </c>
      <c r="D7467" s="3"/>
      <c r="E7467" s="3"/>
    </row>
    <row r="7468" spans="1:5" x14ac:dyDescent="0.4">
      <c r="A7468">
        <v>2023</v>
      </c>
      <c r="B7468">
        <v>3</v>
      </c>
      <c r="C7468">
        <v>129</v>
      </c>
      <c r="D7468" s="3"/>
      <c r="E7468" s="3"/>
    </row>
    <row r="7469" spans="1:5" x14ac:dyDescent="0.4">
      <c r="A7469">
        <v>2023</v>
      </c>
      <c r="B7469">
        <v>3</v>
      </c>
      <c r="C7469">
        <v>130</v>
      </c>
      <c r="D7469" s="3"/>
      <c r="E7469" s="3"/>
    </row>
    <row r="7470" spans="1:5" x14ac:dyDescent="0.4">
      <c r="A7470">
        <v>2023</v>
      </c>
      <c r="B7470">
        <v>4</v>
      </c>
      <c r="C7470">
        <v>0</v>
      </c>
      <c r="D7470" s="3">
        <v>879</v>
      </c>
      <c r="E7470" s="3">
        <v>870</v>
      </c>
    </row>
    <row r="7471" spans="1:5" x14ac:dyDescent="0.4">
      <c r="A7471">
        <v>2023</v>
      </c>
      <c r="B7471">
        <v>4</v>
      </c>
      <c r="C7471">
        <v>1</v>
      </c>
      <c r="D7471" s="3">
        <v>975</v>
      </c>
      <c r="E7471" s="3">
        <v>951</v>
      </c>
    </row>
    <row r="7472" spans="1:5" x14ac:dyDescent="0.4">
      <c r="A7472">
        <v>2023</v>
      </c>
      <c r="B7472">
        <v>4</v>
      </c>
      <c r="C7472">
        <v>2</v>
      </c>
      <c r="D7472" s="3">
        <v>1006</v>
      </c>
      <c r="E7472" s="3">
        <v>985</v>
      </c>
    </row>
    <row r="7473" spans="1:5" x14ac:dyDescent="0.4">
      <c r="A7473">
        <v>2023</v>
      </c>
      <c r="B7473">
        <v>4</v>
      </c>
      <c r="C7473">
        <v>3</v>
      </c>
      <c r="D7473" s="3">
        <v>1195</v>
      </c>
      <c r="E7473" s="3">
        <v>1075</v>
      </c>
    </row>
    <row r="7474" spans="1:5" x14ac:dyDescent="0.4">
      <c r="A7474">
        <v>2023</v>
      </c>
      <c r="B7474">
        <v>4</v>
      </c>
      <c r="C7474">
        <v>4</v>
      </c>
      <c r="D7474" s="3">
        <v>1202</v>
      </c>
      <c r="E7474" s="3">
        <v>1055</v>
      </c>
    </row>
    <row r="7475" spans="1:5" x14ac:dyDescent="0.4">
      <c r="A7475">
        <v>2023</v>
      </c>
      <c r="B7475">
        <v>4</v>
      </c>
      <c r="C7475">
        <v>5</v>
      </c>
      <c r="D7475" s="3">
        <v>1273</v>
      </c>
      <c r="E7475" s="3">
        <v>1237</v>
      </c>
    </row>
    <row r="7476" spans="1:5" x14ac:dyDescent="0.4">
      <c r="A7476">
        <v>2023</v>
      </c>
      <c r="B7476">
        <v>4</v>
      </c>
      <c r="C7476">
        <v>6</v>
      </c>
      <c r="D7476" s="3">
        <v>1336</v>
      </c>
      <c r="E7476" s="3">
        <v>1217</v>
      </c>
    </row>
    <row r="7477" spans="1:5" x14ac:dyDescent="0.4">
      <c r="A7477">
        <v>2023</v>
      </c>
      <c r="B7477">
        <v>4</v>
      </c>
      <c r="C7477">
        <v>7</v>
      </c>
      <c r="D7477" s="3">
        <v>1401</v>
      </c>
      <c r="E7477" s="3">
        <v>1289</v>
      </c>
    </row>
    <row r="7478" spans="1:5" x14ac:dyDescent="0.4">
      <c r="A7478">
        <v>2023</v>
      </c>
      <c r="B7478">
        <v>4</v>
      </c>
      <c r="C7478">
        <v>8</v>
      </c>
      <c r="D7478" s="3">
        <v>1414</v>
      </c>
      <c r="E7478" s="3">
        <v>1417</v>
      </c>
    </row>
    <row r="7479" spans="1:5" x14ac:dyDescent="0.4">
      <c r="A7479">
        <v>2023</v>
      </c>
      <c r="B7479">
        <v>4</v>
      </c>
      <c r="C7479">
        <v>9</v>
      </c>
      <c r="D7479" s="3">
        <v>1390</v>
      </c>
      <c r="E7479" s="3">
        <v>1371</v>
      </c>
    </row>
    <row r="7480" spans="1:5" x14ac:dyDescent="0.4">
      <c r="A7480">
        <v>2023</v>
      </c>
      <c r="B7480">
        <v>4</v>
      </c>
      <c r="C7480">
        <v>10</v>
      </c>
      <c r="D7480" s="3">
        <v>1472</v>
      </c>
      <c r="E7480" s="3">
        <v>1408</v>
      </c>
    </row>
    <row r="7481" spans="1:5" x14ac:dyDescent="0.4">
      <c r="A7481">
        <v>2023</v>
      </c>
      <c r="B7481">
        <v>4</v>
      </c>
      <c r="C7481">
        <v>11</v>
      </c>
      <c r="D7481" s="3">
        <v>1465</v>
      </c>
      <c r="E7481" s="3">
        <v>1520</v>
      </c>
    </row>
    <row r="7482" spans="1:5" x14ac:dyDescent="0.4">
      <c r="A7482">
        <v>2023</v>
      </c>
      <c r="B7482">
        <v>4</v>
      </c>
      <c r="C7482">
        <v>12</v>
      </c>
      <c r="D7482" s="3">
        <v>1613</v>
      </c>
      <c r="E7482" s="3">
        <v>1512</v>
      </c>
    </row>
    <row r="7483" spans="1:5" x14ac:dyDescent="0.4">
      <c r="A7483">
        <v>2023</v>
      </c>
      <c r="B7483">
        <v>4</v>
      </c>
      <c r="C7483">
        <v>13</v>
      </c>
      <c r="D7483" s="3">
        <v>1566</v>
      </c>
      <c r="E7483" s="3">
        <v>1490</v>
      </c>
    </row>
    <row r="7484" spans="1:5" x14ac:dyDescent="0.4">
      <c r="A7484">
        <v>2023</v>
      </c>
      <c r="B7484">
        <v>4</v>
      </c>
      <c r="C7484">
        <v>14</v>
      </c>
      <c r="D7484" s="3">
        <v>1559</v>
      </c>
      <c r="E7484" s="3">
        <v>1519</v>
      </c>
    </row>
    <row r="7485" spans="1:5" x14ac:dyDescent="0.4">
      <c r="A7485">
        <v>2023</v>
      </c>
      <c r="B7485">
        <v>4</v>
      </c>
      <c r="C7485">
        <v>15</v>
      </c>
      <c r="D7485" s="3">
        <v>1981</v>
      </c>
      <c r="E7485" s="3">
        <v>1603</v>
      </c>
    </row>
    <row r="7486" spans="1:5" x14ac:dyDescent="0.4">
      <c r="A7486">
        <v>2023</v>
      </c>
      <c r="B7486">
        <v>4</v>
      </c>
      <c r="C7486">
        <v>16</v>
      </c>
      <c r="D7486" s="3">
        <v>2030</v>
      </c>
      <c r="E7486" s="3">
        <v>1639</v>
      </c>
    </row>
    <row r="7487" spans="1:5" x14ac:dyDescent="0.4">
      <c r="A7487">
        <v>2023</v>
      </c>
      <c r="B7487">
        <v>4</v>
      </c>
      <c r="C7487">
        <v>17</v>
      </c>
      <c r="D7487" s="3">
        <v>2015</v>
      </c>
      <c r="E7487" s="3">
        <v>1550</v>
      </c>
    </row>
    <row r="7488" spans="1:5" x14ac:dyDescent="0.4">
      <c r="A7488">
        <v>2023</v>
      </c>
      <c r="B7488">
        <v>4</v>
      </c>
      <c r="C7488">
        <v>18</v>
      </c>
      <c r="D7488" s="3">
        <v>2764</v>
      </c>
      <c r="E7488" s="3">
        <v>1838</v>
      </c>
    </row>
    <row r="7489" spans="1:5" x14ac:dyDescent="0.4">
      <c r="A7489">
        <v>2023</v>
      </c>
      <c r="B7489">
        <v>4</v>
      </c>
      <c r="C7489">
        <v>19</v>
      </c>
      <c r="D7489" s="3">
        <v>2495</v>
      </c>
      <c r="E7489" s="3">
        <v>1845</v>
      </c>
    </row>
    <row r="7490" spans="1:5" x14ac:dyDescent="0.4">
      <c r="A7490">
        <v>2023</v>
      </c>
      <c r="B7490">
        <v>4</v>
      </c>
      <c r="C7490">
        <v>20</v>
      </c>
      <c r="D7490" s="3">
        <v>2471</v>
      </c>
      <c r="E7490" s="3">
        <v>1840</v>
      </c>
    </row>
    <row r="7491" spans="1:5" x14ac:dyDescent="0.4">
      <c r="A7491">
        <v>2023</v>
      </c>
      <c r="B7491">
        <v>4</v>
      </c>
      <c r="C7491">
        <v>21</v>
      </c>
      <c r="D7491" s="3">
        <v>2565</v>
      </c>
      <c r="E7491" s="3">
        <v>1848</v>
      </c>
    </row>
    <row r="7492" spans="1:5" x14ac:dyDescent="0.4">
      <c r="A7492">
        <v>2023</v>
      </c>
      <c r="B7492">
        <v>4</v>
      </c>
      <c r="C7492">
        <v>22</v>
      </c>
      <c r="D7492" s="3">
        <v>2317</v>
      </c>
      <c r="E7492" s="3">
        <v>1820</v>
      </c>
    </row>
    <row r="7493" spans="1:5" x14ac:dyDescent="0.4">
      <c r="A7493">
        <v>2023</v>
      </c>
      <c r="B7493">
        <v>4</v>
      </c>
      <c r="C7493">
        <v>23</v>
      </c>
      <c r="D7493" s="3">
        <v>2104</v>
      </c>
      <c r="E7493" s="3">
        <v>1740</v>
      </c>
    </row>
    <row r="7494" spans="1:5" x14ac:dyDescent="0.4">
      <c r="A7494">
        <v>2023</v>
      </c>
      <c r="B7494">
        <v>4</v>
      </c>
      <c r="C7494">
        <v>24</v>
      </c>
      <c r="D7494" s="3">
        <v>1960</v>
      </c>
      <c r="E7494" s="3">
        <v>1656</v>
      </c>
    </row>
    <row r="7495" spans="1:5" x14ac:dyDescent="0.4">
      <c r="A7495">
        <v>2023</v>
      </c>
      <c r="B7495">
        <v>4</v>
      </c>
      <c r="C7495">
        <v>25</v>
      </c>
      <c r="D7495" s="3">
        <v>1891</v>
      </c>
      <c r="E7495" s="3">
        <v>1546</v>
      </c>
    </row>
    <row r="7496" spans="1:5" x14ac:dyDescent="0.4">
      <c r="A7496">
        <v>2023</v>
      </c>
      <c r="B7496">
        <v>4</v>
      </c>
      <c r="C7496">
        <v>26</v>
      </c>
      <c r="D7496" s="3">
        <v>1925</v>
      </c>
      <c r="E7496" s="3">
        <v>1542</v>
      </c>
    </row>
    <row r="7497" spans="1:5" x14ac:dyDescent="0.4">
      <c r="A7497">
        <v>2023</v>
      </c>
      <c r="B7497">
        <v>4</v>
      </c>
      <c r="C7497">
        <v>27</v>
      </c>
      <c r="D7497" s="3">
        <v>1839</v>
      </c>
      <c r="E7497" s="3">
        <v>1439</v>
      </c>
    </row>
    <row r="7498" spans="1:5" x14ac:dyDescent="0.4">
      <c r="A7498">
        <v>2023</v>
      </c>
      <c r="B7498">
        <v>4</v>
      </c>
      <c r="C7498">
        <v>28</v>
      </c>
      <c r="D7498" s="3">
        <v>1837</v>
      </c>
      <c r="E7498" s="3">
        <v>1544</v>
      </c>
    </row>
    <row r="7499" spans="1:5" x14ac:dyDescent="0.4">
      <c r="A7499">
        <v>2023</v>
      </c>
      <c r="B7499">
        <v>4</v>
      </c>
      <c r="C7499">
        <v>29</v>
      </c>
      <c r="D7499" s="3">
        <v>1765</v>
      </c>
      <c r="E7499" s="3">
        <v>1408</v>
      </c>
    </row>
    <row r="7500" spans="1:5" x14ac:dyDescent="0.4">
      <c r="A7500">
        <v>2023</v>
      </c>
      <c r="B7500">
        <v>4</v>
      </c>
      <c r="C7500">
        <v>30</v>
      </c>
      <c r="D7500" s="3">
        <v>1717</v>
      </c>
      <c r="E7500" s="3">
        <v>1419</v>
      </c>
    </row>
    <row r="7501" spans="1:5" x14ac:dyDescent="0.4">
      <c r="A7501">
        <v>2023</v>
      </c>
      <c r="B7501">
        <v>4</v>
      </c>
      <c r="C7501">
        <v>31</v>
      </c>
      <c r="D7501" s="3">
        <v>1731</v>
      </c>
      <c r="E7501" s="3">
        <v>1469</v>
      </c>
    </row>
    <row r="7502" spans="1:5" x14ac:dyDescent="0.4">
      <c r="A7502">
        <v>2023</v>
      </c>
      <c r="B7502">
        <v>4</v>
      </c>
      <c r="C7502">
        <v>32</v>
      </c>
      <c r="D7502" s="3">
        <v>1761</v>
      </c>
      <c r="E7502" s="3">
        <v>1522</v>
      </c>
    </row>
    <row r="7503" spans="1:5" x14ac:dyDescent="0.4">
      <c r="A7503">
        <v>2023</v>
      </c>
      <c r="B7503">
        <v>4</v>
      </c>
      <c r="C7503">
        <v>33</v>
      </c>
      <c r="D7503" s="3">
        <v>1774</v>
      </c>
      <c r="E7503" s="3">
        <v>1555</v>
      </c>
    </row>
    <row r="7504" spans="1:5" x14ac:dyDescent="0.4">
      <c r="A7504">
        <v>2023</v>
      </c>
      <c r="B7504">
        <v>4</v>
      </c>
      <c r="C7504">
        <v>34</v>
      </c>
      <c r="D7504" s="3">
        <v>1914</v>
      </c>
      <c r="E7504" s="3">
        <v>1650</v>
      </c>
    </row>
    <row r="7505" spans="1:5" x14ac:dyDescent="0.4">
      <c r="A7505">
        <v>2023</v>
      </c>
      <c r="B7505">
        <v>4</v>
      </c>
      <c r="C7505">
        <v>35</v>
      </c>
      <c r="D7505" s="3">
        <v>1923</v>
      </c>
      <c r="E7505" s="3">
        <v>1681</v>
      </c>
    </row>
    <row r="7506" spans="1:5" x14ac:dyDescent="0.4">
      <c r="A7506">
        <v>2023</v>
      </c>
      <c r="B7506">
        <v>4</v>
      </c>
      <c r="C7506">
        <v>36</v>
      </c>
      <c r="D7506" s="3">
        <v>1953</v>
      </c>
      <c r="E7506" s="3">
        <v>1662</v>
      </c>
    </row>
    <row r="7507" spans="1:5" x14ac:dyDescent="0.4">
      <c r="A7507">
        <v>2023</v>
      </c>
      <c r="B7507">
        <v>4</v>
      </c>
      <c r="C7507">
        <v>37</v>
      </c>
      <c r="D7507" s="3">
        <v>1954</v>
      </c>
      <c r="E7507" s="3">
        <v>1733</v>
      </c>
    </row>
    <row r="7508" spans="1:5" x14ac:dyDescent="0.4">
      <c r="A7508">
        <v>2023</v>
      </c>
      <c r="B7508">
        <v>4</v>
      </c>
      <c r="C7508">
        <v>38</v>
      </c>
      <c r="D7508" s="3">
        <v>2067</v>
      </c>
      <c r="E7508" s="3">
        <v>1927</v>
      </c>
    </row>
    <row r="7509" spans="1:5" x14ac:dyDescent="0.4">
      <c r="A7509">
        <v>2023</v>
      </c>
      <c r="B7509">
        <v>4</v>
      </c>
      <c r="C7509">
        <v>39</v>
      </c>
      <c r="D7509" s="3">
        <v>2026</v>
      </c>
      <c r="E7509" s="3">
        <v>1946</v>
      </c>
    </row>
    <row r="7510" spans="1:5" x14ac:dyDescent="0.4">
      <c r="A7510">
        <v>2023</v>
      </c>
      <c r="B7510">
        <v>4</v>
      </c>
      <c r="C7510">
        <v>40</v>
      </c>
      <c r="D7510" s="3">
        <v>2135</v>
      </c>
      <c r="E7510" s="3">
        <v>1981</v>
      </c>
    </row>
    <row r="7511" spans="1:5" x14ac:dyDescent="0.4">
      <c r="A7511">
        <v>2023</v>
      </c>
      <c r="B7511">
        <v>4</v>
      </c>
      <c r="C7511">
        <v>41</v>
      </c>
      <c r="D7511" s="3">
        <v>2108</v>
      </c>
      <c r="E7511" s="3">
        <v>2001</v>
      </c>
    </row>
    <row r="7512" spans="1:5" x14ac:dyDescent="0.4">
      <c r="A7512">
        <v>2023</v>
      </c>
      <c r="B7512">
        <v>4</v>
      </c>
      <c r="C7512">
        <v>42</v>
      </c>
      <c r="D7512" s="3">
        <v>2218</v>
      </c>
      <c r="E7512" s="3">
        <v>2092</v>
      </c>
    </row>
    <row r="7513" spans="1:5" x14ac:dyDescent="0.4">
      <c r="A7513">
        <v>2023</v>
      </c>
      <c r="B7513">
        <v>4</v>
      </c>
      <c r="C7513">
        <v>43</v>
      </c>
      <c r="D7513" s="3">
        <v>2302</v>
      </c>
      <c r="E7513" s="3">
        <v>2219</v>
      </c>
    </row>
    <row r="7514" spans="1:5" x14ac:dyDescent="0.4">
      <c r="A7514">
        <v>2023</v>
      </c>
      <c r="B7514">
        <v>4</v>
      </c>
      <c r="C7514">
        <v>44</v>
      </c>
      <c r="D7514" s="3">
        <v>2479</v>
      </c>
      <c r="E7514" s="3">
        <v>2307</v>
      </c>
    </row>
    <row r="7515" spans="1:5" x14ac:dyDescent="0.4">
      <c r="A7515">
        <v>2023</v>
      </c>
      <c r="B7515">
        <v>4</v>
      </c>
      <c r="C7515">
        <v>45</v>
      </c>
      <c r="D7515" s="3">
        <v>2516</v>
      </c>
      <c r="E7515" s="3">
        <v>2410</v>
      </c>
    </row>
    <row r="7516" spans="1:5" x14ac:dyDescent="0.4">
      <c r="A7516">
        <v>2023</v>
      </c>
      <c r="B7516">
        <v>4</v>
      </c>
      <c r="C7516">
        <v>46</v>
      </c>
      <c r="D7516" s="3">
        <v>2720</v>
      </c>
      <c r="E7516" s="3">
        <v>2543</v>
      </c>
    </row>
    <row r="7517" spans="1:5" x14ac:dyDescent="0.4">
      <c r="A7517">
        <v>2023</v>
      </c>
      <c r="B7517">
        <v>4</v>
      </c>
      <c r="C7517">
        <v>47</v>
      </c>
      <c r="D7517" s="3">
        <v>2937</v>
      </c>
      <c r="E7517" s="3">
        <v>2695</v>
      </c>
    </row>
    <row r="7518" spans="1:5" x14ac:dyDescent="0.4">
      <c r="A7518">
        <v>2023</v>
      </c>
      <c r="B7518">
        <v>4</v>
      </c>
      <c r="C7518">
        <v>48</v>
      </c>
      <c r="D7518" s="3">
        <v>3069</v>
      </c>
      <c r="E7518" s="3">
        <v>3003</v>
      </c>
    </row>
    <row r="7519" spans="1:5" x14ac:dyDescent="0.4">
      <c r="A7519">
        <v>2023</v>
      </c>
      <c r="B7519">
        <v>4</v>
      </c>
      <c r="C7519">
        <v>49</v>
      </c>
      <c r="D7519" s="3">
        <v>3349</v>
      </c>
      <c r="E7519" s="3">
        <v>3105</v>
      </c>
    </row>
    <row r="7520" spans="1:5" x14ac:dyDescent="0.4">
      <c r="A7520">
        <v>2023</v>
      </c>
      <c r="B7520">
        <v>4</v>
      </c>
      <c r="C7520">
        <v>50</v>
      </c>
      <c r="D7520" s="3">
        <v>3401</v>
      </c>
      <c r="E7520" s="3">
        <v>3105</v>
      </c>
    </row>
    <row r="7521" spans="1:5" x14ac:dyDescent="0.4">
      <c r="A7521">
        <v>2023</v>
      </c>
      <c r="B7521">
        <v>4</v>
      </c>
      <c r="C7521">
        <v>51</v>
      </c>
      <c r="D7521" s="3">
        <v>3416</v>
      </c>
      <c r="E7521" s="3">
        <v>3178</v>
      </c>
    </row>
    <row r="7522" spans="1:5" x14ac:dyDescent="0.4">
      <c r="A7522">
        <v>2023</v>
      </c>
      <c r="B7522">
        <v>4</v>
      </c>
      <c r="C7522">
        <v>52</v>
      </c>
      <c r="D7522" s="3">
        <v>3229</v>
      </c>
      <c r="E7522" s="3">
        <v>3103</v>
      </c>
    </row>
    <row r="7523" spans="1:5" x14ac:dyDescent="0.4">
      <c r="A7523">
        <v>2023</v>
      </c>
      <c r="B7523">
        <v>4</v>
      </c>
      <c r="C7523">
        <v>53</v>
      </c>
      <c r="D7523" s="3">
        <v>3136</v>
      </c>
      <c r="E7523" s="3">
        <v>2891</v>
      </c>
    </row>
    <row r="7524" spans="1:5" x14ac:dyDescent="0.4">
      <c r="A7524">
        <v>2023</v>
      </c>
      <c r="B7524">
        <v>4</v>
      </c>
      <c r="C7524">
        <v>54</v>
      </c>
      <c r="D7524" s="3">
        <v>3183</v>
      </c>
      <c r="E7524" s="3">
        <v>2887</v>
      </c>
    </row>
    <row r="7525" spans="1:5" x14ac:dyDescent="0.4">
      <c r="A7525">
        <v>2023</v>
      </c>
      <c r="B7525">
        <v>4</v>
      </c>
      <c r="C7525">
        <v>55</v>
      </c>
      <c r="D7525" s="3">
        <v>3028</v>
      </c>
      <c r="E7525" s="3">
        <v>2882</v>
      </c>
    </row>
    <row r="7526" spans="1:5" x14ac:dyDescent="0.4">
      <c r="A7526">
        <v>2023</v>
      </c>
      <c r="B7526">
        <v>4</v>
      </c>
      <c r="C7526">
        <v>56</v>
      </c>
      <c r="D7526" s="3">
        <v>2631</v>
      </c>
      <c r="E7526" s="3">
        <v>2510</v>
      </c>
    </row>
    <row r="7527" spans="1:5" x14ac:dyDescent="0.4">
      <c r="A7527">
        <v>2023</v>
      </c>
      <c r="B7527">
        <v>4</v>
      </c>
      <c r="C7527">
        <v>57</v>
      </c>
      <c r="D7527" s="3">
        <v>2587</v>
      </c>
      <c r="E7527" s="3">
        <v>2507</v>
      </c>
    </row>
    <row r="7528" spans="1:5" x14ac:dyDescent="0.4">
      <c r="A7528">
        <v>2023</v>
      </c>
      <c r="B7528">
        <v>4</v>
      </c>
      <c r="C7528">
        <v>58</v>
      </c>
      <c r="D7528" s="3">
        <v>2625</v>
      </c>
      <c r="E7528" s="3">
        <v>2642</v>
      </c>
    </row>
    <row r="7529" spans="1:5" x14ac:dyDescent="0.4">
      <c r="A7529">
        <v>2023</v>
      </c>
      <c r="B7529">
        <v>4</v>
      </c>
      <c r="C7529">
        <v>59</v>
      </c>
      <c r="D7529" s="3">
        <v>2573</v>
      </c>
      <c r="E7529" s="3">
        <v>2394</v>
      </c>
    </row>
    <row r="7530" spans="1:5" x14ac:dyDescent="0.4">
      <c r="A7530">
        <v>2023</v>
      </c>
      <c r="B7530">
        <v>4</v>
      </c>
      <c r="C7530">
        <v>60</v>
      </c>
      <c r="D7530" s="3">
        <v>2514</v>
      </c>
      <c r="E7530" s="3">
        <v>2358</v>
      </c>
    </row>
    <row r="7531" spans="1:5" x14ac:dyDescent="0.4">
      <c r="A7531">
        <v>2023</v>
      </c>
      <c r="B7531">
        <v>4</v>
      </c>
      <c r="C7531">
        <v>61</v>
      </c>
      <c r="D7531" s="3">
        <v>2454</v>
      </c>
      <c r="E7531" s="3">
        <v>2371</v>
      </c>
    </row>
    <row r="7532" spans="1:5" x14ac:dyDescent="0.4">
      <c r="A7532">
        <v>2023</v>
      </c>
      <c r="B7532">
        <v>4</v>
      </c>
      <c r="C7532">
        <v>62</v>
      </c>
      <c r="D7532" s="3">
        <v>2245</v>
      </c>
      <c r="E7532" s="3">
        <v>2243</v>
      </c>
    </row>
    <row r="7533" spans="1:5" x14ac:dyDescent="0.4">
      <c r="A7533">
        <v>2023</v>
      </c>
      <c r="B7533">
        <v>4</v>
      </c>
      <c r="C7533">
        <v>63</v>
      </c>
      <c r="D7533" s="3">
        <v>2402</v>
      </c>
      <c r="E7533" s="3">
        <v>2233</v>
      </c>
    </row>
    <row r="7534" spans="1:5" x14ac:dyDescent="0.4">
      <c r="A7534">
        <v>2023</v>
      </c>
      <c r="B7534">
        <v>4</v>
      </c>
      <c r="C7534">
        <v>64</v>
      </c>
      <c r="D7534" s="3">
        <v>2364</v>
      </c>
      <c r="E7534" s="3">
        <v>2282</v>
      </c>
    </row>
    <row r="7535" spans="1:5" x14ac:dyDescent="0.4">
      <c r="A7535">
        <v>2023</v>
      </c>
      <c r="B7535">
        <v>4</v>
      </c>
      <c r="C7535">
        <v>65</v>
      </c>
      <c r="D7535" s="3">
        <v>2178</v>
      </c>
      <c r="E7535" s="3">
        <v>2166</v>
      </c>
    </row>
    <row r="7536" spans="1:5" x14ac:dyDescent="0.4">
      <c r="A7536">
        <v>2023</v>
      </c>
      <c r="B7536">
        <v>4</v>
      </c>
      <c r="C7536">
        <v>66</v>
      </c>
      <c r="D7536" s="3">
        <v>2246</v>
      </c>
      <c r="E7536" s="3">
        <v>2209</v>
      </c>
    </row>
    <row r="7537" spans="1:5" x14ac:dyDescent="0.4">
      <c r="A7537">
        <v>2023</v>
      </c>
      <c r="B7537">
        <v>4</v>
      </c>
      <c r="C7537">
        <v>67</v>
      </c>
      <c r="D7537" s="3">
        <v>2226</v>
      </c>
      <c r="E7537" s="3">
        <v>2269</v>
      </c>
    </row>
    <row r="7538" spans="1:5" x14ac:dyDescent="0.4">
      <c r="A7538">
        <v>2023</v>
      </c>
      <c r="B7538">
        <v>4</v>
      </c>
      <c r="C7538">
        <v>68</v>
      </c>
      <c r="D7538" s="3">
        <v>2297</v>
      </c>
      <c r="E7538" s="3">
        <v>2394</v>
      </c>
    </row>
    <row r="7539" spans="1:5" x14ac:dyDescent="0.4">
      <c r="A7539">
        <v>2023</v>
      </c>
      <c r="B7539">
        <v>4</v>
      </c>
      <c r="C7539">
        <v>69</v>
      </c>
      <c r="D7539" s="3">
        <v>2377</v>
      </c>
      <c r="E7539" s="3">
        <v>2433</v>
      </c>
    </row>
    <row r="7540" spans="1:5" x14ac:dyDescent="0.4">
      <c r="A7540">
        <v>2023</v>
      </c>
      <c r="B7540">
        <v>4</v>
      </c>
      <c r="C7540">
        <v>70</v>
      </c>
      <c r="D7540" s="3">
        <v>2518</v>
      </c>
      <c r="E7540" s="3">
        <v>2626</v>
      </c>
    </row>
    <row r="7541" spans="1:5" x14ac:dyDescent="0.4">
      <c r="A7541">
        <v>2023</v>
      </c>
      <c r="B7541">
        <v>4</v>
      </c>
      <c r="C7541">
        <v>71</v>
      </c>
      <c r="D7541" s="3">
        <v>2632</v>
      </c>
      <c r="E7541" s="3">
        <v>2862</v>
      </c>
    </row>
    <row r="7542" spans="1:5" x14ac:dyDescent="0.4">
      <c r="A7542">
        <v>2023</v>
      </c>
      <c r="B7542">
        <v>4</v>
      </c>
      <c r="C7542">
        <v>72</v>
      </c>
      <c r="D7542" s="3">
        <v>2853</v>
      </c>
      <c r="E7542" s="3">
        <v>3043</v>
      </c>
    </row>
    <row r="7543" spans="1:5" x14ac:dyDescent="0.4">
      <c r="A7543">
        <v>2023</v>
      </c>
      <c r="B7543">
        <v>4</v>
      </c>
      <c r="C7543">
        <v>73</v>
      </c>
      <c r="D7543" s="3">
        <v>3204</v>
      </c>
      <c r="E7543" s="3">
        <v>3634</v>
      </c>
    </row>
    <row r="7544" spans="1:5" x14ac:dyDescent="0.4">
      <c r="A7544">
        <v>2023</v>
      </c>
      <c r="B7544">
        <v>4</v>
      </c>
      <c r="C7544">
        <v>74</v>
      </c>
      <c r="D7544" s="3">
        <v>3124</v>
      </c>
      <c r="E7544" s="3">
        <v>3625</v>
      </c>
    </row>
    <row r="7545" spans="1:5" x14ac:dyDescent="0.4">
      <c r="A7545">
        <v>2023</v>
      </c>
      <c r="B7545">
        <v>4</v>
      </c>
      <c r="C7545">
        <v>75</v>
      </c>
      <c r="D7545" s="3">
        <v>3364</v>
      </c>
      <c r="E7545" s="3">
        <v>3966</v>
      </c>
    </row>
    <row r="7546" spans="1:5" x14ac:dyDescent="0.4">
      <c r="A7546">
        <v>2023</v>
      </c>
      <c r="B7546">
        <v>4</v>
      </c>
      <c r="C7546">
        <v>76</v>
      </c>
      <c r="D7546" s="3">
        <v>2662</v>
      </c>
      <c r="E7546" s="3">
        <v>3228</v>
      </c>
    </row>
    <row r="7547" spans="1:5" x14ac:dyDescent="0.4">
      <c r="A7547">
        <v>2023</v>
      </c>
      <c r="B7547">
        <v>4</v>
      </c>
      <c r="C7547">
        <v>77</v>
      </c>
      <c r="D7547" s="3">
        <v>1678</v>
      </c>
      <c r="E7547" s="3">
        <v>2160</v>
      </c>
    </row>
    <row r="7548" spans="1:5" x14ac:dyDescent="0.4">
      <c r="A7548">
        <v>2023</v>
      </c>
      <c r="B7548">
        <v>4</v>
      </c>
      <c r="C7548">
        <v>78</v>
      </c>
      <c r="D7548" s="3">
        <v>2099</v>
      </c>
      <c r="E7548" s="3">
        <v>2756</v>
      </c>
    </row>
    <row r="7549" spans="1:5" x14ac:dyDescent="0.4">
      <c r="A7549">
        <v>2023</v>
      </c>
      <c r="B7549">
        <v>4</v>
      </c>
      <c r="C7549">
        <v>79</v>
      </c>
      <c r="D7549" s="3">
        <v>2541</v>
      </c>
      <c r="E7549" s="3">
        <v>3154</v>
      </c>
    </row>
    <row r="7550" spans="1:5" x14ac:dyDescent="0.4">
      <c r="A7550">
        <v>2023</v>
      </c>
      <c r="B7550">
        <v>4</v>
      </c>
      <c r="C7550">
        <v>80</v>
      </c>
      <c r="D7550" s="3">
        <v>2365</v>
      </c>
      <c r="E7550" s="3">
        <v>2887</v>
      </c>
    </row>
    <row r="7551" spans="1:5" x14ac:dyDescent="0.4">
      <c r="A7551">
        <v>2023</v>
      </c>
      <c r="B7551">
        <v>4</v>
      </c>
      <c r="C7551">
        <v>81</v>
      </c>
      <c r="D7551" s="3">
        <v>2293</v>
      </c>
      <c r="E7551" s="3">
        <v>2852</v>
      </c>
    </row>
    <row r="7552" spans="1:5" x14ac:dyDescent="0.4">
      <c r="A7552">
        <v>2023</v>
      </c>
      <c r="B7552">
        <v>4</v>
      </c>
      <c r="C7552">
        <v>82</v>
      </c>
      <c r="D7552" s="3">
        <v>1938</v>
      </c>
      <c r="E7552" s="3">
        <v>2587</v>
      </c>
    </row>
    <row r="7553" spans="1:5" x14ac:dyDescent="0.4">
      <c r="A7553">
        <v>2023</v>
      </c>
      <c r="B7553">
        <v>4</v>
      </c>
      <c r="C7553">
        <v>83</v>
      </c>
      <c r="D7553" s="3">
        <v>1707</v>
      </c>
      <c r="E7553" s="3">
        <v>2281</v>
      </c>
    </row>
    <row r="7554" spans="1:5" x14ac:dyDescent="0.4">
      <c r="A7554">
        <v>2023</v>
      </c>
      <c r="B7554">
        <v>4</v>
      </c>
      <c r="C7554">
        <v>84</v>
      </c>
      <c r="D7554" s="3">
        <v>1422</v>
      </c>
      <c r="E7554" s="3">
        <v>1958</v>
      </c>
    </row>
    <row r="7555" spans="1:5" x14ac:dyDescent="0.4">
      <c r="A7555">
        <v>2023</v>
      </c>
      <c r="B7555">
        <v>4</v>
      </c>
      <c r="C7555">
        <v>85</v>
      </c>
      <c r="D7555" s="3">
        <v>1422</v>
      </c>
      <c r="E7555" s="3">
        <v>2051</v>
      </c>
    </row>
    <row r="7556" spans="1:5" x14ac:dyDescent="0.4">
      <c r="A7556">
        <v>2023</v>
      </c>
      <c r="B7556">
        <v>4</v>
      </c>
      <c r="C7556">
        <v>86</v>
      </c>
      <c r="D7556" s="3">
        <v>1240</v>
      </c>
      <c r="E7556" s="3">
        <v>1805</v>
      </c>
    </row>
    <row r="7557" spans="1:5" x14ac:dyDescent="0.4">
      <c r="A7557">
        <v>2023</v>
      </c>
      <c r="B7557">
        <v>4</v>
      </c>
      <c r="C7557">
        <v>87</v>
      </c>
      <c r="D7557" s="3">
        <v>1128</v>
      </c>
      <c r="E7557" s="3">
        <v>1796</v>
      </c>
    </row>
    <row r="7558" spans="1:5" x14ac:dyDescent="0.4">
      <c r="A7558">
        <v>2023</v>
      </c>
      <c r="B7558">
        <v>4</v>
      </c>
      <c r="C7558">
        <v>88</v>
      </c>
      <c r="D7558" s="3">
        <v>974</v>
      </c>
      <c r="E7558" s="3">
        <v>1591</v>
      </c>
    </row>
    <row r="7559" spans="1:5" x14ac:dyDescent="0.4">
      <c r="A7559">
        <v>2023</v>
      </c>
      <c r="B7559">
        <v>4</v>
      </c>
      <c r="C7559">
        <v>89</v>
      </c>
      <c r="D7559" s="3">
        <v>703</v>
      </c>
      <c r="E7559" s="3">
        <v>1351</v>
      </c>
    </row>
    <row r="7560" spans="1:5" x14ac:dyDescent="0.4">
      <c r="A7560">
        <v>2023</v>
      </c>
      <c r="B7560">
        <v>4</v>
      </c>
      <c r="C7560">
        <v>90</v>
      </c>
      <c r="D7560" s="3">
        <v>612</v>
      </c>
      <c r="E7560" s="3">
        <v>1238</v>
      </c>
    </row>
    <row r="7561" spans="1:5" x14ac:dyDescent="0.4">
      <c r="A7561">
        <v>2023</v>
      </c>
      <c r="B7561">
        <v>4</v>
      </c>
      <c r="C7561">
        <v>91</v>
      </c>
      <c r="D7561" s="3">
        <v>469</v>
      </c>
      <c r="E7561" s="3">
        <v>1039</v>
      </c>
    </row>
    <row r="7562" spans="1:5" x14ac:dyDescent="0.4">
      <c r="A7562">
        <v>2023</v>
      </c>
      <c r="B7562">
        <v>4</v>
      </c>
      <c r="C7562">
        <v>92</v>
      </c>
      <c r="D7562" s="3">
        <v>361</v>
      </c>
      <c r="E7562" s="3">
        <v>842</v>
      </c>
    </row>
    <row r="7563" spans="1:5" x14ac:dyDescent="0.4">
      <c r="A7563">
        <v>2023</v>
      </c>
      <c r="B7563">
        <v>4</v>
      </c>
      <c r="C7563">
        <v>93</v>
      </c>
      <c r="D7563" s="3">
        <v>233</v>
      </c>
      <c r="E7563" s="3">
        <v>729</v>
      </c>
    </row>
    <row r="7564" spans="1:5" x14ac:dyDescent="0.4">
      <c r="A7564">
        <v>2023</v>
      </c>
      <c r="B7564">
        <v>4</v>
      </c>
      <c r="C7564">
        <v>94</v>
      </c>
      <c r="D7564" s="3">
        <v>206</v>
      </c>
      <c r="E7564" s="3">
        <v>594</v>
      </c>
    </row>
    <row r="7565" spans="1:5" x14ac:dyDescent="0.4">
      <c r="A7565">
        <v>2023</v>
      </c>
      <c r="B7565">
        <v>4</v>
      </c>
      <c r="C7565">
        <v>95</v>
      </c>
      <c r="D7565" s="3">
        <v>155</v>
      </c>
      <c r="E7565" s="3">
        <v>418</v>
      </c>
    </row>
    <row r="7566" spans="1:5" x14ac:dyDescent="0.4">
      <c r="A7566">
        <v>2023</v>
      </c>
      <c r="B7566">
        <v>4</v>
      </c>
      <c r="C7566">
        <v>96</v>
      </c>
      <c r="D7566" s="3">
        <v>92</v>
      </c>
      <c r="E7566" s="3">
        <v>330</v>
      </c>
    </row>
    <row r="7567" spans="1:5" x14ac:dyDescent="0.4">
      <c r="A7567">
        <v>2023</v>
      </c>
      <c r="B7567">
        <v>4</v>
      </c>
      <c r="C7567">
        <v>97</v>
      </c>
      <c r="D7567" s="3">
        <v>68</v>
      </c>
      <c r="E7567" s="3">
        <v>284</v>
      </c>
    </row>
    <row r="7568" spans="1:5" x14ac:dyDescent="0.4">
      <c r="A7568">
        <v>2023</v>
      </c>
      <c r="B7568">
        <v>4</v>
      </c>
      <c r="C7568">
        <v>98</v>
      </c>
      <c r="D7568" s="3">
        <v>30</v>
      </c>
      <c r="E7568" s="3">
        <v>207</v>
      </c>
    </row>
    <row r="7569" spans="1:5" x14ac:dyDescent="0.4">
      <c r="A7569">
        <v>2023</v>
      </c>
      <c r="B7569">
        <v>4</v>
      </c>
      <c r="C7569">
        <v>99</v>
      </c>
      <c r="D7569" s="3">
        <v>29</v>
      </c>
      <c r="E7569" s="3">
        <v>135</v>
      </c>
    </row>
    <row r="7570" spans="1:5" x14ac:dyDescent="0.4">
      <c r="A7570">
        <v>2023</v>
      </c>
      <c r="B7570">
        <v>4</v>
      </c>
      <c r="C7570">
        <v>100</v>
      </c>
      <c r="D7570" s="3">
        <v>13</v>
      </c>
      <c r="E7570" s="3">
        <v>99</v>
      </c>
    </row>
    <row r="7571" spans="1:5" x14ac:dyDescent="0.4">
      <c r="A7571">
        <v>2023</v>
      </c>
      <c r="B7571">
        <v>4</v>
      </c>
      <c r="C7571">
        <v>101</v>
      </c>
      <c r="D7571" s="3">
        <v>7</v>
      </c>
      <c r="E7571" s="3">
        <v>55</v>
      </c>
    </row>
    <row r="7572" spans="1:5" x14ac:dyDescent="0.4">
      <c r="A7572">
        <v>2023</v>
      </c>
      <c r="B7572">
        <v>4</v>
      </c>
      <c r="C7572">
        <v>102</v>
      </c>
      <c r="D7572" s="3">
        <v>5</v>
      </c>
      <c r="E7572" s="3">
        <v>42</v>
      </c>
    </row>
    <row r="7573" spans="1:5" x14ac:dyDescent="0.4">
      <c r="A7573">
        <v>2023</v>
      </c>
      <c r="B7573">
        <v>4</v>
      </c>
      <c r="C7573">
        <v>103</v>
      </c>
      <c r="D7573" s="3">
        <v>3</v>
      </c>
      <c r="E7573" s="3">
        <v>24</v>
      </c>
    </row>
    <row r="7574" spans="1:5" x14ac:dyDescent="0.4">
      <c r="A7574">
        <v>2023</v>
      </c>
      <c r="B7574">
        <v>4</v>
      </c>
      <c r="C7574">
        <v>104</v>
      </c>
      <c r="D7574" s="3">
        <v>1</v>
      </c>
      <c r="E7574" s="3">
        <v>13</v>
      </c>
    </row>
    <row r="7575" spans="1:5" x14ac:dyDescent="0.4">
      <c r="A7575">
        <v>2023</v>
      </c>
      <c r="B7575">
        <v>4</v>
      </c>
      <c r="C7575">
        <v>105</v>
      </c>
      <c r="D7575" s="3">
        <v>1</v>
      </c>
      <c r="E7575" s="3">
        <v>9</v>
      </c>
    </row>
    <row r="7576" spans="1:5" x14ac:dyDescent="0.4">
      <c r="A7576">
        <v>2023</v>
      </c>
      <c r="B7576">
        <v>4</v>
      </c>
      <c r="C7576">
        <v>106</v>
      </c>
      <c r="D7576" s="3">
        <v>1</v>
      </c>
      <c r="E7576" s="3"/>
    </row>
    <row r="7577" spans="1:5" x14ac:dyDescent="0.4">
      <c r="A7577">
        <v>2023</v>
      </c>
      <c r="B7577">
        <v>4</v>
      </c>
      <c r="C7577">
        <v>107</v>
      </c>
      <c r="D7577" s="3"/>
      <c r="E7577" s="3">
        <v>1</v>
      </c>
    </row>
    <row r="7578" spans="1:5" x14ac:dyDescent="0.4">
      <c r="A7578">
        <v>2023</v>
      </c>
      <c r="B7578">
        <v>4</v>
      </c>
      <c r="C7578">
        <v>108</v>
      </c>
      <c r="D7578" s="3"/>
      <c r="E7578" s="3"/>
    </row>
    <row r="7579" spans="1:5" x14ac:dyDescent="0.4">
      <c r="A7579">
        <v>2023</v>
      </c>
      <c r="B7579">
        <v>4</v>
      </c>
      <c r="C7579">
        <v>109</v>
      </c>
      <c r="D7579" s="3">
        <v>1</v>
      </c>
      <c r="E7579" s="3">
        <v>1</v>
      </c>
    </row>
    <row r="7580" spans="1:5" x14ac:dyDescent="0.4">
      <c r="A7580">
        <v>2023</v>
      </c>
      <c r="B7580">
        <v>4</v>
      </c>
      <c r="C7580">
        <v>110</v>
      </c>
      <c r="D7580" s="3"/>
      <c r="E7580" s="3"/>
    </row>
    <row r="7581" spans="1:5" x14ac:dyDescent="0.4">
      <c r="A7581">
        <v>2023</v>
      </c>
      <c r="B7581">
        <v>4</v>
      </c>
      <c r="C7581">
        <v>111</v>
      </c>
      <c r="D7581" s="3"/>
      <c r="E7581" s="3"/>
    </row>
    <row r="7582" spans="1:5" x14ac:dyDescent="0.4">
      <c r="A7582">
        <v>2023</v>
      </c>
      <c r="B7582">
        <v>4</v>
      </c>
      <c r="C7582">
        <v>112</v>
      </c>
      <c r="D7582" s="3"/>
      <c r="E7582" s="3"/>
    </row>
    <row r="7583" spans="1:5" x14ac:dyDescent="0.4">
      <c r="A7583">
        <v>2023</v>
      </c>
      <c r="B7583">
        <v>4</v>
      </c>
      <c r="C7583">
        <v>113</v>
      </c>
      <c r="D7583" s="3"/>
      <c r="E7583" s="3"/>
    </row>
    <row r="7584" spans="1:5" x14ac:dyDescent="0.4">
      <c r="A7584">
        <v>2023</v>
      </c>
      <c r="B7584">
        <v>4</v>
      </c>
      <c r="C7584">
        <v>114</v>
      </c>
      <c r="D7584" s="3"/>
      <c r="E7584" s="3"/>
    </row>
    <row r="7585" spans="1:5" x14ac:dyDescent="0.4">
      <c r="A7585">
        <v>2023</v>
      </c>
      <c r="B7585">
        <v>4</v>
      </c>
      <c r="C7585">
        <v>115</v>
      </c>
      <c r="D7585" s="3"/>
      <c r="E7585" s="3"/>
    </row>
    <row r="7586" spans="1:5" x14ac:dyDescent="0.4">
      <c r="A7586">
        <v>2023</v>
      </c>
      <c r="B7586">
        <v>4</v>
      </c>
      <c r="C7586">
        <v>116</v>
      </c>
      <c r="D7586" s="3"/>
      <c r="E7586" s="3"/>
    </row>
    <row r="7587" spans="1:5" x14ac:dyDescent="0.4">
      <c r="A7587">
        <v>2023</v>
      </c>
      <c r="B7587">
        <v>4</v>
      </c>
      <c r="C7587">
        <v>117</v>
      </c>
      <c r="D7587" s="3"/>
      <c r="E7587" s="3"/>
    </row>
    <row r="7588" spans="1:5" x14ac:dyDescent="0.4">
      <c r="A7588">
        <v>2023</v>
      </c>
      <c r="B7588">
        <v>4</v>
      </c>
      <c r="C7588">
        <v>118</v>
      </c>
      <c r="D7588" s="3"/>
      <c r="E7588" s="3"/>
    </row>
    <row r="7589" spans="1:5" x14ac:dyDescent="0.4">
      <c r="A7589">
        <v>2023</v>
      </c>
      <c r="B7589">
        <v>4</v>
      </c>
      <c r="C7589">
        <v>119</v>
      </c>
      <c r="D7589" s="3"/>
      <c r="E7589" s="3"/>
    </row>
    <row r="7590" spans="1:5" x14ac:dyDescent="0.4">
      <c r="A7590">
        <v>2023</v>
      </c>
      <c r="B7590">
        <v>4</v>
      </c>
      <c r="C7590">
        <v>120</v>
      </c>
      <c r="D7590" s="3"/>
      <c r="E7590" s="3"/>
    </row>
    <row r="7591" spans="1:5" x14ac:dyDescent="0.4">
      <c r="A7591">
        <v>2023</v>
      </c>
      <c r="B7591">
        <v>4</v>
      </c>
      <c r="C7591">
        <v>121</v>
      </c>
      <c r="D7591" s="3"/>
      <c r="E7591" s="3"/>
    </row>
    <row r="7592" spans="1:5" x14ac:dyDescent="0.4">
      <c r="A7592">
        <v>2023</v>
      </c>
      <c r="B7592">
        <v>4</v>
      </c>
      <c r="C7592">
        <v>122</v>
      </c>
      <c r="D7592" s="3"/>
      <c r="E7592" s="3"/>
    </row>
    <row r="7593" spans="1:5" x14ac:dyDescent="0.4">
      <c r="A7593">
        <v>2023</v>
      </c>
      <c r="B7593">
        <v>4</v>
      </c>
      <c r="C7593">
        <v>123</v>
      </c>
      <c r="D7593" s="3"/>
      <c r="E7593" s="3"/>
    </row>
    <row r="7594" spans="1:5" x14ac:dyDescent="0.4">
      <c r="A7594">
        <v>2023</v>
      </c>
      <c r="B7594">
        <v>4</v>
      </c>
      <c r="C7594">
        <v>124</v>
      </c>
      <c r="D7594" s="3"/>
      <c r="E7594" s="3"/>
    </row>
    <row r="7595" spans="1:5" x14ac:dyDescent="0.4">
      <c r="A7595">
        <v>2023</v>
      </c>
      <c r="B7595">
        <v>4</v>
      </c>
      <c r="C7595">
        <v>125</v>
      </c>
      <c r="D7595" s="3"/>
      <c r="E7595" s="3"/>
    </row>
    <row r="7596" spans="1:5" x14ac:dyDescent="0.4">
      <c r="A7596">
        <v>2023</v>
      </c>
      <c r="B7596">
        <v>4</v>
      </c>
      <c r="C7596">
        <v>126</v>
      </c>
      <c r="D7596" s="3"/>
      <c r="E7596" s="3"/>
    </row>
    <row r="7597" spans="1:5" x14ac:dyDescent="0.4">
      <c r="A7597">
        <v>2023</v>
      </c>
      <c r="B7597">
        <v>4</v>
      </c>
      <c r="C7597">
        <v>127</v>
      </c>
      <c r="D7597" s="3"/>
      <c r="E7597" s="3"/>
    </row>
    <row r="7598" spans="1:5" x14ac:dyDescent="0.4">
      <c r="A7598">
        <v>2023</v>
      </c>
      <c r="B7598">
        <v>4</v>
      </c>
      <c r="C7598">
        <v>128</v>
      </c>
      <c r="D7598" s="3"/>
      <c r="E7598" s="3"/>
    </row>
    <row r="7599" spans="1:5" x14ac:dyDescent="0.4">
      <c r="A7599">
        <v>2023</v>
      </c>
      <c r="B7599">
        <v>4</v>
      </c>
      <c r="C7599">
        <v>129</v>
      </c>
      <c r="D7599" s="3"/>
      <c r="E7599" s="3"/>
    </row>
    <row r="7600" spans="1:5" x14ac:dyDescent="0.4">
      <c r="A7600">
        <v>2023</v>
      </c>
      <c r="B7600">
        <v>4</v>
      </c>
      <c r="C7600">
        <v>130</v>
      </c>
      <c r="D7600" s="3"/>
      <c r="E7600" s="3"/>
    </row>
    <row r="7601" spans="1:5" x14ac:dyDescent="0.4">
      <c r="A7601">
        <v>2023</v>
      </c>
      <c r="B7601">
        <v>5</v>
      </c>
      <c r="C7601">
        <v>0</v>
      </c>
      <c r="D7601" s="3">
        <v>868</v>
      </c>
      <c r="E7601" s="3">
        <v>859</v>
      </c>
    </row>
    <row r="7602" spans="1:5" x14ac:dyDescent="0.4">
      <c r="A7602">
        <v>2023</v>
      </c>
      <c r="B7602">
        <v>5</v>
      </c>
      <c r="C7602">
        <v>1</v>
      </c>
      <c r="D7602" s="3">
        <v>985</v>
      </c>
      <c r="E7602" s="3">
        <v>953</v>
      </c>
    </row>
    <row r="7603" spans="1:5" x14ac:dyDescent="0.4">
      <c r="A7603">
        <v>2023</v>
      </c>
      <c r="B7603">
        <v>5</v>
      </c>
      <c r="C7603">
        <v>2</v>
      </c>
      <c r="D7603" s="3">
        <v>989</v>
      </c>
      <c r="E7603" s="3">
        <v>990</v>
      </c>
    </row>
    <row r="7604" spans="1:5" x14ac:dyDescent="0.4">
      <c r="A7604">
        <v>2023</v>
      </c>
      <c r="B7604">
        <v>5</v>
      </c>
      <c r="C7604">
        <v>3</v>
      </c>
      <c r="D7604" s="3">
        <v>1179</v>
      </c>
      <c r="E7604" s="3">
        <v>1067</v>
      </c>
    </row>
    <row r="7605" spans="1:5" x14ac:dyDescent="0.4">
      <c r="A7605">
        <v>2023</v>
      </c>
      <c r="B7605">
        <v>5</v>
      </c>
      <c r="C7605">
        <v>4</v>
      </c>
      <c r="D7605" s="3">
        <v>1213</v>
      </c>
      <c r="E7605" s="3">
        <v>1062</v>
      </c>
    </row>
    <row r="7606" spans="1:5" x14ac:dyDescent="0.4">
      <c r="A7606">
        <v>2023</v>
      </c>
      <c r="B7606">
        <v>5</v>
      </c>
      <c r="C7606">
        <v>5</v>
      </c>
      <c r="D7606" s="3">
        <v>1255</v>
      </c>
      <c r="E7606" s="3">
        <v>1235</v>
      </c>
    </row>
    <row r="7607" spans="1:5" x14ac:dyDescent="0.4">
      <c r="A7607">
        <v>2023</v>
      </c>
      <c r="B7607">
        <v>5</v>
      </c>
      <c r="C7607">
        <v>6</v>
      </c>
      <c r="D7607" s="3">
        <v>1333</v>
      </c>
      <c r="E7607" s="3">
        <v>1213</v>
      </c>
    </row>
    <row r="7608" spans="1:5" x14ac:dyDescent="0.4">
      <c r="A7608">
        <v>2023</v>
      </c>
      <c r="B7608">
        <v>5</v>
      </c>
      <c r="C7608">
        <v>7</v>
      </c>
      <c r="D7608" s="3">
        <v>1424</v>
      </c>
      <c r="E7608" s="3">
        <v>1273</v>
      </c>
    </row>
    <row r="7609" spans="1:5" x14ac:dyDescent="0.4">
      <c r="A7609">
        <v>2023</v>
      </c>
      <c r="B7609">
        <v>5</v>
      </c>
      <c r="C7609">
        <v>8</v>
      </c>
      <c r="D7609" s="3">
        <v>1404</v>
      </c>
      <c r="E7609" s="3">
        <v>1411</v>
      </c>
    </row>
    <row r="7610" spans="1:5" x14ac:dyDescent="0.4">
      <c r="A7610">
        <v>2023</v>
      </c>
      <c r="B7610">
        <v>5</v>
      </c>
      <c r="C7610">
        <v>9</v>
      </c>
      <c r="D7610" s="3">
        <v>1382</v>
      </c>
      <c r="E7610" s="3">
        <v>1382</v>
      </c>
    </row>
    <row r="7611" spans="1:5" x14ac:dyDescent="0.4">
      <c r="A7611">
        <v>2023</v>
      </c>
      <c r="B7611">
        <v>5</v>
      </c>
      <c r="C7611">
        <v>10</v>
      </c>
      <c r="D7611" s="3">
        <v>1474</v>
      </c>
      <c r="E7611" s="3">
        <v>1397</v>
      </c>
    </row>
    <row r="7612" spans="1:5" x14ac:dyDescent="0.4">
      <c r="A7612">
        <v>2023</v>
      </c>
      <c r="B7612">
        <v>5</v>
      </c>
      <c r="C7612">
        <v>11</v>
      </c>
      <c r="D7612" s="3">
        <v>1450</v>
      </c>
      <c r="E7612" s="3">
        <v>1525</v>
      </c>
    </row>
    <row r="7613" spans="1:5" x14ac:dyDescent="0.4">
      <c r="A7613">
        <v>2023</v>
      </c>
      <c r="B7613">
        <v>5</v>
      </c>
      <c r="C7613">
        <v>12</v>
      </c>
      <c r="D7613" s="3">
        <v>1603</v>
      </c>
      <c r="E7613" s="3">
        <v>1500</v>
      </c>
    </row>
    <row r="7614" spans="1:5" x14ac:dyDescent="0.4">
      <c r="A7614">
        <v>2023</v>
      </c>
      <c r="B7614">
        <v>5</v>
      </c>
      <c r="C7614">
        <v>13</v>
      </c>
      <c r="D7614" s="3">
        <v>1577</v>
      </c>
      <c r="E7614" s="3">
        <v>1479</v>
      </c>
    </row>
    <row r="7615" spans="1:5" x14ac:dyDescent="0.4">
      <c r="A7615">
        <v>2023</v>
      </c>
      <c r="B7615">
        <v>5</v>
      </c>
      <c r="C7615">
        <v>14</v>
      </c>
      <c r="D7615" s="3">
        <v>1572</v>
      </c>
      <c r="E7615" s="3">
        <v>1531</v>
      </c>
    </row>
    <row r="7616" spans="1:5" x14ac:dyDescent="0.4">
      <c r="A7616">
        <v>2023</v>
      </c>
      <c r="B7616">
        <v>5</v>
      </c>
      <c r="C7616">
        <v>15</v>
      </c>
      <c r="D7616" s="3">
        <v>1946</v>
      </c>
      <c r="E7616" s="3">
        <v>1587</v>
      </c>
    </row>
    <row r="7617" spans="1:5" x14ac:dyDescent="0.4">
      <c r="A7617">
        <v>2023</v>
      </c>
      <c r="B7617">
        <v>5</v>
      </c>
      <c r="C7617">
        <v>16</v>
      </c>
      <c r="D7617" s="3">
        <v>2020</v>
      </c>
      <c r="E7617" s="3">
        <v>1658</v>
      </c>
    </row>
    <row r="7618" spans="1:5" x14ac:dyDescent="0.4">
      <c r="A7618">
        <v>2023</v>
      </c>
      <c r="B7618">
        <v>5</v>
      </c>
      <c r="C7618">
        <v>17</v>
      </c>
      <c r="D7618" s="3">
        <v>2001</v>
      </c>
      <c r="E7618" s="3">
        <v>1518</v>
      </c>
    </row>
    <row r="7619" spans="1:5" x14ac:dyDescent="0.4">
      <c r="A7619">
        <v>2023</v>
      </c>
      <c r="B7619">
        <v>5</v>
      </c>
      <c r="C7619">
        <v>18</v>
      </c>
      <c r="D7619" s="3">
        <v>2693</v>
      </c>
      <c r="E7619" s="3">
        <v>1829</v>
      </c>
    </row>
    <row r="7620" spans="1:5" x14ac:dyDescent="0.4">
      <c r="A7620">
        <v>2023</v>
      </c>
      <c r="B7620">
        <v>5</v>
      </c>
      <c r="C7620">
        <v>19</v>
      </c>
      <c r="D7620" s="3">
        <v>2519</v>
      </c>
      <c r="E7620" s="3">
        <v>1831</v>
      </c>
    </row>
    <row r="7621" spans="1:5" x14ac:dyDescent="0.4">
      <c r="A7621">
        <v>2023</v>
      </c>
      <c r="B7621">
        <v>5</v>
      </c>
      <c r="C7621">
        <v>20</v>
      </c>
      <c r="D7621" s="3">
        <v>2447</v>
      </c>
      <c r="E7621" s="3">
        <v>1856</v>
      </c>
    </row>
    <row r="7622" spans="1:5" x14ac:dyDescent="0.4">
      <c r="A7622">
        <v>2023</v>
      </c>
      <c r="B7622">
        <v>5</v>
      </c>
      <c r="C7622">
        <v>21</v>
      </c>
      <c r="D7622" s="3">
        <v>2550</v>
      </c>
      <c r="E7622" s="3">
        <v>1831</v>
      </c>
    </row>
    <row r="7623" spans="1:5" x14ac:dyDescent="0.4">
      <c r="A7623">
        <v>2023</v>
      </c>
      <c r="B7623">
        <v>5</v>
      </c>
      <c r="C7623">
        <v>22</v>
      </c>
      <c r="D7623" s="3">
        <v>2356</v>
      </c>
      <c r="E7623" s="3">
        <v>1798</v>
      </c>
    </row>
    <row r="7624" spans="1:5" x14ac:dyDescent="0.4">
      <c r="A7624">
        <v>2023</v>
      </c>
      <c r="B7624">
        <v>5</v>
      </c>
      <c r="C7624">
        <v>23</v>
      </c>
      <c r="D7624" s="3">
        <v>2107</v>
      </c>
      <c r="E7624" s="3">
        <v>1756</v>
      </c>
    </row>
    <row r="7625" spans="1:5" x14ac:dyDescent="0.4">
      <c r="A7625">
        <v>2023</v>
      </c>
      <c r="B7625">
        <v>5</v>
      </c>
      <c r="C7625">
        <v>24</v>
      </c>
      <c r="D7625" s="3">
        <v>1977</v>
      </c>
      <c r="E7625" s="3">
        <v>1682</v>
      </c>
    </row>
    <row r="7626" spans="1:5" x14ac:dyDescent="0.4">
      <c r="A7626">
        <v>2023</v>
      </c>
      <c r="B7626">
        <v>5</v>
      </c>
      <c r="C7626">
        <v>25</v>
      </c>
      <c r="D7626" s="3">
        <v>1889</v>
      </c>
      <c r="E7626" s="3">
        <v>1541</v>
      </c>
    </row>
    <row r="7627" spans="1:5" x14ac:dyDescent="0.4">
      <c r="A7627">
        <v>2023</v>
      </c>
      <c r="B7627">
        <v>5</v>
      </c>
      <c r="C7627">
        <v>26</v>
      </c>
      <c r="D7627" s="3">
        <v>1897</v>
      </c>
      <c r="E7627" s="3">
        <v>1543</v>
      </c>
    </row>
    <row r="7628" spans="1:5" x14ac:dyDescent="0.4">
      <c r="A7628">
        <v>2023</v>
      </c>
      <c r="B7628">
        <v>5</v>
      </c>
      <c r="C7628">
        <v>27</v>
      </c>
      <c r="D7628" s="3">
        <v>1831</v>
      </c>
      <c r="E7628" s="3">
        <v>1455</v>
      </c>
    </row>
    <row r="7629" spans="1:5" x14ac:dyDescent="0.4">
      <c r="A7629">
        <v>2023</v>
      </c>
      <c r="B7629">
        <v>5</v>
      </c>
      <c r="C7629">
        <v>28</v>
      </c>
      <c r="D7629" s="3">
        <v>1820</v>
      </c>
      <c r="E7629" s="3">
        <v>1540</v>
      </c>
    </row>
    <row r="7630" spans="1:5" x14ac:dyDescent="0.4">
      <c r="A7630">
        <v>2023</v>
      </c>
      <c r="B7630">
        <v>5</v>
      </c>
      <c r="C7630">
        <v>29</v>
      </c>
      <c r="D7630" s="3">
        <v>1770</v>
      </c>
      <c r="E7630" s="3">
        <v>1437</v>
      </c>
    </row>
    <row r="7631" spans="1:5" x14ac:dyDescent="0.4">
      <c r="A7631">
        <v>2023</v>
      </c>
      <c r="B7631">
        <v>5</v>
      </c>
      <c r="C7631">
        <v>30</v>
      </c>
      <c r="D7631" s="3">
        <v>1730</v>
      </c>
      <c r="E7631" s="3">
        <v>1389</v>
      </c>
    </row>
    <row r="7632" spans="1:5" x14ac:dyDescent="0.4">
      <c r="A7632">
        <v>2023</v>
      </c>
      <c r="B7632">
        <v>5</v>
      </c>
      <c r="C7632">
        <v>31</v>
      </c>
      <c r="D7632" s="3">
        <v>1697</v>
      </c>
      <c r="E7632" s="3">
        <v>1422</v>
      </c>
    </row>
    <row r="7633" spans="1:5" x14ac:dyDescent="0.4">
      <c r="A7633">
        <v>2023</v>
      </c>
      <c r="B7633">
        <v>5</v>
      </c>
      <c r="C7633">
        <v>32</v>
      </c>
      <c r="D7633" s="3">
        <v>1773</v>
      </c>
      <c r="E7633" s="3">
        <v>1545</v>
      </c>
    </row>
    <row r="7634" spans="1:5" x14ac:dyDescent="0.4">
      <c r="A7634">
        <v>2023</v>
      </c>
      <c r="B7634">
        <v>5</v>
      </c>
      <c r="C7634">
        <v>33</v>
      </c>
      <c r="D7634" s="3">
        <v>1757</v>
      </c>
      <c r="E7634" s="3">
        <v>1561</v>
      </c>
    </row>
    <row r="7635" spans="1:5" x14ac:dyDescent="0.4">
      <c r="A7635">
        <v>2023</v>
      </c>
      <c r="B7635">
        <v>5</v>
      </c>
      <c r="C7635">
        <v>34</v>
      </c>
      <c r="D7635" s="3">
        <v>1853</v>
      </c>
      <c r="E7635" s="3">
        <v>1633</v>
      </c>
    </row>
    <row r="7636" spans="1:5" x14ac:dyDescent="0.4">
      <c r="A7636">
        <v>2023</v>
      </c>
      <c r="B7636">
        <v>5</v>
      </c>
      <c r="C7636">
        <v>35</v>
      </c>
      <c r="D7636" s="3">
        <v>1951</v>
      </c>
      <c r="E7636" s="3">
        <v>1666</v>
      </c>
    </row>
    <row r="7637" spans="1:5" x14ac:dyDescent="0.4">
      <c r="A7637">
        <v>2023</v>
      </c>
      <c r="B7637">
        <v>5</v>
      </c>
      <c r="C7637">
        <v>36</v>
      </c>
      <c r="D7637" s="3">
        <v>1939</v>
      </c>
      <c r="E7637" s="3">
        <v>1696</v>
      </c>
    </row>
    <row r="7638" spans="1:5" x14ac:dyDescent="0.4">
      <c r="A7638">
        <v>2023</v>
      </c>
      <c r="B7638">
        <v>5</v>
      </c>
      <c r="C7638">
        <v>37</v>
      </c>
      <c r="D7638" s="3">
        <v>1967</v>
      </c>
      <c r="E7638" s="3">
        <v>1696</v>
      </c>
    </row>
    <row r="7639" spans="1:5" x14ac:dyDescent="0.4">
      <c r="A7639">
        <v>2023</v>
      </c>
      <c r="B7639">
        <v>5</v>
      </c>
      <c r="C7639">
        <v>38</v>
      </c>
      <c r="D7639" s="3">
        <v>2044</v>
      </c>
      <c r="E7639" s="3">
        <v>1928</v>
      </c>
    </row>
    <row r="7640" spans="1:5" x14ac:dyDescent="0.4">
      <c r="A7640">
        <v>2023</v>
      </c>
      <c r="B7640">
        <v>5</v>
      </c>
      <c r="C7640">
        <v>39</v>
      </c>
      <c r="D7640" s="3">
        <v>2019</v>
      </c>
      <c r="E7640" s="3">
        <v>1932</v>
      </c>
    </row>
    <row r="7641" spans="1:5" x14ac:dyDescent="0.4">
      <c r="A7641">
        <v>2023</v>
      </c>
      <c r="B7641">
        <v>5</v>
      </c>
      <c r="C7641">
        <v>40</v>
      </c>
      <c r="D7641" s="3">
        <v>2167</v>
      </c>
      <c r="E7641" s="3">
        <v>1989</v>
      </c>
    </row>
    <row r="7642" spans="1:5" x14ac:dyDescent="0.4">
      <c r="A7642">
        <v>2023</v>
      </c>
      <c r="B7642">
        <v>5</v>
      </c>
      <c r="C7642">
        <v>41</v>
      </c>
      <c r="D7642" s="3">
        <v>2096</v>
      </c>
      <c r="E7642" s="3">
        <v>2009</v>
      </c>
    </row>
    <row r="7643" spans="1:5" x14ac:dyDescent="0.4">
      <c r="A7643">
        <v>2023</v>
      </c>
      <c r="B7643">
        <v>5</v>
      </c>
      <c r="C7643">
        <v>42</v>
      </c>
      <c r="D7643" s="3">
        <v>2214</v>
      </c>
      <c r="E7643" s="3">
        <v>2081</v>
      </c>
    </row>
    <row r="7644" spans="1:5" x14ac:dyDescent="0.4">
      <c r="A7644">
        <v>2023</v>
      </c>
      <c r="B7644">
        <v>5</v>
      </c>
      <c r="C7644">
        <v>43</v>
      </c>
      <c r="D7644" s="3">
        <v>2294</v>
      </c>
      <c r="E7644" s="3">
        <v>2199</v>
      </c>
    </row>
    <row r="7645" spans="1:5" x14ac:dyDescent="0.4">
      <c r="A7645">
        <v>2023</v>
      </c>
      <c r="B7645">
        <v>5</v>
      </c>
      <c r="C7645">
        <v>44</v>
      </c>
      <c r="D7645" s="3">
        <v>2446</v>
      </c>
      <c r="E7645" s="3">
        <v>2293</v>
      </c>
    </row>
    <row r="7646" spans="1:5" x14ac:dyDescent="0.4">
      <c r="A7646">
        <v>2023</v>
      </c>
      <c r="B7646">
        <v>5</v>
      </c>
      <c r="C7646">
        <v>45</v>
      </c>
      <c r="D7646" s="3">
        <v>2504</v>
      </c>
      <c r="E7646" s="3">
        <v>2362</v>
      </c>
    </row>
    <row r="7647" spans="1:5" x14ac:dyDescent="0.4">
      <c r="A7647">
        <v>2023</v>
      </c>
      <c r="B7647">
        <v>5</v>
      </c>
      <c r="C7647">
        <v>46</v>
      </c>
      <c r="D7647" s="3">
        <v>2727</v>
      </c>
      <c r="E7647" s="3">
        <v>2591</v>
      </c>
    </row>
    <row r="7648" spans="1:5" x14ac:dyDescent="0.4">
      <c r="A7648">
        <v>2023</v>
      </c>
      <c r="B7648">
        <v>5</v>
      </c>
      <c r="C7648">
        <v>47</v>
      </c>
      <c r="D7648" s="3">
        <v>2917</v>
      </c>
      <c r="E7648" s="3">
        <v>2632</v>
      </c>
    </row>
    <row r="7649" spans="1:5" x14ac:dyDescent="0.4">
      <c r="A7649">
        <v>2023</v>
      </c>
      <c r="B7649">
        <v>5</v>
      </c>
      <c r="C7649">
        <v>48</v>
      </c>
      <c r="D7649" s="3">
        <v>3066</v>
      </c>
      <c r="E7649" s="3">
        <v>3014</v>
      </c>
    </row>
    <row r="7650" spans="1:5" x14ac:dyDescent="0.4">
      <c r="A7650">
        <v>2023</v>
      </c>
      <c r="B7650">
        <v>5</v>
      </c>
      <c r="C7650">
        <v>49</v>
      </c>
      <c r="D7650" s="3">
        <v>3332</v>
      </c>
      <c r="E7650" s="3">
        <v>3081</v>
      </c>
    </row>
    <row r="7651" spans="1:5" x14ac:dyDescent="0.4">
      <c r="A7651">
        <v>2023</v>
      </c>
      <c r="B7651">
        <v>5</v>
      </c>
      <c r="C7651">
        <v>50</v>
      </c>
      <c r="D7651" s="3">
        <v>3368</v>
      </c>
      <c r="E7651" s="3">
        <v>3131</v>
      </c>
    </row>
    <row r="7652" spans="1:5" x14ac:dyDescent="0.4">
      <c r="A7652">
        <v>2023</v>
      </c>
      <c r="B7652">
        <v>5</v>
      </c>
      <c r="C7652">
        <v>51</v>
      </c>
      <c r="D7652" s="3">
        <v>3429</v>
      </c>
      <c r="E7652" s="3">
        <v>3182</v>
      </c>
    </row>
    <row r="7653" spans="1:5" x14ac:dyDescent="0.4">
      <c r="A7653">
        <v>2023</v>
      </c>
      <c r="B7653">
        <v>5</v>
      </c>
      <c r="C7653">
        <v>52</v>
      </c>
      <c r="D7653" s="3">
        <v>3242</v>
      </c>
      <c r="E7653" s="3">
        <v>3091</v>
      </c>
    </row>
    <row r="7654" spans="1:5" x14ac:dyDescent="0.4">
      <c r="A7654">
        <v>2023</v>
      </c>
      <c r="B7654">
        <v>5</v>
      </c>
      <c r="C7654">
        <v>53</v>
      </c>
      <c r="D7654" s="3">
        <v>3119</v>
      </c>
      <c r="E7654" s="3">
        <v>2912</v>
      </c>
    </row>
    <row r="7655" spans="1:5" x14ac:dyDescent="0.4">
      <c r="A7655">
        <v>2023</v>
      </c>
      <c r="B7655">
        <v>5</v>
      </c>
      <c r="C7655">
        <v>54</v>
      </c>
      <c r="D7655" s="3">
        <v>3224</v>
      </c>
      <c r="E7655" s="3">
        <v>2877</v>
      </c>
    </row>
    <row r="7656" spans="1:5" x14ac:dyDescent="0.4">
      <c r="A7656">
        <v>2023</v>
      </c>
      <c r="B7656">
        <v>5</v>
      </c>
      <c r="C7656">
        <v>55</v>
      </c>
      <c r="D7656" s="3">
        <v>3010</v>
      </c>
      <c r="E7656" s="3">
        <v>2883</v>
      </c>
    </row>
    <row r="7657" spans="1:5" x14ac:dyDescent="0.4">
      <c r="A7657">
        <v>2023</v>
      </c>
      <c r="B7657">
        <v>5</v>
      </c>
      <c r="C7657">
        <v>56</v>
      </c>
      <c r="D7657" s="3">
        <v>2742</v>
      </c>
      <c r="E7657" s="3">
        <v>2591</v>
      </c>
    </row>
    <row r="7658" spans="1:5" x14ac:dyDescent="0.4">
      <c r="A7658">
        <v>2023</v>
      </c>
      <c r="B7658">
        <v>5</v>
      </c>
      <c r="C7658">
        <v>57</v>
      </c>
      <c r="D7658" s="3">
        <v>2510</v>
      </c>
      <c r="E7658" s="3">
        <v>2425</v>
      </c>
    </row>
    <row r="7659" spans="1:5" x14ac:dyDescent="0.4">
      <c r="A7659">
        <v>2023</v>
      </c>
      <c r="B7659">
        <v>5</v>
      </c>
      <c r="C7659">
        <v>58</v>
      </c>
      <c r="D7659" s="3">
        <v>2653</v>
      </c>
      <c r="E7659" s="3">
        <v>2684</v>
      </c>
    </row>
    <row r="7660" spans="1:5" x14ac:dyDescent="0.4">
      <c r="A7660">
        <v>2023</v>
      </c>
      <c r="B7660">
        <v>5</v>
      </c>
      <c r="C7660">
        <v>59</v>
      </c>
      <c r="D7660" s="3">
        <v>2576</v>
      </c>
      <c r="E7660" s="3">
        <v>2431</v>
      </c>
    </row>
    <row r="7661" spans="1:5" x14ac:dyDescent="0.4">
      <c r="A7661">
        <v>2023</v>
      </c>
      <c r="B7661">
        <v>5</v>
      </c>
      <c r="C7661">
        <v>60</v>
      </c>
      <c r="D7661" s="3">
        <v>2517</v>
      </c>
      <c r="E7661" s="3">
        <v>2332</v>
      </c>
    </row>
    <row r="7662" spans="1:5" x14ac:dyDescent="0.4">
      <c r="A7662">
        <v>2023</v>
      </c>
      <c r="B7662">
        <v>5</v>
      </c>
      <c r="C7662">
        <v>61</v>
      </c>
      <c r="D7662" s="3">
        <v>2430</v>
      </c>
      <c r="E7662" s="3">
        <v>2372</v>
      </c>
    </row>
    <row r="7663" spans="1:5" x14ac:dyDescent="0.4">
      <c r="A7663">
        <v>2023</v>
      </c>
      <c r="B7663">
        <v>5</v>
      </c>
      <c r="C7663">
        <v>62</v>
      </c>
      <c r="D7663" s="3">
        <v>2270</v>
      </c>
      <c r="E7663" s="3">
        <v>2268</v>
      </c>
    </row>
    <row r="7664" spans="1:5" x14ac:dyDescent="0.4">
      <c r="A7664">
        <v>2023</v>
      </c>
      <c r="B7664">
        <v>5</v>
      </c>
      <c r="C7664">
        <v>63</v>
      </c>
      <c r="D7664" s="3">
        <v>2408</v>
      </c>
      <c r="E7664" s="3">
        <v>2226</v>
      </c>
    </row>
    <row r="7665" spans="1:5" x14ac:dyDescent="0.4">
      <c r="A7665">
        <v>2023</v>
      </c>
      <c r="B7665">
        <v>5</v>
      </c>
      <c r="C7665">
        <v>64</v>
      </c>
      <c r="D7665" s="3">
        <v>2367</v>
      </c>
      <c r="E7665" s="3">
        <v>2294</v>
      </c>
    </row>
    <row r="7666" spans="1:5" x14ac:dyDescent="0.4">
      <c r="A7666">
        <v>2023</v>
      </c>
      <c r="B7666">
        <v>5</v>
      </c>
      <c r="C7666">
        <v>65</v>
      </c>
      <c r="D7666" s="3">
        <v>2199</v>
      </c>
      <c r="E7666" s="3">
        <v>2160</v>
      </c>
    </row>
    <row r="7667" spans="1:5" x14ac:dyDescent="0.4">
      <c r="A7667">
        <v>2023</v>
      </c>
      <c r="B7667">
        <v>5</v>
      </c>
      <c r="C7667">
        <v>66</v>
      </c>
      <c r="D7667" s="3">
        <v>2186</v>
      </c>
      <c r="E7667" s="3">
        <v>2190</v>
      </c>
    </row>
    <row r="7668" spans="1:5" x14ac:dyDescent="0.4">
      <c r="A7668">
        <v>2023</v>
      </c>
      <c r="B7668">
        <v>5</v>
      </c>
      <c r="C7668">
        <v>67</v>
      </c>
      <c r="D7668" s="3">
        <v>2259</v>
      </c>
      <c r="E7668" s="3">
        <v>2283</v>
      </c>
    </row>
    <row r="7669" spans="1:5" x14ac:dyDescent="0.4">
      <c r="A7669">
        <v>2023</v>
      </c>
      <c r="B7669">
        <v>5</v>
      </c>
      <c r="C7669">
        <v>68</v>
      </c>
      <c r="D7669" s="3">
        <v>2300</v>
      </c>
      <c r="E7669" s="3">
        <v>2409</v>
      </c>
    </row>
    <row r="7670" spans="1:5" x14ac:dyDescent="0.4">
      <c r="A7670">
        <v>2023</v>
      </c>
      <c r="B7670">
        <v>5</v>
      </c>
      <c r="C7670">
        <v>69</v>
      </c>
      <c r="D7670" s="3">
        <v>2341</v>
      </c>
      <c r="E7670" s="3">
        <v>2414</v>
      </c>
    </row>
    <row r="7671" spans="1:5" x14ac:dyDescent="0.4">
      <c r="A7671">
        <v>2023</v>
      </c>
      <c r="B7671">
        <v>5</v>
      </c>
      <c r="C7671">
        <v>70</v>
      </c>
      <c r="D7671" s="3">
        <v>2503</v>
      </c>
      <c r="E7671" s="3">
        <v>2582</v>
      </c>
    </row>
    <row r="7672" spans="1:5" x14ac:dyDescent="0.4">
      <c r="A7672">
        <v>2023</v>
      </c>
      <c r="B7672">
        <v>5</v>
      </c>
      <c r="C7672">
        <v>71</v>
      </c>
      <c r="D7672" s="3">
        <v>2632</v>
      </c>
      <c r="E7672" s="3">
        <v>2854</v>
      </c>
    </row>
    <row r="7673" spans="1:5" x14ac:dyDescent="0.4">
      <c r="A7673">
        <v>2023</v>
      </c>
      <c r="B7673">
        <v>5</v>
      </c>
      <c r="C7673">
        <v>72</v>
      </c>
      <c r="D7673" s="3">
        <v>2844</v>
      </c>
      <c r="E7673" s="3">
        <v>3033</v>
      </c>
    </row>
    <row r="7674" spans="1:5" x14ac:dyDescent="0.4">
      <c r="A7674">
        <v>2023</v>
      </c>
      <c r="B7674">
        <v>5</v>
      </c>
      <c r="C7674">
        <v>73</v>
      </c>
      <c r="D7674" s="3">
        <v>3124</v>
      </c>
      <c r="E7674" s="3">
        <v>3581</v>
      </c>
    </row>
    <row r="7675" spans="1:5" x14ac:dyDescent="0.4">
      <c r="A7675">
        <v>2023</v>
      </c>
      <c r="B7675">
        <v>5</v>
      </c>
      <c r="C7675">
        <v>74</v>
      </c>
      <c r="D7675" s="3">
        <v>3191</v>
      </c>
      <c r="E7675" s="3">
        <v>3665</v>
      </c>
    </row>
    <row r="7676" spans="1:5" x14ac:dyDescent="0.4">
      <c r="A7676">
        <v>2023</v>
      </c>
      <c r="B7676">
        <v>5</v>
      </c>
      <c r="C7676">
        <v>75</v>
      </c>
      <c r="D7676" s="3">
        <v>3302</v>
      </c>
      <c r="E7676" s="3">
        <v>3923</v>
      </c>
    </row>
    <row r="7677" spans="1:5" x14ac:dyDescent="0.4">
      <c r="A7677">
        <v>2023</v>
      </c>
      <c r="B7677">
        <v>5</v>
      </c>
      <c r="C7677">
        <v>76</v>
      </c>
      <c r="D7677" s="3">
        <v>2771</v>
      </c>
      <c r="E7677" s="3">
        <v>3364</v>
      </c>
    </row>
    <row r="7678" spans="1:5" x14ac:dyDescent="0.4">
      <c r="A7678">
        <v>2023</v>
      </c>
      <c r="B7678">
        <v>5</v>
      </c>
      <c r="C7678">
        <v>77</v>
      </c>
      <c r="D7678" s="3">
        <v>1680</v>
      </c>
      <c r="E7678" s="3">
        <v>2143</v>
      </c>
    </row>
    <row r="7679" spans="1:5" x14ac:dyDescent="0.4">
      <c r="A7679">
        <v>2023</v>
      </c>
      <c r="B7679">
        <v>5</v>
      </c>
      <c r="C7679">
        <v>78</v>
      </c>
      <c r="D7679" s="3">
        <v>2056</v>
      </c>
      <c r="E7679" s="3">
        <v>2692</v>
      </c>
    </row>
    <row r="7680" spans="1:5" x14ac:dyDescent="0.4">
      <c r="A7680">
        <v>2023</v>
      </c>
      <c r="B7680">
        <v>5</v>
      </c>
      <c r="C7680">
        <v>79</v>
      </c>
      <c r="D7680" s="3">
        <v>2534</v>
      </c>
      <c r="E7680" s="3">
        <v>3192</v>
      </c>
    </row>
    <row r="7681" spans="1:5" x14ac:dyDescent="0.4">
      <c r="A7681">
        <v>2023</v>
      </c>
      <c r="B7681">
        <v>5</v>
      </c>
      <c r="C7681">
        <v>80</v>
      </c>
      <c r="D7681" s="3">
        <v>2357</v>
      </c>
      <c r="E7681" s="3">
        <v>2858</v>
      </c>
    </row>
    <row r="7682" spans="1:5" x14ac:dyDescent="0.4">
      <c r="A7682">
        <v>2023</v>
      </c>
      <c r="B7682">
        <v>5</v>
      </c>
      <c r="C7682">
        <v>81</v>
      </c>
      <c r="D7682" s="3">
        <v>2280</v>
      </c>
      <c r="E7682" s="3">
        <v>2863</v>
      </c>
    </row>
    <row r="7683" spans="1:5" x14ac:dyDescent="0.4">
      <c r="A7683">
        <v>2023</v>
      </c>
      <c r="B7683">
        <v>5</v>
      </c>
      <c r="C7683">
        <v>82</v>
      </c>
      <c r="D7683" s="3">
        <v>1974</v>
      </c>
      <c r="E7683" s="3">
        <v>2602</v>
      </c>
    </row>
    <row r="7684" spans="1:5" x14ac:dyDescent="0.4">
      <c r="A7684">
        <v>2023</v>
      </c>
      <c r="B7684">
        <v>5</v>
      </c>
      <c r="C7684">
        <v>83</v>
      </c>
      <c r="D7684" s="3">
        <v>1703</v>
      </c>
      <c r="E7684" s="3">
        <v>2311</v>
      </c>
    </row>
    <row r="7685" spans="1:5" x14ac:dyDescent="0.4">
      <c r="A7685">
        <v>2023</v>
      </c>
      <c r="B7685">
        <v>5</v>
      </c>
      <c r="C7685">
        <v>84</v>
      </c>
      <c r="D7685" s="3">
        <v>1431</v>
      </c>
      <c r="E7685" s="3">
        <v>1954</v>
      </c>
    </row>
    <row r="7686" spans="1:5" x14ac:dyDescent="0.4">
      <c r="A7686">
        <v>2023</v>
      </c>
      <c r="B7686">
        <v>5</v>
      </c>
      <c r="C7686">
        <v>85</v>
      </c>
      <c r="D7686" s="3">
        <v>1418</v>
      </c>
      <c r="E7686" s="3">
        <v>2062</v>
      </c>
    </row>
    <row r="7687" spans="1:5" x14ac:dyDescent="0.4">
      <c r="A7687">
        <v>2023</v>
      </c>
      <c r="B7687">
        <v>5</v>
      </c>
      <c r="C7687">
        <v>86</v>
      </c>
      <c r="D7687" s="3">
        <v>1227</v>
      </c>
      <c r="E7687" s="3">
        <v>1788</v>
      </c>
    </row>
    <row r="7688" spans="1:5" x14ac:dyDescent="0.4">
      <c r="A7688">
        <v>2023</v>
      </c>
      <c r="B7688">
        <v>5</v>
      </c>
      <c r="C7688">
        <v>87</v>
      </c>
      <c r="D7688" s="3">
        <v>1139</v>
      </c>
      <c r="E7688" s="3">
        <v>1812</v>
      </c>
    </row>
    <row r="7689" spans="1:5" x14ac:dyDescent="0.4">
      <c r="A7689">
        <v>2023</v>
      </c>
      <c r="B7689">
        <v>5</v>
      </c>
      <c r="C7689">
        <v>88</v>
      </c>
      <c r="D7689" s="3">
        <v>973</v>
      </c>
      <c r="E7689" s="3">
        <v>1589</v>
      </c>
    </row>
    <row r="7690" spans="1:5" x14ac:dyDescent="0.4">
      <c r="A7690">
        <v>2023</v>
      </c>
      <c r="B7690">
        <v>5</v>
      </c>
      <c r="C7690">
        <v>89</v>
      </c>
      <c r="D7690" s="3">
        <v>697</v>
      </c>
      <c r="E7690" s="3">
        <v>1344</v>
      </c>
    </row>
    <row r="7691" spans="1:5" x14ac:dyDescent="0.4">
      <c r="A7691">
        <v>2023</v>
      </c>
      <c r="B7691">
        <v>5</v>
      </c>
      <c r="C7691">
        <v>90</v>
      </c>
      <c r="D7691" s="3">
        <v>636</v>
      </c>
      <c r="E7691" s="3">
        <v>1244</v>
      </c>
    </row>
    <row r="7692" spans="1:5" x14ac:dyDescent="0.4">
      <c r="A7692">
        <v>2023</v>
      </c>
      <c r="B7692">
        <v>5</v>
      </c>
      <c r="C7692">
        <v>91</v>
      </c>
      <c r="D7692" s="3">
        <v>466</v>
      </c>
      <c r="E7692" s="3">
        <v>1048</v>
      </c>
    </row>
    <row r="7693" spans="1:5" x14ac:dyDescent="0.4">
      <c r="A7693">
        <v>2023</v>
      </c>
      <c r="B7693">
        <v>5</v>
      </c>
      <c r="C7693">
        <v>92</v>
      </c>
      <c r="D7693" s="3">
        <v>365</v>
      </c>
      <c r="E7693" s="3">
        <v>845</v>
      </c>
    </row>
    <row r="7694" spans="1:5" x14ac:dyDescent="0.4">
      <c r="A7694">
        <v>2023</v>
      </c>
      <c r="B7694">
        <v>5</v>
      </c>
      <c r="C7694">
        <v>93</v>
      </c>
      <c r="D7694" s="3">
        <v>234</v>
      </c>
      <c r="E7694" s="3">
        <v>745</v>
      </c>
    </row>
    <row r="7695" spans="1:5" x14ac:dyDescent="0.4">
      <c r="A7695">
        <v>2023</v>
      </c>
      <c r="B7695">
        <v>5</v>
      </c>
      <c r="C7695">
        <v>94</v>
      </c>
      <c r="D7695" s="3">
        <v>189</v>
      </c>
      <c r="E7695" s="3">
        <v>578</v>
      </c>
    </row>
    <row r="7696" spans="1:5" x14ac:dyDescent="0.4">
      <c r="A7696">
        <v>2023</v>
      </c>
      <c r="B7696">
        <v>5</v>
      </c>
      <c r="C7696">
        <v>95</v>
      </c>
      <c r="D7696" s="3">
        <v>168</v>
      </c>
      <c r="E7696" s="3">
        <v>420</v>
      </c>
    </row>
    <row r="7697" spans="1:5" x14ac:dyDescent="0.4">
      <c r="A7697">
        <v>2023</v>
      </c>
      <c r="B7697">
        <v>5</v>
      </c>
      <c r="C7697">
        <v>96</v>
      </c>
      <c r="D7697" s="3">
        <v>86</v>
      </c>
      <c r="E7697" s="3">
        <v>325</v>
      </c>
    </row>
    <row r="7698" spans="1:5" x14ac:dyDescent="0.4">
      <c r="A7698">
        <v>2023</v>
      </c>
      <c r="B7698">
        <v>5</v>
      </c>
      <c r="C7698">
        <v>97</v>
      </c>
      <c r="D7698" s="3">
        <v>62</v>
      </c>
      <c r="E7698" s="3">
        <v>284</v>
      </c>
    </row>
    <row r="7699" spans="1:5" x14ac:dyDescent="0.4">
      <c r="A7699">
        <v>2023</v>
      </c>
      <c r="B7699">
        <v>5</v>
      </c>
      <c r="C7699">
        <v>98</v>
      </c>
      <c r="D7699" s="3">
        <v>38</v>
      </c>
      <c r="E7699" s="3">
        <v>205</v>
      </c>
    </row>
    <row r="7700" spans="1:5" x14ac:dyDescent="0.4">
      <c r="A7700">
        <v>2023</v>
      </c>
      <c r="B7700">
        <v>5</v>
      </c>
      <c r="C7700">
        <v>99</v>
      </c>
      <c r="D7700" s="3">
        <v>26</v>
      </c>
      <c r="E7700" s="3">
        <v>135</v>
      </c>
    </row>
    <row r="7701" spans="1:5" x14ac:dyDescent="0.4">
      <c r="A7701">
        <v>2023</v>
      </c>
      <c r="B7701">
        <v>5</v>
      </c>
      <c r="C7701">
        <v>100</v>
      </c>
      <c r="D7701" s="3">
        <v>13</v>
      </c>
      <c r="E7701" s="3">
        <v>99</v>
      </c>
    </row>
    <row r="7702" spans="1:5" x14ac:dyDescent="0.4">
      <c r="A7702">
        <v>2023</v>
      </c>
      <c r="B7702">
        <v>5</v>
      </c>
      <c r="C7702">
        <v>101</v>
      </c>
      <c r="D7702" s="3">
        <v>7</v>
      </c>
      <c r="E7702" s="3">
        <v>53</v>
      </c>
    </row>
    <row r="7703" spans="1:5" x14ac:dyDescent="0.4">
      <c r="A7703">
        <v>2023</v>
      </c>
      <c r="B7703">
        <v>5</v>
      </c>
      <c r="C7703">
        <v>102</v>
      </c>
      <c r="D7703" s="3">
        <v>4</v>
      </c>
      <c r="E7703" s="3">
        <v>44</v>
      </c>
    </row>
    <row r="7704" spans="1:5" x14ac:dyDescent="0.4">
      <c r="A7704">
        <v>2023</v>
      </c>
      <c r="B7704">
        <v>5</v>
      </c>
      <c r="C7704">
        <v>103</v>
      </c>
      <c r="D7704" s="3">
        <v>2</v>
      </c>
      <c r="E7704" s="3">
        <v>21</v>
      </c>
    </row>
    <row r="7705" spans="1:5" x14ac:dyDescent="0.4">
      <c r="A7705">
        <v>2023</v>
      </c>
      <c r="B7705">
        <v>5</v>
      </c>
      <c r="C7705">
        <v>104</v>
      </c>
      <c r="D7705" s="3">
        <v>1</v>
      </c>
      <c r="E7705" s="3">
        <v>14</v>
      </c>
    </row>
    <row r="7706" spans="1:5" x14ac:dyDescent="0.4">
      <c r="A7706">
        <v>2023</v>
      </c>
      <c r="B7706">
        <v>5</v>
      </c>
      <c r="C7706">
        <v>105</v>
      </c>
      <c r="D7706" s="3">
        <v>1</v>
      </c>
      <c r="E7706" s="3">
        <v>9</v>
      </c>
    </row>
    <row r="7707" spans="1:5" x14ac:dyDescent="0.4">
      <c r="A7707">
        <v>2023</v>
      </c>
      <c r="B7707">
        <v>5</v>
      </c>
      <c r="C7707">
        <v>106</v>
      </c>
      <c r="D7707" s="3">
        <v>1</v>
      </c>
      <c r="E7707" s="3"/>
    </row>
    <row r="7708" spans="1:5" x14ac:dyDescent="0.4">
      <c r="A7708">
        <v>2023</v>
      </c>
      <c r="B7708">
        <v>5</v>
      </c>
      <c r="C7708">
        <v>107</v>
      </c>
      <c r="D7708" s="3"/>
      <c r="E7708" s="3">
        <v>1</v>
      </c>
    </row>
    <row r="7709" spans="1:5" x14ac:dyDescent="0.4">
      <c r="A7709">
        <v>2023</v>
      </c>
      <c r="B7709">
        <v>5</v>
      </c>
      <c r="C7709">
        <v>108</v>
      </c>
      <c r="D7709" s="3"/>
      <c r="E7709" s="3"/>
    </row>
    <row r="7710" spans="1:5" x14ac:dyDescent="0.4">
      <c r="A7710">
        <v>2023</v>
      </c>
      <c r="B7710">
        <v>5</v>
      </c>
      <c r="C7710">
        <v>109</v>
      </c>
      <c r="D7710" s="3">
        <v>1</v>
      </c>
      <c r="E7710" s="3">
        <v>1</v>
      </c>
    </row>
    <row r="7711" spans="1:5" x14ac:dyDescent="0.4">
      <c r="A7711">
        <v>2023</v>
      </c>
      <c r="B7711">
        <v>5</v>
      </c>
      <c r="C7711">
        <v>110</v>
      </c>
      <c r="D7711" s="3"/>
      <c r="E7711" s="3"/>
    </row>
    <row r="7712" spans="1:5" x14ac:dyDescent="0.4">
      <c r="A7712">
        <v>2023</v>
      </c>
      <c r="B7712">
        <v>5</v>
      </c>
      <c r="C7712">
        <v>111</v>
      </c>
      <c r="D7712" s="3"/>
      <c r="E7712" s="3"/>
    </row>
    <row r="7713" spans="1:5" x14ac:dyDescent="0.4">
      <c r="A7713">
        <v>2023</v>
      </c>
      <c r="B7713">
        <v>5</v>
      </c>
      <c r="C7713">
        <v>112</v>
      </c>
      <c r="D7713" s="3"/>
      <c r="E7713" s="3"/>
    </row>
    <row r="7714" spans="1:5" x14ac:dyDescent="0.4">
      <c r="A7714">
        <v>2023</v>
      </c>
      <c r="B7714">
        <v>5</v>
      </c>
      <c r="C7714">
        <v>113</v>
      </c>
      <c r="D7714" s="3"/>
      <c r="E7714" s="3"/>
    </row>
    <row r="7715" spans="1:5" x14ac:dyDescent="0.4">
      <c r="A7715">
        <v>2023</v>
      </c>
      <c r="B7715">
        <v>5</v>
      </c>
      <c r="C7715">
        <v>114</v>
      </c>
      <c r="D7715" s="3"/>
      <c r="E7715" s="3"/>
    </row>
    <row r="7716" spans="1:5" x14ac:dyDescent="0.4">
      <c r="A7716">
        <v>2023</v>
      </c>
      <c r="B7716">
        <v>5</v>
      </c>
      <c r="C7716">
        <v>115</v>
      </c>
      <c r="D7716" s="3"/>
      <c r="E7716" s="3"/>
    </row>
    <row r="7717" spans="1:5" x14ac:dyDescent="0.4">
      <c r="A7717">
        <v>2023</v>
      </c>
      <c r="B7717">
        <v>5</v>
      </c>
      <c r="C7717">
        <v>116</v>
      </c>
      <c r="D7717" s="3"/>
      <c r="E7717" s="3"/>
    </row>
    <row r="7718" spans="1:5" x14ac:dyDescent="0.4">
      <c r="A7718">
        <v>2023</v>
      </c>
      <c r="B7718">
        <v>5</v>
      </c>
      <c r="C7718">
        <v>117</v>
      </c>
      <c r="D7718" s="3"/>
      <c r="E7718" s="3"/>
    </row>
    <row r="7719" spans="1:5" x14ac:dyDescent="0.4">
      <c r="A7719">
        <v>2023</v>
      </c>
      <c r="B7719">
        <v>5</v>
      </c>
      <c r="C7719">
        <v>118</v>
      </c>
      <c r="D7719" s="3"/>
      <c r="E7719" s="3"/>
    </row>
    <row r="7720" spans="1:5" x14ac:dyDescent="0.4">
      <c r="A7720">
        <v>2023</v>
      </c>
      <c r="B7720">
        <v>5</v>
      </c>
      <c r="C7720">
        <v>119</v>
      </c>
      <c r="D7720" s="3"/>
      <c r="E7720" s="3"/>
    </row>
    <row r="7721" spans="1:5" x14ac:dyDescent="0.4">
      <c r="A7721">
        <v>2023</v>
      </c>
      <c r="B7721">
        <v>5</v>
      </c>
      <c r="C7721">
        <v>120</v>
      </c>
      <c r="D7721" s="3"/>
      <c r="E7721" s="3"/>
    </row>
    <row r="7722" spans="1:5" x14ac:dyDescent="0.4">
      <c r="A7722">
        <v>2023</v>
      </c>
      <c r="B7722">
        <v>5</v>
      </c>
      <c r="C7722">
        <v>121</v>
      </c>
      <c r="D7722" s="3"/>
      <c r="E7722" s="3"/>
    </row>
    <row r="7723" spans="1:5" x14ac:dyDescent="0.4">
      <c r="A7723">
        <v>2023</v>
      </c>
      <c r="B7723">
        <v>5</v>
      </c>
      <c r="C7723">
        <v>122</v>
      </c>
      <c r="D7723" s="3"/>
      <c r="E7723" s="3"/>
    </row>
    <row r="7724" spans="1:5" x14ac:dyDescent="0.4">
      <c r="A7724">
        <v>2023</v>
      </c>
      <c r="B7724">
        <v>5</v>
      </c>
      <c r="C7724">
        <v>123</v>
      </c>
      <c r="D7724" s="3"/>
      <c r="E7724" s="3"/>
    </row>
    <row r="7725" spans="1:5" x14ac:dyDescent="0.4">
      <c r="A7725">
        <v>2023</v>
      </c>
      <c r="B7725">
        <v>5</v>
      </c>
      <c r="C7725">
        <v>124</v>
      </c>
      <c r="D7725" s="3"/>
      <c r="E7725" s="3"/>
    </row>
    <row r="7726" spans="1:5" x14ac:dyDescent="0.4">
      <c r="A7726">
        <v>2023</v>
      </c>
      <c r="B7726">
        <v>5</v>
      </c>
      <c r="C7726">
        <v>125</v>
      </c>
      <c r="D7726" s="3"/>
      <c r="E7726" s="3"/>
    </row>
    <row r="7727" spans="1:5" x14ac:dyDescent="0.4">
      <c r="A7727">
        <v>2023</v>
      </c>
      <c r="B7727">
        <v>5</v>
      </c>
      <c r="C7727">
        <v>126</v>
      </c>
      <c r="D7727" s="3"/>
      <c r="E7727" s="3"/>
    </row>
    <row r="7728" spans="1:5" x14ac:dyDescent="0.4">
      <c r="A7728">
        <v>2023</v>
      </c>
      <c r="B7728">
        <v>5</v>
      </c>
      <c r="C7728">
        <v>127</v>
      </c>
      <c r="D7728" s="3"/>
      <c r="E7728" s="3"/>
    </row>
    <row r="7729" spans="1:5" x14ac:dyDescent="0.4">
      <c r="A7729">
        <v>2023</v>
      </c>
      <c r="B7729">
        <v>5</v>
      </c>
      <c r="C7729">
        <v>128</v>
      </c>
      <c r="D7729" s="3"/>
      <c r="E7729" s="3"/>
    </row>
    <row r="7730" spans="1:5" x14ac:dyDescent="0.4">
      <c r="A7730">
        <v>2023</v>
      </c>
      <c r="B7730">
        <v>5</v>
      </c>
      <c r="C7730">
        <v>129</v>
      </c>
      <c r="D7730" s="3"/>
      <c r="E7730" s="3"/>
    </row>
    <row r="7731" spans="1:5" x14ac:dyDescent="0.4">
      <c r="A7731">
        <v>2023</v>
      </c>
      <c r="B7731">
        <v>5</v>
      </c>
      <c r="C7731">
        <v>130</v>
      </c>
      <c r="D7731" s="3"/>
      <c r="E7731" s="3"/>
    </row>
    <row r="7732" spans="1:5" x14ac:dyDescent="0.4">
      <c r="A7732">
        <v>2023</v>
      </c>
      <c r="B7732">
        <v>6</v>
      </c>
      <c r="C7732">
        <v>0</v>
      </c>
      <c r="D7732" s="3">
        <v>855</v>
      </c>
      <c r="E7732" s="3">
        <v>870</v>
      </c>
    </row>
    <row r="7733" spans="1:5" x14ac:dyDescent="0.4">
      <c r="A7733">
        <v>2023</v>
      </c>
      <c r="B7733">
        <v>6</v>
      </c>
      <c r="C7733">
        <v>1</v>
      </c>
      <c r="D7733" s="3">
        <v>985</v>
      </c>
      <c r="E7733" s="3">
        <v>958</v>
      </c>
    </row>
    <row r="7734" spans="1:5" x14ac:dyDescent="0.4">
      <c r="A7734">
        <v>2023</v>
      </c>
      <c r="B7734">
        <v>6</v>
      </c>
      <c r="C7734">
        <v>2</v>
      </c>
      <c r="D7734" s="3">
        <v>988</v>
      </c>
      <c r="E7734" s="3">
        <v>979</v>
      </c>
    </row>
    <row r="7735" spans="1:5" x14ac:dyDescent="0.4">
      <c r="A7735">
        <v>2023</v>
      </c>
      <c r="B7735">
        <v>6</v>
      </c>
      <c r="C7735">
        <v>3</v>
      </c>
      <c r="D7735" s="3">
        <v>1160</v>
      </c>
      <c r="E7735" s="3">
        <v>1072</v>
      </c>
    </row>
    <row r="7736" spans="1:5" x14ac:dyDescent="0.4">
      <c r="A7736">
        <v>2023</v>
      </c>
      <c r="B7736">
        <v>6</v>
      </c>
      <c r="C7736">
        <v>4</v>
      </c>
      <c r="D7736" s="3">
        <v>1217</v>
      </c>
      <c r="E7736" s="3">
        <v>1051</v>
      </c>
    </row>
    <row r="7737" spans="1:5" x14ac:dyDescent="0.4">
      <c r="A7737">
        <v>2023</v>
      </c>
      <c r="B7737">
        <v>6</v>
      </c>
      <c r="C7737">
        <v>5</v>
      </c>
      <c r="D7737" s="3">
        <v>1267</v>
      </c>
      <c r="E7737" s="3">
        <v>1238</v>
      </c>
    </row>
    <row r="7738" spans="1:5" x14ac:dyDescent="0.4">
      <c r="A7738">
        <v>2023</v>
      </c>
      <c r="B7738">
        <v>6</v>
      </c>
      <c r="C7738">
        <v>6</v>
      </c>
      <c r="D7738" s="3">
        <v>1316</v>
      </c>
      <c r="E7738" s="3">
        <v>1201</v>
      </c>
    </row>
    <row r="7739" spans="1:5" x14ac:dyDescent="0.4">
      <c r="A7739">
        <v>2023</v>
      </c>
      <c r="B7739">
        <v>6</v>
      </c>
      <c r="C7739">
        <v>7</v>
      </c>
      <c r="D7739" s="3">
        <v>1423</v>
      </c>
      <c r="E7739" s="3">
        <v>1274</v>
      </c>
    </row>
    <row r="7740" spans="1:5" x14ac:dyDescent="0.4">
      <c r="A7740">
        <v>2023</v>
      </c>
      <c r="B7740">
        <v>6</v>
      </c>
      <c r="C7740">
        <v>8</v>
      </c>
      <c r="D7740" s="3">
        <v>1390</v>
      </c>
      <c r="E7740" s="3">
        <v>1418</v>
      </c>
    </row>
    <row r="7741" spans="1:5" x14ac:dyDescent="0.4">
      <c r="A7741">
        <v>2023</v>
      </c>
      <c r="B7741">
        <v>6</v>
      </c>
      <c r="C7741">
        <v>9</v>
      </c>
      <c r="D7741" s="3">
        <v>1385</v>
      </c>
      <c r="E7741" s="3">
        <v>1347</v>
      </c>
    </row>
    <row r="7742" spans="1:5" x14ac:dyDescent="0.4">
      <c r="A7742">
        <v>2023</v>
      </c>
      <c r="B7742">
        <v>6</v>
      </c>
      <c r="C7742">
        <v>10</v>
      </c>
      <c r="D7742" s="3">
        <v>1473</v>
      </c>
      <c r="E7742" s="3">
        <v>1425</v>
      </c>
    </row>
    <row r="7743" spans="1:5" x14ac:dyDescent="0.4">
      <c r="A7743">
        <v>2023</v>
      </c>
      <c r="B7743">
        <v>6</v>
      </c>
      <c r="C7743">
        <v>11</v>
      </c>
      <c r="D7743" s="3">
        <v>1453</v>
      </c>
      <c r="E7743" s="3">
        <v>1472</v>
      </c>
    </row>
    <row r="7744" spans="1:5" x14ac:dyDescent="0.4">
      <c r="A7744">
        <v>2023</v>
      </c>
      <c r="B7744">
        <v>6</v>
      </c>
      <c r="C7744">
        <v>12</v>
      </c>
      <c r="D7744" s="3">
        <v>1586</v>
      </c>
      <c r="E7744" s="3">
        <v>1534</v>
      </c>
    </row>
    <row r="7745" spans="1:5" x14ac:dyDescent="0.4">
      <c r="A7745">
        <v>2023</v>
      </c>
      <c r="B7745">
        <v>6</v>
      </c>
      <c r="C7745">
        <v>13</v>
      </c>
      <c r="D7745" s="3">
        <v>1590</v>
      </c>
      <c r="E7745" s="3">
        <v>1500</v>
      </c>
    </row>
    <row r="7746" spans="1:5" x14ac:dyDescent="0.4">
      <c r="A7746">
        <v>2023</v>
      </c>
      <c r="B7746">
        <v>6</v>
      </c>
      <c r="C7746">
        <v>14</v>
      </c>
      <c r="D7746" s="3">
        <v>1590</v>
      </c>
      <c r="E7746" s="3">
        <v>1524</v>
      </c>
    </row>
    <row r="7747" spans="1:5" x14ac:dyDescent="0.4">
      <c r="A7747">
        <v>2023</v>
      </c>
      <c r="B7747">
        <v>6</v>
      </c>
      <c r="C7747">
        <v>15</v>
      </c>
      <c r="D7747" s="3">
        <v>1887</v>
      </c>
      <c r="E7747" s="3">
        <v>1574</v>
      </c>
    </row>
    <row r="7748" spans="1:5" x14ac:dyDescent="0.4">
      <c r="A7748">
        <v>2023</v>
      </c>
      <c r="B7748">
        <v>6</v>
      </c>
      <c r="C7748">
        <v>16</v>
      </c>
      <c r="D7748" s="3">
        <v>2013</v>
      </c>
      <c r="E7748" s="3">
        <v>1634</v>
      </c>
    </row>
    <row r="7749" spans="1:5" x14ac:dyDescent="0.4">
      <c r="A7749">
        <v>2023</v>
      </c>
      <c r="B7749">
        <v>6</v>
      </c>
      <c r="C7749">
        <v>17</v>
      </c>
      <c r="D7749" s="3">
        <v>2000</v>
      </c>
      <c r="E7749" s="3">
        <v>1555</v>
      </c>
    </row>
    <row r="7750" spans="1:5" x14ac:dyDescent="0.4">
      <c r="A7750">
        <v>2023</v>
      </c>
      <c r="B7750">
        <v>6</v>
      </c>
      <c r="C7750">
        <v>18</v>
      </c>
      <c r="D7750" s="3">
        <v>2304</v>
      </c>
      <c r="E7750" s="3">
        <v>1797</v>
      </c>
    </row>
    <row r="7751" spans="1:5" x14ac:dyDescent="0.4">
      <c r="A7751">
        <v>2023</v>
      </c>
      <c r="B7751">
        <v>6</v>
      </c>
      <c r="C7751">
        <v>19</v>
      </c>
      <c r="D7751" s="3">
        <v>2381</v>
      </c>
      <c r="E7751" s="3">
        <v>1820</v>
      </c>
    </row>
    <row r="7752" spans="1:5" x14ac:dyDescent="0.4">
      <c r="A7752">
        <v>2023</v>
      </c>
      <c r="B7752">
        <v>6</v>
      </c>
      <c r="C7752">
        <v>20</v>
      </c>
      <c r="D7752" s="3">
        <v>2379</v>
      </c>
      <c r="E7752" s="3">
        <v>1867</v>
      </c>
    </row>
    <row r="7753" spans="1:5" x14ac:dyDescent="0.4">
      <c r="A7753">
        <v>2023</v>
      </c>
      <c r="B7753">
        <v>6</v>
      </c>
      <c r="C7753">
        <v>21</v>
      </c>
      <c r="D7753" s="3">
        <v>2496</v>
      </c>
      <c r="E7753" s="3">
        <v>1831</v>
      </c>
    </row>
    <row r="7754" spans="1:5" x14ac:dyDescent="0.4">
      <c r="A7754">
        <v>2023</v>
      </c>
      <c r="B7754">
        <v>6</v>
      </c>
      <c r="C7754">
        <v>22</v>
      </c>
      <c r="D7754" s="3">
        <v>2298</v>
      </c>
      <c r="E7754" s="3">
        <v>1772</v>
      </c>
    </row>
    <row r="7755" spans="1:5" x14ac:dyDescent="0.4">
      <c r="A7755">
        <v>2023</v>
      </c>
      <c r="B7755">
        <v>6</v>
      </c>
      <c r="C7755">
        <v>23</v>
      </c>
      <c r="D7755" s="3">
        <v>2082</v>
      </c>
      <c r="E7755" s="3">
        <v>1765</v>
      </c>
    </row>
    <row r="7756" spans="1:5" x14ac:dyDescent="0.4">
      <c r="A7756">
        <v>2023</v>
      </c>
      <c r="B7756">
        <v>6</v>
      </c>
      <c r="C7756">
        <v>24</v>
      </c>
      <c r="D7756" s="3">
        <v>1937</v>
      </c>
      <c r="E7756" s="3">
        <v>1678</v>
      </c>
    </row>
    <row r="7757" spans="1:5" x14ac:dyDescent="0.4">
      <c r="A7757">
        <v>2023</v>
      </c>
      <c r="B7757">
        <v>6</v>
      </c>
      <c r="C7757">
        <v>25</v>
      </c>
      <c r="D7757" s="3">
        <v>1900</v>
      </c>
      <c r="E7757" s="3">
        <v>1557</v>
      </c>
    </row>
    <row r="7758" spans="1:5" x14ac:dyDescent="0.4">
      <c r="A7758">
        <v>2023</v>
      </c>
      <c r="B7758">
        <v>6</v>
      </c>
      <c r="C7758">
        <v>26</v>
      </c>
      <c r="D7758" s="3">
        <v>1901</v>
      </c>
      <c r="E7758" s="3">
        <v>1549</v>
      </c>
    </row>
    <row r="7759" spans="1:5" x14ac:dyDescent="0.4">
      <c r="A7759">
        <v>2023</v>
      </c>
      <c r="B7759">
        <v>6</v>
      </c>
      <c r="C7759">
        <v>27</v>
      </c>
      <c r="D7759" s="3">
        <v>1830</v>
      </c>
      <c r="E7759" s="3">
        <v>1453</v>
      </c>
    </row>
    <row r="7760" spans="1:5" x14ac:dyDescent="0.4">
      <c r="A7760">
        <v>2023</v>
      </c>
      <c r="B7760">
        <v>6</v>
      </c>
      <c r="C7760">
        <v>28</v>
      </c>
      <c r="D7760" s="3">
        <v>1816</v>
      </c>
      <c r="E7760" s="3">
        <v>1527</v>
      </c>
    </row>
    <row r="7761" spans="1:5" x14ac:dyDescent="0.4">
      <c r="A7761">
        <v>2023</v>
      </c>
      <c r="B7761">
        <v>6</v>
      </c>
      <c r="C7761">
        <v>29</v>
      </c>
      <c r="D7761" s="3">
        <v>1767</v>
      </c>
      <c r="E7761" s="3">
        <v>1446</v>
      </c>
    </row>
    <row r="7762" spans="1:5" x14ac:dyDescent="0.4">
      <c r="A7762">
        <v>2023</v>
      </c>
      <c r="B7762">
        <v>6</v>
      </c>
      <c r="C7762">
        <v>30</v>
      </c>
      <c r="D7762" s="3">
        <v>1719</v>
      </c>
      <c r="E7762" s="3">
        <v>1374</v>
      </c>
    </row>
    <row r="7763" spans="1:5" x14ac:dyDescent="0.4">
      <c r="A7763">
        <v>2023</v>
      </c>
      <c r="B7763">
        <v>6</v>
      </c>
      <c r="C7763">
        <v>31</v>
      </c>
      <c r="D7763" s="3">
        <v>1714</v>
      </c>
      <c r="E7763" s="3">
        <v>1446</v>
      </c>
    </row>
    <row r="7764" spans="1:5" x14ac:dyDescent="0.4">
      <c r="A7764">
        <v>2023</v>
      </c>
      <c r="B7764">
        <v>6</v>
      </c>
      <c r="C7764">
        <v>32</v>
      </c>
      <c r="D7764" s="3">
        <v>1757</v>
      </c>
      <c r="E7764" s="3">
        <v>1521</v>
      </c>
    </row>
    <row r="7765" spans="1:5" x14ac:dyDescent="0.4">
      <c r="A7765">
        <v>2023</v>
      </c>
      <c r="B7765">
        <v>6</v>
      </c>
      <c r="C7765">
        <v>33</v>
      </c>
      <c r="D7765" s="3">
        <v>1767</v>
      </c>
      <c r="E7765" s="3">
        <v>1572</v>
      </c>
    </row>
    <row r="7766" spans="1:5" x14ac:dyDescent="0.4">
      <c r="A7766">
        <v>2023</v>
      </c>
      <c r="B7766">
        <v>6</v>
      </c>
      <c r="C7766">
        <v>34</v>
      </c>
      <c r="D7766" s="3">
        <v>1836</v>
      </c>
      <c r="E7766" s="3">
        <v>1610</v>
      </c>
    </row>
    <row r="7767" spans="1:5" x14ac:dyDescent="0.4">
      <c r="A7767">
        <v>2023</v>
      </c>
      <c r="B7767">
        <v>6</v>
      </c>
      <c r="C7767">
        <v>35</v>
      </c>
      <c r="D7767" s="3">
        <v>1937</v>
      </c>
      <c r="E7767" s="3">
        <v>1667</v>
      </c>
    </row>
    <row r="7768" spans="1:5" x14ac:dyDescent="0.4">
      <c r="A7768">
        <v>2023</v>
      </c>
      <c r="B7768">
        <v>6</v>
      </c>
      <c r="C7768">
        <v>36</v>
      </c>
      <c r="D7768" s="3">
        <v>1917</v>
      </c>
      <c r="E7768" s="3">
        <v>1712</v>
      </c>
    </row>
    <row r="7769" spans="1:5" x14ac:dyDescent="0.4">
      <c r="A7769">
        <v>2023</v>
      </c>
      <c r="B7769">
        <v>6</v>
      </c>
      <c r="C7769">
        <v>37</v>
      </c>
      <c r="D7769" s="3">
        <v>1979</v>
      </c>
      <c r="E7769" s="3">
        <v>1679</v>
      </c>
    </row>
    <row r="7770" spans="1:5" x14ac:dyDescent="0.4">
      <c r="A7770">
        <v>2023</v>
      </c>
      <c r="B7770">
        <v>6</v>
      </c>
      <c r="C7770">
        <v>38</v>
      </c>
      <c r="D7770" s="3">
        <v>2053</v>
      </c>
      <c r="E7770" s="3">
        <v>1927</v>
      </c>
    </row>
    <row r="7771" spans="1:5" x14ac:dyDescent="0.4">
      <c r="A7771">
        <v>2023</v>
      </c>
      <c r="B7771">
        <v>6</v>
      </c>
      <c r="C7771">
        <v>39</v>
      </c>
      <c r="D7771" s="3">
        <v>2009</v>
      </c>
      <c r="E7771" s="3">
        <v>1900</v>
      </c>
    </row>
    <row r="7772" spans="1:5" x14ac:dyDescent="0.4">
      <c r="A7772">
        <v>2023</v>
      </c>
      <c r="B7772">
        <v>6</v>
      </c>
      <c r="C7772">
        <v>40</v>
      </c>
      <c r="D7772" s="3">
        <v>2137</v>
      </c>
      <c r="E7772" s="3">
        <v>1988</v>
      </c>
    </row>
    <row r="7773" spans="1:5" x14ac:dyDescent="0.4">
      <c r="A7773">
        <v>2023</v>
      </c>
      <c r="B7773">
        <v>6</v>
      </c>
      <c r="C7773">
        <v>41</v>
      </c>
      <c r="D7773" s="3">
        <v>2122</v>
      </c>
      <c r="E7773" s="3">
        <v>2034</v>
      </c>
    </row>
    <row r="7774" spans="1:5" x14ac:dyDescent="0.4">
      <c r="A7774">
        <v>2023</v>
      </c>
      <c r="B7774">
        <v>6</v>
      </c>
      <c r="C7774">
        <v>42</v>
      </c>
      <c r="D7774" s="3">
        <v>2186</v>
      </c>
      <c r="E7774" s="3">
        <v>2067</v>
      </c>
    </row>
    <row r="7775" spans="1:5" x14ac:dyDescent="0.4">
      <c r="A7775">
        <v>2023</v>
      </c>
      <c r="B7775">
        <v>6</v>
      </c>
      <c r="C7775">
        <v>43</v>
      </c>
      <c r="D7775" s="3">
        <v>2273</v>
      </c>
      <c r="E7775" s="3">
        <v>2202</v>
      </c>
    </row>
    <row r="7776" spans="1:5" x14ac:dyDescent="0.4">
      <c r="A7776">
        <v>2023</v>
      </c>
      <c r="B7776">
        <v>6</v>
      </c>
      <c r="C7776">
        <v>44</v>
      </c>
      <c r="D7776" s="3">
        <v>2448</v>
      </c>
      <c r="E7776" s="3">
        <v>2251</v>
      </c>
    </row>
    <row r="7777" spans="1:5" x14ac:dyDescent="0.4">
      <c r="A7777">
        <v>2023</v>
      </c>
      <c r="B7777">
        <v>6</v>
      </c>
      <c r="C7777">
        <v>45</v>
      </c>
      <c r="D7777" s="3">
        <v>2474</v>
      </c>
      <c r="E7777" s="3">
        <v>2366</v>
      </c>
    </row>
    <row r="7778" spans="1:5" x14ac:dyDescent="0.4">
      <c r="A7778">
        <v>2023</v>
      </c>
      <c r="B7778">
        <v>6</v>
      </c>
      <c r="C7778">
        <v>46</v>
      </c>
      <c r="D7778" s="3">
        <v>2722</v>
      </c>
      <c r="E7778" s="3">
        <v>2572</v>
      </c>
    </row>
    <row r="7779" spans="1:5" x14ac:dyDescent="0.4">
      <c r="A7779">
        <v>2023</v>
      </c>
      <c r="B7779">
        <v>6</v>
      </c>
      <c r="C7779">
        <v>47</v>
      </c>
      <c r="D7779" s="3">
        <v>2948</v>
      </c>
      <c r="E7779" s="3">
        <v>2664</v>
      </c>
    </row>
    <row r="7780" spans="1:5" x14ac:dyDescent="0.4">
      <c r="A7780">
        <v>2023</v>
      </c>
      <c r="B7780">
        <v>6</v>
      </c>
      <c r="C7780">
        <v>48</v>
      </c>
      <c r="D7780" s="3">
        <v>3012</v>
      </c>
      <c r="E7780" s="3">
        <v>2969</v>
      </c>
    </row>
    <row r="7781" spans="1:5" x14ac:dyDescent="0.4">
      <c r="A7781">
        <v>2023</v>
      </c>
      <c r="B7781">
        <v>6</v>
      </c>
      <c r="C7781">
        <v>49</v>
      </c>
      <c r="D7781" s="3">
        <v>3291</v>
      </c>
      <c r="E7781" s="3">
        <v>3034</v>
      </c>
    </row>
    <row r="7782" spans="1:5" x14ac:dyDescent="0.4">
      <c r="A7782">
        <v>2023</v>
      </c>
      <c r="B7782">
        <v>6</v>
      </c>
      <c r="C7782">
        <v>50</v>
      </c>
      <c r="D7782" s="3">
        <v>3366</v>
      </c>
      <c r="E7782" s="3">
        <v>3140</v>
      </c>
    </row>
    <row r="7783" spans="1:5" x14ac:dyDescent="0.4">
      <c r="A7783">
        <v>2023</v>
      </c>
      <c r="B7783">
        <v>6</v>
      </c>
      <c r="C7783">
        <v>51</v>
      </c>
      <c r="D7783" s="3">
        <v>3443</v>
      </c>
      <c r="E7783" s="3">
        <v>3178</v>
      </c>
    </row>
    <row r="7784" spans="1:5" x14ac:dyDescent="0.4">
      <c r="A7784">
        <v>2023</v>
      </c>
      <c r="B7784">
        <v>6</v>
      </c>
      <c r="C7784">
        <v>52</v>
      </c>
      <c r="D7784" s="3">
        <v>3250</v>
      </c>
      <c r="E7784" s="3">
        <v>3143</v>
      </c>
    </row>
    <row r="7785" spans="1:5" x14ac:dyDescent="0.4">
      <c r="A7785">
        <v>2023</v>
      </c>
      <c r="B7785">
        <v>6</v>
      </c>
      <c r="C7785">
        <v>53</v>
      </c>
      <c r="D7785" s="3">
        <v>3145</v>
      </c>
      <c r="E7785" s="3">
        <v>2912</v>
      </c>
    </row>
    <row r="7786" spans="1:5" x14ac:dyDescent="0.4">
      <c r="A7786">
        <v>2023</v>
      </c>
      <c r="B7786">
        <v>6</v>
      </c>
      <c r="C7786">
        <v>54</v>
      </c>
      <c r="D7786" s="3">
        <v>3228</v>
      </c>
      <c r="E7786" s="3">
        <v>2903</v>
      </c>
    </row>
    <row r="7787" spans="1:5" x14ac:dyDescent="0.4">
      <c r="A7787">
        <v>2023</v>
      </c>
      <c r="B7787">
        <v>6</v>
      </c>
      <c r="C7787">
        <v>55</v>
      </c>
      <c r="D7787" s="3">
        <v>3040</v>
      </c>
      <c r="E7787" s="3">
        <v>2888</v>
      </c>
    </row>
    <row r="7788" spans="1:5" x14ac:dyDescent="0.4">
      <c r="A7788">
        <v>2023</v>
      </c>
      <c r="B7788">
        <v>6</v>
      </c>
      <c r="C7788">
        <v>56</v>
      </c>
      <c r="D7788" s="3">
        <v>2770</v>
      </c>
      <c r="E7788" s="3">
        <v>2638</v>
      </c>
    </row>
    <row r="7789" spans="1:5" x14ac:dyDescent="0.4">
      <c r="A7789">
        <v>2023</v>
      </c>
      <c r="B7789">
        <v>6</v>
      </c>
      <c r="C7789">
        <v>57</v>
      </c>
      <c r="D7789" s="3">
        <v>2470</v>
      </c>
      <c r="E7789" s="3">
        <v>2389</v>
      </c>
    </row>
    <row r="7790" spans="1:5" x14ac:dyDescent="0.4">
      <c r="A7790">
        <v>2023</v>
      </c>
      <c r="B7790">
        <v>6</v>
      </c>
      <c r="C7790">
        <v>58</v>
      </c>
      <c r="D7790" s="3">
        <v>2684</v>
      </c>
      <c r="E7790" s="3">
        <v>2667</v>
      </c>
    </row>
    <row r="7791" spans="1:5" x14ac:dyDescent="0.4">
      <c r="A7791">
        <v>2023</v>
      </c>
      <c r="B7791">
        <v>6</v>
      </c>
      <c r="C7791">
        <v>59</v>
      </c>
      <c r="D7791" s="3">
        <v>2559</v>
      </c>
      <c r="E7791" s="3">
        <v>2484</v>
      </c>
    </row>
    <row r="7792" spans="1:5" x14ac:dyDescent="0.4">
      <c r="A7792">
        <v>2023</v>
      </c>
      <c r="B7792">
        <v>6</v>
      </c>
      <c r="C7792">
        <v>60</v>
      </c>
      <c r="D7792" s="3">
        <v>2538</v>
      </c>
      <c r="E7792" s="3">
        <v>2322</v>
      </c>
    </row>
    <row r="7793" spans="1:5" x14ac:dyDescent="0.4">
      <c r="A7793">
        <v>2023</v>
      </c>
      <c r="B7793">
        <v>6</v>
      </c>
      <c r="C7793">
        <v>61</v>
      </c>
      <c r="D7793" s="3">
        <v>2451</v>
      </c>
      <c r="E7793" s="3">
        <v>2386</v>
      </c>
    </row>
    <row r="7794" spans="1:5" x14ac:dyDescent="0.4">
      <c r="A7794">
        <v>2023</v>
      </c>
      <c r="B7794">
        <v>6</v>
      </c>
      <c r="C7794">
        <v>62</v>
      </c>
      <c r="D7794" s="3">
        <v>2270</v>
      </c>
      <c r="E7794" s="3">
        <v>2260</v>
      </c>
    </row>
    <row r="7795" spans="1:5" x14ac:dyDescent="0.4">
      <c r="A7795">
        <v>2023</v>
      </c>
      <c r="B7795">
        <v>6</v>
      </c>
      <c r="C7795">
        <v>63</v>
      </c>
      <c r="D7795" s="3">
        <v>2393</v>
      </c>
      <c r="E7795" s="3">
        <v>2230</v>
      </c>
    </row>
    <row r="7796" spans="1:5" x14ac:dyDescent="0.4">
      <c r="A7796">
        <v>2023</v>
      </c>
      <c r="B7796">
        <v>6</v>
      </c>
      <c r="C7796">
        <v>64</v>
      </c>
      <c r="D7796" s="3">
        <v>2362</v>
      </c>
      <c r="E7796" s="3">
        <v>2289</v>
      </c>
    </row>
    <row r="7797" spans="1:5" x14ac:dyDescent="0.4">
      <c r="A7797">
        <v>2023</v>
      </c>
      <c r="B7797">
        <v>6</v>
      </c>
      <c r="C7797">
        <v>65</v>
      </c>
      <c r="D7797" s="3">
        <v>2241</v>
      </c>
      <c r="E7797" s="3">
        <v>2164</v>
      </c>
    </row>
    <row r="7798" spans="1:5" x14ac:dyDescent="0.4">
      <c r="A7798">
        <v>2023</v>
      </c>
      <c r="B7798">
        <v>6</v>
      </c>
      <c r="C7798">
        <v>66</v>
      </c>
      <c r="D7798" s="3">
        <v>2163</v>
      </c>
      <c r="E7798" s="3">
        <v>2159</v>
      </c>
    </row>
    <row r="7799" spans="1:5" x14ac:dyDescent="0.4">
      <c r="A7799">
        <v>2023</v>
      </c>
      <c r="B7799">
        <v>6</v>
      </c>
      <c r="C7799">
        <v>67</v>
      </c>
      <c r="D7799" s="3">
        <v>2250</v>
      </c>
      <c r="E7799" s="3">
        <v>2299</v>
      </c>
    </row>
    <row r="7800" spans="1:5" x14ac:dyDescent="0.4">
      <c r="A7800">
        <v>2023</v>
      </c>
      <c r="B7800">
        <v>6</v>
      </c>
      <c r="C7800">
        <v>68</v>
      </c>
      <c r="D7800" s="3">
        <v>2298</v>
      </c>
      <c r="E7800" s="3">
        <v>2403</v>
      </c>
    </row>
    <row r="7801" spans="1:5" x14ac:dyDescent="0.4">
      <c r="A7801">
        <v>2023</v>
      </c>
      <c r="B7801">
        <v>6</v>
      </c>
      <c r="C7801">
        <v>69</v>
      </c>
      <c r="D7801" s="3">
        <v>2341</v>
      </c>
      <c r="E7801" s="3">
        <v>2404</v>
      </c>
    </row>
    <row r="7802" spans="1:5" x14ac:dyDescent="0.4">
      <c r="A7802">
        <v>2023</v>
      </c>
      <c r="B7802">
        <v>6</v>
      </c>
      <c r="C7802">
        <v>70</v>
      </c>
      <c r="D7802" s="3">
        <v>2471</v>
      </c>
      <c r="E7802" s="3">
        <v>2556</v>
      </c>
    </row>
    <row r="7803" spans="1:5" x14ac:dyDescent="0.4">
      <c r="A7803">
        <v>2023</v>
      </c>
      <c r="B7803">
        <v>6</v>
      </c>
      <c r="C7803">
        <v>71</v>
      </c>
      <c r="D7803" s="3">
        <v>2622</v>
      </c>
      <c r="E7803" s="3">
        <v>2852</v>
      </c>
    </row>
    <row r="7804" spans="1:5" x14ac:dyDescent="0.4">
      <c r="A7804">
        <v>2023</v>
      </c>
      <c r="B7804">
        <v>6</v>
      </c>
      <c r="C7804">
        <v>72</v>
      </c>
      <c r="D7804" s="3">
        <v>2814</v>
      </c>
      <c r="E7804" s="3">
        <v>3023</v>
      </c>
    </row>
    <row r="7805" spans="1:5" x14ac:dyDescent="0.4">
      <c r="A7805">
        <v>2023</v>
      </c>
      <c r="B7805">
        <v>6</v>
      </c>
      <c r="C7805">
        <v>73</v>
      </c>
      <c r="D7805" s="3">
        <v>3096</v>
      </c>
      <c r="E7805" s="3">
        <v>3494</v>
      </c>
    </row>
    <row r="7806" spans="1:5" x14ac:dyDescent="0.4">
      <c r="A7806">
        <v>2023</v>
      </c>
      <c r="B7806">
        <v>6</v>
      </c>
      <c r="C7806">
        <v>74</v>
      </c>
      <c r="D7806" s="3">
        <v>3208</v>
      </c>
      <c r="E7806" s="3">
        <v>3679</v>
      </c>
    </row>
    <row r="7807" spans="1:5" x14ac:dyDescent="0.4">
      <c r="A7807">
        <v>2023</v>
      </c>
      <c r="B7807">
        <v>6</v>
      </c>
      <c r="C7807">
        <v>75</v>
      </c>
      <c r="D7807" s="3">
        <v>3247</v>
      </c>
      <c r="E7807" s="3">
        <v>3913</v>
      </c>
    </row>
    <row r="7808" spans="1:5" x14ac:dyDescent="0.4">
      <c r="A7808">
        <v>2023</v>
      </c>
      <c r="B7808">
        <v>6</v>
      </c>
      <c r="C7808">
        <v>76</v>
      </c>
      <c r="D7808" s="3">
        <v>2873</v>
      </c>
      <c r="E7808" s="3">
        <v>3455</v>
      </c>
    </row>
    <row r="7809" spans="1:5" x14ac:dyDescent="0.4">
      <c r="A7809">
        <v>2023</v>
      </c>
      <c r="B7809">
        <v>6</v>
      </c>
      <c r="C7809">
        <v>77</v>
      </c>
      <c r="D7809" s="3">
        <v>1707</v>
      </c>
      <c r="E7809" s="3">
        <v>2158</v>
      </c>
    </row>
    <row r="7810" spans="1:5" x14ac:dyDescent="0.4">
      <c r="A7810">
        <v>2023</v>
      </c>
      <c r="B7810">
        <v>6</v>
      </c>
      <c r="C7810">
        <v>78</v>
      </c>
      <c r="D7810" s="3">
        <v>2018</v>
      </c>
      <c r="E7810" s="3">
        <v>2630</v>
      </c>
    </row>
    <row r="7811" spans="1:5" x14ac:dyDescent="0.4">
      <c r="A7811">
        <v>2023</v>
      </c>
      <c r="B7811">
        <v>6</v>
      </c>
      <c r="C7811">
        <v>79</v>
      </c>
      <c r="D7811" s="3">
        <v>2529</v>
      </c>
      <c r="E7811" s="3">
        <v>3197</v>
      </c>
    </row>
    <row r="7812" spans="1:5" x14ac:dyDescent="0.4">
      <c r="A7812">
        <v>2023</v>
      </c>
      <c r="B7812">
        <v>6</v>
      </c>
      <c r="C7812">
        <v>80</v>
      </c>
      <c r="D7812" s="3">
        <v>2349</v>
      </c>
      <c r="E7812" s="3">
        <v>2852</v>
      </c>
    </row>
    <row r="7813" spans="1:5" x14ac:dyDescent="0.4">
      <c r="A7813">
        <v>2023</v>
      </c>
      <c r="B7813">
        <v>6</v>
      </c>
      <c r="C7813">
        <v>81</v>
      </c>
      <c r="D7813" s="3">
        <v>2263</v>
      </c>
      <c r="E7813" s="3">
        <v>2887</v>
      </c>
    </row>
    <row r="7814" spans="1:5" x14ac:dyDescent="0.4">
      <c r="A7814">
        <v>2023</v>
      </c>
      <c r="B7814">
        <v>6</v>
      </c>
      <c r="C7814">
        <v>82</v>
      </c>
      <c r="D7814" s="3">
        <v>2018</v>
      </c>
      <c r="E7814" s="3">
        <v>2626</v>
      </c>
    </row>
    <row r="7815" spans="1:5" x14ac:dyDescent="0.4">
      <c r="A7815">
        <v>2023</v>
      </c>
      <c r="B7815">
        <v>6</v>
      </c>
      <c r="C7815">
        <v>83</v>
      </c>
      <c r="D7815" s="3">
        <v>1709</v>
      </c>
      <c r="E7815" s="3">
        <v>2333</v>
      </c>
    </row>
    <row r="7816" spans="1:5" x14ac:dyDescent="0.4">
      <c r="A7816">
        <v>2023</v>
      </c>
      <c r="B7816">
        <v>6</v>
      </c>
      <c r="C7816">
        <v>84</v>
      </c>
      <c r="D7816" s="3">
        <v>1432</v>
      </c>
      <c r="E7816" s="3">
        <v>1961</v>
      </c>
    </row>
    <row r="7817" spans="1:5" x14ac:dyDescent="0.4">
      <c r="A7817">
        <v>2023</v>
      </c>
      <c r="B7817">
        <v>6</v>
      </c>
      <c r="C7817">
        <v>85</v>
      </c>
      <c r="D7817" s="3">
        <v>1395</v>
      </c>
      <c r="E7817" s="3">
        <v>2052</v>
      </c>
    </row>
    <row r="7818" spans="1:5" x14ac:dyDescent="0.4">
      <c r="A7818">
        <v>2023</v>
      </c>
      <c r="B7818">
        <v>6</v>
      </c>
      <c r="C7818">
        <v>86</v>
      </c>
      <c r="D7818" s="3">
        <v>1263</v>
      </c>
      <c r="E7818" s="3">
        <v>1793</v>
      </c>
    </row>
    <row r="7819" spans="1:5" x14ac:dyDescent="0.4">
      <c r="A7819">
        <v>2023</v>
      </c>
      <c r="B7819">
        <v>6</v>
      </c>
      <c r="C7819">
        <v>87</v>
      </c>
      <c r="D7819" s="3">
        <v>1126</v>
      </c>
      <c r="E7819" s="3">
        <v>1783</v>
      </c>
    </row>
    <row r="7820" spans="1:5" x14ac:dyDescent="0.4">
      <c r="A7820">
        <v>2023</v>
      </c>
      <c r="B7820">
        <v>6</v>
      </c>
      <c r="C7820">
        <v>88</v>
      </c>
      <c r="D7820" s="3">
        <v>990</v>
      </c>
      <c r="E7820" s="3">
        <v>1612</v>
      </c>
    </row>
    <row r="7821" spans="1:5" x14ac:dyDescent="0.4">
      <c r="A7821">
        <v>2023</v>
      </c>
      <c r="B7821">
        <v>6</v>
      </c>
      <c r="C7821">
        <v>89</v>
      </c>
      <c r="D7821" s="3">
        <v>689</v>
      </c>
      <c r="E7821" s="3">
        <v>1352</v>
      </c>
    </row>
    <row r="7822" spans="1:5" x14ac:dyDescent="0.4">
      <c r="A7822">
        <v>2023</v>
      </c>
      <c r="B7822">
        <v>6</v>
      </c>
      <c r="C7822">
        <v>90</v>
      </c>
      <c r="D7822" s="3">
        <v>633</v>
      </c>
      <c r="E7822" s="3">
        <v>1243</v>
      </c>
    </row>
    <row r="7823" spans="1:5" x14ac:dyDescent="0.4">
      <c r="A7823">
        <v>2023</v>
      </c>
      <c r="B7823">
        <v>6</v>
      </c>
      <c r="C7823">
        <v>91</v>
      </c>
      <c r="D7823" s="3">
        <v>472</v>
      </c>
      <c r="E7823" s="3">
        <v>1054</v>
      </c>
    </row>
    <row r="7824" spans="1:5" x14ac:dyDescent="0.4">
      <c r="A7824">
        <v>2023</v>
      </c>
      <c r="B7824">
        <v>6</v>
      </c>
      <c r="C7824">
        <v>92</v>
      </c>
      <c r="D7824" s="3">
        <v>364</v>
      </c>
      <c r="E7824" s="3">
        <v>851</v>
      </c>
    </row>
    <row r="7825" spans="1:5" x14ac:dyDescent="0.4">
      <c r="A7825">
        <v>2023</v>
      </c>
      <c r="B7825">
        <v>6</v>
      </c>
      <c r="C7825">
        <v>93</v>
      </c>
      <c r="D7825" s="3">
        <v>232</v>
      </c>
      <c r="E7825" s="3">
        <v>730</v>
      </c>
    </row>
    <row r="7826" spans="1:5" x14ac:dyDescent="0.4">
      <c r="A7826">
        <v>2023</v>
      </c>
      <c r="B7826">
        <v>6</v>
      </c>
      <c r="C7826">
        <v>94</v>
      </c>
      <c r="D7826" s="3">
        <v>193</v>
      </c>
      <c r="E7826" s="3">
        <v>586</v>
      </c>
    </row>
    <row r="7827" spans="1:5" x14ac:dyDescent="0.4">
      <c r="A7827">
        <v>2023</v>
      </c>
      <c r="B7827">
        <v>6</v>
      </c>
      <c r="C7827">
        <v>95</v>
      </c>
      <c r="D7827" s="3">
        <v>166</v>
      </c>
      <c r="E7827" s="3">
        <v>420</v>
      </c>
    </row>
    <row r="7828" spans="1:5" x14ac:dyDescent="0.4">
      <c r="A7828">
        <v>2023</v>
      </c>
      <c r="B7828">
        <v>6</v>
      </c>
      <c r="C7828">
        <v>96</v>
      </c>
      <c r="D7828" s="3">
        <v>84</v>
      </c>
      <c r="E7828" s="3">
        <v>331</v>
      </c>
    </row>
    <row r="7829" spans="1:5" x14ac:dyDescent="0.4">
      <c r="A7829">
        <v>2023</v>
      </c>
      <c r="B7829">
        <v>6</v>
      </c>
      <c r="C7829">
        <v>97</v>
      </c>
      <c r="D7829" s="3">
        <v>59</v>
      </c>
      <c r="E7829" s="3">
        <v>278</v>
      </c>
    </row>
    <row r="7830" spans="1:5" x14ac:dyDescent="0.4">
      <c r="A7830">
        <v>2023</v>
      </c>
      <c r="B7830">
        <v>6</v>
      </c>
      <c r="C7830">
        <v>98</v>
      </c>
      <c r="D7830" s="3">
        <v>39</v>
      </c>
      <c r="E7830" s="3">
        <v>214</v>
      </c>
    </row>
    <row r="7831" spans="1:5" x14ac:dyDescent="0.4">
      <c r="A7831">
        <v>2023</v>
      </c>
      <c r="B7831">
        <v>6</v>
      </c>
      <c r="C7831">
        <v>99</v>
      </c>
      <c r="D7831" s="3">
        <v>25</v>
      </c>
      <c r="E7831" s="3">
        <v>129</v>
      </c>
    </row>
    <row r="7832" spans="1:5" x14ac:dyDescent="0.4">
      <c r="A7832">
        <v>2023</v>
      </c>
      <c r="B7832">
        <v>6</v>
      </c>
      <c r="C7832">
        <v>100</v>
      </c>
      <c r="D7832" s="3">
        <v>13</v>
      </c>
      <c r="E7832" s="3">
        <v>97</v>
      </c>
    </row>
    <row r="7833" spans="1:5" x14ac:dyDescent="0.4">
      <c r="A7833">
        <v>2023</v>
      </c>
      <c r="B7833">
        <v>6</v>
      </c>
      <c r="C7833">
        <v>101</v>
      </c>
      <c r="D7833" s="3">
        <v>7</v>
      </c>
      <c r="E7833" s="3">
        <v>54</v>
      </c>
    </row>
    <row r="7834" spans="1:5" x14ac:dyDescent="0.4">
      <c r="A7834">
        <v>2023</v>
      </c>
      <c r="B7834">
        <v>6</v>
      </c>
      <c r="C7834">
        <v>102</v>
      </c>
      <c r="D7834" s="3">
        <v>4</v>
      </c>
      <c r="E7834" s="3">
        <v>43</v>
      </c>
    </row>
    <row r="7835" spans="1:5" x14ac:dyDescent="0.4">
      <c r="A7835">
        <v>2023</v>
      </c>
      <c r="B7835">
        <v>6</v>
      </c>
      <c r="C7835">
        <v>103</v>
      </c>
      <c r="D7835" s="3">
        <v>2</v>
      </c>
      <c r="E7835" s="3">
        <v>21</v>
      </c>
    </row>
    <row r="7836" spans="1:5" x14ac:dyDescent="0.4">
      <c r="A7836">
        <v>2023</v>
      </c>
      <c r="B7836">
        <v>6</v>
      </c>
      <c r="C7836">
        <v>104</v>
      </c>
      <c r="D7836" s="3">
        <v>1</v>
      </c>
      <c r="E7836" s="3">
        <v>14</v>
      </c>
    </row>
    <row r="7837" spans="1:5" x14ac:dyDescent="0.4">
      <c r="A7837">
        <v>2023</v>
      </c>
      <c r="B7837">
        <v>6</v>
      </c>
      <c r="C7837">
        <v>105</v>
      </c>
      <c r="D7837" s="3">
        <v>1</v>
      </c>
      <c r="E7837" s="3">
        <v>9</v>
      </c>
    </row>
    <row r="7838" spans="1:5" x14ac:dyDescent="0.4">
      <c r="A7838">
        <v>2023</v>
      </c>
      <c r="B7838">
        <v>6</v>
      </c>
      <c r="C7838">
        <v>106</v>
      </c>
      <c r="D7838" s="3">
        <v>1</v>
      </c>
      <c r="E7838" s="3"/>
    </row>
    <row r="7839" spans="1:5" x14ac:dyDescent="0.4">
      <c r="A7839">
        <v>2023</v>
      </c>
      <c r="B7839">
        <v>6</v>
      </c>
      <c r="C7839">
        <v>107</v>
      </c>
      <c r="D7839" s="3"/>
      <c r="E7839" s="3">
        <v>1</v>
      </c>
    </row>
    <row r="7840" spans="1:5" x14ac:dyDescent="0.4">
      <c r="A7840">
        <v>2023</v>
      </c>
      <c r="B7840">
        <v>6</v>
      </c>
      <c r="C7840">
        <v>108</v>
      </c>
      <c r="D7840" s="3"/>
      <c r="E7840" s="3"/>
    </row>
    <row r="7841" spans="1:5" x14ac:dyDescent="0.4">
      <c r="A7841">
        <v>2023</v>
      </c>
      <c r="B7841">
        <v>6</v>
      </c>
      <c r="C7841">
        <v>109</v>
      </c>
      <c r="D7841" s="3"/>
      <c r="E7841" s="3">
        <v>1</v>
      </c>
    </row>
    <row r="7842" spans="1:5" x14ac:dyDescent="0.4">
      <c r="A7842">
        <v>2023</v>
      </c>
      <c r="B7842">
        <v>6</v>
      </c>
      <c r="C7842">
        <v>110</v>
      </c>
      <c r="D7842" s="3">
        <v>1</v>
      </c>
      <c r="E7842" s="3"/>
    </row>
    <row r="7843" spans="1:5" x14ac:dyDescent="0.4">
      <c r="A7843">
        <v>2023</v>
      </c>
      <c r="B7843">
        <v>6</v>
      </c>
      <c r="C7843">
        <v>111</v>
      </c>
      <c r="D7843" s="3"/>
      <c r="E7843" s="3"/>
    </row>
    <row r="7844" spans="1:5" x14ac:dyDescent="0.4">
      <c r="A7844">
        <v>2023</v>
      </c>
      <c r="B7844">
        <v>6</v>
      </c>
      <c r="C7844">
        <v>112</v>
      </c>
      <c r="D7844" s="3"/>
      <c r="E7844" s="3"/>
    </row>
    <row r="7845" spans="1:5" x14ac:dyDescent="0.4">
      <c r="A7845">
        <v>2023</v>
      </c>
      <c r="B7845">
        <v>6</v>
      </c>
      <c r="C7845">
        <v>113</v>
      </c>
      <c r="D7845" s="3"/>
      <c r="E7845" s="3"/>
    </row>
    <row r="7846" spans="1:5" x14ac:dyDescent="0.4">
      <c r="A7846">
        <v>2023</v>
      </c>
      <c r="B7846">
        <v>6</v>
      </c>
      <c r="C7846">
        <v>114</v>
      </c>
      <c r="D7846" s="3"/>
      <c r="E7846" s="3"/>
    </row>
    <row r="7847" spans="1:5" x14ac:dyDescent="0.4">
      <c r="A7847">
        <v>2023</v>
      </c>
      <c r="B7847">
        <v>6</v>
      </c>
      <c r="C7847">
        <v>115</v>
      </c>
      <c r="D7847" s="3"/>
      <c r="E7847" s="3"/>
    </row>
    <row r="7848" spans="1:5" x14ac:dyDescent="0.4">
      <c r="A7848">
        <v>2023</v>
      </c>
      <c r="B7848">
        <v>6</v>
      </c>
      <c r="C7848">
        <v>116</v>
      </c>
      <c r="D7848" s="3"/>
      <c r="E7848" s="3"/>
    </row>
    <row r="7849" spans="1:5" x14ac:dyDescent="0.4">
      <c r="A7849">
        <v>2023</v>
      </c>
      <c r="B7849">
        <v>6</v>
      </c>
      <c r="C7849">
        <v>117</v>
      </c>
      <c r="D7849" s="3"/>
      <c r="E7849" s="3"/>
    </row>
    <row r="7850" spans="1:5" x14ac:dyDescent="0.4">
      <c r="A7850">
        <v>2023</v>
      </c>
      <c r="B7850">
        <v>6</v>
      </c>
      <c r="C7850">
        <v>118</v>
      </c>
      <c r="D7850" s="3"/>
      <c r="E7850" s="3"/>
    </row>
    <row r="7851" spans="1:5" x14ac:dyDescent="0.4">
      <c r="A7851">
        <v>2023</v>
      </c>
      <c r="B7851">
        <v>6</v>
      </c>
      <c r="C7851">
        <v>119</v>
      </c>
      <c r="D7851" s="3"/>
      <c r="E7851" s="3"/>
    </row>
    <row r="7852" spans="1:5" x14ac:dyDescent="0.4">
      <c r="A7852">
        <v>2023</v>
      </c>
      <c r="B7852">
        <v>6</v>
      </c>
      <c r="C7852">
        <v>120</v>
      </c>
      <c r="D7852" s="3"/>
      <c r="E7852" s="3"/>
    </row>
    <row r="7853" spans="1:5" x14ac:dyDescent="0.4">
      <c r="A7853">
        <v>2023</v>
      </c>
      <c r="B7853">
        <v>6</v>
      </c>
      <c r="C7853">
        <v>121</v>
      </c>
      <c r="D7853" s="3"/>
      <c r="E7853" s="3"/>
    </row>
    <row r="7854" spans="1:5" x14ac:dyDescent="0.4">
      <c r="A7854">
        <v>2023</v>
      </c>
      <c r="B7854">
        <v>6</v>
      </c>
      <c r="C7854">
        <v>122</v>
      </c>
      <c r="D7854" s="3"/>
      <c r="E7854" s="3"/>
    </row>
    <row r="7855" spans="1:5" x14ac:dyDescent="0.4">
      <c r="A7855">
        <v>2023</v>
      </c>
      <c r="B7855">
        <v>6</v>
      </c>
      <c r="C7855">
        <v>123</v>
      </c>
      <c r="D7855" s="3"/>
      <c r="E7855" s="3"/>
    </row>
    <row r="7856" spans="1:5" x14ac:dyDescent="0.4">
      <c r="A7856">
        <v>2023</v>
      </c>
      <c r="B7856">
        <v>6</v>
      </c>
      <c r="C7856">
        <v>124</v>
      </c>
      <c r="D7856" s="3"/>
      <c r="E7856" s="3"/>
    </row>
    <row r="7857" spans="1:5" x14ac:dyDescent="0.4">
      <c r="A7857">
        <v>2023</v>
      </c>
      <c r="B7857">
        <v>6</v>
      </c>
      <c r="C7857">
        <v>125</v>
      </c>
      <c r="D7857" s="3"/>
      <c r="E7857" s="3"/>
    </row>
    <row r="7858" spans="1:5" x14ac:dyDescent="0.4">
      <c r="A7858">
        <v>2023</v>
      </c>
      <c r="B7858">
        <v>6</v>
      </c>
      <c r="C7858">
        <v>126</v>
      </c>
      <c r="D7858" s="3"/>
      <c r="E7858" s="3"/>
    </row>
    <row r="7859" spans="1:5" x14ac:dyDescent="0.4">
      <c r="A7859">
        <v>2023</v>
      </c>
      <c r="B7859">
        <v>6</v>
      </c>
      <c r="C7859">
        <v>127</v>
      </c>
      <c r="D7859" s="3"/>
      <c r="E7859" s="3"/>
    </row>
    <row r="7860" spans="1:5" x14ac:dyDescent="0.4">
      <c r="A7860">
        <v>2023</v>
      </c>
      <c r="B7860">
        <v>6</v>
      </c>
      <c r="C7860">
        <v>128</v>
      </c>
      <c r="D7860" s="3"/>
      <c r="E7860" s="3"/>
    </row>
    <row r="7861" spans="1:5" x14ac:dyDescent="0.4">
      <c r="A7861">
        <v>2023</v>
      </c>
      <c r="B7861">
        <v>6</v>
      </c>
      <c r="C7861">
        <v>129</v>
      </c>
      <c r="D7861" s="3"/>
      <c r="E7861" s="3"/>
    </row>
    <row r="7862" spans="1:5" x14ac:dyDescent="0.4">
      <c r="A7862">
        <v>2023</v>
      </c>
      <c r="B7862">
        <v>6</v>
      </c>
      <c r="C7862">
        <v>130</v>
      </c>
      <c r="D7862" s="3"/>
      <c r="E7862" s="3"/>
    </row>
    <row r="7863" spans="1:5" x14ac:dyDescent="0.4">
      <c r="A7863">
        <v>2023</v>
      </c>
      <c r="B7863">
        <v>7</v>
      </c>
      <c r="C7863">
        <v>0</v>
      </c>
      <c r="D7863" s="3">
        <v>864</v>
      </c>
      <c r="E7863" s="3">
        <v>856</v>
      </c>
    </row>
    <row r="7864" spans="1:5" x14ac:dyDescent="0.4">
      <c r="A7864">
        <v>2023</v>
      </c>
      <c r="B7864">
        <v>7</v>
      </c>
      <c r="C7864">
        <v>1</v>
      </c>
      <c r="D7864" s="3">
        <v>970</v>
      </c>
      <c r="E7864" s="3">
        <v>949</v>
      </c>
    </row>
    <row r="7865" spans="1:5" x14ac:dyDescent="0.4">
      <c r="A7865">
        <v>2023</v>
      </c>
      <c r="B7865">
        <v>7</v>
      </c>
      <c r="C7865">
        <v>2</v>
      </c>
      <c r="D7865" s="3">
        <v>991</v>
      </c>
      <c r="E7865" s="3">
        <v>968</v>
      </c>
    </row>
    <row r="7866" spans="1:5" x14ac:dyDescent="0.4">
      <c r="A7866">
        <v>2023</v>
      </c>
      <c r="B7866">
        <v>7</v>
      </c>
      <c r="C7866">
        <v>3</v>
      </c>
      <c r="D7866" s="3">
        <v>1139</v>
      </c>
      <c r="E7866" s="3">
        <v>1077</v>
      </c>
    </row>
    <row r="7867" spans="1:5" x14ac:dyDescent="0.4">
      <c r="A7867">
        <v>2023</v>
      </c>
      <c r="B7867">
        <v>7</v>
      </c>
      <c r="C7867">
        <v>4</v>
      </c>
      <c r="D7867" s="3">
        <v>1220</v>
      </c>
      <c r="E7867" s="3">
        <v>1043</v>
      </c>
    </row>
    <row r="7868" spans="1:5" x14ac:dyDescent="0.4">
      <c r="A7868">
        <v>2023</v>
      </c>
      <c r="B7868">
        <v>7</v>
      </c>
      <c r="C7868">
        <v>5</v>
      </c>
      <c r="D7868" s="3">
        <v>1267</v>
      </c>
      <c r="E7868" s="3">
        <v>1218</v>
      </c>
    </row>
    <row r="7869" spans="1:5" x14ac:dyDescent="0.4">
      <c r="A7869">
        <v>2023</v>
      </c>
      <c r="B7869">
        <v>7</v>
      </c>
      <c r="C7869">
        <v>6</v>
      </c>
      <c r="D7869" s="3">
        <v>1282</v>
      </c>
      <c r="E7869" s="3">
        <v>1194</v>
      </c>
    </row>
    <row r="7870" spans="1:5" x14ac:dyDescent="0.4">
      <c r="A7870">
        <v>2023</v>
      </c>
      <c r="B7870">
        <v>7</v>
      </c>
      <c r="C7870">
        <v>7</v>
      </c>
      <c r="D7870" s="3">
        <v>1443</v>
      </c>
      <c r="E7870" s="3">
        <v>1286</v>
      </c>
    </row>
    <row r="7871" spans="1:5" x14ac:dyDescent="0.4">
      <c r="A7871">
        <v>2023</v>
      </c>
      <c r="B7871">
        <v>7</v>
      </c>
      <c r="C7871">
        <v>8</v>
      </c>
      <c r="D7871" s="3">
        <v>1376</v>
      </c>
      <c r="E7871" s="3">
        <v>1394</v>
      </c>
    </row>
    <row r="7872" spans="1:5" x14ac:dyDescent="0.4">
      <c r="A7872">
        <v>2023</v>
      </c>
      <c r="B7872">
        <v>7</v>
      </c>
      <c r="C7872">
        <v>9</v>
      </c>
      <c r="D7872" s="3">
        <v>1385</v>
      </c>
      <c r="E7872" s="3">
        <v>1370</v>
      </c>
    </row>
    <row r="7873" spans="1:5" x14ac:dyDescent="0.4">
      <c r="A7873">
        <v>2023</v>
      </c>
      <c r="B7873">
        <v>7</v>
      </c>
      <c r="C7873">
        <v>10</v>
      </c>
      <c r="D7873" s="3">
        <v>1470</v>
      </c>
      <c r="E7873" s="3">
        <v>1407</v>
      </c>
    </row>
    <row r="7874" spans="1:5" x14ac:dyDescent="0.4">
      <c r="A7874">
        <v>2023</v>
      </c>
      <c r="B7874">
        <v>7</v>
      </c>
      <c r="C7874">
        <v>11</v>
      </c>
      <c r="D7874" s="3">
        <v>1461</v>
      </c>
      <c r="E7874" s="3">
        <v>1458</v>
      </c>
    </row>
    <row r="7875" spans="1:5" x14ac:dyDescent="0.4">
      <c r="A7875">
        <v>2023</v>
      </c>
      <c r="B7875">
        <v>7</v>
      </c>
      <c r="C7875">
        <v>12</v>
      </c>
      <c r="D7875" s="3">
        <v>1597</v>
      </c>
      <c r="E7875" s="3">
        <v>1530</v>
      </c>
    </row>
    <row r="7876" spans="1:5" x14ac:dyDescent="0.4">
      <c r="A7876">
        <v>2023</v>
      </c>
      <c r="B7876">
        <v>7</v>
      </c>
      <c r="C7876">
        <v>13</v>
      </c>
      <c r="D7876" s="3">
        <v>1573</v>
      </c>
      <c r="E7876" s="3">
        <v>1494</v>
      </c>
    </row>
    <row r="7877" spans="1:5" x14ac:dyDescent="0.4">
      <c r="A7877">
        <v>2023</v>
      </c>
      <c r="B7877">
        <v>7</v>
      </c>
      <c r="C7877">
        <v>14</v>
      </c>
      <c r="D7877" s="3">
        <v>1579</v>
      </c>
      <c r="E7877" s="3">
        <v>1511</v>
      </c>
    </row>
    <row r="7878" spans="1:5" x14ac:dyDescent="0.4">
      <c r="A7878">
        <v>2023</v>
      </c>
      <c r="B7878">
        <v>7</v>
      </c>
      <c r="C7878">
        <v>15</v>
      </c>
      <c r="D7878" s="3">
        <v>1852</v>
      </c>
      <c r="E7878" s="3">
        <v>1582</v>
      </c>
    </row>
    <row r="7879" spans="1:5" x14ac:dyDescent="0.4">
      <c r="A7879">
        <v>2023</v>
      </c>
      <c r="B7879">
        <v>7</v>
      </c>
      <c r="C7879">
        <v>16</v>
      </c>
      <c r="D7879" s="3">
        <v>1991</v>
      </c>
      <c r="E7879" s="3">
        <v>1621</v>
      </c>
    </row>
    <row r="7880" spans="1:5" x14ac:dyDescent="0.4">
      <c r="A7880">
        <v>2023</v>
      </c>
      <c r="B7880">
        <v>7</v>
      </c>
      <c r="C7880">
        <v>17</v>
      </c>
      <c r="D7880" s="3">
        <v>2028</v>
      </c>
      <c r="E7880" s="3">
        <v>1595</v>
      </c>
    </row>
    <row r="7881" spans="1:5" x14ac:dyDescent="0.4">
      <c r="A7881">
        <v>2023</v>
      </c>
      <c r="B7881">
        <v>7</v>
      </c>
      <c r="C7881">
        <v>18</v>
      </c>
      <c r="D7881" s="3">
        <v>2273</v>
      </c>
      <c r="E7881" s="3">
        <v>1768</v>
      </c>
    </row>
    <row r="7882" spans="1:5" x14ac:dyDescent="0.4">
      <c r="A7882">
        <v>2023</v>
      </c>
      <c r="B7882">
        <v>7</v>
      </c>
      <c r="C7882">
        <v>19</v>
      </c>
      <c r="D7882" s="3">
        <v>2357</v>
      </c>
      <c r="E7882" s="3">
        <v>1809</v>
      </c>
    </row>
    <row r="7883" spans="1:5" x14ac:dyDescent="0.4">
      <c r="A7883">
        <v>2023</v>
      </c>
      <c r="B7883">
        <v>7</v>
      </c>
      <c r="C7883">
        <v>20</v>
      </c>
      <c r="D7883" s="3">
        <v>2372</v>
      </c>
      <c r="E7883" s="3">
        <v>1875</v>
      </c>
    </row>
    <row r="7884" spans="1:5" x14ac:dyDescent="0.4">
      <c r="A7884">
        <v>2023</v>
      </c>
      <c r="B7884">
        <v>7</v>
      </c>
      <c r="C7884">
        <v>21</v>
      </c>
      <c r="D7884" s="3">
        <v>2510</v>
      </c>
      <c r="E7884" s="3">
        <v>1816</v>
      </c>
    </row>
    <row r="7885" spans="1:5" x14ac:dyDescent="0.4">
      <c r="A7885">
        <v>2023</v>
      </c>
      <c r="B7885">
        <v>7</v>
      </c>
      <c r="C7885">
        <v>22</v>
      </c>
      <c r="D7885" s="3">
        <v>2302</v>
      </c>
      <c r="E7885" s="3">
        <v>1759</v>
      </c>
    </row>
    <row r="7886" spans="1:5" x14ac:dyDescent="0.4">
      <c r="A7886">
        <v>2023</v>
      </c>
      <c r="B7886">
        <v>7</v>
      </c>
      <c r="C7886">
        <v>23</v>
      </c>
      <c r="D7886" s="3">
        <v>2091</v>
      </c>
      <c r="E7886" s="3">
        <v>1794</v>
      </c>
    </row>
    <row r="7887" spans="1:5" x14ac:dyDescent="0.4">
      <c r="A7887">
        <v>2023</v>
      </c>
      <c r="B7887">
        <v>7</v>
      </c>
      <c r="C7887">
        <v>24</v>
      </c>
      <c r="D7887" s="3">
        <v>1968</v>
      </c>
      <c r="E7887" s="3">
        <v>1672</v>
      </c>
    </row>
    <row r="7888" spans="1:5" x14ac:dyDescent="0.4">
      <c r="A7888">
        <v>2023</v>
      </c>
      <c r="B7888">
        <v>7</v>
      </c>
      <c r="C7888">
        <v>25</v>
      </c>
      <c r="D7888" s="3">
        <v>1899</v>
      </c>
      <c r="E7888" s="3">
        <v>1566</v>
      </c>
    </row>
    <row r="7889" spans="1:5" x14ac:dyDescent="0.4">
      <c r="A7889">
        <v>2023</v>
      </c>
      <c r="B7889">
        <v>7</v>
      </c>
      <c r="C7889">
        <v>26</v>
      </c>
      <c r="D7889" s="3">
        <v>1872</v>
      </c>
      <c r="E7889" s="3">
        <v>1533</v>
      </c>
    </row>
    <row r="7890" spans="1:5" x14ac:dyDescent="0.4">
      <c r="A7890">
        <v>2023</v>
      </c>
      <c r="B7890">
        <v>7</v>
      </c>
      <c r="C7890">
        <v>27</v>
      </c>
      <c r="D7890" s="3">
        <v>1833</v>
      </c>
      <c r="E7890" s="3">
        <v>1454</v>
      </c>
    </row>
    <row r="7891" spans="1:5" x14ac:dyDescent="0.4">
      <c r="A7891">
        <v>2023</v>
      </c>
      <c r="B7891">
        <v>7</v>
      </c>
      <c r="C7891">
        <v>28</v>
      </c>
      <c r="D7891" s="3">
        <v>1843</v>
      </c>
      <c r="E7891" s="3">
        <v>1523</v>
      </c>
    </row>
    <row r="7892" spans="1:5" x14ac:dyDescent="0.4">
      <c r="A7892">
        <v>2023</v>
      </c>
      <c r="B7892">
        <v>7</v>
      </c>
      <c r="C7892">
        <v>29</v>
      </c>
      <c r="D7892" s="3">
        <v>1742</v>
      </c>
      <c r="E7892" s="3">
        <v>1476</v>
      </c>
    </row>
    <row r="7893" spans="1:5" x14ac:dyDescent="0.4">
      <c r="A7893">
        <v>2023</v>
      </c>
      <c r="B7893">
        <v>7</v>
      </c>
      <c r="C7893">
        <v>30</v>
      </c>
      <c r="D7893" s="3">
        <v>1740</v>
      </c>
      <c r="E7893" s="3">
        <v>1372</v>
      </c>
    </row>
    <row r="7894" spans="1:5" x14ac:dyDescent="0.4">
      <c r="A7894">
        <v>2023</v>
      </c>
      <c r="B7894">
        <v>7</v>
      </c>
      <c r="C7894">
        <v>31</v>
      </c>
      <c r="D7894" s="3">
        <v>1722</v>
      </c>
      <c r="E7894" s="3">
        <v>1452</v>
      </c>
    </row>
    <row r="7895" spans="1:5" x14ac:dyDescent="0.4">
      <c r="A7895">
        <v>2023</v>
      </c>
      <c r="B7895">
        <v>7</v>
      </c>
      <c r="C7895">
        <v>32</v>
      </c>
      <c r="D7895" s="3">
        <v>1748</v>
      </c>
      <c r="E7895" s="3">
        <v>1491</v>
      </c>
    </row>
    <row r="7896" spans="1:5" x14ac:dyDescent="0.4">
      <c r="A7896">
        <v>2023</v>
      </c>
      <c r="B7896">
        <v>7</v>
      </c>
      <c r="C7896">
        <v>33</v>
      </c>
      <c r="D7896" s="3">
        <v>1760</v>
      </c>
      <c r="E7896" s="3">
        <v>1575</v>
      </c>
    </row>
    <row r="7897" spans="1:5" x14ac:dyDescent="0.4">
      <c r="A7897">
        <v>2023</v>
      </c>
      <c r="B7897">
        <v>7</v>
      </c>
      <c r="C7897">
        <v>34</v>
      </c>
      <c r="D7897" s="3">
        <v>1832</v>
      </c>
      <c r="E7897" s="3">
        <v>1595</v>
      </c>
    </row>
    <row r="7898" spans="1:5" x14ac:dyDescent="0.4">
      <c r="A7898">
        <v>2023</v>
      </c>
      <c r="B7898">
        <v>7</v>
      </c>
      <c r="C7898">
        <v>35</v>
      </c>
      <c r="D7898" s="3">
        <v>1911</v>
      </c>
      <c r="E7898" s="3">
        <v>1678</v>
      </c>
    </row>
    <row r="7899" spans="1:5" x14ac:dyDescent="0.4">
      <c r="A7899">
        <v>2023</v>
      </c>
      <c r="B7899">
        <v>7</v>
      </c>
      <c r="C7899">
        <v>36</v>
      </c>
      <c r="D7899" s="3">
        <v>1937</v>
      </c>
      <c r="E7899" s="3">
        <v>1706</v>
      </c>
    </row>
    <row r="7900" spans="1:5" x14ac:dyDescent="0.4">
      <c r="A7900">
        <v>2023</v>
      </c>
      <c r="B7900">
        <v>7</v>
      </c>
      <c r="C7900">
        <v>37</v>
      </c>
      <c r="D7900" s="3">
        <v>1955</v>
      </c>
      <c r="E7900" s="3">
        <v>1677</v>
      </c>
    </row>
    <row r="7901" spans="1:5" x14ac:dyDescent="0.4">
      <c r="A7901">
        <v>2023</v>
      </c>
      <c r="B7901">
        <v>7</v>
      </c>
      <c r="C7901">
        <v>38</v>
      </c>
      <c r="D7901" s="3">
        <v>2000</v>
      </c>
      <c r="E7901" s="3">
        <v>1897</v>
      </c>
    </row>
    <row r="7902" spans="1:5" x14ac:dyDescent="0.4">
      <c r="A7902">
        <v>2023</v>
      </c>
      <c r="B7902">
        <v>7</v>
      </c>
      <c r="C7902">
        <v>39</v>
      </c>
      <c r="D7902" s="3">
        <v>2048</v>
      </c>
      <c r="E7902" s="3">
        <v>1879</v>
      </c>
    </row>
    <row r="7903" spans="1:5" x14ac:dyDescent="0.4">
      <c r="A7903">
        <v>2023</v>
      </c>
      <c r="B7903">
        <v>7</v>
      </c>
      <c r="C7903">
        <v>40</v>
      </c>
      <c r="D7903" s="3">
        <v>2133</v>
      </c>
      <c r="E7903" s="3">
        <v>2010</v>
      </c>
    </row>
    <row r="7904" spans="1:5" x14ac:dyDescent="0.4">
      <c r="A7904">
        <v>2023</v>
      </c>
      <c r="B7904">
        <v>7</v>
      </c>
      <c r="C7904">
        <v>41</v>
      </c>
      <c r="D7904" s="3">
        <v>2137</v>
      </c>
      <c r="E7904" s="3">
        <v>2027</v>
      </c>
    </row>
    <row r="7905" spans="1:5" x14ac:dyDescent="0.4">
      <c r="A7905">
        <v>2023</v>
      </c>
      <c r="B7905">
        <v>7</v>
      </c>
      <c r="C7905">
        <v>42</v>
      </c>
      <c r="D7905" s="3">
        <v>2164</v>
      </c>
      <c r="E7905" s="3">
        <v>2040</v>
      </c>
    </row>
    <row r="7906" spans="1:5" x14ac:dyDescent="0.4">
      <c r="A7906">
        <v>2023</v>
      </c>
      <c r="B7906">
        <v>7</v>
      </c>
      <c r="C7906">
        <v>43</v>
      </c>
      <c r="D7906" s="3">
        <v>2250</v>
      </c>
      <c r="E7906" s="3">
        <v>2214</v>
      </c>
    </row>
    <row r="7907" spans="1:5" x14ac:dyDescent="0.4">
      <c r="A7907">
        <v>2023</v>
      </c>
      <c r="B7907">
        <v>7</v>
      </c>
      <c r="C7907">
        <v>44</v>
      </c>
      <c r="D7907" s="3">
        <v>2427</v>
      </c>
      <c r="E7907" s="3">
        <v>2225</v>
      </c>
    </row>
    <row r="7908" spans="1:5" x14ac:dyDescent="0.4">
      <c r="A7908">
        <v>2023</v>
      </c>
      <c r="B7908">
        <v>7</v>
      </c>
      <c r="C7908">
        <v>45</v>
      </c>
      <c r="D7908" s="3">
        <v>2507</v>
      </c>
      <c r="E7908" s="3">
        <v>2351</v>
      </c>
    </row>
    <row r="7909" spans="1:5" x14ac:dyDescent="0.4">
      <c r="A7909">
        <v>2023</v>
      </c>
      <c r="B7909">
        <v>7</v>
      </c>
      <c r="C7909">
        <v>46</v>
      </c>
      <c r="D7909" s="3">
        <v>2665</v>
      </c>
      <c r="E7909" s="3">
        <v>2577</v>
      </c>
    </row>
    <row r="7910" spans="1:5" x14ac:dyDescent="0.4">
      <c r="A7910">
        <v>2023</v>
      </c>
      <c r="B7910">
        <v>7</v>
      </c>
      <c r="C7910">
        <v>47</v>
      </c>
      <c r="D7910" s="3">
        <v>2918</v>
      </c>
      <c r="E7910" s="3">
        <v>2656</v>
      </c>
    </row>
    <row r="7911" spans="1:5" x14ac:dyDescent="0.4">
      <c r="A7911">
        <v>2023</v>
      </c>
      <c r="B7911">
        <v>7</v>
      </c>
      <c r="C7911">
        <v>48</v>
      </c>
      <c r="D7911" s="3">
        <v>3029</v>
      </c>
      <c r="E7911" s="3">
        <v>2923</v>
      </c>
    </row>
    <row r="7912" spans="1:5" x14ac:dyDescent="0.4">
      <c r="A7912">
        <v>2023</v>
      </c>
      <c r="B7912">
        <v>7</v>
      </c>
      <c r="C7912">
        <v>49</v>
      </c>
      <c r="D7912" s="3">
        <v>3240</v>
      </c>
      <c r="E7912" s="3">
        <v>3037</v>
      </c>
    </row>
    <row r="7913" spans="1:5" x14ac:dyDescent="0.4">
      <c r="A7913">
        <v>2023</v>
      </c>
      <c r="B7913">
        <v>7</v>
      </c>
      <c r="C7913">
        <v>50</v>
      </c>
      <c r="D7913" s="3">
        <v>3381</v>
      </c>
      <c r="E7913" s="3">
        <v>3127</v>
      </c>
    </row>
    <row r="7914" spans="1:5" x14ac:dyDescent="0.4">
      <c r="A7914">
        <v>2023</v>
      </c>
      <c r="B7914">
        <v>7</v>
      </c>
      <c r="C7914">
        <v>51</v>
      </c>
      <c r="D7914" s="3">
        <v>3427</v>
      </c>
      <c r="E7914" s="3">
        <v>3186</v>
      </c>
    </row>
    <row r="7915" spans="1:5" x14ac:dyDescent="0.4">
      <c r="A7915">
        <v>2023</v>
      </c>
      <c r="B7915">
        <v>7</v>
      </c>
      <c r="C7915">
        <v>52</v>
      </c>
      <c r="D7915" s="3">
        <v>3269</v>
      </c>
      <c r="E7915" s="3">
        <v>3136</v>
      </c>
    </row>
    <row r="7916" spans="1:5" x14ac:dyDescent="0.4">
      <c r="A7916">
        <v>2023</v>
      </c>
      <c r="B7916">
        <v>7</v>
      </c>
      <c r="C7916">
        <v>53</v>
      </c>
      <c r="D7916" s="3">
        <v>3165</v>
      </c>
      <c r="E7916" s="3">
        <v>2966</v>
      </c>
    </row>
    <row r="7917" spans="1:5" x14ac:dyDescent="0.4">
      <c r="A7917">
        <v>2023</v>
      </c>
      <c r="B7917">
        <v>7</v>
      </c>
      <c r="C7917">
        <v>54</v>
      </c>
      <c r="D7917" s="3">
        <v>3189</v>
      </c>
      <c r="E7917" s="3">
        <v>2874</v>
      </c>
    </row>
    <row r="7918" spans="1:5" x14ac:dyDescent="0.4">
      <c r="A7918">
        <v>2023</v>
      </c>
      <c r="B7918">
        <v>7</v>
      </c>
      <c r="C7918">
        <v>55</v>
      </c>
      <c r="D7918" s="3">
        <v>3062</v>
      </c>
      <c r="E7918" s="3">
        <v>2893</v>
      </c>
    </row>
    <row r="7919" spans="1:5" x14ac:dyDescent="0.4">
      <c r="A7919">
        <v>2023</v>
      </c>
      <c r="B7919">
        <v>7</v>
      </c>
      <c r="C7919">
        <v>56</v>
      </c>
      <c r="D7919" s="3">
        <v>2837</v>
      </c>
      <c r="E7919" s="3">
        <v>2732</v>
      </c>
    </row>
    <row r="7920" spans="1:5" x14ac:dyDescent="0.4">
      <c r="A7920">
        <v>2023</v>
      </c>
      <c r="B7920">
        <v>7</v>
      </c>
      <c r="C7920">
        <v>57</v>
      </c>
      <c r="D7920" s="3">
        <v>2447</v>
      </c>
      <c r="E7920" s="3">
        <v>2323</v>
      </c>
    </row>
    <row r="7921" spans="1:5" x14ac:dyDescent="0.4">
      <c r="A7921">
        <v>2023</v>
      </c>
      <c r="B7921">
        <v>7</v>
      </c>
      <c r="C7921">
        <v>58</v>
      </c>
      <c r="D7921" s="3">
        <v>2707</v>
      </c>
      <c r="E7921" s="3">
        <v>2685</v>
      </c>
    </row>
    <row r="7922" spans="1:5" x14ac:dyDescent="0.4">
      <c r="A7922">
        <v>2023</v>
      </c>
      <c r="B7922">
        <v>7</v>
      </c>
      <c r="C7922">
        <v>59</v>
      </c>
      <c r="D7922" s="3">
        <v>2517</v>
      </c>
      <c r="E7922" s="3">
        <v>2490</v>
      </c>
    </row>
    <row r="7923" spans="1:5" x14ac:dyDescent="0.4">
      <c r="A7923">
        <v>2023</v>
      </c>
      <c r="B7923">
        <v>7</v>
      </c>
      <c r="C7923">
        <v>60</v>
      </c>
      <c r="D7923" s="3">
        <v>2571</v>
      </c>
      <c r="E7923" s="3">
        <v>2341</v>
      </c>
    </row>
    <row r="7924" spans="1:5" x14ac:dyDescent="0.4">
      <c r="A7924">
        <v>2023</v>
      </c>
      <c r="B7924">
        <v>7</v>
      </c>
      <c r="C7924">
        <v>61</v>
      </c>
      <c r="D7924" s="3">
        <v>2425</v>
      </c>
      <c r="E7924" s="3">
        <v>2373</v>
      </c>
    </row>
    <row r="7925" spans="1:5" x14ac:dyDescent="0.4">
      <c r="A7925">
        <v>2023</v>
      </c>
      <c r="B7925">
        <v>7</v>
      </c>
      <c r="C7925">
        <v>62</v>
      </c>
      <c r="D7925" s="3">
        <v>2321</v>
      </c>
      <c r="E7925" s="3">
        <v>2287</v>
      </c>
    </row>
    <row r="7926" spans="1:5" x14ac:dyDescent="0.4">
      <c r="A7926">
        <v>2023</v>
      </c>
      <c r="B7926">
        <v>7</v>
      </c>
      <c r="C7926">
        <v>63</v>
      </c>
      <c r="D7926" s="3">
        <v>2364</v>
      </c>
      <c r="E7926" s="3">
        <v>2229</v>
      </c>
    </row>
    <row r="7927" spans="1:5" x14ac:dyDescent="0.4">
      <c r="A7927">
        <v>2023</v>
      </c>
      <c r="B7927">
        <v>7</v>
      </c>
      <c r="C7927">
        <v>64</v>
      </c>
      <c r="D7927" s="3">
        <v>2367</v>
      </c>
      <c r="E7927" s="3">
        <v>2290</v>
      </c>
    </row>
    <row r="7928" spans="1:5" x14ac:dyDescent="0.4">
      <c r="A7928">
        <v>2023</v>
      </c>
      <c r="B7928">
        <v>7</v>
      </c>
      <c r="C7928">
        <v>65</v>
      </c>
      <c r="D7928" s="3">
        <v>2238</v>
      </c>
      <c r="E7928" s="3">
        <v>2166</v>
      </c>
    </row>
    <row r="7929" spans="1:5" x14ac:dyDescent="0.4">
      <c r="A7929">
        <v>2023</v>
      </c>
      <c r="B7929">
        <v>7</v>
      </c>
      <c r="C7929">
        <v>66</v>
      </c>
      <c r="D7929" s="3">
        <v>2189</v>
      </c>
      <c r="E7929" s="3">
        <v>2170</v>
      </c>
    </row>
    <row r="7930" spans="1:5" x14ac:dyDescent="0.4">
      <c r="A7930">
        <v>2023</v>
      </c>
      <c r="B7930">
        <v>7</v>
      </c>
      <c r="C7930">
        <v>67</v>
      </c>
      <c r="D7930" s="3">
        <v>2229</v>
      </c>
      <c r="E7930" s="3">
        <v>2278</v>
      </c>
    </row>
    <row r="7931" spans="1:5" x14ac:dyDescent="0.4">
      <c r="A7931">
        <v>2023</v>
      </c>
      <c r="B7931">
        <v>7</v>
      </c>
      <c r="C7931">
        <v>68</v>
      </c>
      <c r="D7931" s="3">
        <v>2325</v>
      </c>
      <c r="E7931" s="3">
        <v>2403</v>
      </c>
    </row>
    <row r="7932" spans="1:5" x14ac:dyDescent="0.4">
      <c r="A7932">
        <v>2023</v>
      </c>
      <c r="B7932">
        <v>7</v>
      </c>
      <c r="C7932">
        <v>69</v>
      </c>
      <c r="D7932" s="3">
        <v>2314</v>
      </c>
      <c r="E7932" s="3">
        <v>2381</v>
      </c>
    </row>
    <row r="7933" spans="1:5" x14ac:dyDescent="0.4">
      <c r="A7933">
        <v>2023</v>
      </c>
      <c r="B7933">
        <v>7</v>
      </c>
      <c r="C7933">
        <v>70</v>
      </c>
      <c r="D7933" s="3">
        <v>2439</v>
      </c>
      <c r="E7933" s="3">
        <v>2547</v>
      </c>
    </row>
    <row r="7934" spans="1:5" x14ac:dyDescent="0.4">
      <c r="A7934">
        <v>2023</v>
      </c>
      <c r="B7934">
        <v>7</v>
      </c>
      <c r="C7934">
        <v>71</v>
      </c>
      <c r="D7934" s="3">
        <v>2600</v>
      </c>
      <c r="E7934" s="3">
        <v>2814</v>
      </c>
    </row>
    <row r="7935" spans="1:5" x14ac:dyDescent="0.4">
      <c r="A7935">
        <v>2023</v>
      </c>
      <c r="B7935">
        <v>7</v>
      </c>
      <c r="C7935">
        <v>72</v>
      </c>
      <c r="D7935" s="3">
        <v>2781</v>
      </c>
      <c r="E7935" s="3">
        <v>3033</v>
      </c>
    </row>
    <row r="7936" spans="1:5" x14ac:dyDescent="0.4">
      <c r="A7936">
        <v>2023</v>
      </c>
      <c r="B7936">
        <v>7</v>
      </c>
      <c r="C7936">
        <v>73</v>
      </c>
      <c r="D7936" s="3">
        <v>3055</v>
      </c>
      <c r="E7936" s="3">
        <v>3439</v>
      </c>
    </row>
    <row r="7937" spans="1:5" x14ac:dyDescent="0.4">
      <c r="A7937">
        <v>2023</v>
      </c>
      <c r="B7937">
        <v>7</v>
      </c>
      <c r="C7937">
        <v>74</v>
      </c>
      <c r="D7937" s="3">
        <v>3246</v>
      </c>
      <c r="E7937" s="3">
        <v>3645</v>
      </c>
    </row>
    <row r="7938" spans="1:5" x14ac:dyDescent="0.4">
      <c r="A7938">
        <v>2023</v>
      </c>
      <c r="B7938">
        <v>7</v>
      </c>
      <c r="C7938">
        <v>75</v>
      </c>
      <c r="D7938" s="3">
        <v>3200</v>
      </c>
      <c r="E7938" s="3">
        <v>3869</v>
      </c>
    </row>
    <row r="7939" spans="1:5" x14ac:dyDescent="0.4">
      <c r="A7939">
        <v>2023</v>
      </c>
      <c r="B7939">
        <v>7</v>
      </c>
      <c r="C7939">
        <v>76</v>
      </c>
      <c r="D7939" s="3">
        <v>2962</v>
      </c>
      <c r="E7939" s="3">
        <v>3592</v>
      </c>
    </row>
    <row r="7940" spans="1:5" x14ac:dyDescent="0.4">
      <c r="A7940">
        <v>2023</v>
      </c>
      <c r="B7940">
        <v>7</v>
      </c>
      <c r="C7940">
        <v>77</v>
      </c>
      <c r="D7940" s="3">
        <v>1749</v>
      </c>
      <c r="E7940" s="3">
        <v>2202</v>
      </c>
    </row>
    <row r="7941" spans="1:5" x14ac:dyDescent="0.4">
      <c r="A7941">
        <v>2023</v>
      </c>
      <c r="B7941">
        <v>7</v>
      </c>
      <c r="C7941">
        <v>78</v>
      </c>
      <c r="D7941" s="3">
        <v>1975</v>
      </c>
      <c r="E7941" s="3">
        <v>2603</v>
      </c>
    </row>
    <row r="7942" spans="1:5" x14ac:dyDescent="0.4">
      <c r="A7942">
        <v>2023</v>
      </c>
      <c r="B7942">
        <v>7</v>
      </c>
      <c r="C7942">
        <v>79</v>
      </c>
      <c r="D7942" s="3">
        <v>2497</v>
      </c>
      <c r="E7942" s="3">
        <v>3169</v>
      </c>
    </row>
    <row r="7943" spans="1:5" x14ac:dyDescent="0.4">
      <c r="A7943">
        <v>2023</v>
      </c>
      <c r="B7943">
        <v>7</v>
      </c>
      <c r="C7943">
        <v>80</v>
      </c>
      <c r="D7943" s="3">
        <v>2333</v>
      </c>
      <c r="E7943" s="3">
        <v>2867</v>
      </c>
    </row>
    <row r="7944" spans="1:5" x14ac:dyDescent="0.4">
      <c r="A7944">
        <v>2023</v>
      </c>
      <c r="B7944">
        <v>7</v>
      </c>
      <c r="C7944">
        <v>81</v>
      </c>
      <c r="D7944" s="3">
        <v>2288</v>
      </c>
      <c r="E7944" s="3">
        <v>2865</v>
      </c>
    </row>
    <row r="7945" spans="1:5" x14ac:dyDescent="0.4">
      <c r="A7945">
        <v>2023</v>
      </c>
      <c r="B7945">
        <v>7</v>
      </c>
      <c r="C7945">
        <v>82</v>
      </c>
      <c r="D7945" s="3">
        <v>2070</v>
      </c>
      <c r="E7945" s="3">
        <v>2668</v>
      </c>
    </row>
    <row r="7946" spans="1:5" x14ac:dyDescent="0.4">
      <c r="A7946">
        <v>2023</v>
      </c>
      <c r="B7946">
        <v>7</v>
      </c>
      <c r="C7946">
        <v>83</v>
      </c>
      <c r="D7946" s="3">
        <v>1717</v>
      </c>
      <c r="E7946" s="3">
        <v>2344</v>
      </c>
    </row>
    <row r="7947" spans="1:5" x14ac:dyDescent="0.4">
      <c r="A7947">
        <v>2023</v>
      </c>
      <c r="B7947">
        <v>7</v>
      </c>
      <c r="C7947">
        <v>84</v>
      </c>
      <c r="D7947" s="3">
        <v>1433</v>
      </c>
      <c r="E7947" s="3">
        <v>1962</v>
      </c>
    </row>
    <row r="7948" spans="1:5" x14ac:dyDescent="0.4">
      <c r="A7948">
        <v>2023</v>
      </c>
      <c r="B7948">
        <v>7</v>
      </c>
      <c r="C7948">
        <v>85</v>
      </c>
      <c r="D7948" s="3">
        <v>1375</v>
      </c>
      <c r="E7948" s="3">
        <v>2048</v>
      </c>
    </row>
    <row r="7949" spans="1:5" x14ac:dyDescent="0.4">
      <c r="A7949">
        <v>2023</v>
      </c>
      <c r="B7949">
        <v>7</v>
      </c>
      <c r="C7949">
        <v>86</v>
      </c>
      <c r="D7949" s="3">
        <v>1262</v>
      </c>
      <c r="E7949" s="3">
        <v>1778</v>
      </c>
    </row>
    <row r="7950" spans="1:5" x14ac:dyDescent="0.4">
      <c r="A7950">
        <v>2023</v>
      </c>
      <c r="B7950">
        <v>7</v>
      </c>
      <c r="C7950">
        <v>87</v>
      </c>
      <c r="D7950" s="3">
        <v>1123</v>
      </c>
      <c r="E7950" s="3">
        <v>1785</v>
      </c>
    </row>
    <row r="7951" spans="1:5" x14ac:dyDescent="0.4">
      <c r="A7951">
        <v>2023</v>
      </c>
      <c r="B7951">
        <v>7</v>
      </c>
      <c r="C7951">
        <v>88</v>
      </c>
      <c r="D7951" s="3">
        <v>993</v>
      </c>
      <c r="E7951" s="3">
        <v>1632</v>
      </c>
    </row>
    <row r="7952" spans="1:5" x14ac:dyDescent="0.4">
      <c r="A7952">
        <v>2023</v>
      </c>
      <c r="B7952">
        <v>7</v>
      </c>
      <c r="C7952">
        <v>89</v>
      </c>
      <c r="D7952" s="3">
        <v>698</v>
      </c>
      <c r="E7952" s="3">
        <v>1356</v>
      </c>
    </row>
    <row r="7953" spans="1:5" x14ac:dyDescent="0.4">
      <c r="A7953">
        <v>2023</v>
      </c>
      <c r="B7953">
        <v>7</v>
      </c>
      <c r="C7953">
        <v>90</v>
      </c>
      <c r="D7953" s="3">
        <v>626</v>
      </c>
      <c r="E7953" s="3">
        <v>1237</v>
      </c>
    </row>
    <row r="7954" spans="1:5" x14ac:dyDescent="0.4">
      <c r="A7954">
        <v>2023</v>
      </c>
      <c r="B7954">
        <v>7</v>
      </c>
      <c r="C7954">
        <v>91</v>
      </c>
      <c r="D7954" s="3">
        <v>470</v>
      </c>
      <c r="E7954" s="3">
        <v>1060</v>
      </c>
    </row>
    <row r="7955" spans="1:5" x14ac:dyDescent="0.4">
      <c r="A7955">
        <v>2023</v>
      </c>
      <c r="B7955">
        <v>7</v>
      </c>
      <c r="C7955">
        <v>92</v>
      </c>
      <c r="D7955" s="3">
        <v>371</v>
      </c>
      <c r="E7955" s="3">
        <v>846</v>
      </c>
    </row>
    <row r="7956" spans="1:5" x14ac:dyDescent="0.4">
      <c r="A7956">
        <v>2023</v>
      </c>
      <c r="B7956">
        <v>7</v>
      </c>
      <c r="C7956">
        <v>93</v>
      </c>
      <c r="D7956" s="3">
        <v>235</v>
      </c>
      <c r="E7956" s="3">
        <v>739</v>
      </c>
    </row>
    <row r="7957" spans="1:5" x14ac:dyDescent="0.4">
      <c r="A7957">
        <v>2023</v>
      </c>
      <c r="B7957">
        <v>7</v>
      </c>
      <c r="C7957">
        <v>94</v>
      </c>
      <c r="D7957" s="3">
        <v>190</v>
      </c>
      <c r="E7957" s="3">
        <v>577</v>
      </c>
    </row>
    <row r="7958" spans="1:5" x14ac:dyDescent="0.4">
      <c r="A7958">
        <v>2023</v>
      </c>
      <c r="B7958">
        <v>7</v>
      </c>
      <c r="C7958">
        <v>95</v>
      </c>
      <c r="D7958" s="3">
        <v>166</v>
      </c>
      <c r="E7958" s="3">
        <v>427</v>
      </c>
    </row>
    <row r="7959" spans="1:5" x14ac:dyDescent="0.4">
      <c r="A7959">
        <v>2023</v>
      </c>
      <c r="B7959">
        <v>7</v>
      </c>
      <c r="C7959">
        <v>96</v>
      </c>
      <c r="D7959" s="3">
        <v>84</v>
      </c>
      <c r="E7959" s="3">
        <v>332</v>
      </c>
    </row>
    <row r="7960" spans="1:5" x14ac:dyDescent="0.4">
      <c r="A7960">
        <v>2023</v>
      </c>
      <c r="B7960">
        <v>7</v>
      </c>
      <c r="C7960">
        <v>97</v>
      </c>
      <c r="D7960" s="3">
        <v>63</v>
      </c>
      <c r="E7960" s="3">
        <v>274</v>
      </c>
    </row>
    <row r="7961" spans="1:5" x14ac:dyDescent="0.4">
      <c r="A7961">
        <v>2023</v>
      </c>
      <c r="B7961">
        <v>7</v>
      </c>
      <c r="C7961">
        <v>98</v>
      </c>
      <c r="D7961" s="3">
        <v>36</v>
      </c>
      <c r="E7961" s="3">
        <v>218</v>
      </c>
    </row>
    <row r="7962" spans="1:5" x14ac:dyDescent="0.4">
      <c r="A7962">
        <v>2023</v>
      </c>
      <c r="B7962">
        <v>7</v>
      </c>
      <c r="C7962">
        <v>99</v>
      </c>
      <c r="D7962" s="3">
        <v>25</v>
      </c>
      <c r="E7962" s="3">
        <v>127</v>
      </c>
    </row>
    <row r="7963" spans="1:5" x14ac:dyDescent="0.4">
      <c r="A7963">
        <v>2023</v>
      </c>
      <c r="B7963">
        <v>7</v>
      </c>
      <c r="C7963">
        <v>100</v>
      </c>
      <c r="D7963" s="3">
        <v>11</v>
      </c>
      <c r="E7963" s="3">
        <v>99</v>
      </c>
    </row>
    <row r="7964" spans="1:5" x14ac:dyDescent="0.4">
      <c r="A7964">
        <v>2023</v>
      </c>
      <c r="B7964">
        <v>7</v>
      </c>
      <c r="C7964">
        <v>101</v>
      </c>
      <c r="D7964" s="3">
        <v>6</v>
      </c>
      <c r="E7964" s="3">
        <v>53</v>
      </c>
    </row>
    <row r="7965" spans="1:5" x14ac:dyDescent="0.4">
      <c r="A7965">
        <v>2023</v>
      </c>
      <c r="B7965">
        <v>7</v>
      </c>
      <c r="C7965">
        <v>102</v>
      </c>
      <c r="D7965" s="3">
        <v>4</v>
      </c>
      <c r="E7965" s="3">
        <v>40</v>
      </c>
    </row>
    <row r="7966" spans="1:5" x14ac:dyDescent="0.4">
      <c r="A7966">
        <v>2023</v>
      </c>
      <c r="B7966">
        <v>7</v>
      </c>
      <c r="C7966">
        <v>103</v>
      </c>
      <c r="D7966" s="3">
        <v>2</v>
      </c>
      <c r="E7966" s="3">
        <v>23</v>
      </c>
    </row>
    <row r="7967" spans="1:5" x14ac:dyDescent="0.4">
      <c r="A7967">
        <v>2023</v>
      </c>
      <c r="B7967">
        <v>7</v>
      </c>
      <c r="C7967">
        <v>104</v>
      </c>
      <c r="D7967" s="3">
        <v>1</v>
      </c>
      <c r="E7967" s="3">
        <v>13</v>
      </c>
    </row>
    <row r="7968" spans="1:5" x14ac:dyDescent="0.4">
      <c r="A7968">
        <v>2023</v>
      </c>
      <c r="B7968">
        <v>7</v>
      </c>
      <c r="C7968">
        <v>105</v>
      </c>
      <c r="D7968" s="3">
        <v>1</v>
      </c>
      <c r="E7968" s="3">
        <v>8</v>
      </c>
    </row>
    <row r="7969" spans="1:5" x14ac:dyDescent="0.4">
      <c r="A7969">
        <v>2023</v>
      </c>
      <c r="B7969">
        <v>7</v>
      </c>
      <c r="C7969">
        <v>106</v>
      </c>
      <c r="D7969" s="3">
        <v>1</v>
      </c>
      <c r="E7969" s="3">
        <v>1</v>
      </c>
    </row>
    <row r="7970" spans="1:5" x14ac:dyDescent="0.4">
      <c r="A7970">
        <v>2023</v>
      </c>
      <c r="B7970">
        <v>7</v>
      </c>
      <c r="C7970">
        <v>107</v>
      </c>
      <c r="D7970" s="3"/>
      <c r="E7970" s="3">
        <v>1</v>
      </c>
    </row>
    <row r="7971" spans="1:5" x14ac:dyDescent="0.4">
      <c r="A7971">
        <v>2023</v>
      </c>
      <c r="B7971">
        <v>7</v>
      </c>
      <c r="C7971">
        <v>108</v>
      </c>
      <c r="D7971" s="3"/>
      <c r="E7971" s="3"/>
    </row>
    <row r="7972" spans="1:5" x14ac:dyDescent="0.4">
      <c r="A7972">
        <v>2023</v>
      </c>
      <c r="B7972">
        <v>7</v>
      </c>
      <c r="C7972">
        <v>109</v>
      </c>
      <c r="D7972" s="3"/>
      <c r="E7972" s="3">
        <v>1</v>
      </c>
    </row>
    <row r="7973" spans="1:5" x14ac:dyDescent="0.4">
      <c r="A7973">
        <v>2023</v>
      </c>
      <c r="B7973">
        <v>7</v>
      </c>
      <c r="C7973">
        <v>110</v>
      </c>
      <c r="D7973" s="3">
        <v>1</v>
      </c>
      <c r="E7973" s="3"/>
    </row>
    <row r="7974" spans="1:5" x14ac:dyDescent="0.4">
      <c r="A7974">
        <v>2023</v>
      </c>
      <c r="B7974">
        <v>7</v>
      </c>
      <c r="C7974">
        <v>111</v>
      </c>
      <c r="D7974" s="3"/>
      <c r="E7974" s="3"/>
    </row>
    <row r="7975" spans="1:5" x14ac:dyDescent="0.4">
      <c r="A7975">
        <v>2023</v>
      </c>
      <c r="B7975">
        <v>7</v>
      </c>
      <c r="C7975">
        <v>112</v>
      </c>
      <c r="D7975" s="3"/>
      <c r="E7975" s="3"/>
    </row>
    <row r="7976" spans="1:5" x14ac:dyDescent="0.4">
      <c r="A7976">
        <v>2023</v>
      </c>
      <c r="B7976">
        <v>7</v>
      </c>
      <c r="C7976">
        <v>113</v>
      </c>
      <c r="D7976" s="3"/>
      <c r="E7976" s="3"/>
    </row>
    <row r="7977" spans="1:5" x14ac:dyDescent="0.4">
      <c r="A7977">
        <v>2023</v>
      </c>
      <c r="B7977">
        <v>7</v>
      </c>
      <c r="C7977">
        <v>114</v>
      </c>
      <c r="D7977" s="3"/>
      <c r="E7977" s="3"/>
    </row>
    <row r="7978" spans="1:5" x14ac:dyDescent="0.4">
      <c r="A7978">
        <v>2023</v>
      </c>
      <c r="B7978">
        <v>7</v>
      </c>
      <c r="C7978">
        <v>115</v>
      </c>
      <c r="D7978" s="3"/>
      <c r="E7978" s="3"/>
    </row>
    <row r="7979" spans="1:5" x14ac:dyDescent="0.4">
      <c r="A7979">
        <v>2023</v>
      </c>
      <c r="B7979">
        <v>7</v>
      </c>
      <c r="C7979">
        <v>116</v>
      </c>
      <c r="D7979" s="3"/>
      <c r="E7979" s="3"/>
    </row>
    <row r="7980" spans="1:5" x14ac:dyDescent="0.4">
      <c r="A7980">
        <v>2023</v>
      </c>
      <c r="B7980">
        <v>7</v>
      </c>
      <c r="C7980">
        <v>117</v>
      </c>
      <c r="D7980" s="3"/>
      <c r="E7980" s="3"/>
    </row>
    <row r="7981" spans="1:5" x14ac:dyDescent="0.4">
      <c r="A7981">
        <v>2023</v>
      </c>
      <c r="B7981">
        <v>7</v>
      </c>
      <c r="C7981">
        <v>118</v>
      </c>
      <c r="D7981" s="3"/>
      <c r="E7981" s="3"/>
    </row>
    <row r="7982" spans="1:5" x14ac:dyDescent="0.4">
      <c r="A7982">
        <v>2023</v>
      </c>
      <c r="B7982">
        <v>7</v>
      </c>
      <c r="C7982">
        <v>119</v>
      </c>
      <c r="D7982" s="3"/>
      <c r="E7982" s="3"/>
    </row>
    <row r="7983" spans="1:5" x14ac:dyDescent="0.4">
      <c r="A7983">
        <v>2023</v>
      </c>
      <c r="B7983">
        <v>7</v>
      </c>
      <c r="C7983">
        <v>120</v>
      </c>
      <c r="D7983" s="3"/>
      <c r="E7983" s="3"/>
    </row>
    <row r="7984" spans="1:5" x14ac:dyDescent="0.4">
      <c r="A7984">
        <v>2023</v>
      </c>
      <c r="B7984">
        <v>7</v>
      </c>
      <c r="C7984">
        <v>121</v>
      </c>
      <c r="D7984" s="3"/>
      <c r="E7984" s="3"/>
    </row>
    <row r="7985" spans="1:5" x14ac:dyDescent="0.4">
      <c r="A7985">
        <v>2023</v>
      </c>
      <c r="B7985">
        <v>7</v>
      </c>
      <c r="C7985">
        <v>122</v>
      </c>
      <c r="D7985" s="3"/>
      <c r="E7985" s="3"/>
    </row>
    <row r="7986" spans="1:5" x14ac:dyDescent="0.4">
      <c r="A7986">
        <v>2023</v>
      </c>
      <c r="B7986">
        <v>7</v>
      </c>
      <c r="C7986">
        <v>123</v>
      </c>
      <c r="D7986" s="3"/>
      <c r="E7986" s="3"/>
    </row>
    <row r="7987" spans="1:5" x14ac:dyDescent="0.4">
      <c r="A7987">
        <v>2023</v>
      </c>
      <c r="B7987">
        <v>7</v>
      </c>
      <c r="C7987">
        <v>124</v>
      </c>
      <c r="D7987" s="3"/>
      <c r="E7987" s="3"/>
    </row>
    <row r="7988" spans="1:5" x14ac:dyDescent="0.4">
      <c r="A7988">
        <v>2023</v>
      </c>
      <c r="B7988">
        <v>7</v>
      </c>
      <c r="C7988">
        <v>125</v>
      </c>
      <c r="D7988" s="3"/>
      <c r="E7988" s="3"/>
    </row>
    <row r="7989" spans="1:5" x14ac:dyDescent="0.4">
      <c r="A7989">
        <v>2023</v>
      </c>
      <c r="B7989">
        <v>7</v>
      </c>
      <c r="C7989">
        <v>126</v>
      </c>
      <c r="D7989" s="3"/>
      <c r="E7989" s="3"/>
    </row>
    <row r="7990" spans="1:5" x14ac:dyDescent="0.4">
      <c r="A7990">
        <v>2023</v>
      </c>
      <c r="B7990">
        <v>7</v>
      </c>
      <c r="C7990">
        <v>127</v>
      </c>
      <c r="D7990" s="3"/>
      <c r="E7990" s="3"/>
    </row>
    <row r="7991" spans="1:5" x14ac:dyDescent="0.4">
      <c r="A7991">
        <v>2023</v>
      </c>
      <c r="B7991">
        <v>7</v>
      </c>
      <c r="C7991">
        <v>128</v>
      </c>
      <c r="D7991" s="3"/>
      <c r="E7991" s="3"/>
    </row>
    <row r="7992" spans="1:5" x14ac:dyDescent="0.4">
      <c r="A7992">
        <v>2023</v>
      </c>
      <c r="B7992">
        <v>7</v>
      </c>
      <c r="C7992">
        <v>129</v>
      </c>
      <c r="D7992" s="3"/>
      <c r="E7992" s="3"/>
    </row>
    <row r="7993" spans="1:5" x14ac:dyDescent="0.4">
      <c r="A7993">
        <v>2023</v>
      </c>
      <c r="B7993">
        <v>7</v>
      </c>
      <c r="C7993">
        <v>130</v>
      </c>
      <c r="D7993" s="3"/>
      <c r="E7993" s="3"/>
    </row>
    <row r="7994" spans="1:5" x14ac:dyDescent="0.4">
      <c r="A7994">
        <v>2023</v>
      </c>
      <c r="B7994">
        <v>8</v>
      </c>
      <c r="C7994">
        <v>0</v>
      </c>
      <c r="D7994" s="3">
        <v>856</v>
      </c>
      <c r="E7994" s="3">
        <v>857</v>
      </c>
    </row>
    <row r="7995" spans="1:5" x14ac:dyDescent="0.4">
      <c r="A7995">
        <v>2023</v>
      </c>
      <c r="B7995">
        <v>8</v>
      </c>
      <c r="C7995">
        <v>1</v>
      </c>
      <c r="D7995" s="3">
        <v>973</v>
      </c>
      <c r="E7995" s="3">
        <v>952</v>
      </c>
    </row>
    <row r="7996" spans="1:5" x14ac:dyDescent="0.4">
      <c r="A7996">
        <v>2023</v>
      </c>
      <c r="B7996">
        <v>8</v>
      </c>
      <c r="C7996">
        <v>2</v>
      </c>
      <c r="D7996" s="3">
        <v>999</v>
      </c>
      <c r="E7996" s="3">
        <v>957</v>
      </c>
    </row>
    <row r="7997" spans="1:5" x14ac:dyDescent="0.4">
      <c r="A7997">
        <v>2023</v>
      </c>
      <c r="B7997">
        <v>8</v>
      </c>
      <c r="C7997">
        <v>3</v>
      </c>
      <c r="D7997" s="3">
        <v>1127</v>
      </c>
      <c r="E7997" s="3">
        <v>1070</v>
      </c>
    </row>
    <row r="7998" spans="1:5" x14ac:dyDescent="0.4">
      <c r="A7998">
        <v>2023</v>
      </c>
      <c r="B7998">
        <v>8</v>
      </c>
      <c r="C7998">
        <v>4</v>
      </c>
      <c r="D7998" s="3">
        <v>1214</v>
      </c>
      <c r="E7998" s="3">
        <v>1053</v>
      </c>
    </row>
    <row r="7999" spans="1:5" x14ac:dyDescent="0.4">
      <c r="A7999">
        <v>2023</v>
      </c>
      <c r="B7999">
        <v>8</v>
      </c>
      <c r="C7999">
        <v>5</v>
      </c>
      <c r="D7999" s="3">
        <v>1260</v>
      </c>
      <c r="E7999" s="3">
        <v>1189</v>
      </c>
    </row>
    <row r="8000" spans="1:5" x14ac:dyDescent="0.4">
      <c r="A8000">
        <v>2023</v>
      </c>
      <c r="B8000">
        <v>8</v>
      </c>
      <c r="C8000">
        <v>6</v>
      </c>
      <c r="D8000" s="3">
        <v>1268</v>
      </c>
      <c r="E8000" s="3">
        <v>1213</v>
      </c>
    </row>
    <row r="8001" spans="1:5" x14ac:dyDescent="0.4">
      <c r="A8001">
        <v>2023</v>
      </c>
      <c r="B8001">
        <v>8</v>
      </c>
      <c r="C8001">
        <v>7</v>
      </c>
      <c r="D8001" s="3">
        <v>1454</v>
      </c>
      <c r="E8001" s="3">
        <v>1283</v>
      </c>
    </row>
    <row r="8002" spans="1:5" x14ac:dyDescent="0.4">
      <c r="A8002">
        <v>2023</v>
      </c>
      <c r="B8002">
        <v>8</v>
      </c>
      <c r="C8002">
        <v>8</v>
      </c>
      <c r="D8002" s="3">
        <v>1365</v>
      </c>
      <c r="E8002" s="3">
        <v>1373</v>
      </c>
    </row>
    <row r="8003" spans="1:5" x14ac:dyDescent="0.4">
      <c r="A8003">
        <v>2023</v>
      </c>
      <c r="B8003">
        <v>8</v>
      </c>
      <c r="C8003">
        <v>9</v>
      </c>
      <c r="D8003" s="3">
        <v>1393</v>
      </c>
      <c r="E8003" s="3">
        <v>1379</v>
      </c>
    </row>
    <row r="8004" spans="1:5" x14ac:dyDescent="0.4">
      <c r="A8004">
        <v>2023</v>
      </c>
      <c r="B8004">
        <v>8</v>
      </c>
      <c r="C8004">
        <v>10</v>
      </c>
      <c r="D8004" s="3">
        <v>1476</v>
      </c>
      <c r="E8004" s="3">
        <v>1404</v>
      </c>
    </row>
    <row r="8005" spans="1:5" x14ac:dyDescent="0.4">
      <c r="A8005">
        <v>2023</v>
      </c>
      <c r="B8005">
        <v>8</v>
      </c>
      <c r="C8005">
        <v>11</v>
      </c>
      <c r="D8005" s="3">
        <v>1455</v>
      </c>
      <c r="E8005" s="3">
        <v>1453</v>
      </c>
    </row>
    <row r="8006" spans="1:5" x14ac:dyDescent="0.4">
      <c r="A8006">
        <v>2023</v>
      </c>
      <c r="B8006">
        <v>8</v>
      </c>
      <c r="C8006">
        <v>12</v>
      </c>
      <c r="D8006" s="3">
        <v>1563</v>
      </c>
      <c r="E8006" s="3">
        <v>1537</v>
      </c>
    </row>
    <row r="8007" spans="1:5" x14ac:dyDescent="0.4">
      <c r="A8007">
        <v>2023</v>
      </c>
      <c r="B8007">
        <v>8</v>
      </c>
      <c r="C8007">
        <v>13</v>
      </c>
      <c r="D8007" s="3">
        <v>1592</v>
      </c>
      <c r="E8007" s="3">
        <v>1507</v>
      </c>
    </row>
    <row r="8008" spans="1:5" x14ac:dyDescent="0.4">
      <c r="A8008">
        <v>2023</v>
      </c>
      <c r="B8008">
        <v>8</v>
      </c>
      <c r="C8008">
        <v>14</v>
      </c>
      <c r="D8008" s="3">
        <v>1602</v>
      </c>
      <c r="E8008" s="3">
        <v>1493</v>
      </c>
    </row>
    <row r="8009" spans="1:5" x14ac:dyDescent="0.4">
      <c r="A8009">
        <v>2023</v>
      </c>
      <c r="B8009">
        <v>8</v>
      </c>
      <c r="C8009">
        <v>15</v>
      </c>
      <c r="D8009" s="3">
        <v>1803</v>
      </c>
      <c r="E8009" s="3">
        <v>1563</v>
      </c>
    </row>
    <row r="8010" spans="1:5" x14ac:dyDescent="0.4">
      <c r="A8010">
        <v>2023</v>
      </c>
      <c r="B8010">
        <v>8</v>
      </c>
      <c r="C8010">
        <v>16</v>
      </c>
      <c r="D8010" s="3">
        <v>1980</v>
      </c>
      <c r="E8010" s="3">
        <v>1638</v>
      </c>
    </row>
    <row r="8011" spans="1:5" x14ac:dyDescent="0.4">
      <c r="A8011">
        <v>2023</v>
      </c>
      <c r="B8011">
        <v>8</v>
      </c>
      <c r="C8011">
        <v>17</v>
      </c>
      <c r="D8011" s="3">
        <v>2020</v>
      </c>
      <c r="E8011" s="3">
        <v>1602</v>
      </c>
    </row>
    <row r="8012" spans="1:5" x14ac:dyDescent="0.4">
      <c r="A8012">
        <v>2023</v>
      </c>
      <c r="B8012">
        <v>8</v>
      </c>
      <c r="C8012">
        <v>18</v>
      </c>
      <c r="D8012" s="3">
        <v>2173</v>
      </c>
      <c r="E8012" s="3">
        <v>1728</v>
      </c>
    </row>
    <row r="8013" spans="1:5" x14ac:dyDescent="0.4">
      <c r="A8013">
        <v>2023</v>
      </c>
      <c r="B8013">
        <v>8</v>
      </c>
      <c r="C8013">
        <v>19</v>
      </c>
      <c r="D8013" s="3">
        <v>2276</v>
      </c>
      <c r="E8013" s="3">
        <v>1738</v>
      </c>
    </row>
    <row r="8014" spans="1:5" x14ac:dyDescent="0.4">
      <c r="A8014">
        <v>2023</v>
      </c>
      <c r="B8014">
        <v>8</v>
      </c>
      <c r="C8014">
        <v>20</v>
      </c>
      <c r="D8014" s="3">
        <v>2362</v>
      </c>
      <c r="E8014" s="3">
        <v>1884</v>
      </c>
    </row>
    <row r="8015" spans="1:5" x14ac:dyDescent="0.4">
      <c r="A8015">
        <v>2023</v>
      </c>
      <c r="B8015">
        <v>8</v>
      </c>
      <c r="C8015">
        <v>21</v>
      </c>
      <c r="D8015" s="3">
        <v>2494</v>
      </c>
      <c r="E8015" s="3">
        <v>1809</v>
      </c>
    </row>
    <row r="8016" spans="1:5" x14ac:dyDescent="0.4">
      <c r="A8016">
        <v>2023</v>
      </c>
      <c r="B8016">
        <v>8</v>
      </c>
      <c r="C8016">
        <v>22</v>
      </c>
      <c r="D8016" s="3">
        <v>2295</v>
      </c>
      <c r="E8016" s="3">
        <v>1721</v>
      </c>
    </row>
    <row r="8017" spans="1:5" x14ac:dyDescent="0.4">
      <c r="A8017">
        <v>2023</v>
      </c>
      <c r="B8017">
        <v>8</v>
      </c>
      <c r="C8017">
        <v>23</v>
      </c>
      <c r="D8017" s="3">
        <v>2058</v>
      </c>
      <c r="E8017" s="3">
        <v>1768</v>
      </c>
    </row>
    <row r="8018" spans="1:5" x14ac:dyDescent="0.4">
      <c r="A8018">
        <v>2023</v>
      </c>
      <c r="B8018">
        <v>8</v>
      </c>
      <c r="C8018">
        <v>24</v>
      </c>
      <c r="D8018" s="3">
        <v>1992</v>
      </c>
      <c r="E8018" s="3">
        <v>1663</v>
      </c>
    </row>
    <row r="8019" spans="1:5" x14ac:dyDescent="0.4">
      <c r="A8019">
        <v>2023</v>
      </c>
      <c r="B8019">
        <v>8</v>
      </c>
      <c r="C8019">
        <v>25</v>
      </c>
      <c r="D8019" s="3">
        <v>1900</v>
      </c>
      <c r="E8019" s="3">
        <v>1565</v>
      </c>
    </row>
    <row r="8020" spans="1:5" x14ac:dyDescent="0.4">
      <c r="A8020">
        <v>2023</v>
      </c>
      <c r="B8020">
        <v>8</v>
      </c>
      <c r="C8020">
        <v>26</v>
      </c>
      <c r="D8020" s="3">
        <v>1851</v>
      </c>
      <c r="E8020" s="3">
        <v>1531</v>
      </c>
    </row>
    <row r="8021" spans="1:5" x14ac:dyDescent="0.4">
      <c r="A8021">
        <v>2023</v>
      </c>
      <c r="B8021">
        <v>8</v>
      </c>
      <c r="C8021">
        <v>27</v>
      </c>
      <c r="D8021" s="3">
        <v>1835</v>
      </c>
      <c r="E8021" s="3">
        <v>1482</v>
      </c>
    </row>
    <row r="8022" spans="1:5" x14ac:dyDescent="0.4">
      <c r="A8022">
        <v>2023</v>
      </c>
      <c r="B8022">
        <v>8</v>
      </c>
      <c r="C8022">
        <v>28</v>
      </c>
      <c r="D8022" s="3">
        <v>1850</v>
      </c>
      <c r="E8022" s="3">
        <v>1493</v>
      </c>
    </row>
    <row r="8023" spans="1:5" x14ac:dyDescent="0.4">
      <c r="A8023">
        <v>2023</v>
      </c>
      <c r="B8023">
        <v>8</v>
      </c>
      <c r="C8023">
        <v>29</v>
      </c>
      <c r="D8023" s="3">
        <v>1750</v>
      </c>
      <c r="E8023" s="3">
        <v>1490</v>
      </c>
    </row>
    <row r="8024" spans="1:5" x14ac:dyDescent="0.4">
      <c r="A8024">
        <v>2023</v>
      </c>
      <c r="B8024">
        <v>8</v>
      </c>
      <c r="C8024">
        <v>30</v>
      </c>
      <c r="D8024" s="3">
        <v>1760</v>
      </c>
      <c r="E8024" s="3">
        <v>1387</v>
      </c>
    </row>
    <row r="8025" spans="1:5" x14ac:dyDescent="0.4">
      <c r="A8025">
        <v>2023</v>
      </c>
      <c r="B8025">
        <v>8</v>
      </c>
      <c r="C8025">
        <v>31</v>
      </c>
      <c r="D8025" s="3">
        <v>1694</v>
      </c>
      <c r="E8025" s="3">
        <v>1442</v>
      </c>
    </row>
    <row r="8026" spans="1:5" x14ac:dyDescent="0.4">
      <c r="A8026">
        <v>2023</v>
      </c>
      <c r="B8026">
        <v>8</v>
      </c>
      <c r="C8026">
        <v>32</v>
      </c>
      <c r="D8026" s="3">
        <v>1739</v>
      </c>
      <c r="E8026" s="3">
        <v>1478</v>
      </c>
    </row>
    <row r="8027" spans="1:5" x14ac:dyDescent="0.4">
      <c r="A8027">
        <v>2023</v>
      </c>
      <c r="B8027">
        <v>8</v>
      </c>
      <c r="C8027">
        <v>33</v>
      </c>
      <c r="D8027" s="3">
        <v>1765</v>
      </c>
      <c r="E8027" s="3">
        <v>1570</v>
      </c>
    </row>
    <row r="8028" spans="1:5" x14ac:dyDescent="0.4">
      <c r="A8028">
        <v>2023</v>
      </c>
      <c r="B8028">
        <v>8</v>
      </c>
      <c r="C8028">
        <v>34</v>
      </c>
      <c r="D8028" s="3">
        <v>1810</v>
      </c>
      <c r="E8028" s="3">
        <v>1602</v>
      </c>
    </row>
    <row r="8029" spans="1:5" x14ac:dyDescent="0.4">
      <c r="A8029">
        <v>2023</v>
      </c>
      <c r="B8029">
        <v>8</v>
      </c>
      <c r="C8029">
        <v>35</v>
      </c>
      <c r="D8029" s="3">
        <v>1931</v>
      </c>
      <c r="E8029" s="3">
        <v>1670</v>
      </c>
    </row>
    <row r="8030" spans="1:5" x14ac:dyDescent="0.4">
      <c r="A8030">
        <v>2023</v>
      </c>
      <c r="B8030">
        <v>8</v>
      </c>
      <c r="C8030">
        <v>36</v>
      </c>
      <c r="D8030" s="3">
        <v>1949</v>
      </c>
      <c r="E8030" s="3">
        <v>1730</v>
      </c>
    </row>
    <row r="8031" spans="1:5" x14ac:dyDescent="0.4">
      <c r="A8031">
        <v>2023</v>
      </c>
      <c r="B8031">
        <v>8</v>
      </c>
      <c r="C8031">
        <v>37</v>
      </c>
      <c r="D8031" s="3">
        <v>1951</v>
      </c>
      <c r="E8031" s="3">
        <v>1668</v>
      </c>
    </row>
    <row r="8032" spans="1:5" x14ac:dyDescent="0.4">
      <c r="A8032">
        <v>2023</v>
      </c>
      <c r="B8032">
        <v>8</v>
      </c>
      <c r="C8032">
        <v>38</v>
      </c>
      <c r="D8032" s="3">
        <v>2014</v>
      </c>
      <c r="E8032" s="3">
        <v>1879</v>
      </c>
    </row>
    <row r="8033" spans="1:5" x14ac:dyDescent="0.4">
      <c r="A8033">
        <v>2023</v>
      </c>
      <c r="B8033">
        <v>8</v>
      </c>
      <c r="C8033">
        <v>39</v>
      </c>
      <c r="D8033" s="3">
        <v>2029</v>
      </c>
      <c r="E8033" s="3">
        <v>1868</v>
      </c>
    </row>
    <row r="8034" spans="1:5" x14ac:dyDescent="0.4">
      <c r="A8034">
        <v>2023</v>
      </c>
      <c r="B8034">
        <v>8</v>
      </c>
      <c r="C8034">
        <v>40</v>
      </c>
      <c r="D8034" s="3">
        <v>2136</v>
      </c>
      <c r="E8034" s="3">
        <v>1999</v>
      </c>
    </row>
    <row r="8035" spans="1:5" x14ac:dyDescent="0.4">
      <c r="A8035">
        <v>2023</v>
      </c>
      <c r="B8035">
        <v>8</v>
      </c>
      <c r="C8035">
        <v>41</v>
      </c>
      <c r="D8035" s="3">
        <v>2128</v>
      </c>
      <c r="E8035" s="3">
        <v>2019</v>
      </c>
    </row>
    <row r="8036" spans="1:5" x14ac:dyDescent="0.4">
      <c r="A8036">
        <v>2023</v>
      </c>
      <c r="B8036">
        <v>8</v>
      </c>
      <c r="C8036">
        <v>42</v>
      </c>
      <c r="D8036" s="3">
        <v>2184</v>
      </c>
      <c r="E8036" s="3">
        <v>2047</v>
      </c>
    </row>
    <row r="8037" spans="1:5" x14ac:dyDescent="0.4">
      <c r="A8037">
        <v>2023</v>
      </c>
      <c r="B8037">
        <v>8</v>
      </c>
      <c r="C8037">
        <v>43</v>
      </c>
      <c r="D8037" s="3">
        <v>2253</v>
      </c>
      <c r="E8037" s="3">
        <v>2194</v>
      </c>
    </row>
    <row r="8038" spans="1:5" x14ac:dyDescent="0.4">
      <c r="A8038">
        <v>2023</v>
      </c>
      <c r="B8038">
        <v>8</v>
      </c>
      <c r="C8038">
        <v>44</v>
      </c>
      <c r="D8038" s="3">
        <v>2429</v>
      </c>
      <c r="E8038" s="3">
        <v>2235</v>
      </c>
    </row>
    <row r="8039" spans="1:5" x14ac:dyDescent="0.4">
      <c r="A8039">
        <v>2023</v>
      </c>
      <c r="B8039">
        <v>8</v>
      </c>
      <c r="C8039">
        <v>45</v>
      </c>
      <c r="D8039" s="3">
        <v>2484</v>
      </c>
      <c r="E8039" s="3">
        <v>2358</v>
      </c>
    </row>
    <row r="8040" spans="1:5" x14ac:dyDescent="0.4">
      <c r="A8040">
        <v>2023</v>
      </c>
      <c r="B8040">
        <v>8</v>
      </c>
      <c r="C8040">
        <v>46</v>
      </c>
      <c r="D8040" s="3">
        <v>2655</v>
      </c>
      <c r="E8040" s="3">
        <v>2552</v>
      </c>
    </row>
    <row r="8041" spans="1:5" x14ac:dyDescent="0.4">
      <c r="A8041">
        <v>2023</v>
      </c>
      <c r="B8041">
        <v>8</v>
      </c>
      <c r="C8041">
        <v>47</v>
      </c>
      <c r="D8041" s="3">
        <v>2891</v>
      </c>
      <c r="E8041" s="3">
        <v>2660</v>
      </c>
    </row>
    <row r="8042" spans="1:5" x14ac:dyDescent="0.4">
      <c r="A8042">
        <v>2023</v>
      </c>
      <c r="B8042">
        <v>8</v>
      </c>
      <c r="C8042">
        <v>48</v>
      </c>
      <c r="D8042" s="3">
        <v>2999</v>
      </c>
      <c r="E8042" s="3">
        <v>2887</v>
      </c>
    </row>
    <row r="8043" spans="1:5" x14ac:dyDescent="0.4">
      <c r="A8043">
        <v>2023</v>
      </c>
      <c r="B8043">
        <v>8</v>
      </c>
      <c r="C8043">
        <v>49</v>
      </c>
      <c r="D8043" s="3">
        <v>3234</v>
      </c>
      <c r="E8043" s="3">
        <v>3021</v>
      </c>
    </row>
    <row r="8044" spans="1:5" x14ac:dyDescent="0.4">
      <c r="A8044">
        <v>2023</v>
      </c>
      <c r="B8044">
        <v>8</v>
      </c>
      <c r="C8044">
        <v>50</v>
      </c>
      <c r="D8044" s="3">
        <v>3359</v>
      </c>
      <c r="E8044" s="3">
        <v>3125</v>
      </c>
    </row>
    <row r="8045" spans="1:5" x14ac:dyDescent="0.4">
      <c r="A8045">
        <v>2023</v>
      </c>
      <c r="B8045">
        <v>8</v>
      </c>
      <c r="C8045">
        <v>51</v>
      </c>
      <c r="D8045" s="3">
        <v>3417</v>
      </c>
      <c r="E8045" s="3">
        <v>3143</v>
      </c>
    </row>
    <row r="8046" spans="1:5" x14ac:dyDescent="0.4">
      <c r="A8046">
        <v>2023</v>
      </c>
      <c r="B8046">
        <v>8</v>
      </c>
      <c r="C8046">
        <v>52</v>
      </c>
      <c r="D8046" s="3">
        <v>3322</v>
      </c>
      <c r="E8046" s="3">
        <v>3183</v>
      </c>
    </row>
    <row r="8047" spans="1:5" x14ac:dyDescent="0.4">
      <c r="A8047">
        <v>2023</v>
      </c>
      <c r="B8047">
        <v>8</v>
      </c>
      <c r="C8047">
        <v>53</v>
      </c>
      <c r="D8047" s="3">
        <v>3164</v>
      </c>
      <c r="E8047" s="3">
        <v>2968</v>
      </c>
    </row>
    <row r="8048" spans="1:5" x14ac:dyDescent="0.4">
      <c r="A8048">
        <v>2023</v>
      </c>
      <c r="B8048">
        <v>8</v>
      </c>
      <c r="C8048">
        <v>54</v>
      </c>
      <c r="D8048" s="3">
        <v>3199</v>
      </c>
      <c r="E8048" s="3">
        <v>2894</v>
      </c>
    </row>
    <row r="8049" spans="1:5" x14ac:dyDescent="0.4">
      <c r="A8049">
        <v>2023</v>
      </c>
      <c r="B8049">
        <v>8</v>
      </c>
      <c r="C8049">
        <v>55</v>
      </c>
      <c r="D8049" s="3">
        <v>3019</v>
      </c>
      <c r="E8049" s="3">
        <v>2893</v>
      </c>
    </row>
    <row r="8050" spans="1:5" x14ac:dyDescent="0.4">
      <c r="A8050">
        <v>2023</v>
      </c>
      <c r="B8050">
        <v>8</v>
      </c>
      <c r="C8050">
        <v>56</v>
      </c>
      <c r="D8050" s="3">
        <v>2935</v>
      </c>
      <c r="E8050" s="3">
        <v>2793</v>
      </c>
    </row>
    <row r="8051" spans="1:5" x14ac:dyDescent="0.4">
      <c r="A8051">
        <v>2023</v>
      </c>
      <c r="B8051">
        <v>8</v>
      </c>
      <c r="C8051">
        <v>57</v>
      </c>
      <c r="D8051" s="3">
        <v>2377</v>
      </c>
      <c r="E8051" s="3">
        <v>2291</v>
      </c>
    </row>
    <row r="8052" spans="1:5" x14ac:dyDescent="0.4">
      <c r="A8052">
        <v>2023</v>
      </c>
      <c r="B8052">
        <v>8</v>
      </c>
      <c r="C8052">
        <v>58</v>
      </c>
      <c r="D8052" s="3">
        <v>2728</v>
      </c>
      <c r="E8052" s="3">
        <v>2682</v>
      </c>
    </row>
    <row r="8053" spans="1:5" x14ac:dyDescent="0.4">
      <c r="A8053">
        <v>2023</v>
      </c>
      <c r="B8053">
        <v>8</v>
      </c>
      <c r="C8053">
        <v>59</v>
      </c>
      <c r="D8053" s="3">
        <v>2526</v>
      </c>
      <c r="E8053" s="3">
        <v>2479</v>
      </c>
    </row>
    <row r="8054" spans="1:5" x14ac:dyDescent="0.4">
      <c r="A8054">
        <v>2023</v>
      </c>
      <c r="B8054">
        <v>8</v>
      </c>
      <c r="C8054">
        <v>60</v>
      </c>
      <c r="D8054" s="3">
        <v>2581</v>
      </c>
      <c r="E8054" s="3">
        <v>2389</v>
      </c>
    </row>
    <row r="8055" spans="1:5" x14ac:dyDescent="0.4">
      <c r="A8055">
        <v>2023</v>
      </c>
      <c r="B8055">
        <v>8</v>
      </c>
      <c r="C8055">
        <v>61</v>
      </c>
      <c r="D8055" s="3">
        <v>2432</v>
      </c>
      <c r="E8055" s="3">
        <v>2355</v>
      </c>
    </row>
    <row r="8056" spans="1:5" x14ac:dyDescent="0.4">
      <c r="A8056">
        <v>2023</v>
      </c>
      <c r="B8056">
        <v>8</v>
      </c>
      <c r="C8056">
        <v>62</v>
      </c>
      <c r="D8056" s="3">
        <v>2352</v>
      </c>
      <c r="E8056" s="3">
        <v>2280</v>
      </c>
    </row>
    <row r="8057" spans="1:5" x14ac:dyDescent="0.4">
      <c r="A8057">
        <v>2023</v>
      </c>
      <c r="B8057">
        <v>8</v>
      </c>
      <c r="C8057">
        <v>63</v>
      </c>
      <c r="D8057" s="3">
        <v>2329</v>
      </c>
      <c r="E8057" s="3">
        <v>2245</v>
      </c>
    </row>
    <row r="8058" spans="1:5" x14ac:dyDescent="0.4">
      <c r="A8058">
        <v>2023</v>
      </c>
      <c r="B8058">
        <v>8</v>
      </c>
      <c r="C8058">
        <v>64</v>
      </c>
      <c r="D8058" s="3">
        <v>2404</v>
      </c>
      <c r="E8058" s="3">
        <v>2278</v>
      </c>
    </row>
    <row r="8059" spans="1:5" x14ac:dyDescent="0.4">
      <c r="A8059">
        <v>2023</v>
      </c>
      <c r="B8059">
        <v>8</v>
      </c>
      <c r="C8059">
        <v>65</v>
      </c>
      <c r="D8059" s="3">
        <v>2233</v>
      </c>
      <c r="E8059" s="3">
        <v>2170</v>
      </c>
    </row>
    <row r="8060" spans="1:5" x14ac:dyDescent="0.4">
      <c r="A8060">
        <v>2023</v>
      </c>
      <c r="B8060">
        <v>8</v>
      </c>
      <c r="C8060">
        <v>66</v>
      </c>
      <c r="D8060" s="3">
        <v>2181</v>
      </c>
      <c r="E8060" s="3">
        <v>2171</v>
      </c>
    </row>
    <row r="8061" spans="1:5" x14ac:dyDescent="0.4">
      <c r="A8061">
        <v>2023</v>
      </c>
      <c r="B8061">
        <v>8</v>
      </c>
      <c r="C8061">
        <v>67</v>
      </c>
      <c r="D8061" s="3">
        <v>2205</v>
      </c>
      <c r="E8061" s="3">
        <v>2288</v>
      </c>
    </row>
    <row r="8062" spans="1:5" x14ac:dyDescent="0.4">
      <c r="A8062">
        <v>2023</v>
      </c>
      <c r="B8062">
        <v>8</v>
      </c>
      <c r="C8062">
        <v>68</v>
      </c>
      <c r="D8062" s="3">
        <v>2307</v>
      </c>
      <c r="E8062" s="3">
        <v>2397</v>
      </c>
    </row>
    <row r="8063" spans="1:5" x14ac:dyDescent="0.4">
      <c r="A8063">
        <v>2023</v>
      </c>
      <c r="B8063">
        <v>8</v>
      </c>
      <c r="C8063">
        <v>69</v>
      </c>
      <c r="D8063" s="3">
        <v>2320</v>
      </c>
      <c r="E8063" s="3">
        <v>2362</v>
      </c>
    </row>
    <row r="8064" spans="1:5" x14ac:dyDescent="0.4">
      <c r="A8064">
        <v>2023</v>
      </c>
      <c r="B8064">
        <v>8</v>
      </c>
      <c r="C8064">
        <v>70</v>
      </c>
      <c r="D8064" s="3">
        <v>2449</v>
      </c>
      <c r="E8064" s="3">
        <v>2504</v>
      </c>
    </row>
    <row r="8065" spans="1:5" x14ac:dyDescent="0.4">
      <c r="A8065">
        <v>2023</v>
      </c>
      <c r="B8065">
        <v>8</v>
      </c>
      <c r="C8065">
        <v>71</v>
      </c>
      <c r="D8065" s="3">
        <v>2595</v>
      </c>
      <c r="E8065" s="3">
        <v>2808</v>
      </c>
    </row>
    <row r="8066" spans="1:5" x14ac:dyDescent="0.4">
      <c r="A8066">
        <v>2023</v>
      </c>
      <c r="B8066">
        <v>8</v>
      </c>
      <c r="C8066">
        <v>72</v>
      </c>
      <c r="D8066" s="3">
        <v>2754</v>
      </c>
      <c r="E8066" s="3">
        <v>3015</v>
      </c>
    </row>
    <row r="8067" spans="1:5" x14ac:dyDescent="0.4">
      <c r="A8067">
        <v>2023</v>
      </c>
      <c r="B8067">
        <v>8</v>
      </c>
      <c r="C8067">
        <v>73</v>
      </c>
      <c r="D8067" s="3">
        <v>3002</v>
      </c>
      <c r="E8067" s="3">
        <v>3371</v>
      </c>
    </row>
    <row r="8068" spans="1:5" x14ac:dyDescent="0.4">
      <c r="A8068">
        <v>2023</v>
      </c>
      <c r="B8068">
        <v>8</v>
      </c>
      <c r="C8068">
        <v>74</v>
      </c>
      <c r="D8068" s="3">
        <v>3275</v>
      </c>
      <c r="E8068" s="3">
        <v>3683</v>
      </c>
    </row>
    <row r="8069" spans="1:5" x14ac:dyDescent="0.4">
      <c r="A8069">
        <v>2023</v>
      </c>
      <c r="B8069">
        <v>8</v>
      </c>
      <c r="C8069">
        <v>75</v>
      </c>
      <c r="D8069" s="3">
        <v>3126</v>
      </c>
      <c r="E8069" s="3">
        <v>3808</v>
      </c>
    </row>
    <row r="8070" spans="1:5" x14ac:dyDescent="0.4">
      <c r="A8070">
        <v>2023</v>
      </c>
      <c r="B8070">
        <v>8</v>
      </c>
      <c r="C8070">
        <v>76</v>
      </c>
      <c r="D8070" s="3">
        <v>3054</v>
      </c>
      <c r="E8070" s="3">
        <v>3663</v>
      </c>
    </row>
    <row r="8071" spans="1:5" x14ac:dyDescent="0.4">
      <c r="A8071">
        <v>2023</v>
      </c>
      <c r="B8071">
        <v>8</v>
      </c>
      <c r="C8071">
        <v>77</v>
      </c>
      <c r="D8071" s="3">
        <v>1755</v>
      </c>
      <c r="E8071" s="3">
        <v>2255</v>
      </c>
    </row>
    <row r="8072" spans="1:5" x14ac:dyDescent="0.4">
      <c r="A8072">
        <v>2023</v>
      </c>
      <c r="B8072">
        <v>8</v>
      </c>
      <c r="C8072">
        <v>78</v>
      </c>
      <c r="D8072" s="3">
        <v>1966</v>
      </c>
      <c r="E8072" s="3">
        <v>2528</v>
      </c>
    </row>
    <row r="8073" spans="1:5" x14ac:dyDescent="0.4">
      <c r="A8073">
        <v>2023</v>
      </c>
      <c r="B8073">
        <v>8</v>
      </c>
      <c r="C8073">
        <v>79</v>
      </c>
      <c r="D8073" s="3">
        <v>2487</v>
      </c>
      <c r="E8073" s="3">
        <v>3157</v>
      </c>
    </row>
    <row r="8074" spans="1:5" x14ac:dyDescent="0.4">
      <c r="A8074">
        <v>2023</v>
      </c>
      <c r="B8074">
        <v>8</v>
      </c>
      <c r="C8074">
        <v>80</v>
      </c>
      <c r="D8074" s="3">
        <v>2316</v>
      </c>
      <c r="E8074" s="3">
        <v>2869</v>
      </c>
    </row>
    <row r="8075" spans="1:5" x14ac:dyDescent="0.4">
      <c r="A8075">
        <v>2023</v>
      </c>
      <c r="B8075">
        <v>8</v>
      </c>
      <c r="C8075">
        <v>81</v>
      </c>
      <c r="D8075" s="3">
        <v>2291</v>
      </c>
      <c r="E8075" s="3">
        <v>2902</v>
      </c>
    </row>
    <row r="8076" spans="1:5" x14ac:dyDescent="0.4">
      <c r="A8076">
        <v>2023</v>
      </c>
      <c r="B8076">
        <v>8</v>
      </c>
      <c r="C8076">
        <v>82</v>
      </c>
      <c r="D8076" s="3">
        <v>2112</v>
      </c>
      <c r="E8076" s="3">
        <v>2697</v>
      </c>
    </row>
    <row r="8077" spans="1:5" x14ac:dyDescent="0.4">
      <c r="A8077">
        <v>2023</v>
      </c>
      <c r="B8077">
        <v>8</v>
      </c>
      <c r="C8077">
        <v>83</v>
      </c>
      <c r="D8077" s="3">
        <v>1714</v>
      </c>
      <c r="E8077" s="3">
        <v>2347</v>
      </c>
    </row>
    <row r="8078" spans="1:5" x14ac:dyDescent="0.4">
      <c r="A8078">
        <v>2023</v>
      </c>
      <c r="B8078">
        <v>8</v>
      </c>
      <c r="C8078">
        <v>84</v>
      </c>
      <c r="D8078" s="3">
        <v>1449</v>
      </c>
      <c r="E8078" s="3">
        <v>1984</v>
      </c>
    </row>
    <row r="8079" spans="1:5" x14ac:dyDescent="0.4">
      <c r="A8079">
        <v>2023</v>
      </c>
      <c r="B8079">
        <v>8</v>
      </c>
      <c r="C8079">
        <v>85</v>
      </c>
      <c r="D8079" s="3">
        <v>1354</v>
      </c>
      <c r="E8079" s="3">
        <v>2037</v>
      </c>
    </row>
    <row r="8080" spans="1:5" x14ac:dyDescent="0.4">
      <c r="A8080">
        <v>2023</v>
      </c>
      <c r="B8080">
        <v>8</v>
      </c>
      <c r="C8080">
        <v>86</v>
      </c>
      <c r="D8080" s="3">
        <v>1250</v>
      </c>
      <c r="E8080" s="3">
        <v>1792</v>
      </c>
    </row>
    <row r="8081" spans="1:5" x14ac:dyDescent="0.4">
      <c r="A8081">
        <v>2023</v>
      </c>
      <c r="B8081">
        <v>8</v>
      </c>
      <c r="C8081">
        <v>87</v>
      </c>
      <c r="D8081" s="3">
        <v>1135</v>
      </c>
      <c r="E8081" s="3">
        <v>1763</v>
      </c>
    </row>
    <row r="8082" spans="1:5" x14ac:dyDescent="0.4">
      <c r="A8082">
        <v>2023</v>
      </c>
      <c r="B8082">
        <v>8</v>
      </c>
      <c r="C8082">
        <v>88</v>
      </c>
      <c r="D8082" s="3">
        <v>987</v>
      </c>
      <c r="E8082" s="3">
        <v>1631</v>
      </c>
    </row>
    <row r="8083" spans="1:5" x14ac:dyDescent="0.4">
      <c r="A8083">
        <v>2023</v>
      </c>
      <c r="B8083">
        <v>8</v>
      </c>
      <c r="C8083">
        <v>89</v>
      </c>
      <c r="D8083" s="3">
        <v>718</v>
      </c>
      <c r="E8083" s="3">
        <v>1390</v>
      </c>
    </row>
    <row r="8084" spans="1:5" x14ac:dyDescent="0.4">
      <c r="A8084">
        <v>2023</v>
      </c>
      <c r="B8084">
        <v>8</v>
      </c>
      <c r="C8084">
        <v>90</v>
      </c>
      <c r="D8084" s="3">
        <v>620</v>
      </c>
      <c r="E8084" s="3">
        <v>1226</v>
      </c>
    </row>
    <row r="8085" spans="1:5" x14ac:dyDescent="0.4">
      <c r="A8085">
        <v>2023</v>
      </c>
      <c r="B8085">
        <v>8</v>
      </c>
      <c r="C8085">
        <v>91</v>
      </c>
      <c r="D8085" s="3">
        <v>476</v>
      </c>
      <c r="E8085" s="3">
        <v>1061</v>
      </c>
    </row>
    <row r="8086" spans="1:5" x14ac:dyDescent="0.4">
      <c r="A8086">
        <v>2023</v>
      </c>
      <c r="B8086">
        <v>8</v>
      </c>
      <c r="C8086">
        <v>92</v>
      </c>
      <c r="D8086" s="3">
        <v>368</v>
      </c>
      <c r="E8086" s="3">
        <v>848</v>
      </c>
    </row>
    <row r="8087" spans="1:5" x14ac:dyDescent="0.4">
      <c r="A8087">
        <v>2023</v>
      </c>
      <c r="B8087">
        <v>8</v>
      </c>
      <c r="C8087">
        <v>93</v>
      </c>
      <c r="D8087" s="3">
        <v>236</v>
      </c>
      <c r="E8087" s="3">
        <v>726</v>
      </c>
    </row>
    <row r="8088" spans="1:5" x14ac:dyDescent="0.4">
      <c r="A8088">
        <v>2023</v>
      </c>
      <c r="B8088">
        <v>8</v>
      </c>
      <c r="C8088">
        <v>94</v>
      </c>
      <c r="D8088" s="3">
        <v>193</v>
      </c>
      <c r="E8088" s="3">
        <v>573</v>
      </c>
    </row>
    <row r="8089" spans="1:5" x14ac:dyDescent="0.4">
      <c r="A8089">
        <v>2023</v>
      </c>
      <c r="B8089">
        <v>8</v>
      </c>
      <c r="C8089">
        <v>95</v>
      </c>
      <c r="D8089" s="3">
        <v>157</v>
      </c>
      <c r="E8089" s="3">
        <v>431</v>
      </c>
    </row>
    <row r="8090" spans="1:5" x14ac:dyDescent="0.4">
      <c r="A8090">
        <v>2023</v>
      </c>
      <c r="B8090">
        <v>8</v>
      </c>
      <c r="C8090">
        <v>96</v>
      </c>
      <c r="D8090" s="3">
        <v>93</v>
      </c>
      <c r="E8090" s="3">
        <v>339</v>
      </c>
    </row>
    <row r="8091" spans="1:5" x14ac:dyDescent="0.4">
      <c r="A8091">
        <v>2023</v>
      </c>
      <c r="B8091">
        <v>8</v>
      </c>
      <c r="C8091">
        <v>97</v>
      </c>
      <c r="D8091" s="3">
        <v>66</v>
      </c>
      <c r="E8091" s="3">
        <v>274</v>
      </c>
    </row>
    <row r="8092" spans="1:5" x14ac:dyDescent="0.4">
      <c r="A8092">
        <v>2023</v>
      </c>
      <c r="B8092">
        <v>8</v>
      </c>
      <c r="C8092">
        <v>98</v>
      </c>
      <c r="D8092" s="3">
        <v>34</v>
      </c>
      <c r="E8092" s="3">
        <v>213</v>
      </c>
    </row>
    <row r="8093" spans="1:5" x14ac:dyDescent="0.4">
      <c r="A8093">
        <v>2023</v>
      </c>
      <c r="B8093">
        <v>8</v>
      </c>
      <c r="C8093">
        <v>99</v>
      </c>
      <c r="D8093" s="3">
        <v>23</v>
      </c>
      <c r="E8093" s="3">
        <v>125</v>
      </c>
    </row>
    <row r="8094" spans="1:5" x14ac:dyDescent="0.4">
      <c r="A8094">
        <v>2023</v>
      </c>
      <c r="B8094">
        <v>8</v>
      </c>
      <c r="C8094">
        <v>100</v>
      </c>
      <c r="D8094" s="3">
        <v>13</v>
      </c>
      <c r="E8094" s="3">
        <v>100</v>
      </c>
    </row>
    <row r="8095" spans="1:5" x14ac:dyDescent="0.4">
      <c r="A8095">
        <v>2023</v>
      </c>
      <c r="B8095">
        <v>8</v>
      </c>
      <c r="C8095">
        <v>101</v>
      </c>
      <c r="D8095" s="3">
        <v>6</v>
      </c>
      <c r="E8095" s="3">
        <v>53</v>
      </c>
    </row>
    <row r="8096" spans="1:5" x14ac:dyDescent="0.4">
      <c r="A8096">
        <v>2023</v>
      </c>
      <c r="B8096">
        <v>8</v>
      </c>
      <c r="C8096">
        <v>102</v>
      </c>
      <c r="D8096" s="3">
        <v>3</v>
      </c>
      <c r="E8096" s="3">
        <v>40</v>
      </c>
    </row>
    <row r="8097" spans="1:5" x14ac:dyDescent="0.4">
      <c r="A8097">
        <v>2023</v>
      </c>
      <c r="B8097">
        <v>8</v>
      </c>
      <c r="C8097">
        <v>103</v>
      </c>
      <c r="D8097" s="3">
        <v>2</v>
      </c>
      <c r="E8097" s="3">
        <v>21</v>
      </c>
    </row>
    <row r="8098" spans="1:5" x14ac:dyDescent="0.4">
      <c r="A8098">
        <v>2023</v>
      </c>
      <c r="B8098">
        <v>8</v>
      </c>
      <c r="C8098">
        <v>104</v>
      </c>
      <c r="D8098" s="3">
        <v>1</v>
      </c>
      <c r="E8098" s="3">
        <v>16</v>
      </c>
    </row>
    <row r="8099" spans="1:5" x14ac:dyDescent="0.4">
      <c r="A8099">
        <v>2023</v>
      </c>
      <c r="B8099">
        <v>8</v>
      </c>
      <c r="C8099">
        <v>105</v>
      </c>
      <c r="D8099" s="3">
        <v>1</v>
      </c>
      <c r="E8099" s="3">
        <v>6</v>
      </c>
    </row>
    <row r="8100" spans="1:5" x14ac:dyDescent="0.4">
      <c r="A8100">
        <v>2023</v>
      </c>
      <c r="B8100">
        <v>8</v>
      </c>
      <c r="C8100">
        <v>106</v>
      </c>
      <c r="D8100" s="3">
        <v>1</v>
      </c>
      <c r="E8100" s="3">
        <v>2</v>
      </c>
    </row>
    <row r="8101" spans="1:5" x14ac:dyDescent="0.4">
      <c r="A8101">
        <v>2023</v>
      </c>
      <c r="B8101">
        <v>8</v>
      </c>
      <c r="C8101">
        <v>107</v>
      </c>
      <c r="D8101" s="3"/>
      <c r="E8101" s="3">
        <v>1</v>
      </c>
    </row>
    <row r="8102" spans="1:5" x14ac:dyDescent="0.4">
      <c r="A8102">
        <v>2023</v>
      </c>
      <c r="B8102">
        <v>8</v>
      </c>
      <c r="C8102">
        <v>108</v>
      </c>
      <c r="D8102" s="3"/>
      <c r="E8102" s="3"/>
    </row>
    <row r="8103" spans="1:5" x14ac:dyDescent="0.4">
      <c r="A8103">
        <v>2023</v>
      </c>
      <c r="B8103">
        <v>8</v>
      </c>
      <c r="C8103">
        <v>109</v>
      </c>
      <c r="D8103" s="3"/>
      <c r="E8103" s="3">
        <v>1</v>
      </c>
    </row>
    <row r="8104" spans="1:5" x14ac:dyDescent="0.4">
      <c r="A8104">
        <v>2023</v>
      </c>
      <c r="B8104">
        <v>8</v>
      </c>
      <c r="C8104">
        <v>110</v>
      </c>
      <c r="D8104" s="3">
        <v>1</v>
      </c>
      <c r="E8104" s="3"/>
    </row>
    <row r="8105" spans="1:5" x14ac:dyDescent="0.4">
      <c r="A8105">
        <v>2023</v>
      </c>
      <c r="B8105">
        <v>8</v>
      </c>
      <c r="C8105">
        <v>111</v>
      </c>
      <c r="D8105" s="3"/>
      <c r="E8105" s="3"/>
    </row>
    <row r="8106" spans="1:5" x14ac:dyDescent="0.4">
      <c r="A8106">
        <v>2023</v>
      </c>
      <c r="B8106">
        <v>8</v>
      </c>
      <c r="C8106">
        <v>112</v>
      </c>
      <c r="D8106" s="3"/>
      <c r="E8106" s="3"/>
    </row>
    <row r="8107" spans="1:5" x14ac:dyDescent="0.4">
      <c r="A8107">
        <v>2023</v>
      </c>
      <c r="B8107">
        <v>8</v>
      </c>
      <c r="C8107">
        <v>113</v>
      </c>
      <c r="D8107" s="3"/>
      <c r="E8107" s="3"/>
    </row>
    <row r="8108" spans="1:5" x14ac:dyDescent="0.4">
      <c r="A8108">
        <v>2023</v>
      </c>
      <c r="B8108">
        <v>8</v>
      </c>
      <c r="C8108">
        <v>114</v>
      </c>
      <c r="D8108" s="3"/>
      <c r="E8108" s="3"/>
    </row>
    <row r="8109" spans="1:5" x14ac:dyDescent="0.4">
      <c r="A8109">
        <v>2023</v>
      </c>
      <c r="B8109">
        <v>8</v>
      </c>
      <c r="C8109">
        <v>115</v>
      </c>
      <c r="D8109" s="3"/>
      <c r="E8109" s="3"/>
    </row>
    <row r="8110" spans="1:5" x14ac:dyDescent="0.4">
      <c r="A8110">
        <v>2023</v>
      </c>
      <c r="B8110">
        <v>8</v>
      </c>
      <c r="C8110">
        <v>116</v>
      </c>
      <c r="D8110" s="3"/>
      <c r="E8110" s="3"/>
    </row>
    <row r="8111" spans="1:5" x14ac:dyDescent="0.4">
      <c r="A8111">
        <v>2023</v>
      </c>
      <c r="B8111">
        <v>8</v>
      </c>
      <c r="C8111">
        <v>117</v>
      </c>
      <c r="D8111" s="3"/>
      <c r="E8111" s="3"/>
    </row>
    <row r="8112" spans="1:5" x14ac:dyDescent="0.4">
      <c r="A8112">
        <v>2023</v>
      </c>
      <c r="B8112">
        <v>8</v>
      </c>
      <c r="C8112">
        <v>118</v>
      </c>
      <c r="D8112" s="3"/>
      <c r="E8112" s="3"/>
    </row>
    <row r="8113" spans="1:5" x14ac:dyDescent="0.4">
      <c r="A8113">
        <v>2023</v>
      </c>
      <c r="B8113">
        <v>8</v>
      </c>
      <c r="C8113">
        <v>119</v>
      </c>
      <c r="D8113" s="3"/>
      <c r="E8113" s="3"/>
    </row>
    <row r="8114" spans="1:5" x14ac:dyDescent="0.4">
      <c r="A8114">
        <v>2023</v>
      </c>
      <c r="B8114">
        <v>8</v>
      </c>
      <c r="C8114">
        <v>120</v>
      </c>
      <c r="D8114" s="3"/>
      <c r="E8114" s="3"/>
    </row>
    <row r="8115" spans="1:5" x14ac:dyDescent="0.4">
      <c r="A8115">
        <v>2023</v>
      </c>
      <c r="B8115">
        <v>8</v>
      </c>
      <c r="C8115">
        <v>121</v>
      </c>
      <c r="D8115" s="3"/>
      <c r="E8115" s="3"/>
    </row>
    <row r="8116" spans="1:5" x14ac:dyDescent="0.4">
      <c r="A8116">
        <v>2023</v>
      </c>
      <c r="B8116">
        <v>8</v>
      </c>
      <c r="C8116">
        <v>122</v>
      </c>
      <c r="D8116" s="3"/>
      <c r="E8116" s="3"/>
    </row>
    <row r="8117" spans="1:5" x14ac:dyDescent="0.4">
      <c r="A8117">
        <v>2023</v>
      </c>
      <c r="B8117">
        <v>8</v>
      </c>
      <c r="C8117">
        <v>123</v>
      </c>
      <c r="D8117" s="3"/>
      <c r="E8117" s="3"/>
    </row>
    <row r="8118" spans="1:5" x14ac:dyDescent="0.4">
      <c r="A8118">
        <v>2023</v>
      </c>
      <c r="B8118">
        <v>8</v>
      </c>
      <c r="C8118">
        <v>124</v>
      </c>
      <c r="D8118" s="3"/>
      <c r="E8118" s="3"/>
    </row>
    <row r="8119" spans="1:5" x14ac:dyDescent="0.4">
      <c r="A8119">
        <v>2023</v>
      </c>
      <c r="B8119">
        <v>8</v>
      </c>
      <c r="C8119">
        <v>125</v>
      </c>
      <c r="D8119" s="3"/>
      <c r="E8119" s="3"/>
    </row>
    <row r="8120" spans="1:5" x14ac:dyDescent="0.4">
      <c r="A8120">
        <v>2023</v>
      </c>
      <c r="B8120">
        <v>8</v>
      </c>
      <c r="C8120">
        <v>126</v>
      </c>
      <c r="D8120" s="3"/>
      <c r="E8120" s="3"/>
    </row>
    <row r="8121" spans="1:5" x14ac:dyDescent="0.4">
      <c r="A8121">
        <v>2023</v>
      </c>
      <c r="B8121">
        <v>8</v>
      </c>
      <c r="C8121">
        <v>127</v>
      </c>
      <c r="D8121" s="3"/>
      <c r="E8121" s="3"/>
    </row>
    <row r="8122" spans="1:5" x14ac:dyDescent="0.4">
      <c r="A8122">
        <v>2023</v>
      </c>
      <c r="B8122">
        <v>8</v>
      </c>
      <c r="C8122">
        <v>128</v>
      </c>
      <c r="D8122" s="3"/>
      <c r="E8122" s="3"/>
    </row>
    <row r="8123" spans="1:5" x14ac:dyDescent="0.4">
      <c r="A8123">
        <v>2023</v>
      </c>
      <c r="B8123">
        <v>8</v>
      </c>
      <c r="C8123">
        <v>129</v>
      </c>
      <c r="D8123" s="3"/>
      <c r="E8123" s="3"/>
    </row>
    <row r="8124" spans="1:5" x14ac:dyDescent="0.4">
      <c r="A8124">
        <v>2023</v>
      </c>
      <c r="B8124">
        <v>8</v>
      </c>
      <c r="C8124">
        <v>130</v>
      </c>
      <c r="D8124" s="3"/>
      <c r="E8124" s="3"/>
    </row>
    <row r="8125" spans="1:5" x14ac:dyDescent="0.4">
      <c r="A8125">
        <v>2023</v>
      </c>
      <c r="B8125">
        <v>9</v>
      </c>
      <c r="C8125">
        <v>0</v>
      </c>
      <c r="D8125" s="3">
        <v>857</v>
      </c>
      <c r="E8125" s="3">
        <v>851</v>
      </c>
    </row>
    <row r="8126" spans="1:5" x14ac:dyDescent="0.4">
      <c r="A8126">
        <v>2023</v>
      </c>
      <c r="B8126">
        <v>9</v>
      </c>
      <c r="C8126">
        <v>1</v>
      </c>
      <c r="D8126" s="3">
        <v>965</v>
      </c>
      <c r="E8126" s="3">
        <v>944</v>
      </c>
    </row>
    <row r="8127" spans="1:5" x14ac:dyDescent="0.4">
      <c r="A8127">
        <v>2023</v>
      </c>
      <c r="B8127">
        <v>9</v>
      </c>
      <c r="C8127">
        <v>2</v>
      </c>
      <c r="D8127" s="3">
        <v>995</v>
      </c>
      <c r="E8127" s="3">
        <v>983</v>
      </c>
    </row>
    <row r="8128" spans="1:5" x14ac:dyDescent="0.4">
      <c r="A8128">
        <v>2023</v>
      </c>
      <c r="B8128">
        <v>9</v>
      </c>
      <c r="C8128">
        <v>3</v>
      </c>
      <c r="D8128" s="3">
        <v>1125</v>
      </c>
      <c r="E8128" s="3">
        <v>1051</v>
      </c>
    </row>
    <row r="8129" spans="1:5" x14ac:dyDescent="0.4">
      <c r="A8129">
        <v>2023</v>
      </c>
      <c r="B8129">
        <v>9</v>
      </c>
      <c r="C8129">
        <v>4</v>
      </c>
      <c r="D8129" s="3">
        <v>1212</v>
      </c>
      <c r="E8129" s="3">
        <v>1068</v>
      </c>
    </row>
    <row r="8130" spans="1:5" x14ac:dyDescent="0.4">
      <c r="A8130">
        <v>2023</v>
      </c>
      <c r="B8130">
        <v>9</v>
      </c>
      <c r="C8130">
        <v>5</v>
      </c>
      <c r="D8130" s="3">
        <v>1244</v>
      </c>
      <c r="E8130" s="3">
        <v>1171</v>
      </c>
    </row>
    <row r="8131" spans="1:5" x14ac:dyDescent="0.4">
      <c r="A8131">
        <v>2023</v>
      </c>
      <c r="B8131">
        <v>9</v>
      </c>
      <c r="C8131">
        <v>6</v>
      </c>
      <c r="D8131" s="3">
        <v>1287</v>
      </c>
      <c r="E8131" s="3">
        <v>1207</v>
      </c>
    </row>
    <row r="8132" spans="1:5" x14ac:dyDescent="0.4">
      <c r="A8132">
        <v>2023</v>
      </c>
      <c r="B8132">
        <v>9</v>
      </c>
      <c r="C8132">
        <v>7</v>
      </c>
      <c r="D8132" s="3">
        <v>1421</v>
      </c>
      <c r="E8132" s="3">
        <v>1289</v>
      </c>
    </row>
    <row r="8133" spans="1:5" x14ac:dyDescent="0.4">
      <c r="A8133">
        <v>2023</v>
      </c>
      <c r="B8133">
        <v>9</v>
      </c>
      <c r="C8133">
        <v>8</v>
      </c>
      <c r="D8133" s="3">
        <v>1372</v>
      </c>
      <c r="E8133" s="3">
        <v>1348</v>
      </c>
    </row>
    <row r="8134" spans="1:5" x14ac:dyDescent="0.4">
      <c r="A8134">
        <v>2023</v>
      </c>
      <c r="B8134">
        <v>9</v>
      </c>
      <c r="C8134">
        <v>9</v>
      </c>
      <c r="D8134" s="3">
        <v>1405</v>
      </c>
      <c r="E8134" s="3">
        <v>1364</v>
      </c>
    </row>
    <row r="8135" spans="1:5" x14ac:dyDescent="0.4">
      <c r="A8135">
        <v>2023</v>
      </c>
      <c r="B8135">
        <v>9</v>
      </c>
      <c r="C8135">
        <v>10</v>
      </c>
      <c r="D8135" s="3">
        <v>1435</v>
      </c>
      <c r="E8135" s="3">
        <v>1415</v>
      </c>
    </row>
    <row r="8136" spans="1:5" x14ac:dyDescent="0.4">
      <c r="A8136">
        <v>2023</v>
      </c>
      <c r="B8136">
        <v>9</v>
      </c>
      <c r="C8136">
        <v>11</v>
      </c>
      <c r="D8136" s="3">
        <v>1482</v>
      </c>
      <c r="E8136" s="3">
        <v>1461</v>
      </c>
    </row>
    <row r="8137" spans="1:5" x14ac:dyDescent="0.4">
      <c r="A8137">
        <v>2023</v>
      </c>
      <c r="B8137">
        <v>9</v>
      </c>
      <c r="C8137">
        <v>12</v>
      </c>
      <c r="D8137" s="3">
        <v>1559</v>
      </c>
      <c r="E8137" s="3">
        <v>1527</v>
      </c>
    </row>
    <row r="8138" spans="1:5" x14ac:dyDescent="0.4">
      <c r="A8138">
        <v>2023</v>
      </c>
      <c r="B8138">
        <v>9</v>
      </c>
      <c r="C8138">
        <v>13</v>
      </c>
      <c r="D8138" s="3">
        <v>1604</v>
      </c>
      <c r="E8138" s="3">
        <v>1502</v>
      </c>
    </row>
    <row r="8139" spans="1:5" x14ac:dyDescent="0.4">
      <c r="A8139">
        <v>2023</v>
      </c>
      <c r="B8139">
        <v>9</v>
      </c>
      <c r="C8139">
        <v>14</v>
      </c>
      <c r="D8139" s="3">
        <v>1570</v>
      </c>
      <c r="E8139" s="3">
        <v>1500</v>
      </c>
    </row>
    <row r="8140" spans="1:5" x14ac:dyDescent="0.4">
      <c r="A8140">
        <v>2023</v>
      </c>
      <c r="B8140">
        <v>9</v>
      </c>
      <c r="C8140">
        <v>15</v>
      </c>
      <c r="D8140" s="3">
        <v>1769</v>
      </c>
      <c r="E8140" s="3">
        <v>1571</v>
      </c>
    </row>
    <row r="8141" spans="1:5" x14ac:dyDescent="0.4">
      <c r="A8141">
        <v>2023</v>
      </c>
      <c r="B8141">
        <v>9</v>
      </c>
      <c r="C8141">
        <v>16</v>
      </c>
      <c r="D8141" s="3">
        <v>1984</v>
      </c>
      <c r="E8141" s="3">
        <v>1608</v>
      </c>
    </row>
    <row r="8142" spans="1:5" x14ac:dyDescent="0.4">
      <c r="A8142">
        <v>2023</v>
      </c>
      <c r="B8142">
        <v>9</v>
      </c>
      <c r="C8142">
        <v>17</v>
      </c>
      <c r="D8142" s="3">
        <v>2027</v>
      </c>
      <c r="E8142" s="3">
        <v>1614</v>
      </c>
    </row>
    <row r="8143" spans="1:5" x14ac:dyDescent="0.4">
      <c r="A8143">
        <v>2023</v>
      </c>
      <c r="B8143">
        <v>9</v>
      </c>
      <c r="C8143">
        <v>18</v>
      </c>
      <c r="D8143" s="3">
        <v>2126</v>
      </c>
      <c r="E8143" s="3">
        <v>1694</v>
      </c>
    </row>
    <row r="8144" spans="1:5" x14ac:dyDescent="0.4">
      <c r="A8144">
        <v>2023</v>
      </c>
      <c r="B8144">
        <v>9</v>
      </c>
      <c r="C8144">
        <v>19</v>
      </c>
      <c r="D8144" s="3">
        <v>2294</v>
      </c>
      <c r="E8144" s="3">
        <v>1771</v>
      </c>
    </row>
    <row r="8145" spans="1:5" x14ac:dyDescent="0.4">
      <c r="A8145">
        <v>2023</v>
      </c>
      <c r="B8145">
        <v>9</v>
      </c>
      <c r="C8145">
        <v>20</v>
      </c>
      <c r="D8145" s="3">
        <v>2377</v>
      </c>
      <c r="E8145" s="3">
        <v>1857</v>
      </c>
    </row>
    <row r="8146" spans="1:5" x14ac:dyDescent="0.4">
      <c r="A8146">
        <v>2023</v>
      </c>
      <c r="B8146">
        <v>9</v>
      </c>
      <c r="C8146">
        <v>21</v>
      </c>
      <c r="D8146" s="3">
        <v>2467</v>
      </c>
      <c r="E8146" s="3">
        <v>1795</v>
      </c>
    </row>
    <row r="8147" spans="1:5" x14ac:dyDescent="0.4">
      <c r="A8147">
        <v>2023</v>
      </c>
      <c r="B8147">
        <v>9</v>
      </c>
      <c r="C8147">
        <v>22</v>
      </c>
      <c r="D8147" s="3">
        <v>2305</v>
      </c>
      <c r="E8147" s="3">
        <v>1757</v>
      </c>
    </row>
    <row r="8148" spans="1:5" x14ac:dyDescent="0.4">
      <c r="A8148">
        <v>2023</v>
      </c>
      <c r="B8148">
        <v>9</v>
      </c>
      <c r="C8148">
        <v>23</v>
      </c>
      <c r="D8148" s="3">
        <v>2106</v>
      </c>
      <c r="E8148" s="3">
        <v>1757</v>
      </c>
    </row>
    <row r="8149" spans="1:5" x14ac:dyDescent="0.4">
      <c r="A8149">
        <v>2023</v>
      </c>
      <c r="B8149">
        <v>9</v>
      </c>
      <c r="C8149">
        <v>24</v>
      </c>
      <c r="D8149" s="3">
        <v>1961</v>
      </c>
      <c r="E8149" s="3">
        <v>1670</v>
      </c>
    </row>
    <row r="8150" spans="1:5" x14ac:dyDescent="0.4">
      <c r="A8150">
        <v>2023</v>
      </c>
      <c r="B8150">
        <v>9</v>
      </c>
      <c r="C8150">
        <v>25</v>
      </c>
      <c r="D8150" s="3">
        <v>1883</v>
      </c>
      <c r="E8150" s="3">
        <v>1584</v>
      </c>
    </row>
    <row r="8151" spans="1:5" x14ac:dyDescent="0.4">
      <c r="A8151">
        <v>2023</v>
      </c>
      <c r="B8151">
        <v>9</v>
      </c>
      <c r="C8151">
        <v>26</v>
      </c>
      <c r="D8151" s="3">
        <v>1828</v>
      </c>
      <c r="E8151" s="3">
        <v>1514</v>
      </c>
    </row>
    <row r="8152" spans="1:5" x14ac:dyDescent="0.4">
      <c r="A8152">
        <v>2023</v>
      </c>
      <c r="B8152">
        <v>9</v>
      </c>
      <c r="C8152">
        <v>27</v>
      </c>
      <c r="D8152" s="3">
        <v>1866</v>
      </c>
      <c r="E8152" s="3">
        <v>1500</v>
      </c>
    </row>
    <row r="8153" spans="1:5" x14ac:dyDescent="0.4">
      <c r="A8153">
        <v>2023</v>
      </c>
      <c r="B8153">
        <v>9</v>
      </c>
      <c r="C8153">
        <v>28</v>
      </c>
      <c r="D8153" s="3">
        <v>1843</v>
      </c>
      <c r="E8153" s="3">
        <v>1483</v>
      </c>
    </row>
    <row r="8154" spans="1:5" x14ac:dyDescent="0.4">
      <c r="A8154">
        <v>2023</v>
      </c>
      <c r="B8154">
        <v>9</v>
      </c>
      <c r="C8154">
        <v>29</v>
      </c>
      <c r="D8154" s="3">
        <v>1769</v>
      </c>
      <c r="E8154" s="3">
        <v>1490</v>
      </c>
    </row>
    <row r="8155" spans="1:5" x14ac:dyDescent="0.4">
      <c r="A8155">
        <v>2023</v>
      </c>
      <c r="B8155">
        <v>9</v>
      </c>
      <c r="C8155">
        <v>30</v>
      </c>
      <c r="D8155" s="3">
        <v>1747</v>
      </c>
      <c r="E8155" s="3">
        <v>1378</v>
      </c>
    </row>
    <row r="8156" spans="1:5" x14ac:dyDescent="0.4">
      <c r="A8156">
        <v>2023</v>
      </c>
      <c r="B8156">
        <v>9</v>
      </c>
      <c r="C8156">
        <v>31</v>
      </c>
      <c r="D8156" s="3">
        <v>1719</v>
      </c>
      <c r="E8156" s="3">
        <v>1451</v>
      </c>
    </row>
    <row r="8157" spans="1:5" x14ac:dyDescent="0.4">
      <c r="A8157">
        <v>2023</v>
      </c>
      <c r="B8157">
        <v>9</v>
      </c>
      <c r="C8157">
        <v>32</v>
      </c>
      <c r="D8157" s="3">
        <v>1721</v>
      </c>
      <c r="E8157" s="3">
        <v>1458</v>
      </c>
    </row>
    <row r="8158" spans="1:5" x14ac:dyDescent="0.4">
      <c r="A8158">
        <v>2023</v>
      </c>
      <c r="B8158">
        <v>9</v>
      </c>
      <c r="C8158">
        <v>33</v>
      </c>
      <c r="D8158" s="3">
        <v>1766</v>
      </c>
      <c r="E8158" s="3">
        <v>1555</v>
      </c>
    </row>
    <row r="8159" spans="1:5" x14ac:dyDescent="0.4">
      <c r="A8159">
        <v>2023</v>
      </c>
      <c r="B8159">
        <v>9</v>
      </c>
      <c r="C8159">
        <v>34</v>
      </c>
      <c r="D8159" s="3">
        <v>1784</v>
      </c>
      <c r="E8159" s="3">
        <v>1608</v>
      </c>
    </row>
    <row r="8160" spans="1:5" x14ac:dyDescent="0.4">
      <c r="A8160">
        <v>2023</v>
      </c>
      <c r="B8160">
        <v>9</v>
      </c>
      <c r="C8160">
        <v>35</v>
      </c>
      <c r="D8160" s="3">
        <v>1924</v>
      </c>
      <c r="E8160" s="3">
        <v>1657</v>
      </c>
    </row>
    <row r="8161" spans="1:5" x14ac:dyDescent="0.4">
      <c r="A8161">
        <v>2023</v>
      </c>
      <c r="B8161">
        <v>9</v>
      </c>
      <c r="C8161">
        <v>36</v>
      </c>
      <c r="D8161" s="3">
        <v>1946</v>
      </c>
      <c r="E8161" s="3">
        <v>1729</v>
      </c>
    </row>
    <row r="8162" spans="1:5" x14ac:dyDescent="0.4">
      <c r="A8162">
        <v>2023</v>
      </c>
      <c r="B8162">
        <v>9</v>
      </c>
      <c r="C8162">
        <v>37</v>
      </c>
      <c r="D8162" s="3">
        <v>1941</v>
      </c>
      <c r="E8162" s="3">
        <v>1678</v>
      </c>
    </row>
    <row r="8163" spans="1:5" x14ac:dyDescent="0.4">
      <c r="A8163">
        <v>2023</v>
      </c>
      <c r="B8163">
        <v>9</v>
      </c>
      <c r="C8163">
        <v>38</v>
      </c>
      <c r="D8163" s="3">
        <v>2011</v>
      </c>
      <c r="E8163" s="3">
        <v>1862</v>
      </c>
    </row>
    <row r="8164" spans="1:5" x14ac:dyDescent="0.4">
      <c r="A8164">
        <v>2023</v>
      </c>
      <c r="B8164">
        <v>9</v>
      </c>
      <c r="C8164">
        <v>39</v>
      </c>
      <c r="D8164" s="3">
        <v>2018</v>
      </c>
      <c r="E8164" s="3">
        <v>1865</v>
      </c>
    </row>
    <row r="8165" spans="1:5" x14ac:dyDescent="0.4">
      <c r="A8165">
        <v>2023</v>
      </c>
      <c r="B8165">
        <v>9</v>
      </c>
      <c r="C8165">
        <v>40</v>
      </c>
      <c r="D8165" s="3">
        <v>2148</v>
      </c>
      <c r="E8165" s="3">
        <v>2000</v>
      </c>
    </row>
    <row r="8166" spans="1:5" x14ac:dyDescent="0.4">
      <c r="A8166">
        <v>2023</v>
      </c>
      <c r="B8166">
        <v>9</v>
      </c>
      <c r="C8166">
        <v>41</v>
      </c>
      <c r="D8166" s="3">
        <v>2119</v>
      </c>
      <c r="E8166" s="3">
        <v>1994</v>
      </c>
    </row>
    <row r="8167" spans="1:5" x14ac:dyDescent="0.4">
      <c r="A8167">
        <v>2023</v>
      </c>
      <c r="B8167">
        <v>9</v>
      </c>
      <c r="C8167">
        <v>42</v>
      </c>
      <c r="D8167" s="3">
        <v>2176</v>
      </c>
      <c r="E8167" s="3">
        <v>2063</v>
      </c>
    </row>
    <row r="8168" spans="1:5" x14ac:dyDescent="0.4">
      <c r="A8168">
        <v>2023</v>
      </c>
      <c r="B8168">
        <v>9</v>
      </c>
      <c r="C8168">
        <v>43</v>
      </c>
      <c r="D8168" s="3">
        <v>2243</v>
      </c>
      <c r="E8168" s="3">
        <v>2167</v>
      </c>
    </row>
    <row r="8169" spans="1:5" x14ac:dyDescent="0.4">
      <c r="A8169">
        <v>2023</v>
      </c>
      <c r="B8169">
        <v>9</v>
      </c>
      <c r="C8169">
        <v>44</v>
      </c>
      <c r="D8169" s="3">
        <v>2421</v>
      </c>
      <c r="E8169" s="3">
        <v>2255</v>
      </c>
    </row>
    <row r="8170" spans="1:5" x14ac:dyDescent="0.4">
      <c r="A8170">
        <v>2023</v>
      </c>
      <c r="B8170">
        <v>9</v>
      </c>
      <c r="C8170">
        <v>45</v>
      </c>
      <c r="D8170" s="3">
        <v>2485</v>
      </c>
      <c r="E8170" s="3">
        <v>2375</v>
      </c>
    </row>
    <row r="8171" spans="1:5" x14ac:dyDescent="0.4">
      <c r="A8171">
        <v>2023</v>
      </c>
      <c r="B8171">
        <v>9</v>
      </c>
      <c r="C8171">
        <v>46</v>
      </c>
      <c r="D8171" s="3">
        <v>2610</v>
      </c>
      <c r="E8171" s="3">
        <v>2495</v>
      </c>
    </row>
    <row r="8172" spans="1:5" x14ac:dyDescent="0.4">
      <c r="A8172">
        <v>2023</v>
      </c>
      <c r="B8172">
        <v>9</v>
      </c>
      <c r="C8172">
        <v>47</v>
      </c>
      <c r="D8172" s="3">
        <v>2892</v>
      </c>
      <c r="E8172" s="3">
        <v>2637</v>
      </c>
    </row>
    <row r="8173" spans="1:5" x14ac:dyDescent="0.4">
      <c r="A8173">
        <v>2023</v>
      </c>
      <c r="B8173">
        <v>9</v>
      </c>
      <c r="C8173">
        <v>48</v>
      </c>
      <c r="D8173" s="3">
        <v>2976</v>
      </c>
      <c r="E8173" s="3">
        <v>2881</v>
      </c>
    </row>
    <row r="8174" spans="1:5" x14ac:dyDescent="0.4">
      <c r="A8174">
        <v>2023</v>
      </c>
      <c r="B8174">
        <v>9</v>
      </c>
      <c r="C8174">
        <v>49</v>
      </c>
      <c r="D8174" s="3">
        <v>3215</v>
      </c>
      <c r="E8174" s="3">
        <v>3008</v>
      </c>
    </row>
    <row r="8175" spans="1:5" x14ac:dyDescent="0.4">
      <c r="A8175">
        <v>2023</v>
      </c>
      <c r="B8175">
        <v>9</v>
      </c>
      <c r="C8175">
        <v>50</v>
      </c>
      <c r="D8175" s="3">
        <v>3374</v>
      </c>
      <c r="E8175" s="3">
        <v>3136</v>
      </c>
    </row>
    <row r="8176" spans="1:5" x14ac:dyDescent="0.4">
      <c r="A8176">
        <v>2023</v>
      </c>
      <c r="B8176">
        <v>9</v>
      </c>
      <c r="C8176">
        <v>51</v>
      </c>
      <c r="D8176" s="3">
        <v>3369</v>
      </c>
      <c r="E8176" s="3">
        <v>3148</v>
      </c>
    </row>
    <row r="8177" spans="1:5" x14ac:dyDescent="0.4">
      <c r="A8177">
        <v>2023</v>
      </c>
      <c r="B8177">
        <v>9</v>
      </c>
      <c r="C8177">
        <v>52</v>
      </c>
      <c r="D8177" s="3">
        <v>3346</v>
      </c>
      <c r="E8177" s="3">
        <v>3197</v>
      </c>
    </row>
    <row r="8178" spans="1:5" x14ac:dyDescent="0.4">
      <c r="A8178">
        <v>2023</v>
      </c>
      <c r="B8178">
        <v>9</v>
      </c>
      <c r="C8178">
        <v>53</v>
      </c>
      <c r="D8178" s="3">
        <v>3212</v>
      </c>
      <c r="E8178" s="3">
        <v>2968</v>
      </c>
    </row>
    <row r="8179" spans="1:5" x14ac:dyDescent="0.4">
      <c r="A8179">
        <v>2023</v>
      </c>
      <c r="B8179">
        <v>9</v>
      </c>
      <c r="C8179">
        <v>54</v>
      </c>
      <c r="D8179" s="3">
        <v>3163</v>
      </c>
      <c r="E8179" s="3">
        <v>2901</v>
      </c>
    </row>
    <row r="8180" spans="1:5" x14ac:dyDescent="0.4">
      <c r="A8180">
        <v>2023</v>
      </c>
      <c r="B8180">
        <v>9</v>
      </c>
      <c r="C8180">
        <v>55</v>
      </c>
      <c r="D8180" s="3">
        <v>3023</v>
      </c>
      <c r="E8180" s="3">
        <v>2867</v>
      </c>
    </row>
    <row r="8181" spans="1:5" x14ac:dyDescent="0.4">
      <c r="A8181">
        <v>2023</v>
      </c>
      <c r="B8181">
        <v>9</v>
      </c>
      <c r="C8181">
        <v>56</v>
      </c>
      <c r="D8181" s="3">
        <v>3001</v>
      </c>
      <c r="E8181" s="3">
        <v>2880</v>
      </c>
    </row>
    <row r="8182" spans="1:5" x14ac:dyDescent="0.4">
      <c r="A8182">
        <v>2023</v>
      </c>
      <c r="B8182">
        <v>9</v>
      </c>
      <c r="C8182">
        <v>57</v>
      </c>
      <c r="D8182" s="3">
        <v>2305</v>
      </c>
      <c r="E8182" s="3">
        <v>2199</v>
      </c>
    </row>
    <row r="8183" spans="1:5" x14ac:dyDescent="0.4">
      <c r="A8183">
        <v>2023</v>
      </c>
      <c r="B8183">
        <v>9</v>
      </c>
      <c r="C8183">
        <v>58</v>
      </c>
      <c r="D8183" s="3">
        <v>2790</v>
      </c>
      <c r="E8183" s="3">
        <v>2713</v>
      </c>
    </row>
    <row r="8184" spans="1:5" x14ac:dyDescent="0.4">
      <c r="A8184">
        <v>2023</v>
      </c>
      <c r="B8184">
        <v>9</v>
      </c>
      <c r="C8184">
        <v>59</v>
      </c>
      <c r="D8184" s="3">
        <v>2555</v>
      </c>
      <c r="E8184" s="3">
        <v>2487</v>
      </c>
    </row>
    <row r="8185" spans="1:5" x14ac:dyDescent="0.4">
      <c r="A8185">
        <v>2023</v>
      </c>
      <c r="B8185">
        <v>9</v>
      </c>
      <c r="C8185">
        <v>60</v>
      </c>
      <c r="D8185" s="3">
        <v>2549</v>
      </c>
      <c r="E8185" s="3">
        <v>2415</v>
      </c>
    </row>
    <row r="8186" spans="1:5" x14ac:dyDescent="0.4">
      <c r="A8186">
        <v>2023</v>
      </c>
      <c r="B8186">
        <v>9</v>
      </c>
      <c r="C8186">
        <v>61</v>
      </c>
      <c r="D8186" s="3">
        <v>2450</v>
      </c>
      <c r="E8186" s="3">
        <v>2339</v>
      </c>
    </row>
    <row r="8187" spans="1:5" x14ac:dyDescent="0.4">
      <c r="A8187">
        <v>2023</v>
      </c>
      <c r="B8187">
        <v>9</v>
      </c>
      <c r="C8187">
        <v>62</v>
      </c>
      <c r="D8187" s="3">
        <v>2353</v>
      </c>
      <c r="E8187" s="3">
        <v>2272</v>
      </c>
    </row>
    <row r="8188" spans="1:5" x14ac:dyDescent="0.4">
      <c r="A8188">
        <v>2023</v>
      </c>
      <c r="B8188">
        <v>9</v>
      </c>
      <c r="C8188">
        <v>63</v>
      </c>
      <c r="D8188" s="3">
        <v>2338</v>
      </c>
      <c r="E8188" s="3">
        <v>2271</v>
      </c>
    </row>
    <row r="8189" spans="1:5" x14ac:dyDescent="0.4">
      <c r="A8189">
        <v>2023</v>
      </c>
      <c r="B8189">
        <v>9</v>
      </c>
      <c r="C8189">
        <v>64</v>
      </c>
      <c r="D8189" s="3">
        <v>2394</v>
      </c>
      <c r="E8189" s="3">
        <v>2279</v>
      </c>
    </row>
    <row r="8190" spans="1:5" x14ac:dyDescent="0.4">
      <c r="A8190">
        <v>2023</v>
      </c>
      <c r="B8190">
        <v>9</v>
      </c>
      <c r="C8190">
        <v>65</v>
      </c>
      <c r="D8190" s="3">
        <v>2230</v>
      </c>
      <c r="E8190" s="3">
        <v>2167</v>
      </c>
    </row>
    <row r="8191" spans="1:5" x14ac:dyDescent="0.4">
      <c r="A8191">
        <v>2023</v>
      </c>
      <c r="B8191">
        <v>9</v>
      </c>
      <c r="C8191">
        <v>66</v>
      </c>
      <c r="D8191" s="3">
        <v>2158</v>
      </c>
      <c r="E8191" s="3">
        <v>2146</v>
      </c>
    </row>
    <row r="8192" spans="1:5" x14ac:dyDescent="0.4">
      <c r="A8192">
        <v>2023</v>
      </c>
      <c r="B8192">
        <v>9</v>
      </c>
      <c r="C8192">
        <v>67</v>
      </c>
      <c r="D8192" s="3">
        <v>2218</v>
      </c>
      <c r="E8192" s="3">
        <v>2298</v>
      </c>
    </row>
    <row r="8193" spans="1:5" x14ac:dyDescent="0.4">
      <c r="A8193">
        <v>2023</v>
      </c>
      <c r="B8193">
        <v>9</v>
      </c>
      <c r="C8193">
        <v>68</v>
      </c>
      <c r="D8193" s="3">
        <v>2296</v>
      </c>
      <c r="E8193" s="3">
        <v>2361</v>
      </c>
    </row>
    <row r="8194" spans="1:5" x14ac:dyDescent="0.4">
      <c r="A8194">
        <v>2023</v>
      </c>
      <c r="B8194">
        <v>9</v>
      </c>
      <c r="C8194">
        <v>69</v>
      </c>
      <c r="D8194" s="3">
        <v>2291</v>
      </c>
      <c r="E8194" s="3">
        <v>2380</v>
      </c>
    </row>
    <row r="8195" spans="1:5" x14ac:dyDescent="0.4">
      <c r="A8195">
        <v>2023</v>
      </c>
      <c r="B8195">
        <v>9</v>
      </c>
      <c r="C8195">
        <v>70</v>
      </c>
      <c r="D8195" s="3">
        <v>2446</v>
      </c>
      <c r="E8195" s="3">
        <v>2480</v>
      </c>
    </row>
    <row r="8196" spans="1:5" x14ac:dyDescent="0.4">
      <c r="A8196">
        <v>2023</v>
      </c>
      <c r="B8196">
        <v>9</v>
      </c>
      <c r="C8196">
        <v>71</v>
      </c>
      <c r="D8196" s="3">
        <v>2603</v>
      </c>
      <c r="E8196" s="3">
        <v>2786</v>
      </c>
    </row>
    <row r="8197" spans="1:5" x14ac:dyDescent="0.4">
      <c r="A8197">
        <v>2023</v>
      </c>
      <c r="B8197">
        <v>9</v>
      </c>
      <c r="C8197">
        <v>72</v>
      </c>
      <c r="D8197" s="3">
        <v>2695</v>
      </c>
      <c r="E8197" s="3">
        <v>2997</v>
      </c>
    </row>
    <row r="8198" spans="1:5" x14ac:dyDescent="0.4">
      <c r="A8198">
        <v>2023</v>
      </c>
      <c r="B8198">
        <v>9</v>
      </c>
      <c r="C8198">
        <v>73</v>
      </c>
      <c r="D8198" s="3">
        <v>2959</v>
      </c>
      <c r="E8198" s="3">
        <v>3302</v>
      </c>
    </row>
    <row r="8199" spans="1:5" x14ac:dyDescent="0.4">
      <c r="A8199">
        <v>2023</v>
      </c>
      <c r="B8199">
        <v>9</v>
      </c>
      <c r="C8199">
        <v>74</v>
      </c>
      <c r="D8199" s="3">
        <v>3307</v>
      </c>
      <c r="E8199" s="3">
        <v>3705</v>
      </c>
    </row>
    <row r="8200" spans="1:5" x14ac:dyDescent="0.4">
      <c r="A8200">
        <v>2023</v>
      </c>
      <c r="B8200">
        <v>9</v>
      </c>
      <c r="C8200">
        <v>75</v>
      </c>
      <c r="D8200" s="3">
        <v>3095</v>
      </c>
      <c r="E8200" s="3">
        <v>3764</v>
      </c>
    </row>
    <row r="8201" spans="1:5" x14ac:dyDescent="0.4">
      <c r="A8201">
        <v>2023</v>
      </c>
      <c r="B8201">
        <v>9</v>
      </c>
      <c r="C8201">
        <v>76</v>
      </c>
      <c r="D8201" s="3">
        <v>3109</v>
      </c>
      <c r="E8201" s="3">
        <v>3749</v>
      </c>
    </row>
    <row r="8202" spans="1:5" x14ac:dyDescent="0.4">
      <c r="A8202">
        <v>2023</v>
      </c>
      <c r="B8202">
        <v>9</v>
      </c>
      <c r="C8202">
        <v>77</v>
      </c>
      <c r="D8202" s="3">
        <v>1796</v>
      </c>
      <c r="E8202" s="3">
        <v>2282</v>
      </c>
    </row>
    <row r="8203" spans="1:5" x14ac:dyDescent="0.4">
      <c r="A8203">
        <v>2023</v>
      </c>
      <c r="B8203">
        <v>9</v>
      </c>
      <c r="C8203">
        <v>78</v>
      </c>
      <c r="D8203" s="3">
        <v>1937</v>
      </c>
      <c r="E8203" s="3">
        <v>2496</v>
      </c>
    </row>
    <row r="8204" spans="1:5" x14ac:dyDescent="0.4">
      <c r="A8204">
        <v>2023</v>
      </c>
      <c r="B8204">
        <v>9</v>
      </c>
      <c r="C8204">
        <v>79</v>
      </c>
      <c r="D8204" s="3">
        <v>2438</v>
      </c>
      <c r="E8204" s="3">
        <v>3147</v>
      </c>
    </row>
    <row r="8205" spans="1:5" x14ac:dyDescent="0.4">
      <c r="A8205">
        <v>2023</v>
      </c>
      <c r="B8205">
        <v>9</v>
      </c>
      <c r="C8205">
        <v>80</v>
      </c>
      <c r="D8205" s="3">
        <v>2323</v>
      </c>
      <c r="E8205" s="3">
        <v>2886</v>
      </c>
    </row>
    <row r="8206" spans="1:5" x14ac:dyDescent="0.4">
      <c r="A8206">
        <v>2023</v>
      </c>
      <c r="B8206">
        <v>9</v>
      </c>
      <c r="C8206">
        <v>81</v>
      </c>
      <c r="D8206" s="3">
        <v>2323</v>
      </c>
      <c r="E8206" s="3">
        <v>2888</v>
      </c>
    </row>
    <row r="8207" spans="1:5" x14ac:dyDescent="0.4">
      <c r="A8207">
        <v>2023</v>
      </c>
      <c r="B8207">
        <v>9</v>
      </c>
      <c r="C8207">
        <v>82</v>
      </c>
      <c r="D8207" s="3">
        <v>2123</v>
      </c>
      <c r="E8207" s="3">
        <v>2748</v>
      </c>
    </row>
    <row r="8208" spans="1:5" x14ac:dyDescent="0.4">
      <c r="A8208">
        <v>2023</v>
      </c>
      <c r="B8208">
        <v>9</v>
      </c>
      <c r="C8208">
        <v>83</v>
      </c>
      <c r="D8208" s="3">
        <v>1717</v>
      </c>
      <c r="E8208" s="3">
        <v>2370</v>
      </c>
    </row>
    <row r="8209" spans="1:5" x14ac:dyDescent="0.4">
      <c r="A8209">
        <v>2023</v>
      </c>
      <c r="B8209">
        <v>9</v>
      </c>
      <c r="C8209">
        <v>84</v>
      </c>
      <c r="D8209" s="3">
        <v>1469</v>
      </c>
      <c r="E8209" s="3">
        <v>1996</v>
      </c>
    </row>
    <row r="8210" spans="1:5" x14ac:dyDescent="0.4">
      <c r="A8210">
        <v>2023</v>
      </c>
      <c r="B8210">
        <v>9</v>
      </c>
      <c r="C8210">
        <v>85</v>
      </c>
      <c r="D8210" s="3">
        <v>1330</v>
      </c>
      <c r="E8210" s="3">
        <v>2007</v>
      </c>
    </row>
    <row r="8211" spans="1:5" x14ac:dyDescent="0.4">
      <c r="A8211">
        <v>2023</v>
      </c>
      <c r="B8211">
        <v>9</v>
      </c>
      <c r="C8211">
        <v>86</v>
      </c>
      <c r="D8211" s="3">
        <v>1268</v>
      </c>
      <c r="E8211" s="3">
        <v>1824</v>
      </c>
    </row>
    <row r="8212" spans="1:5" x14ac:dyDescent="0.4">
      <c r="A8212">
        <v>2023</v>
      </c>
      <c r="B8212">
        <v>9</v>
      </c>
      <c r="C8212">
        <v>87</v>
      </c>
      <c r="D8212" s="3">
        <v>1114</v>
      </c>
      <c r="E8212" s="3">
        <v>1752</v>
      </c>
    </row>
    <row r="8213" spans="1:5" x14ac:dyDescent="0.4">
      <c r="A8213">
        <v>2023</v>
      </c>
      <c r="B8213">
        <v>9</v>
      </c>
      <c r="C8213">
        <v>88</v>
      </c>
      <c r="D8213" s="3">
        <v>1018</v>
      </c>
      <c r="E8213" s="3">
        <v>1651</v>
      </c>
    </row>
    <row r="8214" spans="1:5" x14ac:dyDescent="0.4">
      <c r="A8214">
        <v>2023</v>
      </c>
      <c r="B8214">
        <v>9</v>
      </c>
      <c r="C8214">
        <v>89</v>
      </c>
      <c r="D8214" s="3">
        <v>711</v>
      </c>
      <c r="E8214" s="3">
        <v>1374</v>
      </c>
    </row>
    <row r="8215" spans="1:5" x14ac:dyDescent="0.4">
      <c r="A8215">
        <v>2023</v>
      </c>
      <c r="B8215">
        <v>9</v>
      </c>
      <c r="C8215">
        <v>90</v>
      </c>
      <c r="D8215" s="3">
        <v>615</v>
      </c>
      <c r="E8215" s="3">
        <v>1237</v>
      </c>
    </row>
    <row r="8216" spans="1:5" x14ac:dyDescent="0.4">
      <c r="A8216">
        <v>2023</v>
      </c>
      <c r="B8216">
        <v>9</v>
      </c>
      <c r="C8216">
        <v>91</v>
      </c>
      <c r="D8216" s="3">
        <v>478</v>
      </c>
      <c r="E8216" s="3">
        <v>1060</v>
      </c>
    </row>
    <row r="8217" spans="1:5" x14ac:dyDescent="0.4">
      <c r="A8217">
        <v>2023</v>
      </c>
      <c r="B8217">
        <v>9</v>
      </c>
      <c r="C8217">
        <v>92</v>
      </c>
      <c r="D8217" s="3">
        <v>363</v>
      </c>
      <c r="E8217" s="3">
        <v>851</v>
      </c>
    </row>
    <row r="8218" spans="1:5" x14ac:dyDescent="0.4">
      <c r="A8218">
        <v>2023</v>
      </c>
      <c r="B8218">
        <v>9</v>
      </c>
      <c r="C8218">
        <v>93</v>
      </c>
      <c r="D8218" s="3">
        <v>243</v>
      </c>
      <c r="E8218" s="3">
        <v>718</v>
      </c>
    </row>
    <row r="8219" spans="1:5" x14ac:dyDescent="0.4">
      <c r="A8219">
        <v>2023</v>
      </c>
      <c r="B8219">
        <v>9</v>
      </c>
      <c r="C8219">
        <v>94</v>
      </c>
      <c r="D8219" s="3">
        <v>194</v>
      </c>
      <c r="E8219" s="3">
        <v>571</v>
      </c>
    </row>
    <row r="8220" spans="1:5" x14ac:dyDescent="0.4">
      <c r="A8220">
        <v>2023</v>
      </c>
      <c r="B8220">
        <v>9</v>
      </c>
      <c r="C8220">
        <v>95</v>
      </c>
      <c r="D8220" s="3">
        <v>153</v>
      </c>
      <c r="E8220" s="3">
        <v>449</v>
      </c>
    </row>
    <row r="8221" spans="1:5" x14ac:dyDescent="0.4">
      <c r="A8221">
        <v>2023</v>
      </c>
      <c r="B8221">
        <v>9</v>
      </c>
      <c r="C8221">
        <v>96</v>
      </c>
      <c r="D8221" s="3">
        <v>98</v>
      </c>
      <c r="E8221" s="3">
        <v>331</v>
      </c>
    </row>
    <row r="8222" spans="1:5" x14ac:dyDescent="0.4">
      <c r="A8222">
        <v>2023</v>
      </c>
      <c r="B8222">
        <v>9</v>
      </c>
      <c r="C8222">
        <v>97</v>
      </c>
      <c r="D8222" s="3">
        <v>66</v>
      </c>
      <c r="E8222" s="3">
        <v>272</v>
      </c>
    </row>
    <row r="8223" spans="1:5" x14ac:dyDescent="0.4">
      <c r="A8223">
        <v>2023</v>
      </c>
      <c r="B8223">
        <v>9</v>
      </c>
      <c r="C8223">
        <v>98</v>
      </c>
      <c r="D8223" s="3">
        <v>33</v>
      </c>
      <c r="E8223" s="3">
        <v>221</v>
      </c>
    </row>
    <row r="8224" spans="1:5" x14ac:dyDescent="0.4">
      <c r="A8224">
        <v>2023</v>
      </c>
      <c r="B8224">
        <v>9</v>
      </c>
      <c r="C8224">
        <v>99</v>
      </c>
      <c r="D8224" s="3">
        <v>23</v>
      </c>
      <c r="E8224" s="3">
        <v>130</v>
      </c>
    </row>
    <row r="8225" spans="1:5" x14ac:dyDescent="0.4">
      <c r="A8225">
        <v>2023</v>
      </c>
      <c r="B8225">
        <v>9</v>
      </c>
      <c r="C8225">
        <v>100</v>
      </c>
      <c r="D8225" s="3">
        <v>14</v>
      </c>
      <c r="E8225" s="3">
        <v>102</v>
      </c>
    </row>
    <row r="8226" spans="1:5" x14ac:dyDescent="0.4">
      <c r="A8226">
        <v>2023</v>
      </c>
      <c r="B8226">
        <v>9</v>
      </c>
      <c r="C8226">
        <v>101</v>
      </c>
      <c r="D8226" s="3">
        <v>7</v>
      </c>
      <c r="E8226" s="3">
        <v>51</v>
      </c>
    </row>
    <row r="8227" spans="1:5" x14ac:dyDescent="0.4">
      <c r="A8227">
        <v>2023</v>
      </c>
      <c r="B8227">
        <v>9</v>
      </c>
      <c r="C8227">
        <v>102</v>
      </c>
      <c r="D8227" s="3">
        <v>2</v>
      </c>
      <c r="E8227" s="3">
        <v>37</v>
      </c>
    </row>
    <row r="8228" spans="1:5" x14ac:dyDescent="0.4">
      <c r="A8228">
        <v>2023</v>
      </c>
      <c r="B8228">
        <v>9</v>
      </c>
      <c r="C8228">
        <v>103</v>
      </c>
      <c r="D8228" s="3">
        <v>3</v>
      </c>
      <c r="E8228" s="3">
        <v>25</v>
      </c>
    </row>
    <row r="8229" spans="1:5" x14ac:dyDescent="0.4">
      <c r="A8229">
        <v>2023</v>
      </c>
      <c r="B8229">
        <v>9</v>
      </c>
      <c r="C8229">
        <v>104</v>
      </c>
      <c r="D8229" s="3">
        <v>1</v>
      </c>
      <c r="E8229" s="3">
        <v>13</v>
      </c>
    </row>
    <row r="8230" spans="1:5" x14ac:dyDescent="0.4">
      <c r="A8230">
        <v>2023</v>
      </c>
      <c r="B8230">
        <v>9</v>
      </c>
      <c r="C8230">
        <v>105</v>
      </c>
      <c r="D8230" s="3">
        <v>1</v>
      </c>
      <c r="E8230" s="3">
        <v>8</v>
      </c>
    </row>
    <row r="8231" spans="1:5" x14ac:dyDescent="0.4">
      <c r="A8231">
        <v>2023</v>
      </c>
      <c r="B8231">
        <v>9</v>
      </c>
      <c r="C8231">
        <v>106</v>
      </c>
      <c r="D8231" s="3">
        <v>1</v>
      </c>
      <c r="E8231" s="3">
        <v>3</v>
      </c>
    </row>
    <row r="8232" spans="1:5" x14ac:dyDescent="0.4">
      <c r="A8232">
        <v>2023</v>
      </c>
      <c r="B8232">
        <v>9</v>
      </c>
      <c r="C8232">
        <v>107</v>
      </c>
      <c r="D8232" s="3"/>
      <c r="E8232" s="3">
        <v>1</v>
      </c>
    </row>
    <row r="8233" spans="1:5" x14ac:dyDescent="0.4">
      <c r="A8233">
        <v>2023</v>
      </c>
      <c r="B8233">
        <v>9</v>
      </c>
      <c r="C8233">
        <v>108</v>
      </c>
      <c r="D8233" s="3"/>
      <c r="E8233" s="3"/>
    </row>
    <row r="8234" spans="1:5" x14ac:dyDescent="0.4">
      <c r="A8234">
        <v>2023</v>
      </c>
      <c r="B8234">
        <v>9</v>
      </c>
      <c r="C8234">
        <v>109</v>
      </c>
      <c r="D8234" s="3"/>
      <c r="E8234" s="3">
        <v>1</v>
      </c>
    </row>
    <row r="8235" spans="1:5" x14ac:dyDescent="0.4">
      <c r="A8235">
        <v>2023</v>
      </c>
      <c r="B8235">
        <v>9</v>
      </c>
      <c r="C8235">
        <v>110</v>
      </c>
      <c r="D8235" s="3">
        <v>1</v>
      </c>
      <c r="E8235" s="3"/>
    </row>
    <row r="8236" spans="1:5" x14ac:dyDescent="0.4">
      <c r="A8236">
        <v>2023</v>
      </c>
      <c r="B8236">
        <v>9</v>
      </c>
      <c r="C8236">
        <v>111</v>
      </c>
      <c r="D8236" s="3"/>
      <c r="E8236" s="3"/>
    </row>
    <row r="8237" spans="1:5" x14ac:dyDescent="0.4">
      <c r="A8237">
        <v>2023</v>
      </c>
      <c r="B8237">
        <v>9</v>
      </c>
      <c r="C8237">
        <v>112</v>
      </c>
      <c r="D8237" s="3"/>
      <c r="E8237" s="3"/>
    </row>
    <row r="8238" spans="1:5" x14ac:dyDescent="0.4">
      <c r="A8238">
        <v>2023</v>
      </c>
      <c r="B8238">
        <v>9</v>
      </c>
      <c r="C8238">
        <v>113</v>
      </c>
      <c r="D8238" s="3"/>
      <c r="E8238" s="3"/>
    </row>
    <row r="8239" spans="1:5" x14ac:dyDescent="0.4">
      <c r="A8239">
        <v>2023</v>
      </c>
      <c r="B8239">
        <v>9</v>
      </c>
      <c r="C8239">
        <v>114</v>
      </c>
      <c r="D8239" s="3"/>
      <c r="E8239" s="3"/>
    </row>
    <row r="8240" spans="1:5" x14ac:dyDescent="0.4">
      <c r="A8240">
        <v>2023</v>
      </c>
      <c r="B8240">
        <v>9</v>
      </c>
      <c r="C8240">
        <v>115</v>
      </c>
      <c r="D8240" s="3"/>
      <c r="E8240" s="3"/>
    </row>
    <row r="8241" spans="1:5" x14ac:dyDescent="0.4">
      <c r="A8241">
        <v>2023</v>
      </c>
      <c r="B8241">
        <v>9</v>
      </c>
      <c r="C8241">
        <v>116</v>
      </c>
      <c r="D8241" s="3"/>
      <c r="E8241" s="3"/>
    </row>
    <row r="8242" spans="1:5" x14ac:dyDescent="0.4">
      <c r="A8242">
        <v>2023</v>
      </c>
      <c r="B8242">
        <v>9</v>
      </c>
      <c r="C8242">
        <v>117</v>
      </c>
      <c r="D8242" s="3"/>
      <c r="E8242" s="3"/>
    </row>
    <row r="8243" spans="1:5" x14ac:dyDescent="0.4">
      <c r="A8243">
        <v>2023</v>
      </c>
      <c r="B8243">
        <v>9</v>
      </c>
      <c r="C8243">
        <v>118</v>
      </c>
      <c r="D8243" s="3"/>
      <c r="E8243" s="3"/>
    </row>
    <row r="8244" spans="1:5" x14ac:dyDescent="0.4">
      <c r="A8244">
        <v>2023</v>
      </c>
      <c r="B8244">
        <v>9</v>
      </c>
      <c r="C8244">
        <v>119</v>
      </c>
      <c r="D8244" s="3"/>
      <c r="E8244" s="3"/>
    </row>
    <row r="8245" spans="1:5" x14ac:dyDescent="0.4">
      <c r="A8245">
        <v>2023</v>
      </c>
      <c r="B8245">
        <v>9</v>
      </c>
      <c r="C8245">
        <v>120</v>
      </c>
      <c r="D8245" s="3"/>
      <c r="E8245" s="3"/>
    </row>
    <row r="8246" spans="1:5" x14ac:dyDescent="0.4">
      <c r="A8246">
        <v>2023</v>
      </c>
      <c r="B8246">
        <v>9</v>
      </c>
      <c r="C8246">
        <v>121</v>
      </c>
      <c r="D8246" s="3"/>
      <c r="E8246" s="3"/>
    </row>
    <row r="8247" spans="1:5" x14ac:dyDescent="0.4">
      <c r="A8247">
        <v>2023</v>
      </c>
      <c r="B8247">
        <v>9</v>
      </c>
      <c r="C8247">
        <v>122</v>
      </c>
      <c r="D8247" s="3"/>
      <c r="E8247" s="3"/>
    </row>
    <row r="8248" spans="1:5" x14ac:dyDescent="0.4">
      <c r="A8248">
        <v>2023</v>
      </c>
      <c r="B8248">
        <v>9</v>
      </c>
      <c r="C8248">
        <v>123</v>
      </c>
      <c r="D8248" s="3"/>
      <c r="E8248" s="3"/>
    </row>
    <row r="8249" spans="1:5" x14ac:dyDescent="0.4">
      <c r="A8249">
        <v>2023</v>
      </c>
      <c r="B8249">
        <v>9</v>
      </c>
      <c r="C8249">
        <v>124</v>
      </c>
      <c r="D8249" s="3"/>
      <c r="E8249" s="3"/>
    </row>
    <row r="8250" spans="1:5" x14ac:dyDescent="0.4">
      <c r="A8250">
        <v>2023</v>
      </c>
      <c r="B8250">
        <v>9</v>
      </c>
      <c r="C8250">
        <v>125</v>
      </c>
      <c r="D8250" s="3"/>
      <c r="E8250" s="3"/>
    </row>
    <row r="8251" spans="1:5" x14ac:dyDescent="0.4">
      <c r="A8251">
        <v>2023</v>
      </c>
      <c r="B8251">
        <v>9</v>
      </c>
      <c r="C8251">
        <v>126</v>
      </c>
      <c r="D8251" s="3"/>
      <c r="E8251" s="3"/>
    </row>
    <row r="8252" spans="1:5" x14ac:dyDescent="0.4">
      <c r="A8252">
        <v>2023</v>
      </c>
      <c r="B8252">
        <v>9</v>
      </c>
      <c r="C8252">
        <v>127</v>
      </c>
      <c r="D8252" s="3"/>
      <c r="E8252" s="3"/>
    </row>
    <row r="8253" spans="1:5" x14ac:dyDescent="0.4">
      <c r="A8253">
        <v>2023</v>
      </c>
      <c r="B8253">
        <v>9</v>
      </c>
      <c r="C8253">
        <v>128</v>
      </c>
      <c r="D8253" s="3"/>
      <c r="E8253" s="3"/>
    </row>
    <row r="8254" spans="1:5" x14ac:dyDescent="0.4">
      <c r="A8254">
        <v>2023</v>
      </c>
      <c r="B8254">
        <v>9</v>
      </c>
      <c r="C8254">
        <v>129</v>
      </c>
      <c r="D8254" s="3"/>
      <c r="E8254" s="3"/>
    </row>
    <row r="8255" spans="1:5" x14ac:dyDescent="0.4">
      <c r="A8255">
        <v>2023</v>
      </c>
      <c r="B8255">
        <v>9</v>
      </c>
      <c r="C8255">
        <v>130</v>
      </c>
      <c r="D8255" s="3"/>
      <c r="E8255" s="3"/>
    </row>
    <row r="8256" spans="1:5" x14ac:dyDescent="0.4">
      <c r="A8256">
        <v>2023</v>
      </c>
      <c r="B8256">
        <v>10</v>
      </c>
      <c r="C8256">
        <v>0</v>
      </c>
      <c r="D8256" s="3">
        <v>847</v>
      </c>
      <c r="E8256" s="3">
        <v>805</v>
      </c>
    </row>
    <row r="8257" spans="1:5" x14ac:dyDescent="0.4">
      <c r="A8257">
        <v>2023</v>
      </c>
      <c r="B8257">
        <v>10</v>
      </c>
      <c r="C8257">
        <v>1</v>
      </c>
      <c r="D8257" s="3">
        <v>957</v>
      </c>
      <c r="E8257" s="3">
        <v>993</v>
      </c>
    </row>
    <row r="8258" spans="1:5" x14ac:dyDescent="0.4">
      <c r="A8258">
        <v>2023</v>
      </c>
      <c r="B8258">
        <v>10</v>
      </c>
      <c r="C8258">
        <v>2</v>
      </c>
      <c r="D8258" s="3">
        <v>996</v>
      </c>
      <c r="E8258" s="3">
        <v>955</v>
      </c>
    </row>
    <row r="8259" spans="1:5" x14ac:dyDescent="0.4">
      <c r="A8259">
        <v>2023</v>
      </c>
      <c r="B8259">
        <v>10</v>
      </c>
      <c r="C8259">
        <v>3</v>
      </c>
      <c r="D8259" s="3">
        <v>1112</v>
      </c>
      <c r="E8259" s="3">
        <v>1046</v>
      </c>
    </row>
    <row r="8260" spans="1:5" x14ac:dyDescent="0.4">
      <c r="A8260">
        <v>2023</v>
      </c>
      <c r="B8260">
        <v>10</v>
      </c>
      <c r="C8260">
        <v>4</v>
      </c>
      <c r="D8260" s="3">
        <v>1201</v>
      </c>
      <c r="E8260" s="3">
        <v>1054</v>
      </c>
    </row>
    <row r="8261" spans="1:5" x14ac:dyDescent="0.4">
      <c r="A8261">
        <v>2023</v>
      </c>
      <c r="B8261">
        <v>10</v>
      </c>
      <c r="C8261">
        <v>5</v>
      </c>
      <c r="D8261" s="3">
        <v>1241</v>
      </c>
      <c r="E8261" s="3">
        <v>1170</v>
      </c>
    </row>
    <row r="8262" spans="1:5" x14ac:dyDescent="0.4">
      <c r="A8262">
        <v>2023</v>
      </c>
      <c r="B8262">
        <v>10</v>
      </c>
      <c r="C8262">
        <v>6</v>
      </c>
      <c r="D8262" s="3">
        <v>1293</v>
      </c>
      <c r="E8262" s="3">
        <v>1207</v>
      </c>
    </row>
    <row r="8263" spans="1:5" x14ac:dyDescent="0.4">
      <c r="A8263">
        <v>2023</v>
      </c>
      <c r="B8263">
        <v>10</v>
      </c>
      <c r="C8263">
        <v>7</v>
      </c>
      <c r="D8263" s="3">
        <v>1422</v>
      </c>
      <c r="E8263" s="3">
        <v>1287</v>
      </c>
    </row>
    <row r="8264" spans="1:5" x14ac:dyDescent="0.4">
      <c r="A8264">
        <v>2023</v>
      </c>
      <c r="B8264">
        <v>10</v>
      </c>
      <c r="C8264">
        <v>8</v>
      </c>
      <c r="D8264" s="3">
        <v>1373</v>
      </c>
      <c r="E8264" s="3">
        <v>1333</v>
      </c>
    </row>
    <row r="8265" spans="1:5" x14ac:dyDescent="0.4">
      <c r="A8265">
        <v>2023</v>
      </c>
      <c r="B8265">
        <v>10</v>
      </c>
      <c r="C8265">
        <v>9</v>
      </c>
      <c r="D8265" s="3">
        <v>1393</v>
      </c>
      <c r="E8265" s="3">
        <v>1357</v>
      </c>
    </row>
    <row r="8266" spans="1:5" x14ac:dyDescent="0.4">
      <c r="A8266">
        <v>2023</v>
      </c>
      <c r="B8266">
        <v>10</v>
      </c>
      <c r="C8266">
        <v>10</v>
      </c>
      <c r="D8266" s="3">
        <v>1425</v>
      </c>
      <c r="E8266" s="3">
        <v>1446</v>
      </c>
    </row>
    <row r="8267" spans="1:5" x14ac:dyDescent="0.4">
      <c r="A8267">
        <v>2023</v>
      </c>
      <c r="B8267">
        <v>10</v>
      </c>
      <c r="C8267">
        <v>11</v>
      </c>
      <c r="D8267" s="3">
        <v>1482</v>
      </c>
      <c r="E8267" s="3">
        <v>1432</v>
      </c>
    </row>
    <row r="8268" spans="1:5" x14ac:dyDescent="0.4">
      <c r="A8268">
        <v>2023</v>
      </c>
      <c r="B8268">
        <v>10</v>
      </c>
      <c r="C8268">
        <v>12</v>
      </c>
      <c r="D8268" s="3">
        <v>1566</v>
      </c>
      <c r="E8268" s="3">
        <v>1532</v>
      </c>
    </row>
    <row r="8269" spans="1:5" x14ac:dyDescent="0.4">
      <c r="A8269">
        <v>2023</v>
      </c>
      <c r="B8269">
        <v>10</v>
      </c>
      <c r="C8269">
        <v>13</v>
      </c>
      <c r="D8269" s="3">
        <v>1595</v>
      </c>
      <c r="E8269" s="3">
        <v>1495</v>
      </c>
    </row>
    <row r="8270" spans="1:5" x14ac:dyDescent="0.4">
      <c r="A8270">
        <v>2023</v>
      </c>
      <c r="B8270">
        <v>10</v>
      </c>
      <c r="C8270">
        <v>14</v>
      </c>
      <c r="D8270" s="3">
        <v>1580</v>
      </c>
      <c r="E8270" s="3">
        <v>1503</v>
      </c>
    </row>
    <row r="8271" spans="1:5" x14ac:dyDescent="0.4">
      <c r="A8271">
        <v>2023</v>
      </c>
      <c r="B8271">
        <v>10</v>
      </c>
      <c r="C8271">
        <v>15</v>
      </c>
      <c r="D8271" s="3">
        <v>1700</v>
      </c>
      <c r="E8271" s="3">
        <v>1539</v>
      </c>
    </row>
    <row r="8272" spans="1:5" x14ac:dyDescent="0.4">
      <c r="A8272">
        <v>2023</v>
      </c>
      <c r="B8272">
        <v>10</v>
      </c>
      <c r="C8272">
        <v>16</v>
      </c>
      <c r="D8272" s="3">
        <v>1983</v>
      </c>
      <c r="E8272" s="3">
        <v>1641</v>
      </c>
    </row>
    <row r="8273" spans="1:5" x14ac:dyDescent="0.4">
      <c r="A8273">
        <v>2023</v>
      </c>
      <c r="B8273">
        <v>10</v>
      </c>
      <c r="C8273">
        <v>17</v>
      </c>
      <c r="D8273" s="3">
        <v>2054</v>
      </c>
      <c r="E8273" s="3">
        <v>1604</v>
      </c>
    </row>
    <row r="8274" spans="1:5" x14ac:dyDescent="0.4">
      <c r="A8274">
        <v>2023</v>
      </c>
      <c r="B8274">
        <v>10</v>
      </c>
      <c r="C8274">
        <v>18</v>
      </c>
      <c r="D8274" s="3">
        <v>2102</v>
      </c>
      <c r="E8274" s="3">
        <v>1667</v>
      </c>
    </row>
    <row r="8275" spans="1:5" x14ac:dyDescent="0.4">
      <c r="A8275">
        <v>2023</v>
      </c>
      <c r="B8275">
        <v>10</v>
      </c>
      <c r="C8275">
        <v>19</v>
      </c>
      <c r="D8275" s="3">
        <v>2302</v>
      </c>
      <c r="E8275" s="3">
        <v>1770</v>
      </c>
    </row>
    <row r="8276" spans="1:5" x14ac:dyDescent="0.4">
      <c r="A8276">
        <v>2023</v>
      </c>
      <c r="B8276">
        <v>10</v>
      </c>
      <c r="C8276">
        <v>20</v>
      </c>
      <c r="D8276" s="3">
        <v>2396</v>
      </c>
      <c r="E8276" s="3">
        <v>1878</v>
      </c>
    </row>
    <row r="8277" spans="1:5" x14ac:dyDescent="0.4">
      <c r="A8277">
        <v>2023</v>
      </c>
      <c r="B8277">
        <v>10</v>
      </c>
      <c r="C8277">
        <v>21</v>
      </c>
      <c r="D8277" s="3">
        <v>2433</v>
      </c>
      <c r="E8277" s="3">
        <v>1788</v>
      </c>
    </row>
    <row r="8278" spans="1:5" x14ac:dyDescent="0.4">
      <c r="A8278">
        <v>2023</v>
      </c>
      <c r="B8278">
        <v>10</v>
      </c>
      <c r="C8278">
        <v>22</v>
      </c>
      <c r="D8278" s="3">
        <v>2335</v>
      </c>
      <c r="E8278" s="3">
        <v>1785</v>
      </c>
    </row>
    <row r="8279" spans="1:5" x14ac:dyDescent="0.4">
      <c r="A8279">
        <v>2023</v>
      </c>
      <c r="B8279">
        <v>10</v>
      </c>
      <c r="C8279">
        <v>23</v>
      </c>
      <c r="D8279" s="3">
        <v>2155</v>
      </c>
      <c r="E8279" s="3">
        <v>1748</v>
      </c>
    </row>
    <row r="8280" spans="1:5" x14ac:dyDescent="0.4">
      <c r="A8280">
        <v>2023</v>
      </c>
      <c r="B8280">
        <v>10</v>
      </c>
      <c r="C8280">
        <v>24</v>
      </c>
      <c r="D8280" s="3">
        <v>1969</v>
      </c>
      <c r="E8280" s="3">
        <v>1665</v>
      </c>
    </row>
    <row r="8281" spans="1:5" x14ac:dyDescent="0.4">
      <c r="A8281">
        <v>2023</v>
      </c>
      <c r="B8281">
        <v>10</v>
      </c>
      <c r="C8281">
        <v>25</v>
      </c>
      <c r="D8281" s="3">
        <v>1864</v>
      </c>
      <c r="E8281" s="3">
        <v>1565</v>
      </c>
    </row>
    <row r="8282" spans="1:5" x14ac:dyDescent="0.4">
      <c r="A8282">
        <v>2023</v>
      </c>
      <c r="B8282">
        <v>10</v>
      </c>
      <c r="C8282">
        <v>26</v>
      </c>
      <c r="D8282" s="3">
        <v>1855</v>
      </c>
      <c r="E8282" s="3">
        <v>1527</v>
      </c>
    </row>
    <row r="8283" spans="1:5" x14ac:dyDescent="0.4">
      <c r="A8283">
        <v>2023</v>
      </c>
      <c r="B8283">
        <v>10</v>
      </c>
      <c r="C8283">
        <v>27</v>
      </c>
      <c r="D8283" s="3">
        <v>1870</v>
      </c>
      <c r="E8283" s="3">
        <v>1508</v>
      </c>
    </row>
    <row r="8284" spans="1:5" x14ac:dyDescent="0.4">
      <c r="A8284">
        <v>2023</v>
      </c>
      <c r="B8284">
        <v>10</v>
      </c>
      <c r="C8284">
        <v>28</v>
      </c>
      <c r="D8284" s="3">
        <v>1865</v>
      </c>
      <c r="E8284" s="3">
        <v>1503</v>
      </c>
    </row>
    <row r="8285" spans="1:5" x14ac:dyDescent="0.4">
      <c r="A8285">
        <v>2023</v>
      </c>
      <c r="B8285">
        <v>10</v>
      </c>
      <c r="C8285">
        <v>29</v>
      </c>
      <c r="D8285" s="3">
        <v>1751</v>
      </c>
      <c r="E8285" s="3">
        <v>1473</v>
      </c>
    </row>
    <row r="8286" spans="1:5" x14ac:dyDescent="0.4">
      <c r="A8286">
        <v>2023</v>
      </c>
      <c r="B8286">
        <v>10</v>
      </c>
      <c r="C8286">
        <v>30</v>
      </c>
      <c r="D8286" s="3">
        <v>1772</v>
      </c>
      <c r="E8286" s="3">
        <v>1388</v>
      </c>
    </row>
    <row r="8287" spans="1:5" x14ac:dyDescent="0.4">
      <c r="A8287">
        <v>2023</v>
      </c>
      <c r="B8287">
        <v>10</v>
      </c>
      <c r="C8287">
        <v>31</v>
      </c>
      <c r="D8287" s="3">
        <v>1695</v>
      </c>
      <c r="E8287" s="3">
        <v>1442</v>
      </c>
    </row>
    <row r="8288" spans="1:5" x14ac:dyDescent="0.4">
      <c r="A8288">
        <v>2023</v>
      </c>
      <c r="B8288">
        <v>10</v>
      </c>
      <c r="C8288">
        <v>32</v>
      </c>
      <c r="D8288" s="3">
        <v>1734</v>
      </c>
      <c r="E8288" s="3">
        <v>1480</v>
      </c>
    </row>
    <row r="8289" spans="1:5" x14ac:dyDescent="0.4">
      <c r="A8289">
        <v>2023</v>
      </c>
      <c r="B8289">
        <v>10</v>
      </c>
      <c r="C8289">
        <v>33</v>
      </c>
      <c r="D8289" s="3">
        <v>1762</v>
      </c>
      <c r="E8289" s="3">
        <v>1533</v>
      </c>
    </row>
    <row r="8290" spans="1:5" x14ac:dyDescent="0.4">
      <c r="A8290">
        <v>2023</v>
      </c>
      <c r="B8290">
        <v>10</v>
      </c>
      <c r="C8290">
        <v>34</v>
      </c>
      <c r="D8290" s="3">
        <v>1754</v>
      </c>
      <c r="E8290" s="3">
        <v>1605</v>
      </c>
    </row>
    <row r="8291" spans="1:5" x14ac:dyDescent="0.4">
      <c r="A8291">
        <v>2023</v>
      </c>
      <c r="B8291">
        <v>10</v>
      </c>
      <c r="C8291">
        <v>35</v>
      </c>
      <c r="D8291" s="3">
        <v>1935</v>
      </c>
      <c r="E8291" s="3">
        <v>1661</v>
      </c>
    </row>
    <row r="8292" spans="1:5" x14ac:dyDescent="0.4">
      <c r="A8292">
        <v>2023</v>
      </c>
      <c r="B8292">
        <v>10</v>
      </c>
      <c r="C8292">
        <v>36</v>
      </c>
      <c r="D8292" s="3">
        <v>1927</v>
      </c>
      <c r="E8292" s="3">
        <v>1723</v>
      </c>
    </row>
    <row r="8293" spans="1:5" x14ac:dyDescent="0.4">
      <c r="A8293">
        <v>2023</v>
      </c>
      <c r="B8293">
        <v>10</v>
      </c>
      <c r="C8293">
        <v>37</v>
      </c>
      <c r="D8293" s="3">
        <v>1944</v>
      </c>
      <c r="E8293" s="3">
        <v>1676</v>
      </c>
    </row>
    <row r="8294" spans="1:5" x14ac:dyDescent="0.4">
      <c r="A8294">
        <v>2023</v>
      </c>
      <c r="B8294">
        <v>10</v>
      </c>
      <c r="C8294">
        <v>38</v>
      </c>
      <c r="D8294" s="3">
        <v>1989</v>
      </c>
      <c r="E8294" s="3">
        <v>1833</v>
      </c>
    </row>
    <row r="8295" spans="1:5" x14ac:dyDescent="0.4">
      <c r="A8295">
        <v>2023</v>
      </c>
      <c r="B8295">
        <v>10</v>
      </c>
      <c r="C8295">
        <v>39</v>
      </c>
      <c r="D8295" s="3">
        <v>2049</v>
      </c>
      <c r="E8295" s="3">
        <v>1882</v>
      </c>
    </row>
    <row r="8296" spans="1:5" x14ac:dyDescent="0.4">
      <c r="A8296">
        <v>2023</v>
      </c>
      <c r="B8296">
        <v>10</v>
      </c>
      <c r="C8296">
        <v>40</v>
      </c>
      <c r="D8296" s="3">
        <v>2138</v>
      </c>
      <c r="E8296" s="3">
        <v>1997</v>
      </c>
    </row>
    <row r="8297" spans="1:5" x14ac:dyDescent="0.4">
      <c r="A8297">
        <v>2023</v>
      </c>
      <c r="B8297">
        <v>10</v>
      </c>
      <c r="C8297">
        <v>41</v>
      </c>
      <c r="D8297" s="3">
        <v>2121</v>
      </c>
      <c r="E8297" s="3">
        <v>1985</v>
      </c>
    </row>
    <row r="8298" spans="1:5" x14ac:dyDescent="0.4">
      <c r="A8298">
        <v>2023</v>
      </c>
      <c r="B8298">
        <v>10</v>
      </c>
      <c r="C8298">
        <v>42</v>
      </c>
      <c r="D8298" s="3">
        <v>2135</v>
      </c>
      <c r="E8298" s="3">
        <v>2046</v>
      </c>
    </row>
    <row r="8299" spans="1:5" x14ac:dyDescent="0.4">
      <c r="A8299">
        <v>2023</v>
      </c>
      <c r="B8299">
        <v>10</v>
      </c>
      <c r="C8299">
        <v>43</v>
      </c>
      <c r="D8299" s="3">
        <v>2255</v>
      </c>
      <c r="E8299" s="3">
        <v>2148</v>
      </c>
    </row>
    <row r="8300" spans="1:5" x14ac:dyDescent="0.4">
      <c r="A8300">
        <v>2023</v>
      </c>
      <c r="B8300">
        <v>10</v>
      </c>
      <c r="C8300">
        <v>44</v>
      </c>
      <c r="D8300" s="3">
        <v>2406</v>
      </c>
      <c r="E8300" s="3">
        <v>2282</v>
      </c>
    </row>
    <row r="8301" spans="1:5" x14ac:dyDescent="0.4">
      <c r="A8301">
        <v>2023</v>
      </c>
      <c r="B8301">
        <v>10</v>
      </c>
      <c r="C8301">
        <v>45</v>
      </c>
      <c r="D8301" s="3">
        <v>2481</v>
      </c>
      <c r="E8301" s="3">
        <v>2328</v>
      </c>
    </row>
    <row r="8302" spans="1:5" x14ac:dyDescent="0.4">
      <c r="A8302">
        <v>2023</v>
      </c>
      <c r="B8302">
        <v>10</v>
      </c>
      <c r="C8302">
        <v>46</v>
      </c>
      <c r="D8302" s="3">
        <v>2615</v>
      </c>
      <c r="E8302" s="3">
        <v>2493</v>
      </c>
    </row>
    <row r="8303" spans="1:5" x14ac:dyDescent="0.4">
      <c r="A8303">
        <v>2023</v>
      </c>
      <c r="B8303">
        <v>10</v>
      </c>
      <c r="C8303">
        <v>47</v>
      </c>
      <c r="D8303" s="3">
        <v>2881</v>
      </c>
      <c r="E8303" s="3">
        <v>2639</v>
      </c>
    </row>
    <row r="8304" spans="1:5" x14ac:dyDescent="0.4">
      <c r="A8304">
        <v>2023</v>
      </c>
      <c r="B8304">
        <v>10</v>
      </c>
      <c r="C8304">
        <v>48</v>
      </c>
      <c r="D8304" s="3">
        <v>2925</v>
      </c>
      <c r="E8304" s="3">
        <v>2857</v>
      </c>
    </row>
    <row r="8305" spans="1:5" x14ac:dyDescent="0.4">
      <c r="A8305">
        <v>2023</v>
      </c>
      <c r="B8305">
        <v>10</v>
      </c>
      <c r="C8305">
        <v>49</v>
      </c>
      <c r="D8305" s="3">
        <v>3203</v>
      </c>
      <c r="E8305" s="3">
        <v>2976</v>
      </c>
    </row>
    <row r="8306" spans="1:5" x14ac:dyDescent="0.4">
      <c r="A8306">
        <v>2023</v>
      </c>
      <c r="B8306">
        <v>10</v>
      </c>
      <c r="C8306">
        <v>50</v>
      </c>
      <c r="D8306" s="3">
        <v>3372</v>
      </c>
      <c r="E8306" s="3">
        <v>3161</v>
      </c>
    </row>
    <row r="8307" spans="1:5" x14ac:dyDescent="0.4">
      <c r="A8307">
        <v>2023</v>
      </c>
      <c r="B8307">
        <v>10</v>
      </c>
      <c r="C8307">
        <v>51</v>
      </c>
      <c r="D8307" s="3">
        <v>3367</v>
      </c>
      <c r="E8307" s="3">
        <v>3140</v>
      </c>
    </row>
    <row r="8308" spans="1:5" x14ac:dyDescent="0.4">
      <c r="A8308">
        <v>2023</v>
      </c>
      <c r="B8308">
        <v>10</v>
      </c>
      <c r="C8308">
        <v>52</v>
      </c>
      <c r="D8308" s="3">
        <v>3372</v>
      </c>
      <c r="E8308" s="3">
        <v>3195</v>
      </c>
    </row>
    <row r="8309" spans="1:5" x14ac:dyDescent="0.4">
      <c r="A8309">
        <v>2023</v>
      </c>
      <c r="B8309">
        <v>10</v>
      </c>
      <c r="C8309">
        <v>53</v>
      </c>
      <c r="D8309" s="3">
        <v>3255</v>
      </c>
      <c r="E8309" s="3">
        <v>2985</v>
      </c>
    </row>
    <row r="8310" spans="1:5" x14ac:dyDescent="0.4">
      <c r="A8310">
        <v>2023</v>
      </c>
      <c r="B8310">
        <v>10</v>
      </c>
      <c r="C8310">
        <v>54</v>
      </c>
      <c r="D8310" s="3">
        <v>3153</v>
      </c>
      <c r="E8310" s="3">
        <v>2935</v>
      </c>
    </row>
    <row r="8311" spans="1:5" x14ac:dyDescent="0.4">
      <c r="A8311">
        <v>2023</v>
      </c>
      <c r="B8311">
        <v>10</v>
      </c>
      <c r="C8311">
        <v>55</v>
      </c>
      <c r="D8311" s="3">
        <v>3006</v>
      </c>
      <c r="E8311" s="3">
        <v>2832</v>
      </c>
    </row>
    <row r="8312" spans="1:5" x14ac:dyDescent="0.4">
      <c r="A8312">
        <v>2023</v>
      </c>
      <c r="B8312">
        <v>10</v>
      </c>
      <c r="C8312">
        <v>56</v>
      </c>
      <c r="D8312" s="3">
        <v>3048</v>
      </c>
      <c r="E8312" s="3">
        <v>2935</v>
      </c>
    </row>
    <row r="8313" spans="1:5" x14ac:dyDescent="0.4">
      <c r="A8313">
        <v>2023</v>
      </c>
      <c r="B8313">
        <v>10</v>
      </c>
      <c r="C8313">
        <v>57</v>
      </c>
      <c r="D8313" s="3">
        <v>2255</v>
      </c>
      <c r="E8313" s="3">
        <v>2164</v>
      </c>
    </row>
    <row r="8314" spans="1:5" x14ac:dyDescent="0.4">
      <c r="A8314">
        <v>2023</v>
      </c>
      <c r="B8314">
        <v>10</v>
      </c>
      <c r="C8314">
        <v>58</v>
      </c>
      <c r="D8314" s="3">
        <v>2818</v>
      </c>
      <c r="E8314" s="3">
        <v>2726</v>
      </c>
    </row>
    <row r="8315" spans="1:5" x14ac:dyDescent="0.4">
      <c r="A8315">
        <v>2023</v>
      </c>
      <c r="B8315">
        <v>10</v>
      </c>
      <c r="C8315">
        <v>59</v>
      </c>
      <c r="D8315" s="3">
        <v>2575</v>
      </c>
      <c r="E8315" s="3">
        <v>2496</v>
      </c>
    </row>
    <row r="8316" spans="1:5" x14ac:dyDescent="0.4">
      <c r="A8316">
        <v>2023</v>
      </c>
      <c r="B8316">
        <v>10</v>
      </c>
      <c r="C8316">
        <v>60</v>
      </c>
      <c r="D8316" s="3">
        <v>2570</v>
      </c>
      <c r="E8316" s="3">
        <v>2447</v>
      </c>
    </row>
    <row r="8317" spans="1:5" x14ac:dyDescent="0.4">
      <c r="A8317">
        <v>2023</v>
      </c>
      <c r="B8317">
        <v>10</v>
      </c>
      <c r="C8317">
        <v>61</v>
      </c>
      <c r="D8317" s="3">
        <v>2426</v>
      </c>
      <c r="E8317" s="3">
        <v>2344</v>
      </c>
    </row>
    <row r="8318" spans="1:5" x14ac:dyDescent="0.4">
      <c r="A8318">
        <v>2023</v>
      </c>
      <c r="B8318">
        <v>10</v>
      </c>
      <c r="C8318">
        <v>62</v>
      </c>
      <c r="D8318" s="3">
        <v>2408</v>
      </c>
      <c r="E8318" s="3">
        <v>2271</v>
      </c>
    </row>
    <row r="8319" spans="1:5" x14ac:dyDescent="0.4">
      <c r="A8319">
        <v>2023</v>
      </c>
      <c r="B8319">
        <v>10</v>
      </c>
      <c r="C8319">
        <v>63</v>
      </c>
      <c r="D8319" s="3">
        <v>2296</v>
      </c>
      <c r="E8319" s="3">
        <v>2247</v>
      </c>
    </row>
    <row r="8320" spans="1:5" x14ac:dyDescent="0.4">
      <c r="A8320">
        <v>2023</v>
      </c>
      <c r="B8320">
        <v>10</v>
      </c>
      <c r="C8320">
        <v>64</v>
      </c>
      <c r="D8320" s="3">
        <v>2402</v>
      </c>
      <c r="E8320" s="3">
        <v>2277</v>
      </c>
    </row>
    <row r="8321" spans="1:5" x14ac:dyDescent="0.4">
      <c r="A8321">
        <v>2023</v>
      </c>
      <c r="B8321">
        <v>10</v>
      </c>
      <c r="C8321">
        <v>65</v>
      </c>
      <c r="D8321" s="3">
        <v>2232</v>
      </c>
      <c r="E8321" s="3">
        <v>2193</v>
      </c>
    </row>
    <row r="8322" spans="1:5" x14ac:dyDescent="0.4">
      <c r="A8322">
        <v>2023</v>
      </c>
      <c r="B8322">
        <v>10</v>
      </c>
      <c r="C8322">
        <v>66</v>
      </c>
      <c r="D8322" s="3">
        <v>2144</v>
      </c>
      <c r="E8322" s="3">
        <v>2146</v>
      </c>
    </row>
    <row r="8323" spans="1:5" x14ac:dyDescent="0.4">
      <c r="A8323">
        <v>2023</v>
      </c>
      <c r="B8323">
        <v>10</v>
      </c>
      <c r="C8323">
        <v>67</v>
      </c>
      <c r="D8323" s="3">
        <v>2255</v>
      </c>
      <c r="E8323" s="3">
        <v>2257</v>
      </c>
    </row>
    <row r="8324" spans="1:5" x14ac:dyDescent="0.4">
      <c r="A8324">
        <v>2023</v>
      </c>
      <c r="B8324">
        <v>10</v>
      </c>
      <c r="C8324">
        <v>68</v>
      </c>
      <c r="D8324" s="3">
        <v>2260</v>
      </c>
      <c r="E8324" s="3">
        <v>2396</v>
      </c>
    </row>
    <row r="8325" spans="1:5" x14ac:dyDescent="0.4">
      <c r="A8325">
        <v>2023</v>
      </c>
      <c r="B8325">
        <v>10</v>
      </c>
      <c r="C8325">
        <v>69</v>
      </c>
      <c r="D8325" s="3">
        <v>2305</v>
      </c>
      <c r="E8325" s="3">
        <v>2380</v>
      </c>
    </row>
    <row r="8326" spans="1:5" x14ac:dyDescent="0.4">
      <c r="A8326">
        <v>2023</v>
      </c>
      <c r="B8326">
        <v>10</v>
      </c>
      <c r="C8326">
        <v>70</v>
      </c>
      <c r="D8326" s="3">
        <v>2422</v>
      </c>
      <c r="E8326" s="3">
        <v>2454</v>
      </c>
    </row>
    <row r="8327" spans="1:5" x14ac:dyDescent="0.4">
      <c r="A8327">
        <v>2023</v>
      </c>
      <c r="B8327">
        <v>10</v>
      </c>
      <c r="C8327">
        <v>71</v>
      </c>
      <c r="D8327" s="3">
        <v>2599</v>
      </c>
      <c r="E8327" s="3">
        <v>2790</v>
      </c>
    </row>
    <row r="8328" spans="1:5" x14ac:dyDescent="0.4">
      <c r="A8328">
        <v>2023</v>
      </c>
      <c r="B8328">
        <v>10</v>
      </c>
      <c r="C8328">
        <v>72</v>
      </c>
      <c r="D8328" s="3">
        <v>2674</v>
      </c>
      <c r="E8328" s="3">
        <v>2947</v>
      </c>
    </row>
    <row r="8329" spans="1:5" x14ac:dyDescent="0.4">
      <c r="A8329">
        <v>2023</v>
      </c>
      <c r="B8329">
        <v>10</v>
      </c>
      <c r="C8329">
        <v>73</v>
      </c>
      <c r="D8329" s="3">
        <v>2891</v>
      </c>
      <c r="E8329" s="3">
        <v>3267</v>
      </c>
    </row>
    <row r="8330" spans="1:5" x14ac:dyDescent="0.4">
      <c r="A8330">
        <v>2023</v>
      </c>
      <c r="B8330">
        <v>10</v>
      </c>
      <c r="C8330">
        <v>74</v>
      </c>
      <c r="D8330" s="3">
        <v>3329</v>
      </c>
      <c r="E8330" s="3">
        <v>3695</v>
      </c>
    </row>
    <row r="8331" spans="1:5" x14ac:dyDescent="0.4">
      <c r="A8331">
        <v>2023</v>
      </c>
      <c r="B8331">
        <v>10</v>
      </c>
      <c r="C8331">
        <v>75</v>
      </c>
      <c r="D8331" s="3">
        <v>3080</v>
      </c>
      <c r="E8331" s="3">
        <v>3711</v>
      </c>
    </row>
    <row r="8332" spans="1:5" x14ac:dyDescent="0.4">
      <c r="A8332">
        <v>2023</v>
      </c>
      <c r="B8332">
        <v>10</v>
      </c>
      <c r="C8332">
        <v>76</v>
      </c>
      <c r="D8332" s="3">
        <v>3126</v>
      </c>
      <c r="E8332" s="3">
        <v>3776</v>
      </c>
    </row>
    <row r="8333" spans="1:5" x14ac:dyDescent="0.4">
      <c r="A8333">
        <v>2023</v>
      </c>
      <c r="B8333">
        <v>10</v>
      </c>
      <c r="C8333">
        <v>77</v>
      </c>
      <c r="D8333" s="3">
        <v>1865</v>
      </c>
      <c r="E8333" s="3">
        <v>2413</v>
      </c>
    </row>
    <row r="8334" spans="1:5" x14ac:dyDescent="0.4">
      <c r="A8334">
        <v>2023</v>
      </c>
      <c r="B8334">
        <v>10</v>
      </c>
      <c r="C8334">
        <v>78</v>
      </c>
      <c r="D8334" s="3">
        <v>1882</v>
      </c>
      <c r="E8334" s="3">
        <v>2418</v>
      </c>
    </row>
    <row r="8335" spans="1:5" x14ac:dyDescent="0.4">
      <c r="A8335">
        <v>2023</v>
      </c>
      <c r="B8335">
        <v>10</v>
      </c>
      <c r="C8335">
        <v>79</v>
      </c>
      <c r="D8335" s="3">
        <v>2424</v>
      </c>
      <c r="E8335" s="3">
        <v>3128</v>
      </c>
    </row>
    <row r="8336" spans="1:5" x14ac:dyDescent="0.4">
      <c r="A8336">
        <v>2023</v>
      </c>
      <c r="B8336">
        <v>10</v>
      </c>
      <c r="C8336">
        <v>80</v>
      </c>
      <c r="D8336" s="3">
        <v>2325</v>
      </c>
      <c r="E8336" s="3">
        <v>2911</v>
      </c>
    </row>
    <row r="8337" spans="1:5" x14ac:dyDescent="0.4">
      <c r="A8337">
        <v>2023</v>
      </c>
      <c r="B8337">
        <v>10</v>
      </c>
      <c r="C8337">
        <v>81</v>
      </c>
      <c r="D8337" s="3">
        <v>2324</v>
      </c>
      <c r="E8337" s="3">
        <v>2902</v>
      </c>
    </row>
    <row r="8338" spans="1:5" x14ac:dyDescent="0.4">
      <c r="A8338">
        <v>2023</v>
      </c>
      <c r="B8338">
        <v>10</v>
      </c>
      <c r="C8338">
        <v>82</v>
      </c>
      <c r="D8338" s="3">
        <v>2115</v>
      </c>
      <c r="E8338" s="3">
        <v>2740</v>
      </c>
    </row>
    <row r="8339" spans="1:5" x14ac:dyDescent="0.4">
      <c r="A8339">
        <v>2023</v>
      </c>
      <c r="B8339">
        <v>10</v>
      </c>
      <c r="C8339">
        <v>83</v>
      </c>
      <c r="D8339" s="3">
        <v>1726</v>
      </c>
      <c r="E8339" s="3">
        <v>2392</v>
      </c>
    </row>
    <row r="8340" spans="1:5" x14ac:dyDescent="0.4">
      <c r="A8340">
        <v>2023</v>
      </c>
      <c r="B8340">
        <v>10</v>
      </c>
      <c r="C8340">
        <v>84</v>
      </c>
      <c r="D8340" s="3">
        <v>1504</v>
      </c>
      <c r="E8340" s="3">
        <v>2012</v>
      </c>
    </row>
    <row r="8341" spans="1:5" x14ac:dyDescent="0.4">
      <c r="A8341">
        <v>2023</v>
      </c>
      <c r="B8341">
        <v>10</v>
      </c>
      <c r="C8341">
        <v>85</v>
      </c>
      <c r="D8341" s="3">
        <v>1313</v>
      </c>
      <c r="E8341" s="3">
        <v>1996</v>
      </c>
    </row>
    <row r="8342" spans="1:5" x14ac:dyDescent="0.4">
      <c r="A8342">
        <v>2023</v>
      </c>
      <c r="B8342">
        <v>10</v>
      </c>
      <c r="C8342">
        <v>86</v>
      </c>
      <c r="D8342" s="3">
        <v>1295</v>
      </c>
      <c r="E8342" s="3">
        <v>1841</v>
      </c>
    </row>
    <row r="8343" spans="1:5" x14ac:dyDescent="0.4">
      <c r="A8343">
        <v>2023</v>
      </c>
      <c r="B8343">
        <v>10</v>
      </c>
      <c r="C8343">
        <v>87</v>
      </c>
      <c r="D8343" s="3">
        <v>1107</v>
      </c>
      <c r="E8343" s="3">
        <v>1729</v>
      </c>
    </row>
    <row r="8344" spans="1:5" x14ac:dyDescent="0.4">
      <c r="A8344">
        <v>2023</v>
      </c>
      <c r="B8344">
        <v>10</v>
      </c>
      <c r="C8344">
        <v>88</v>
      </c>
      <c r="D8344" s="3">
        <v>1011</v>
      </c>
      <c r="E8344" s="3">
        <v>1666</v>
      </c>
    </row>
    <row r="8345" spans="1:5" x14ac:dyDescent="0.4">
      <c r="A8345">
        <v>2023</v>
      </c>
      <c r="B8345">
        <v>10</v>
      </c>
      <c r="C8345">
        <v>89</v>
      </c>
      <c r="D8345" s="3">
        <v>730</v>
      </c>
      <c r="E8345" s="3">
        <v>1370</v>
      </c>
    </row>
    <row r="8346" spans="1:5" x14ac:dyDescent="0.4">
      <c r="A8346">
        <v>2023</v>
      </c>
      <c r="B8346">
        <v>10</v>
      </c>
      <c r="C8346">
        <v>90</v>
      </c>
      <c r="D8346" s="3">
        <v>622</v>
      </c>
      <c r="E8346" s="3">
        <v>1240</v>
      </c>
    </row>
    <row r="8347" spans="1:5" x14ac:dyDescent="0.4">
      <c r="A8347">
        <v>2023</v>
      </c>
      <c r="B8347">
        <v>10</v>
      </c>
      <c r="C8347">
        <v>91</v>
      </c>
      <c r="D8347" s="3">
        <v>476</v>
      </c>
      <c r="E8347" s="3">
        <v>1073</v>
      </c>
    </row>
    <row r="8348" spans="1:5" x14ac:dyDescent="0.4">
      <c r="A8348">
        <v>2023</v>
      </c>
      <c r="B8348">
        <v>10</v>
      </c>
      <c r="C8348">
        <v>92</v>
      </c>
      <c r="D8348" s="3">
        <v>361</v>
      </c>
      <c r="E8348" s="3">
        <v>858</v>
      </c>
    </row>
    <row r="8349" spans="1:5" x14ac:dyDescent="0.4">
      <c r="A8349">
        <v>2023</v>
      </c>
      <c r="B8349">
        <v>10</v>
      </c>
      <c r="C8349">
        <v>93</v>
      </c>
      <c r="D8349" s="3">
        <v>258</v>
      </c>
      <c r="E8349" s="3">
        <v>697</v>
      </c>
    </row>
    <row r="8350" spans="1:5" x14ac:dyDescent="0.4">
      <c r="A8350">
        <v>2023</v>
      </c>
      <c r="B8350">
        <v>10</v>
      </c>
      <c r="C8350">
        <v>94</v>
      </c>
      <c r="D8350" s="3">
        <v>186</v>
      </c>
      <c r="E8350" s="3">
        <v>584</v>
      </c>
    </row>
    <row r="8351" spans="1:5" x14ac:dyDescent="0.4">
      <c r="A8351">
        <v>2023</v>
      </c>
      <c r="B8351">
        <v>10</v>
      </c>
      <c r="C8351">
        <v>95</v>
      </c>
      <c r="D8351" s="3">
        <v>148</v>
      </c>
      <c r="E8351" s="3">
        <v>453</v>
      </c>
    </row>
    <row r="8352" spans="1:5" x14ac:dyDescent="0.4">
      <c r="A8352">
        <v>2023</v>
      </c>
      <c r="B8352">
        <v>10</v>
      </c>
      <c r="C8352">
        <v>96</v>
      </c>
      <c r="D8352" s="3">
        <v>97</v>
      </c>
      <c r="E8352" s="3">
        <v>324</v>
      </c>
    </row>
    <row r="8353" spans="1:5" x14ac:dyDescent="0.4">
      <c r="A8353">
        <v>2023</v>
      </c>
      <c r="B8353">
        <v>10</v>
      </c>
      <c r="C8353">
        <v>97</v>
      </c>
      <c r="D8353" s="3">
        <v>68</v>
      </c>
      <c r="E8353" s="3">
        <v>256</v>
      </c>
    </row>
    <row r="8354" spans="1:5" x14ac:dyDescent="0.4">
      <c r="A8354">
        <v>2023</v>
      </c>
      <c r="B8354">
        <v>10</v>
      </c>
      <c r="C8354">
        <v>98</v>
      </c>
      <c r="D8354" s="3">
        <v>34</v>
      </c>
      <c r="E8354" s="3">
        <v>218</v>
      </c>
    </row>
    <row r="8355" spans="1:5" x14ac:dyDescent="0.4">
      <c r="A8355">
        <v>2023</v>
      </c>
      <c r="B8355">
        <v>10</v>
      </c>
      <c r="C8355">
        <v>99</v>
      </c>
      <c r="D8355" s="3">
        <v>22</v>
      </c>
      <c r="E8355" s="3">
        <v>129</v>
      </c>
    </row>
    <row r="8356" spans="1:5" x14ac:dyDescent="0.4">
      <c r="A8356">
        <v>2023</v>
      </c>
      <c r="B8356">
        <v>10</v>
      </c>
      <c r="C8356">
        <v>100</v>
      </c>
      <c r="D8356" s="3">
        <v>13</v>
      </c>
      <c r="E8356" s="3">
        <v>105</v>
      </c>
    </row>
    <row r="8357" spans="1:5" x14ac:dyDescent="0.4">
      <c r="A8357">
        <v>2023</v>
      </c>
      <c r="B8357">
        <v>10</v>
      </c>
      <c r="C8357">
        <v>101</v>
      </c>
      <c r="D8357" s="3">
        <v>6</v>
      </c>
      <c r="E8357" s="3">
        <v>51</v>
      </c>
    </row>
    <row r="8358" spans="1:5" x14ac:dyDescent="0.4">
      <c r="A8358">
        <v>2023</v>
      </c>
      <c r="B8358">
        <v>10</v>
      </c>
      <c r="C8358">
        <v>102</v>
      </c>
      <c r="D8358" s="3">
        <v>3</v>
      </c>
      <c r="E8358" s="3">
        <v>34</v>
      </c>
    </row>
    <row r="8359" spans="1:5" x14ac:dyDescent="0.4">
      <c r="A8359">
        <v>2023</v>
      </c>
      <c r="B8359">
        <v>10</v>
      </c>
      <c r="C8359">
        <v>103</v>
      </c>
      <c r="D8359" s="3">
        <v>2</v>
      </c>
      <c r="E8359" s="3">
        <v>27</v>
      </c>
    </row>
    <row r="8360" spans="1:5" x14ac:dyDescent="0.4">
      <c r="A8360">
        <v>2023</v>
      </c>
      <c r="B8360">
        <v>10</v>
      </c>
      <c r="C8360">
        <v>104</v>
      </c>
      <c r="D8360" s="3">
        <v>1</v>
      </c>
      <c r="E8360" s="3">
        <v>12</v>
      </c>
    </row>
    <row r="8361" spans="1:5" x14ac:dyDescent="0.4">
      <c r="A8361">
        <v>2023</v>
      </c>
      <c r="B8361">
        <v>10</v>
      </c>
      <c r="C8361">
        <v>105</v>
      </c>
      <c r="D8361" s="3"/>
      <c r="E8361" s="3">
        <v>9</v>
      </c>
    </row>
    <row r="8362" spans="1:5" x14ac:dyDescent="0.4">
      <c r="A8362">
        <v>2023</v>
      </c>
      <c r="B8362">
        <v>10</v>
      </c>
      <c r="C8362">
        <v>106</v>
      </c>
      <c r="D8362" s="3"/>
      <c r="E8362" s="3">
        <v>3</v>
      </c>
    </row>
    <row r="8363" spans="1:5" x14ac:dyDescent="0.4">
      <c r="A8363">
        <v>2023</v>
      </c>
      <c r="B8363">
        <v>10</v>
      </c>
      <c r="C8363">
        <v>107</v>
      </c>
      <c r="D8363" s="3">
        <v>1</v>
      </c>
      <c r="E8363" s="3">
        <v>1</v>
      </c>
    </row>
    <row r="8364" spans="1:5" x14ac:dyDescent="0.4">
      <c r="A8364">
        <v>2023</v>
      </c>
      <c r="B8364">
        <v>10</v>
      </c>
      <c r="C8364">
        <v>108</v>
      </c>
      <c r="D8364" s="3"/>
      <c r="E8364" s="3"/>
    </row>
    <row r="8365" spans="1:5" x14ac:dyDescent="0.4">
      <c r="A8365">
        <v>2023</v>
      </c>
      <c r="B8365">
        <v>10</v>
      </c>
      <c r="C8365">
        <v>109</v>
      </c>
      <c r="D8365" s="3"/>
      <c r="E8365" s="3">
        <v>1</v>
      </c>
    </row>
    <row r="8366" spans="1:5" x14ac:dyDescent="0.4">
      <c r="A8366">
        <v>2023</v>
      </c>
      <c r="B8366">
        <v>10</v>
      </c>
      <c r="C8366">
        <v>110</v>
      </c>
      <c r="D8366" s="3">
        <v>1</v>
      </c>
      <c r="E8366" s="3"/>
    </row>
    <row r="8367" spans="1:5" x14ac:dyDescent="0.4">
      <c r="A8367">
        <v>2023</v>
      </c>
      <c r="B8367">
        <v>10</v>
      </c>
      <c r="C8367">
        <v>111</v>
      </c>
      <c r="D8367" s="3"/>
      <c r="E8367" s="3"/>
    </row>
    <row r="8368" spans="1:5" x14ac:dyDescent="0.4">
      <c r="A8368">
        <v>2023</v>
      </c>
      <c r="B8368">
        <v>10</v>
      </c>
      <c r="C8368">
        <v>112</v>
      </c>
      <c r="D8368" s="3"/>
      <c r="E8368" s="3"/>
    </row>
    <row r="8369" spans="1:5" x14ac:dyDescent="0.4">
      <c r="A8369">
        <v>2023</v>
      </c>
      <c r="B8369">
        <v>10</v>
      </c>
      <c r="C8369">
        <v>113</v>
      </c>
      <c r="D8369" s="3"/>
      <c r="E8369" s="3"/>
    </row>
    <row r="8370" spans="1:5" x14ac:dyDescent="0.4">
      <c r="A8370">
        <v>2023</v>
      </c>
      <c r="B8370">
        <v>10</v>
      </c>
      <c r="C8370">
        <v>114</v>
      </c>
      <c r="D8370" s="3"/>
      <c r="E8370" s="3"/>
    </row>
    <row r="8371" spans="1:5" x14ac:dyDescent="0.4">
      <c r="A8371">
        <v>2023</v>
      </c>
      <c r="B8371">
        <v>10</v>
      </c>
      <c r="C8371">
        <v>115</v>
      </c>
      <c r="D8371" s="3"/>
      <c r="E8371" s="3"/>
    </row>
    <row r="8372" spans="1:5" x14ac:dyDescent="0.4">
      <c r="A8372">
        <v>2023</v>
      </c>
      <c r="B8372">
        <v>10</v>
      </c>
      <c r="C8372">
        <v>116</v>
      </c>
      <c r="D8372" s="3"/>
      <c r="E8372" s="3"/>
    </row>
    <row r="8373" spans="1:5" x14ac:dyDescent="0.4">
      <c r="A8373">
        <v>2023</v>
      </c>
      <c r="B8373">
        <v>10</v>
      </c>
      <c r="C8373">
        <v>117</v>
      </c>
      <c r="D8373" s="3"/>
      <c r="E8373" s="3"/>
    </row>
    <row r="8374" spans="1:5" x14ac:dyDescent="0.4">
      <c r="A8374">
        <v>2023</v>
      </c>
      <c r="B8374">
        <v>10</v>
      </c>
      <c r="C8374">
        <v>118</v>
      </c>
      <c r="D8374" s="3"/>
      <c r="E8374" s="3"/>
    </row>
    <row r="8375" spans="1:5" x14ac:dyDescent="0.4">
      <c r="A8375">
        <v>2023</v>
      </c>
      <c r="B8375">
        <v>10</v>
      </c>
      <c r="C8375">
        <v>119</v>
      </c>
      <c r="D8375" s="3"/>
      <c r="E8375" s="3"/>
    </row>
    <row r="8376" spans="1:5" x14ac:dyDescent="0.4">
      <c r="A8376">
        <v>2023</v>
      </c>
      <c r="B8376">
        <v>10</v>
      </c>
      <c r="C8376">
        <v>120</v>
      </c>
      <c r="D8376" s="3"/>
      <c r="E8376" s="3"/>
    </row>
    <row r="8377" spans="1:5" x14ac:dyDescent="0.4">
      <c r="A8377">
        <v>2023</v>
      </c>
      <c r="B8377">
        <v>10</v>
      </c>
      <c r="C8377">
        <v>121</v>
      </c>
      <c r="D8377" s="3"/>
      <c r="E8377" s="3"/>
    </row>
    <row r="8378" spans="1:5" x14ac:dyDescent="0.4">
      <c r="A8378">
        <v>2023</v>
      </c>
      <c r="B8378">
        <v>10</v>
      </c>
      <c r="C8378">
        <v>122</v>
      </c>
      <c r="D8378" s="3"/>
      <c r="E8378" s="3"/>
    </row>
    <row r="8379" spans="1:5" x14ac:dyDescent="0.4">
      <c r="A8379">
        <v>2023</v>
      </c>
      <c r="B8379">
        <v>10</v>
      </c>
      <c r="C8379">
        <v>123</v>
      </c>
      <c r="D8379" s="3"/>
      <c r="E8379" s="3"/>
    </row>
    <row r="8380" spans="1:5" x14ac:dyDescent="0.4">
      <c r="A8380">
        <v>2023</v>
      </c>
      <c r="B8380">
        <v>10</v>
      </c>
      <c r="C8380">
        <v>124</v>
      </c>
      <c r="D8380" s="3"/>
      <c r="E8380" s="3"/>
    </row>
    <row r="8381" spans="1:5" x14ac:dyDescent="0.4">
      <c r="A8381">
        <v>2023</v>
      </c>
      <c r="B8381">
        <v>10</v>
      </c>
      <c r="C8381">
        <v>125</v>
      </c>
      <c r="D8381" s="3"/>
      <c r="E8381" s="3"/>
    </row>
    <row r="8382" spans="1:5" x14ac:dyDescent="0.4">
      <c r="A8382">
        <v>2023</v>
      </c>
      <c r="B8382">
        <v>10</v>
      </c>
      <c r="C8382">
        <v>126</v>
      </c>
      <c r="D8382" s="3"/>
      <c r="E8382" s="3"/>
    </row>
    <row r="8383" spans="1:5" x14ac:dyDescent="0.4">
      <c r="A8383">
        <v>2023</v>
      </c>
      <c r="B8383">
        <v>10</v>
      </c>
      <c r="C8383">
        <v>127</v>
      </c>
      <c r="D8383" s="3"/>
      <c r="E8383" s="3"/>
    </row>
    <row r="8384" spans="1:5" x14ac:dyDescent="0.4">
      <c r="A8384">
        <v>2023</v>
      </c>
      <c r="B8384">
        <v>10</v>
      </c>
      <c r="C8384">
        <v>128</v>
      </c>
      <c r="D8384" s="3"/>
      <c r="E8384" s="3"/>
    </row>
    <row r="8385" spans="1:5" x14ac:dyDescent="0.4">
      <c r="A8385">
        <v>2023</v>
      </c>
      <c r="B8385">
        <v>10</v>
      </c>
      <c r="C8385">
        <v>129</v>
      </c>
      <c r="D8385" s="3"/>
      <c r="E8385" s="3"/>
    </row>
    <row r="8386" spans="1:5" x14ac:dyDescent="0.4">
      <c r="A8386">
        <v>2023</v>
      </c>
      <c r="B8386">
        <v>10</v>
      </c>
      <c r="C8386">
        <v>130</v>
      </c>
      <c r="D8386" s="3"/>
      <c r="E8386" s="3"/>
    </row>
    <row r="8387" spans="1:5" x14ac:dyDescent="0.4">
      <c r="A8387">
        <v>2023</v>
      </c>
      <c r="B8387">
        <v>11</v>
      </c>
      <c r="C8387">
        <v>0</v>
      </c>
      <c r="D8387" s="3">
        <v>832</v>
      </c>
      <c r="E8387" s="3">
        <v>816</v>
      </c>
    </row>
    <row r="8388" spans="1:5" x14ac:dyDescent="0.4">
      <c r="A8388">
        <v>2023</v>
      </c>
      <c r="B8388">
        <v>11</v>
      </c>
      <c r="C8388">
        <v>1</v>
      </c>
      <c r="D8388" s="3">
        <v>957</v>
      </c>
      <c r="E8388" s="3">
        <v>989</v>
      </c>
    </row>
    <row r="8389" spans="1:5" x14ac:dyDescent="0.4">
      <c r="A8389">
        <v>2023</v>
      </c>
      <c r="B8389">
        <v>11</v>
      </c>
      <c r="C8389">
        <v>2</v>
      </c>
      <c r="D8389" s="3">
        <v>997</v>
      </c>
      <c r="E8389" s="3">
        <v>939</v>
      </c>
    </row>
    <row r="8390" spans="1:5" x14ac:dyDescent="0.4">
      <c r="A8390">
        <v>2023</v>
      </c>
      <c r="B8390">
        <v>11</v>
      </c>
      <c r="C8390">
        <v>3</v>
      </c>
      <c r="D8390" s="3">
        <v>1096</v>
      </c>
      <c r="E8390" s="3">
        <v>1055</v>
      </c>
    </row>
    <row r="8391" spans="1:5" x14ac:dyDescent="0.4">
      <c r="A8391">
        <v>2023</v>
      </c>
      <c r="B8391">
        <v>11</v>
      </c>
      <c r="C8391">
        <v>4</v>
      </c>
      <c r="D8391" s="3">
        <v>1200</v>
      </c>
      <c r="E8391" s="3">
        <v>1046</v>
      </c>
    </row>
    <row r="8392" spans="1:5" x14ac:dyDescent="0.4">
      <c r="A8392">
        <v>2023</v>
      </c>
      <c r="B8392">
        <v>11</v>
      </c>
      <c r="C8392">
        <v>5</v>
      </c>
      <c r="D8392" s="3">
        <v>1244</v>
      </c>
      <c r="E8392" s="3">
        <v>1156</v>
      </c>
    </row>
    <row r="8393" spans="1:5" x14ac:dyDescent="0.4">
      <c r="A8393">
        <v>2023</v>
      </c>
      <c r="B8393">
        <v>11</v>
      </c>
      <c r="C8393">
        <v>6</v>
      </c>
      <c r="D8393" s="3">
        <v>1268</v>
      </c>
      <c r="E8393" s="3">
        <v>1218</v>
      </c>
    </row>
    <row r="8394" spans="1:5" x14ac:dyDescent="0.4">
      <c r="A8394">
        <v>2023</v>
      </c>
      <c r="B8394">
        <v>11</v>
      </c>
      <c r="C8394">
        <v>7</v>
      </c>
      <c r="D8394" s="3">
        <v>1421</v>
      </c>
      <c r="E8394" s="3">
        <v>1265</v>
      </c>
    </row>
    <row r="8395" spans="1:5" x14ac:dyDescent="0.4">
      <c r="A8395">
        <v>2023</v>
      </c>
      <c r="B8395">
        <v>11</v>
      </c>
      <c r="C8395">
        <v>8</v>
      </c>
      <c r="D8395" s="3">
        <v>1373</v>
      </c>
      <c r="E8395" s="3">
        <v>1327</v>
      </c>
    </row>
    <row r="8396" spans="1:5" x14ac:dyDescent="0.4">
      <c r="A8396">
        <v>2023</v>
      </c>
      <c r="B8396">
        <v>11</v>
      </c>
      <c r="C8396">
        <v>9</v>
      </c>
      <c r="D8396" s="3">
        <v>1393</v>
      </c>
      <c r="E8396" s="3">
        <v>1349</v>
      </c>
    </row>
    <row r="8397" spans="1:5" x14ac:dyDescent="0.4">
      <c r="A8397">
        <v>2023</v>
      </c>
      <c r="B8397">
        <v>11</v>
      </c>
      <c r="C8397">
        <v>10</v>
      </c>
      <c r="D8397" s="3">
        <v>1430</v>
      </c>
      <c r="E8397" s="3">
        <v>1443</v>
      </c>
    </row>
    <row r="8398" spans="1:5" x14ac:dyDescent="0.4">
      <c r="A8398">
        <v>2023</v>
      </c>
      <c r="B8398">
        <v>11</v>
      </c>
      <c r="C8398">
        <v>11</v>
      </c>
      <c r="D8398" s="3">
        <v>1469</v>
      </c>
      <c r="E8398" s="3">
        <v>1436</v>
      </c>
    </row>
    <row r="8399" spans="1:5" x14ac:dyDescent="0.4">
      <c r="A8399">
        <v>2023</v>
      </c>
      <c r="B8399">
        <v>11</v>
      </c>
      <c r="C8399">
        <v>12</v>
      </c>
      <c r="D8399" s="3">
        <v>1556</v>
      </c>
      <c r="E8399" s="3">
        <v>1534</v>
      </c>
    </row>
    <row r="8400" spans="1:5" x14ac:dyDescent="0.4">
      <c r="A8400">
        <v>2023</v>
      </c>
      <c r="B8400">
        <v>11</v>
      </c>
      <c r="C8400">
        <v>13</v>
      </c>
      <c r="D8400" s="3">
        <v>1614</v>
      </c>
      <c r="E8400" s="3">
        <v>1493</v>
      </c>
    </row>
    <row r="8401" spans="1:5" x14ac:dyDescent="0.4">
      <c r="A8401">
        <v>2023</v>
      </c>
      <c r="B8401">
        <v>11</v>
      </c>
      <c r="C8401">
        <v>14</v>
      </c>
      <c r="D8401" s="3">
        <v>1548</v>
      </c>
      <c r="E8401" s="3">
        <v>1508</v>
      </c>
    </row>
    <row r="8402" spans="1:5" x14ac:dyDescent="0.4">
      <c r="A8402">
        <v>2023</v>
      </c>
      <c r="B8402">
        <v>11</v>
      </c>
      <c r="C8402">
        <v>15</v>
      </c>
      <c r="D8402" s="3">
        <v>1685</v>
      </c>
      <c r="E8402" s="3">
        <v>1536</v>
      </c>
    </row>
    <row r="8403" spans="1:5" x14ac:dyDescent="0.4">
      <c r="A8403">
        <v>2023</v>
      </c>
      <c r="B8403">
        <v>11</v>
      </c>
      <c r="C8403">
        <v>16</v>
      </c>
      <c r="D8403" s="3">
        <v>1989</v>
      </c>
      <c r="E8403" s="3">
        <v>1631</v>
      </c>
    </row>
    <row r="8404" spans="1:5" x14ac:dyDescent="0.4">
      <c r="A8404">
        <v>2023</v>
      </c>
      <c r="B8404">
        <v>11</v>
      </c>
      <c r="C8404">
        <v>17</v>
      </c>
      <c r="D8404" s="3">
        <v>2046</v>
      </c>
      <c r="E8404" s="3">
        <v>1624</v>
      </c>
    </row>
    <row r="8405" spans="1:5" x14ac:dyDescent="0.4">
      <c r="A8405">
        <v>2023</v>
      </c>
      <c r="B8405">
        <v>11</v>
      </c>
      <c r="C8405">
        <v>18</v>
      </c>
      <c r="D8405" s="3">
        <v>2091</v>
      </c>
      <c r="E8405" s="3">
        <v>1634</v>
      </c>
    </row>
    <row r="8406" spans="1:5" x14ac:dyDescent="0.4">
      <c r="A8406">
        <v>2023</v>
      </c>
      <c r="B8406">
        <v>11</v>
      </c>
      <c r="C8406">
        <v>19</v>
      </c>
      <c r="D8406" s="3">
        <v>2276</v>
      </c>
      <c r="E8406" s="3">
        <v>1762</v>
      </c>
    </row>
    <row r="8407" spans="1:5" x14ac:dyDescent="0.4">
      <c r="A8407">
        <v>2023</v>
      </c>
      <c r="B8407">
        <v>11</v>
      </c>
      <c r="C8407">
        <v>20</v>
      </c>
      <c r="D8407" s="3">
        <v>2412</v>
      </c>
      <c r="E8407" s="3">
        <v>1887</v>
      </c>
    </row>
    <row r="8408" spans="1:5" x14ac:dyDescent="0.4">
      <c r="A8408">
        <v>2023</v>
      </c>
      <c r="B8408">
        <v>11</v>
      </c>
      <c r="C8408">
        <v>21</v>
      </c>
      <c r="D8408" s="3">
        <v>2407</v>
      </c>
      <c r="E8408" s="3">
        <v>1788</v>
      </c>
    </row>
    <row r="8409" spans="1:5" x14ac:dyDescent="0.4">
      <c r="A8409">
        <v>2023</v>
      </c>
      <c r="B8409">
        <v>11</v>
      </c>
      <c r="C8409">
        <v>22</v>
      </c>
      <c r="D8409" s="3">
        <v>2385</v>
      </c>
      <c r="E8409" s="3">
        <v>1767</v>
      </c>
    </row>
    <row r="8410" spans="1:5" x14ac:dyDescent="0.4">
      <c r="A8410">
        <v>2023</v>
      </c>
      <c r="B8410">
        <v>11</v>
      </c>
      <c r="C8410">
        <v>23</v>
      </c>
      <c r="D8410" s="3">
        <v>2158</v>
      </c>
      <c r="E8410" s="3">
        <v>1788</v>
      </c>
    </row>
    <row r="8411" spans="1:5" x14ac:dyDescent="0.4">
      <c r="A8411">
        <v>2023</v>
      </c>
      <c r="B8411">
        <v>11</v>
      </c>
      <c r="C8411">
        <v>24</v>
      </c>
      <c r="D8411" s="3">
        <v>1976</v>
      </c>
      <c r="E8411" s="3">
        <v>1619</v>
      </c>
    </row>
    <row r="8412" spans="1:5" x14ac:dyDescent="0.4">
      <c r="A8412">
        <v>2023</v>
      </c>
      <c r="B8412">
        <v>11</v>
      </c>
      <c r="C8412">
        <v>25</v>
      </c>
      <c r="D8412" s="3">
        <v>1869</v>
      </c>
      <c r="E8412" s="3">
        <v>1592</v>
      </c>
    </row>
    <row r="8413" spans="1:5" x14ac:dyDescent="0.4">
      <c r="A8413">
        <v>2023</v>
      </c>
      <c r="B8413">
        <v>11</v>
      </c>
      <c r="C8413">
        <v>26</v>
      </c>
      <c r="D8413" s="3">
        <v>1847</v>
      </c>
      <c r="E8413" s="3">
        <v>1543</v>
      </c>
    </row>
    <row r="8414" spans="1:5" x14ac:dyDescent="0.4">
      <c r="A8414">
        <v>2023</v>
      </c>
      <c r="B8414">
        <v>11</v>
      </c>
      <c r="C8414">
        <v>27</v>
      </c>
      <c r="D8414" s="3">
        <v>1876</v>
      </c>
      <c r="E8414" s="3">
        <v>1493</v>
      </c>
    </row>
    <row r="8415" spans="1:5" x14ac:dyDescent="0.4">
      <c r="A8415">
        <v>2023</v>
      </c>
      <c r="B8415">
        <v>11</v>
      </c>
      <c r="C8415">
        <v>28</v>
      </c>
      <c r="D8415" s="3">
        <v>1841</v>
      </c>
      <c r="E8415" s="3">
        <v>1489</v>
      </c>
    </row>
    <row r="8416" spans="1:5" x14ac:dyDescent="0.4">
      <c r="A8416">
        <v>2023</v>
      </c>
      <c r="B8416">
        <v>11</v>
      </c>
      <c r="C8416">
        <v>29</v>
      </c>
      <c r="D8416" s="3">
        <v>1762</v>
      </c>
      <c r="E8416" s="3">
        <v>1481</v>
      </c>
    </row>
    <row r="8417" spans="1:5" x14ac:dyDescent="0.4">
      <c r="A8417">
        <v>2023</v>
      </c>
      <c r="B8417">
        <v>11</v>
      </c>
      <c r="C8417">
        <v>30</v>
      </c>
      <c r="D8417" s="3">
        <v>1758</v>
      </c>
      <c r="E8417" s="3">
        <v>1368</v>
      </c>
    </row>
    <row r="8418" spans="1:5" x14ac:dyDescent="0.4">
      <c r="A8418">
        <v>2023</v>
      </c>
      <c r="B8418">
        <v>11</v>
      </c>
      <c r="C8418">
        <v>31</v>
      </c>
      <c r="D8418" s="3">
        <v>1703</v>
      </c>
      <c r="E8418" s="3">
        <v>1463</v>
      </c>
    </row>
    <row r="8419" spans="1:5" x14ac:dyDescent="0.4">
      <c r="A8419">
        <v>2023</v>
      </c>
      <c r="B8419">
        <v>11</v>
      </c>
      <c r="C8419">
        <v>32</v>
      </c>
      <c r="D8419" s="3">
        <v>1725</v>
      </c>
      <c r="E8419" s="3">
        <v>1471</v>
      </c>
    </row>
    <row r="8420" spans="1:5" x14ac:dyDescent="0.4">
      <c r="A8420">
        <v>2023</v>
      </c>
      <c r="B8420">
        <v>11</v>
      </c>
      <c r="C8420">
        <v>33</v>
      </c>
      <c r="D8420" s="3">
        <v>1755</v>
      </c>
      <c r="E8420" s="3">
        <v>1520</v>
      </c>
    </row>
    <row r="8421" spans="1:5" x14ac:dyDescent="0.4">
      <c r="A8421">
        <v>2023</v>
      </c>
      <c r="B8421">
        <v>11</v>
      </c>
      <c r="C8421">
        <v>34</v>
      </c>
      <c r="D8421" s="3">
        <v>1750</v>
      </c>
      <c r="E8421" s="3">
        <v>1605</v>
      </c>
    </row>
    <row r="8422" spans="1:5" x14ac:dyDescent="0.4">
      <c r="A8422">
        <v>2023</v>
      </c>
      <c r="B8422">
        <v>11</v>
      </c>
      <c r="C8422">
        <v>35</v>
      </c>
      <c r="D8422" s="3">
        <v>1944</v>
      </c>
      <c r="E8422" s="3">
        <v>1645</v>
      </c>
    </row>
    <row r="8423" spans="1:5" x14ac:dyDescent="0.4">
      <c r="A8423">
        <v>2023</v>
      </c>
      <c r="B8423">
        <v>11</v>
      </c>
      <c r="C8423">
        <v>36</v>
      </c>
      <c r="D8423" s="3">
        <v>1907</v>
      </c>
      <c r="E8423" s="3">
        <v>1703</v>
      </c>
    </row>
    <row r="8424" spans="1:5" x14ac:dyDescent="0.4">
      <c r="A8424">
        <v>2023</v>
      </c>
      <c r="B8424">
        <v>11</v>
      </c>
      <c r="C8424">
        <v>37</v>
      </c>
      <c r="D8424" s="3">
        <v>1940</v>
      </c>
      <c r="E8424" s="3">
        <v>1685</v>
      </c>
    </row>
    <row r="8425" spans="1:5" x14ac:dyDescent="0.4">
      <c r="A8425">
        <v>2023</v>
      </c>
      <c r="B8425">
        <v>11</v>
      </c>
      <c r="C8425">
        <v>38</v>
      </c>
      <c r="D8425" s="3">
        <v>1965</v>
      </c>
      <c r="E8425" s="3">
        <v>1852</v>
      </c>
    </row>
    <row r="8426" spans="1:5" x14ac:dyDescent="0.4">
      <c r="A8426">
        <v>2023</v>
      </c>
      <c r="B8426">
        <v>11</v>
      </c>
      <c r="C8426">
        <v>39</v>
      </c>
      <c r="D8426" s="3">
        <v>2068</v>
      </c>
      <c r="E8426" s="3">
        <v>1895</v>
      </c>
    </row>
    <row r="8427" spans="1:5" x14ac:dyDescent="0.4">
      <c r="A8427">
        <v>2023</v>
      </c>
      <c r="B8427">
        <v>11</v>
      </c>
      <c r="C8427">
        <v>40</v>
      </c>
      <c r="D8427" s="3">
        <v>2138</v>
      </c>
      <c r="E8427" s="3">
        <v>1979</v>
      </c>
    </row>
    <row r="8428" spans="1:5" x14ac:dyDescent="0.4">
      <c r="A8428">
        <v>2023</v>
      </c>
      <c r="B8428">
        <v>11</v>
      </c>
      <c r="C8428">
        <v>41</v>
      </c>
      <c r="D8428" s="3">
        <v>2134</v>
      </c>
      <c r="E8428" s="3">
        <v>1983</v>
      </c>
    </row>
    <row r="8429" spans="1:5" x14ac:dyDescent="0.4">
      <c r="A8429">
        <v>2023</v>
      </c>
      <c r="B8429">
        <v>11</v>
      </c>
      <c r="C8429">
        <v>42</v>
      </c>
      <c r="D8429" s="3">
        <v>2116</v>
      </c>
      <c r="E8429" s="3">
        <v>2019</v>
      </c>
    </row>
    <row r="8430" spans="1:5" x14ac:dyDescent="0.4">
      <c r="A8430">
        <v>2023</v>
      </c>
      <c r="B8430">
        <v>11</v>
      </c>
      <c r="C8430">
        <v>43</v>
      </c>
      <c r="D8430" s="3">
        <v>2234</v>
      </c>
      <c r="E8430" s="3">
        <v>2160</v>
      </c>
    </row>
    <row r="8431" spans="1:5" x14ac:dyDescent="0.4">
      <c r="A8431">
        <v>2023</v>
      </c>
      <c r="B8431">
        <v>11</v>
      </c>
      <c r="C8431">
        <v>44</v>
      </c>
      <c r="D8431" s="3">
        <v>2378</v>
      </c>
      <c r="E8431" s="3">
        <v>2243</v>
      </c>
    </row>
    <row r="8432" spans="1:5" x14ac:dyDescent="0.4">
      <c r="A8432">
        <v>2023</v>
      </c>
      <c r="B8432">
        <v>11</v>
      </c>
      <c r="C8432">
        <v>45</v>
      </c>
      <c r="D8432" s="3">
        <v>2493</v>
      </c>
      <c r="E8432" s="3">
        <v>2353</v>
      </c>
    </row>
    <row r="8433" spans="1:5" x14ac:dyDescent="0.4">
      <c r="A8433">
        <v>2023</v>
      </c>
      <c r="B8433">
        <v>11</v>
      </c>
      <c r="C8433">
        <v>46</v>
      </c>
      <c r="D8433" s="3">
        <v>2637</v>
      </c>
      <c r="E8433" s="3">
        <v>2451</v>
      </c>
    </row>
    <row r="8434" spans="1:5" x14ac:dyDescent="0.4">
      <c r="A8434">
        <v>2023</v>
      </c>
      <c r="B8434">
        <v>11</v>
      </c>
      <c r="C8434">
        <v>47</v>
      </c>
      <c r="D8434" s="3">
        <v>2813</v>
      </c>
      <c r="E8434" s="3">
        <v>2626</v>
      </c>
    </row>
    <row r="8435" spans="1:5" x14ac:dyDescent="0.4">
      <c r="A8435">
        <v>2023</v>
      </c>
      <c r="B8435">
        <v>11</v>
      </c>
      <c r="C8435">
        <v>48</v>
      </c>
      <c r="D8435" s="3">
        <v>2962</v>
      </c>
      <c r="E8435" s="3">
        <v>2821</v>
      </c>
    </row>
    <row r="8436" spans="1:5" x14ac:dyDescent="0.4">
      <c r="A8436">
        <v>2023</v>
      </c>
      <c r="B8436">
        <v>11</v>
      </c>
      <c r="C8436">
        <v>49</v>
      </c>
      <c r="D8436" s="3">
        <v>3146</v>
      </c>
      <c r="E8436" s="3">
        <v>3015</v>
      </c>
    </row>
    <row r="8437" spans="1:5" x14ac:dyDescent="0.4">
      <c r="A8437">
        <v>2023</v>
      </c>
      <c r="B8437">
        <v>11</v>
      </c>
      <c r="C8437">
        <v>50</v>
      </c>
      <c r="D8437" s="3">
        <v>3365</v>
      </c>
      <c r="E8437" s="3">
        <v>3141</v>
      </c>
    </row>
    <row r="8438" spans="1:5" x14ac:dyDescent="0.4">
      <c r="A8438">
        <v>2023</v>
      </c>
      <c r="B8438">
        <v>11</v>
      </c>
      <c r="C8438">
        <v>51</v>
      </c>
      <c r="D8438" s="3">
        <v>3407</v>
      </c>
      <c r="E8438" s="3">
        <v>3130</v>
      </c>
    </row>
    <row r="8439" spans="1:5" x14ac:dyDescent="0.4">
      <c r="A8439">
        <v>2023</v>
      </c>
      <c r="B8439">
        <v>11</v>
      </c>
      <c r="C8439">
        <v>52</v>
      </c>
      <c r="D8439" s="3">
        <v>3339</v>
      </c>
      <c r="E8439" s="3">
        <v>3171</v>
      </c>
    </row>
    <row r="8440" spans="1:5" x14ac:dyDescent="0.4">
      <c r="A8440">
        <v>2023</v>
      </c>
      <c r="B8440">
        <v>11</v>
      </c>
      <c r="C8440">
        <v>53</v>
      </c>
      <c r="D8440" s="3">
        <v>3278</v>
      </c>
      <c r="E8440" s="3">
        <v>3028</v>
      </c>
    </row>
    <row r="8441" spans="1:5" x14ac:dyDescent="0.4">
      <c r="A8441">
        <v>2023</v>
      </c>
      <c r="B8441">
        <v>11</v>
      </c>
      <c r="C8441">
        <v>54</v>
      </c>
      <c r="D8441" s="3">
        <v>3150</v>
      </c>
      <c r="E8441" s="3">
        <v>2916</v>
      </c>
    </row>
    <row r="8442" spans="1:5" x14ac:dyDescent="0.4">
      <c r="A8442">
        <v>2023</v>
      </c>
      <c r="B8442">
        <v>11</v>
      </c>
      <c r="C8442">
        <v>55</v>
      </c>
      <c r="D8442" s="3">
        <v>3001</v>
      </c>
      <c r="E8442" s="3">
        <v>2853</v>
      </c>
    </row>
    <row r="8443" spans="1:5" x14ac:dyDescent="0.4">
      <c r="A8443">
        <v>2023</v>
      </c>
      <c r="B8443">
        <v>11</v>
      </c>
      <c r="C8443">
        <v>56</v>
      </c>
      <c r="D8443" s="3">
        <v>3109</v>
      </c>
      <c r="E8443" s="3">
        <v>2969</v>
      </c>
    </row>
    <row r="8444" spans="1:5" x14ac:dyDescent="0.4">
      <c r="A8444">
        <v>2023</v>
      </c>
      <c r="B8444">
        <v>11</v>
      </c>
      <c r="C8444">
        <v>57</v>
      </c>
      <c r="D8444" s="3">
        <v>2230</v>
      </c>
      <c r="E8444" s="3">
        <v>2139</v>
      </c>
    </row>
    <row r="8445" spans="1:5" x14ac:dyDescent="0.4">
      <c r="A8445">
        <v>2023</v>
      </c>
      <c r="B8445">
        <v>11</v>
      </c>
      <c r="C8445">
        <v>58</v>
      </c>
      <c r="D8445" s="3">
        <v>2832</v>
      </c>
      <c r="E8445" s="3">
        <v>2753</v>
      </c>
    </row>
    <row r="8446" spans="1:5" x14ac:dyDescent="0.4">
      <c r="A8446">
        <v>2023</v>
      </c>
      <c r="B8446">
        <v>11</v>
      </c>
      <c r="C8446">
        <v>59</v>
      </c>
      <c r="D8446" s="3">
        <v>2606</v>
      </c>
      <c r="E8446" s="3">
        <v>2492</v>
      </c>
    </row>
    <row r="8447" spans="1:5" x14ac:dyDescent="0.4">
      <c r="A8447">
        <v>2023</v>
      </c>
      <c r="B8447">
        <v>11</v>
      </c>
      <c r="C8447">
        <v>60</v>
      </c>
      <c r="D8447" s="3">
        <v>2555</v>
      </c>
      <c r="E8447" s="3">
        <v>2462</v>
      </c>
    </row>
    <row r="8448" spans="1:5" x14ac:dyDescent="0.4">
      <c r="A8448">
        <v>2023</v>
      </c>
      <c r="B8448">
        <v>11</v>
      </c>
      <c r="C8448">
        <v>61</v>
      </c>
      <c r="D8448" s="3">
        <v>2433</v>
      </c>
      <c r="E8448" s="3">
        <v>2346</v>
      </c>
    </row>
    <row r="8449" spans="1:5" x14ac:dyDescent="0.4">
      <c r="A8449">
        <v>2023</v>
      </c>
      <c r="B8449">
        <v>11</v>
      </c>
      <c r="C8449">
        <v>62</v>
      </c>
      <c r="D8449" s="3">
        <v>2390</v>
      </c>
      <c r="E8449" s="3">
        <v>2239</v>
      </c>
    </row>
    <row r="8450" spans="1:5" x14ac:dyDescent="0.4">
      <c r="A8450">
        <v>2023</v>
      </c>
      <c r="B8450">
        <v>11</v>
      </c>
      <c r="C8450">
        <v>63</v>
      </c>
      <c r="D8450" s="3">
        <v>2296</v>
      </c>
      <c r="E8450" s="3">
        <v>2280</v>
      </c>
    </row>
    <row r="8451" spans="1:5" x14ac:dyDescent="0.4">
      <c r="A8451">
        <v>2023</v>
      </c>
      <c r="B8451">
        <v>11</v>
      </c>
      <c r="C8451">
        <v>64</v>
      </c>
      <c r="D8451" s="3">
        <v>2399</v>
      </c>
      <c r="E8451" s="3">
        <v>2268</v>
      </c>
    </row>
    <row r="8452" spans="1:5" x14ac:dyDescent="0.4">
      <c r="A8452">
        <v>2023</v>
      </c>
      <c r="B8452">
        <v>11</v>
      </c>
      <c r="C8452">
        <v>65</v>
      </c>
      <c r="D8452" s="3">
        <v>2261</v>
      </c>
      <c r="E8452" s="3">
        <v>2211</v>
      </c>
    </row>
    <row r="8453" spans="1:5" x14ac:dyDescent="0.4">
      <c r="A8453">
        <v>2023</v>
      </c>
      <c r="B8453">
        <v>11</v>
      </c>
      <c r="C8453">
        <v>66</v>
      </c>
      <c r="D8453" s="3">
        <v>2129</v>
      </c>
      <c r="E8453" s="3">
        <v>2116</v>
      </c>
    </row>
    <row r="8454" spans="1:5" x14ac:dyDescent="0.4">
      <c r="A8454">
        <v>2023</v>
      </c>
      <c r="B8454">
        <v>11</v>
      </c>
      <c r="C8454">
        <v>67</v>
      </c>
      <c r="D8454" s="3">
        <v>2257</v>
      </c>
      <c r="E8454" s="3">
        <v>2292</v>
      </c>
    </row>
    <row r="8455" spans="1:5" x14ac:dyDescent="0.4">
      <c r="A8455">
        <v>2023</v>
      </c>
      <c r="B8455">
        <v>11</v>
      </c>
      <c r="C8455">
        <v>68</v>
      </c>
      <c r="D8455" s="3">
        <v>2228</v>
      </c>
      <c r="E8455" s="3">
        <v>2366</v>
      </c>
    </row>
    <row r="8456" spans="1:5" x14ac:dyDescent="0.4">
      <c r="A8456">
        <v>2023</v>
      </c>
      <c r="B8456">
        <v>11</v>
      </c>
      <c r="C8456">
        <v>69</v>
      </c>
      <c r="D8456" s="3">
        <v>2309</v>
      </c>
      <c r="E8456" s="3">
        <v>2402</v>
      </c>
    </row>
    <row r="8457" spans="1:5" x14ac:dyDescent="0.4">
      <c r="A8457">
        <v>2023</v>
      </c>
      <c r="B8457">
        <v>11</v>
      </c>
      <c r="C8457">
        <v>70</v>
      </c>
      <c r="D8457" s="3">
        <v>2421</v>
      </c>
      <c r="E8457" s="3">
        <v>2419</v>
      </c>
    </row>
    <row r="8458" spans="1:5" x14ac:dyDescent="0.4">
      <c r="A8458">
        <v>2023</v>
      </c>
      <c r="B8458">
        <v>11</v>
      </c>
      <c r="C8458">
        <v>71</v>
      </c>
      <c r="D8458" s="3">
        <v>2572</v>
      </c>
      <c r="E8458" s="3">
        <v>2759</v>
      </c>
    </row>
    <row r="8459" spans="1:5" x14ac:dyDescent="0.4">
      <c r="A8459">
        <v>2023</v>
      </c>
      <c r="B8459">
        <v>11</v>
      </c>
      <c r="C8459">
        <v>72</v>
      </c>
      <c r="D8459" s="3">
        <v>2658</v>
      </c>
      <c r="E8459" s="3">
        <v>2940</v>
      </c>
    </row>
    <row r="8460" spans="1:5" x14ac:dyDescent="0.4">
      <c r="A8460">
        <v>2023</v>
      </c>
      <c r="B8460">
        <v>11</v>
      </c>
      <c r="C8460">
        <v>73</v>
      </c>
      <c r="D8460" s="3">
        <v>2877</v>
      </c>
      <c r="E8460" s="3">
        <v>3186</v>
      </c>
    </row>
    <row r="8461" spans="1:5" x14ac:dyDescent="0.4">
      <c r="A8461">
        <v>2023</v>
      </c>
      <c r="B8461">
        <v>11</v>
      </c>
      <c r="C8461">
        <v>74</v>
      </c>
      <c r="D8461" s="3">
        <v>3281</v>
      </c>
      <c r="E8461" s="3">
        <v>3711</v>
      </c>
    </row>
    <row r="8462" spans="1:5" x14ac:dyDescent="0.4">
      <c r="A8462">
        <v>2023</v>
      </c>
      <c r="B8462">
        <v>11</v>
      </c>
      <c r="C8462">
        <v>75</v>
      </c>
      <c r="D8462" s="3">
        <v>3079</v>
      </c>
      <c r="E8462" s="3">
        <v>3723</v>
      </c>
    </row>
    <row r="8463" spans="1:5" x14ac:dyDescent="0.4">
      <c r="A8463">
        <v>2023</v>
      </c>
      <c r="B8463">
        <v>11</v>
      </c>
      <c r="C8463">
        <v>76</v>
      </c>
      <c r="D8463" s="3">
        <v>3164</v>
      </c>
      <c r="E8463" s="3">
        <v>3736</v>
      </c>
    </row>
    <row r="8464" spans="1:5" x14ac:dyDescent="0.4">
      <c r="A8464">
        <v>2023</v>
      </c>
      <c r="B8464">
        <v>11</v>
      </c>
      <c r="C8464">
        <v>77</v>
      </c>
      <c r="D8464" s="3">
        <v>1972</v>
      </c>
      <c r="E8464" s="3">
        <v>2555</v>
      </c>
    </row>
    <row r="8465" spans="1:5" x14ac:dyDescent="0.4">
      <c r="A8465">
        <v>2023</v>
      </c>
      <c r="B8465">
        <v>11</v>
      </c>
      <c r="C8465">
        <v>78</v>
      </c>
      <c r="D8465" s="3">
        <v>1827</v>
      </c>
      <c r="E8465" s="3">
        <v>2385</v>
      </c>
    </row>
    <row r="8466" spans="1:5" x14ac:dyDescent="0.4">
      <c r="A8466">
        <v>2023</v>
      </c>
      <c r="B8466">
        <v>11</v>
      </c>
      <c r="C8466">
        <v>79</v>
      </c>
      <c r="D8466" s="3">
        <v>2366</v>
      </c>
      <c r="E8466" s="3">
        <v>3058</v>
      </c>
    </row>
    <row r="8467" spans="1:5" x14ac:dyDescent="0.4">
      <c r="A8467">
        <v>2023</v>
      </c>
      <c r="B8467">
        <v>11</v>
      </c>
      <c r="C8467">
        <v>80</v>
      </c>
      <c r="D8467" s="3">
        <v>2327</v>
      </c>
      <c r="E8467" s="3">
        <v>2961</v>
      </c>
    </row>
    <row r="8468" spans="1:5" x14ac:dyDescent="0.4">
      <c r="A8468">
        <v>2023</v>
      </c>
      <c r="B8468">
        <v>11</v>
      </c>
      <c r="C8468">
        <v>81</v>
      </c>
      <c r="D8468" s="3">
        <v>2322</v>
      </c>
      <c r="E8468" s="3">
        <v>2841</v>
      </c>
    </row>
    <row r="8469" spans="1:5" x14ac:dyDescent="0.4">
      <c r="A8469">
        <v>2023</v>
      </c>
      <c r="B8469">
        <v>11</v>
      </c>
      <c r="C8469">
        <v>82</v>
      </c>
      <c r="D8469" s="3">
        <v>2135</v>
      </c>
      <c r="E8469" s="3">
        <v>2792</v>
      </c>
    </row>
    <row r="8470" spans="1:5" x14ac:dyDescent="0.4">
      <c r="A8470">
        <v>2023</v>
      </c>
      <c r="B8470">
        <v>11</v>
      </c>
      <c r="C8470">
        <v>83</v>
      </c>
      <c r="D8470" s="3">
        <v>1712</v>
      </c>
      <c r="E8470" s="3">
        <v>2376</v>
      </c>
    </row>
    <row r="8471" spans="1:5" x14ac:dyDescent="0.4">
      <c r="A8471">
        <v>2023</v>
      </c>
      <c r="B8471">
        <v>11</v>
      </c>
      <c r="C8471">
        <v>84</v>
      </c>
      <c r="D8471" s="3">
        <v>1522</v>
      </c>
      <c r="E8471" s="3">
        <v>2081</v>
      </c>
    </row>
    <row r="8472" spans="1:5" x14ac:dyDescent="0.4">
      <c r="A8472">
        <v>2023</v>
      </c>
      <c r="B8472">
        <v>11</v>
      </c>
      <c r="C8472">
        <v>85</v>
      </c>
      <c r="D8472" s="3">
        <v>1321</v>
      </c>
      <c r="E8472" s="3">
        <v>1948</v>
      </c>
    </row>
    <row r="8473" spans="1:5" x14ac:dyDescent="0.4">
      <c r="A8473">
        <v>2023</v>
      </c>
      <c r="B8473">
        <v>11</v>
      </c>
      <c r="C8473">
        <v>86</v>
      </c>
      <c r="D8473" s="3">
        <v>1307</v>
      </c>
      <c r="E8473" s="3">
        <v>1880</v>
      </c>
    </row>
    <row r="8474" spans="1:5" x14ac:dyDescent="0.4">
      <c r="A8474">
        <v>2023</v>
      </c>
      <c r="B8474">
        <v>11</v>
      </c>
      <c r="C8474">
        <v>87</v>
      </c>
      <c r="D8474" s="3">
        <v>1090</v>
      </c>
      <c r="E8474" s="3">
        <v>1700</v>
      </c>
    </row>
    <row r="8475" spans="1:5" x14ac:dyDescent="0.4">
      <c r="A8475">
        <v>2023</v>
      </c>
      <c r="B8475">
        <v>11</v>
      </c>
      <c r="C8475">
        <v>88</v>
      </c>
      <c r="D8475" s="3">
        <v>1021</v>
      </c>
      <c r="E8475" s="3">
        <v>1700</v>
      </c>
    </row>
    <row r="8476" spans="1:5" x14ac:dyDescent="0.4">
      <c r="A8476">
        <v>2023</v>
      </c>
      <c r="B8476">
        <v>11</v>
      </c>
      <c r="C8476">
        <v>89</v>
      </c>
      <c r="D8476" s="3">
        <v>742</v>
      </c>
      <c r="E8476" s="3">
        <v>1373</v>
      </c>
    </row>
    <row r="8477" spans="1:5" x14ac:dyDescent="0.4">
      <c r="A8477">
        <v>2023</v>
      </c>
      <c r="B8477">
        <v>11</v>
      </c>
      <c r="C8477">
        <v>90</v>
      </c>
      <c r="D8477" s="3">
        <v>620</v>
      </c>
      <c r="E8477" s="3">
        <v>1231</v>
      </c>
    </row>
    <row r="8478" spans="1:5" x14ac:dyDescent="0.4">
      <c r="A8478">
        <v>2023</v>
      </c>
      <c r="B8478">
        <v>11</v>
      </c>
      <c r="C8478">
        <v>91</v>
      </c>
      <c r="D8478" s="3">
        <v>478</v>
      </c>
      <c r="E8478" s="3">
        <v>1082</v>
      </c>
    </row>
    <row r="8479" spans="1:5" x14ac:dyDescent="0.4">
      <c r="A8479">
        <v>2023</v>
      </c>
      <c r="B8479">
        <v>11</v>
      </c>
      <c r="C8479">
        <v>92</v>
      </c>
      <c r="D8479" s="3">
        <v>357</v>
      </c>
      <c r="E8479" s="3">
        <v>860</v>
      </c>
    </row>
    <row r="8480" spans="1:5" x14ac:dyDescent="0.4">
      <c r="A8480">
        <v>2023</v>
      </c>
      <c r="B8480">
        <v>11</v>
      </c>
      <c r="C8480">
        <v>93</v>
      </c>
      <c r="D8480" s="3">
        <v>255</v>
      </c>
      <c r="E8480" s="3">
        <v>702</v>
      </c>
    </row>
    <row r="8481" spans="1:5" x14ac:dyDescent="0.4">
      <c r="A8481">
        <v>2023</v>
      </c>
      <c r="B8481">
        <v>11</v>
      </c>
      <c r="C8481">
        <v>94</v>
      </c>
      <c r="D8481" s="3">
        <v>189</v>
      </c>
      <c r="E8481" s="3">
        <v>579</v>
      </c>
    </row>
    <row r="8482" spans="1:5" x14ac:dyDescent="0.4">
      <c r="A8482">
        <v>2023</v>
      </c>
      <c r="B8482">
        <v>11</v>
      </c>
      <c r="C8482">
        <v>95</v>
      </c>
      <c r="D8482" s="3">
        <v>143</v>
      </c>
      <c r="E8482" s="3">
        <v>464</v>
      </c>
    </row>
    <row r="8483" spans="1:5" x14ac:dyDescent="0.4">
      <c r="A8483">
        <v>2023</v>
      </c>
      <c r="B8483">
        <v>11</v>
      </c>
      <c r="C8483">
        <v>96</v>
      </c>
      <c r="D8483" s="3">
        <v>107</v>
      </c>
      <c r="E8483" s="3">
        <v>319</v>
      </c>
    </row>
    <row r="8484" spans="1:5" x14ac:dyDescent="0.4">
      <c r="A8484">
        <v>2023</v>
      </c>
      <c r="B8484">
        <v>11</v>
      </c>
      <c r="C8484">
        <v>97</v>
      </c>
      <c r="D8484" s="3">
        <v>66</v>
      </c>
      <c r="E8484" s="3">
        <v>263</v>
      </c>
    </row>
    <row r="8485" spans="1:5" x14ac:dyDescent="0.4">
      <c r="A8485">
        <v>2023</v>
      </c>
      <c r="B8485">
        <v>11</v>
      </c>
      <c r="C8485">
        <v>98</v>
      </c>
      <c r="D8485" s="3">
        <v>36</v>
      </c>
      <c r="E8485" s="3">
        <v>212</v>
      </c>
    </row>
    <row r="8486" spans="1:5" x14ac:dyDescent="0.4">
      <c r="A8486">
        <v>2023</v>
      </c>
      <c r="B8486">
        <v>11</v>
      </c>
      <c r="C8486">
        <v>99</v>
      </c>
      <c r="D8486" s="3">
        <v>21</v>
      </c>
      <c r="E8486" s="3">
        <v>132</v>
      </c>
    </row>
    <row r="8487" spans="1:5" x14ac:dyDescent="0.4">
      <c r="A8487">
        <v>2023</v>
      </c>
      <c r="B8487">
        <v>11</v>
      </c>
      <c r="C8487">
        <v>100</v>
      </c>
      <c r="D8487" s="3">
        <v>13</v>
      </c>
      <c r="E8487" s="3">
        <v>101</v>
      </c>
    </row>
    <row r="8488" spans="1:5" x14ac:dyDescent="0.4">
      <c r="A8488">
        <v>2023</v>
      </c>
      <c r="B8488">
        <v>11</v>
      </c>
      <c r="C8488">
        <v>101</v>
      </c>
      <c r="D8488" s="3">
        <v>6</v>
      </c>
      <c r="E8488" s="3">
        <v>51</v>
      </c>
    </row>
    <row r="8489" spans="1:5" x14ac:dyDescent="0.4">
      <c r="A8489">
        <v>2023</v>
      </c>
      <c r="B8489">
        <v>11</v>
      </c>
      <c r="C8489">
        <v>102</v>
      </c>
      <c r="D8489" s="3">
        <v>3</v>
      </c>
      <c r="E8489" s="3">
        <v>31</v>
      </c>
    </row>
    <row r="8490" spans="1:5" x14ac:dyDescent="0.4">
      <c r="A8490">
        <v>2023</v>
      </c>
      <c r="B8490">
        <v>11</v>
      </c>
      <c r="C8490">
        <v>103</v>
      </c>
      <c r="D8490" s="3"/>
      <c r="E8490" s="3">
        <v>27</v>
      </c>
    </row>
    <row r="8491" spans="1:5" x14ac:dyDescent="0.4">
      <c r="A8491">
        <v>2023</v>
      </c>
      <c r="B8491">
        <v>11</v>
      </c>
      <c r="C8491">
        <v>104</v>
      </c>
      <c r="D8491" s="3">
        <v>3</v>
      </c>
      <c r="E8491" s="3">
        <v>10</v>
      </c>
    </row>
    <row r="8492" spans="1:5" x14ac:dyDescent="0.4">
      <c r="A8492">
        <v>2023</v>
      </c>
      <c r="B8492">
        <v>11</v>
      </c>
      <c r="C8492">
        <v>105</v>
      </c>
      <c r="D8492" s="3"/>
      <c r="E8492" s="3">
        <v>10</v>
      </c>
    </row>
    <row r="8493" spans="1:5" x14ac:dyDescent="0.4">
      <c r="A8493">
        <v>2023</v>
      </c>
      <c r="B8493">
        <v>11</v>
      </c>
      <c r="C8493">
        <v>106</v>
      </c>
      <c r="D8493" s="3"/>
      <c r="E8493" s="3">
        <v>3</v>
      </c>
    </row>
    <row r="8494" spans="1:5" x14ac:dyDescent="0.4">
      <c r="A8494">
        <v>2023</v>
      </c>
      <c r="B8494">
        <v>11</v>
      </c>
      <c r="C8494">
        <v>107</v>
      </c>
      <c r="D8494" s="3"/>
      <c r="E8494" s="3"/>
    </row>
    <row r="8495" spans="1:5" x14ac:dyDescent="0.4">
      <c r="A8495">
        <v>2023</v>
      </c>
      <c r="B8495">
        <v>11</v>
      </c>
      <c r="C8495">
        <v>108</v>
      </c>
      <c r="D8495" s="3"/>
      <c r="E8495" s="3">
        <v>1</v>
      </c>
    </row>
    <row r="8496" spans="1:5" x14ac:dyDescent="0.4">
      <c r="A8496">
        <v>2023</v>
      </c>
      <c r="B8496">
        <v>11</v>
      </c>
      <c r="C8496">
        <v>109</v>
      </c>
      <c r="D8496" s="3"/>
      <c r="E8496" s="3"/>
    </row>
    <row r="8497" spans="1:5" x14ac:dyDescent="0.4">
      <c r="A8497">
        <v>2023</v>
      </c>
      <c r="B8497">
        <v>11</v>
      </c>
      <c r="C8497">
        <v>110</v>
      </c>
      <c r="D8497" s="3">
        <v>1</v>
      </c>
      <c r="E8497" s="3"/>
    </row>
    <row r="8498" spans="1:5" x14ac:dyDescent="0.4">
      <c r="A8498">
        <v>2023</v>
      </c>
      <c r="B8498">
        <v>11</v>
      </c>
      <c r="C8498">
        <v>111</v>
      </c>
      <c r="D8498" s="3"/>
      <c r="E8498" s="3"/>
    </row>
    <row r="8499" spans="1:5" x14ac:dyDescent="0.4">
      <c r="A8499">
        <v>2023</v>
      </c>
      <c r="B8499">
        <v>11</v>
      </c>
      <c r="C8499">
        <v>112</v>
      </c>
      <c r="D8499" s="3"/>
      <c r="E8499" s="3"/>
    </row>
    <row r="8500" spans="1:5" x14ac:dyDescent="0.4">
      <c r="A8500">
        <v>2023</v>
      </c>
      <c r="B8500">
        <v>11</v>
      </c>
      <c r="C8500">
        <v>113</v>
      </c>
      <c r="D8500" s="3"/>
      <c r="E8500" s="3"/>
    </row>
    <row r="8501" spans="1:5" x14ac:dyDescent="0.4">
      <c r="A8501">
        <v>2023</v>
      </c>
      <c r="B8501">
        <v>11</v>
      </c>
      <c r="C8501">
        <v>114</v>
      </c>
      <c r="D8501" s="3"/>
      <c r="E8501" s="3"/>
    </row>
    <row r="8502" spans="1:5" x14ac:dyDescent="0.4">
      <c r="A8502">
        <v>2023</v>
      </c>
      <c r="B8502">
        <v>11</v>
      </c>
      <c r="C8502">
        <v>115</v>
      </c>
      <c r="D8502" s="3"/>
      <c r="E8502" s="3"/>
    </row>
    <row r="8503" spans="1:5" x14ac:dyDescent="0.4">
      <c r="A8503">
        <v>2023</v>
      </c>
      <c r="B8503">
        <v>11</v>
      </c>
      <c r="C8503">
        <v>116</v>
      </c>
      <c r="D8503" s="3"/>
      <c r="E8503" s="3"/>
    </row>
    <row r="8504" spans="1:5" x14ac:dyDescent="0.4">
      <c r="A8504">
        <v>2023</v>
      </c>
      <c r="B8504">
        <v>11</v>
      </c>
      <c r="C8504">
        <v>117</v>
      </c>
      <c r="D8504" s="3"/>
      <c r="E8504" s="3"/>
    </row>
    <row r="8505" spans="1:5" x14ac:dyDescent="0.4">
      <c r="A8505">
        <v>2023</v>
      </c>
      <c r="B8505">
        <v>11</v>
      </c>
      <c r="C8505">
        <v>118</v>
      </c>
      <c r="D8505" s="3"/>
      <c r="E8505" s="3"/>
    </row>
    <row r="8506" spans="1:5" x14ac:dyDescent="0.4">
      <c r="A8506">
        <v>2023</v>
      </c>
      <c r="B8506">
        <v>11</v>
      </c>
      <c r="C8506">
        <v>119</v>
      </c>
      <c r="D8506" s="3"/>
      <c r="E8506" s="3"/>
    </row>
    <row r="8507" spans="1:5" x14ac:dyDescent="0.4">
      <c r="A8507">
        <v>2023</v>
      </c>
      <c r="B8507">
        <v>11</v>
      </c>
      <c r="C8507">
        <v>120</v>
      </c>
      <c r="D8507" s="3"/>
      <c r="E8507" s="3"/>
    </row>
    <row r="8508" spans="1:5" x14ac:dyDescent="0.4">
      <c r="A8508">
        <v>2023</v>
      </c>
      <c r="B8508">
        <v>11</v>
      </c>
      <c r="C8508">
        <v>121</v>
      </c>
      <c r="D8508" s="3"/>
      <c r="E8508" s="3"/>
    </row>
    <row r="8509" spans="1:5" x14ac:dyDescent="0.4">
      <c r="A8509">
        <v>2023</v>
      </c>
      <c r="B8509">
        <v>11</v>
      </c>
      <c r="C8509">
        <v>122</v>
      </c>
      <c r="D8509" s="3"/>
      <c r="E8509" s="3"/>
    </row>
    <row r="8510" spans="1:5" x14ac:dyDescent="0.4">
      <c r="A8510">
        <v>2023</v>
      </c>
      <c r="B8510">
        <v>11</v>
      </c>
      <c r="C8510">
        <v>123</v>
      </c>
      <c r="D8510" s="3"/>
      <c r="E8510" s="3"/>
    </row>
    <row r="8511" spans="1:5" x14ac:dyDescent="0.4">
      <c r="A8511">
        <v>2023</v>
      </c>
      <c r="B8511">
        <v>11</v>
      </c>
      <c r="C8511">
        <v>124</v>
      </c>
      <c r="D8511" s="3"/>
      <c r="E8511" s="3"/>
    </row>
    <row r="8512" spans="1:5" x14ac:dyDescent="0.4">
      <c r="A8512">
        <v>2023</v>
      </c>
      <c r="B8512">
        <v>11</v>
      </c>
      <c r="C8512">
        <v>125</v>
      </c>
      <c r="D8512" s="3"/>
      <c r="E8512" s="3"/>
    </row>
    <row r="8513" spans="1:5" x14ac:dyDescent="0.4">
      <c r="A8513">
        <v>2023</v>
      </c>
      <c r="B8513">
        <v>11</v>
      </c>
      <c r="C8513">
        <v>126</v>
      </c>
      <c r="D8513" s="3"/>
      <c r="E8513" s="3"/>
    </row>
    <row r="8514" spans="1:5" x14ac:dyDescent="0.4">
      <c r="A8514">
        <v>2023</v>
      </c>
      <c r="B8514">
        <v>11</v>
      </c>
      <c r="C8514">
        <v>127</v>
      </c>
      <c r="D8514" s="3"/>
      <c r="E8514" s="3"/>
    </row>
    <row r="8515" spans="1:5" x14ac:dyDescent="0.4">
      <c r="A8515">
        <v>2023</v>
      </c>
      <c r="B8515">
        <v>11</v>
      </c>
      <c r="C8515">
        <v>128</v>
      </c>
      <c r="D8515" s="3"/>
      <c r="E8515" s="3"/>
    </row>
    <row r="8516" spans="1:5" x14ac:dyDescent="0.4">
      <c r="A8516">
        <v>2023</v>
      </c>
      <c r="B8516">
        <v>11</v>
      </c>
      <c r="C8516">
        <v>129</v>
      </c>
      <c r="D8516" s="3"/>
      <c r="E8516" s="3"/>
    </row>
    <row r="8517" spans="1:5" x14ac:dyDescent="0.4">
      <c r="A8517">
        <v>2023</v>
      </c>
      <c r="B8517">
        <v>11</v>
      </c>
      <c r="C8517">
        <v>130</v>
      </c>
      <c r="D8517" s="3"/>
      <c r="E8517" s="3"/>
    </row>
    <row r="8518" spans="1:5" x14ac:dyDescent="0.4">
      <c r="A8518">
        <v>2023</v>
      </c>
      <c r="B8518">
        <v>12</v>
      </c>
      <c r="C8518">
        <v>0</v>
      </c>
      <c r="D8518" s="3">
        <v>801</v>
      </c>
      <c r="E8518" s="3">
        <v>825</v>
      </c>
    </row>
    <row r="8519" spans="1:5" x14ac:dyDescent="0.4">
      <c r="A8519">
        <v>2023</v>
      </c>
      <c r="B8519">
        <v>12</v>
      </c>
      <c r="C8519">
        <v>1</v>
      </c>
      <c r="D8519" s="3">
        <v>964</v>
      </c>
      <c r="E8519" s="3">
        <v>970</v>
      </c>
    </row>
    <row r="8520" spans="1:5" x14ac:dyDescent="0.4">
      <c r="A8520">
        <v>2023</v>
      </c>
      <c r="B8520">
        <v>12</v>
      </c>
      <c r="C8520">
        <v>2</v>
      </c>
      <c r="D8520" s="3">
        <v>988</v>
      </c>
      <c r="E8520" s="3">
        <v>941</v>
      </c>
    </row>
    <row r="8521" spans="1:5" x14ac:dyDescent="0.4">
      <c r="A8521">
        <v>2023</v>
      </c>
      <c r="B8521">
        <v>12</v>
      </c>
      <c r="C8521">
        <v>3</v>
      </c>
      <c r="D8521" s="3">
        <v>1085</v>
      </c>
      <c r="E8521" s="3">
        <v>1040</v>
      </c>
    </row>
    <row r="8522" spans="1:5" x14ac:dyDescent="0.4">
      <c r="A8522">
        <v>2023</v>
      </c>
      <c r="B8522">
        <v>12</v>
      </c>
      <c r="C8522">
        <v>4</v>
      </c>
      <c r="D8522" s="3">
        <v>1191</v>
      </c>
      <c r="E8522" s="3">
        <v>1071</v>
      </c>
    </row>
    <row r="8523" spans="1:5" x14ac:dyDescent="0.4">
      <c r="A8523">
        <v>2023</v>
      </c>
      <c r="B8523">
        <v>12</v>
      </c>
      <c r="C8523">
        <v>5</v>
      </c>
      <c r="D8523" s="3">
        <v>1219</v>
      </c>
      <c r="E8523" s="3">
        <v>1137</v>
      </c>
    </row>
    <row r="8524" spans="1:5" x14ac:dyDescent="0.4">
      <c r="A8524">
        <v>2023</v>
      </c>
      <c r="B8524">
        <v>12</v>
      </c>
      <c r="C8524">
        <v>6</v>
      </c>
      <c r="D8524" s="3">
        <v>1285</v>
      </c>
      <c r="E8524" s="3">
        <v>1212</v>
      </c>
    </row>
    <row r="8525" spans="1:5" x14ac:dyDescent="0.4">
      <c r="A8525">
        <v>2023</v>
      </c>
      <c r="B8525">
        <v>12</v>
      </c>
      <c r="C8525">
        <v>7</v>
      </c>
      <c r="D8525" s="3">
        <v>1412</v>
      </c>
      <c r="E8525" s="3">
        <v>1247</v>
      </c>
    </row>
    <row r="8526" spans="1:5" x14ac:dyDescent="0.4">
      <c r="A8526">
        <v>2023</v>
      </c>
      <c r="B8526">
        <v>12</v>
      </c>
      <c r="C8526">
        <v>8</v>
      </c>
      <c r="D8526" s="3">
        <v>1377</v>
      </c>
      <c r="E8526" s="3">
        <v>1326</v>
      </c>
    </row>
    <row r="8527" spans="1:5" x14ac:dyDescent="0.4">
      <c r="A8527">
        <v>2023</v>
      </c>
      <c r="B8527">
        <v>12</v>
      </c>
      <c r="C8527">
        <v>9</v>
      </c>
      <c r="D8527" s="3">
        <v>1390</v>
      </c>
      <c r="E8527" s="3">
        <v>1368</v>
      </c>
    </row>
    <row r="8528" spans="1:5" x14ac:dyDescent="0.4">
      <c r="A8528">
        <v>2023</v>
      </c>
      <c r="B8528">
        <v>12</v>
      </c>
      <c r="C8528">
        <v>10</v>
      </c>
      <c r="D8528" s="3">
        <v>1427</v>
      </c>
      <c r="E8528" s="3">
        <v>1448</v>
      </c>
    </row>
    <row r="8529" spans="1:5" x14ac:dyDescent="0.4">
      <c r="A8529">
        <v>2023</v>
      </c>
      <c r="B8529">
        <v>12</v>
      </c>
      <c r="C8529">
        <v>11</v>
      </c>
      <c r="D8529" s="3">
        <v>1494</v>
      </c>
      <c r="E8529" s="3">
        <v>1422</v>
      </c>
    </row>
    <row r="8530" spans="1:5" x14ac:dyDescent="0.4">
      <c r="A8530">
        <v>2023</v>
      </c>
      <c r="B8530">
        <v>12</v>
      </c>
      <c r="C8530">
        <v>12</v>
      </c>
      <c r="D8530" s="3">
        <v>1511</v>
      </c>
      <c r="E8530" s="3">
        <v>1516</v>
      </c>
    </row>
    <row r="8531" spans="1:5" x14ac:dyDescent="0.4">
      <c r="A8531">
        <v>2023</v>
      </c>
      <c r="B8531">
        <v>12</v>
      </c>
      <c r="C8531">
        <v>13</v>
      </c>
      <c r="D8531" s="3">
        <v>1629</v>
      </c>
      <c r="E8531" s="3">
        <v>1501</v>
      </c>
    </row>
    <row r="8532" spans="1:5" x14ac:dyDescent="0.4">
      <c r="A8532">
        <v>2023</v>
      </c>
      <c r="B8532">
        <v>12</v>
      </c>
      <c r="C8532">
        <v>14</v>
      </c>
      <c r="D8532" s="3">
        <v>1539</v>
      </c>
      <c r="E8532" s="3">
        <v>1500</v>
      </c>
    </row>
    <row r="8533" spans="1:5" x14ac:dyDescent="0.4">
      <c r="A8533">
        <v>2023</v>
      </c>
      <c r="B8533">
        <v>12</v>
      </c>
      <c r="C8533">
        <v>15</v>
      </c>
      <c r="D8533" s="3">
        <v>1677</v>
      </c>
      <c r="E8533" s="3">
        <v>1519</v>
      </c>
    </row>
    <row r="8534" spans="1:5" x14ac:dyDescent="0.4">
      <c r="A8534">
        <v>2023</v>
      </c>
      <c r="B8534">
        <v>12</v>
      </c>
      <c r="C8534">
        <v>16</v>
      </c>
      <c r="D8534" s="3">
        <v>1970</v>
      </c>
      <c r="E8534" s="3">
        <v>1634</v>
      </c>
    </row>
    <row r="8535" spans="1:5" x14ac:dyDescent="0.4">
      <c r="A8535">
        <v>2023</v>
      </c>
      <c r="B8535">
        <v>12</v>
      </c>
      <c r="C8535">
        <v>17</v>
      </c>
      <c r="D8535" s="3">
        <v>2046</v>
      </c>
      <c r="E8535" s="3">
        <v>1631</v>
      </c>
    </row>
    <row r="8536" spans="1:5" x14ac:dyDescent="0.4">
      <c r="A8536">
        <v>2023</v>
      </c>
      <c r="B8536">
        <v>12</v>
      </c>
      <c r="C8536">
        <v>18</v>
      </c>
      <c r="D8536" s="3">
        <v>2048</v>
      </c>
      <c r="E8536" s="3">
        <v>1589</v>
      </c>
    </row>
    <row r="8537" spans="1:5" x14ac:dyDescent="0.4">
      <c r="A8537">
        <v>2023</v>
      </c>
      <c r="B8537">
        <v>12</v>
      </c>
      <c r="C8537">
        <v>19</v>
      </c>
      <c r="D8537" s="3">
        <v>2257</v>
      </c>
      <c r="E8537" s="3">
        <v>1820</v>
      </c>
    </row>
    <row r="8538" spans="1:5" x14ac:dyDescent="0.4">
      <c r="A8538">
        <v>2023</v>
      </c>
      <c r="B8538">
        <v>12</v>
      </c>
      <c r="C8538">
        <v>20</v>
      </c>
      <c r="D8538" s="3">
        <v>2411</v>
      </c>
      <c r="E8538" s="3">
        <v>1844</v>
      </c>
    </row>
    <row r="8539" spans="1:5" x14ac:dyDescent="0.4">
      <c r="A8539">
        <v>2023</v>
      </c>
      <c r="B8539">
        <v>12</v>
      </c>
      <c r="C8539">
        <v>21</v>
      </c>
      <c r="D8539" s="3">
        <v>2393</v>
      </c>
      <c r="E8539" s="3">
        <v>1789</v>
      </c>
    </row>
    <row r="8540" spans="1:5" x14ac:dyDescent="0.4">
      <c r="A8540">
        <v>2023</v>
      </c>
      <c r="B8540">
        <v>12</v>
      </c>
      <c r="C8540">
        <v>22</v>
      </c>
      <c r="D8540" s="3">
        <v>2406</v>
      </c>
      <c r="E8540" s="3">
        <v>1780</v>
      </c>
    </row>
    <row r="8541" spans="1:5" x14ac:dyDescent="0.4">
      <c r="A8541">
        <v>2023</v>
      </c>
      <c r="B8541">
        <v>12</v>
      </c>
      <c r="C8541">
        <v>23</v>
      </c>
      <c r="D8541" s="3">
        <v>2136</v>
      </c>
      <c r="E8541" s="3">
        <v>1792</v>
      </c>
    </row>
    <row r="8542" spans="1:5" x14ac:dyDescent="0.4">
      <c r="A8542">
        <v>2023</v>
      </c>
      <c r="B8542">
        <v>12</v>
      </c>
      <c r="C8542">
        <v>24</v>
      </c>
      <c r="D8542" s="3">
        <v>1970</v>
      </c>
      <c r="E8542" s="3">
        <v>1617</v>
      </c>
    </row>
    <row r="8543" spans="1:5" x14ac:dyDescent="0.4">
      <c r="A8543">
        <v>2023</v>
      </c>
      <c r="B8543">
        <v>12</v>
      </c>
      <c r="C8543">
        <v>25</v>
      </c>
      <c r="D8543" s="3">
        <v>1849</v>
      </c>
      <c r="E8543" s="3">
        <v>1576</v>
      </c>
    </row>
    <row r="8544" spans="1:5" x14ac:dyDescent="0.4">
      <c r="A8544">
        <v>2023</v>
      </c>
      <c r="B8544">
        <v>12</v>
      </c>
      <c r="C8544">
        <v>26</v>
      </c>
      <c r="D8544" s="3">
        <v>1866</v>
      </c>
      <c r="E8544" s="3">
        <v>1571</v>
      </c>
    </row>
    <row r="8545" spans="1:5" x14ac:dyDescent="0.4">
      <c r="A8545">
        <v>2023</v>
      </c>
      <c r="B8545">
        <v>12</v>
      </c>
      <c r="C8545">
        <v>27</v>
      </c>
      <c r="D8545" s="3">
        <v>1859</v>
      </c>
      <c r="E8545" s="3">
        <v>1479</v>
      </c>
    </row>
    <row r="8546" spans="1:5" x14ac:dyDescent="0.4">
      <c r="A8546">
        <v>2023</v>
      </c>
      <c r="B8546">
        <v>12</v>
      </c>
      <c r="C8546">
        <v>28</v>
      </c>
      <c r="D8546" s="3">
        <v>1844</v>
      </c>
      <c r="E8546" s="3">
        <v>1477</v>
      </c>
    </row>
    <row r="8547" spans="1:5" x14ac:dyDescent="0.4">
      <c r="A8547">
        <v>2023</v>
      </c>
      <c r="B8547">
        <v>12</v>
      </c>
      <c r="C8547">
        <v>29</v>
      </c>
      <c r="D8547" s="3">
        <v>1769</v>
      </c>
      <c r="E8547" s="3">
        <v>1508</v>
      </c>
    </row>
    <row r="8548" spans="1:5" x14ac:dyDescent="0.4">
      <c r="A8548">
        <v>2023</v>
      </c>
      <c r="B8548">
        <v>12</v>
      </c>
      <c r="C8548">
        <v>30</v>
      </c>
      <c r="D8548" s="3">
        <v>1751</v>
      </c>
      <c r="E8548" s="3">
        <v>1375</v>
      </c>
    </row>
    <row r="8549" spans="1:5" x14ac:dyDescent="0.4">
      <c r="A8549">
        <v>2023</v>
      </c>
      <c r="B8549">
        <v>12</v>
      </c>
      <c r="C8549">
        <v>31</v>
      </c>
      <c r="D8549" s="3">
        <v>1679</v>
      </c>
      <c r="E8549" s="3">
        <v>1444</v>
      </c>
    </row>
    <row r="8550" spans="1:5" x14ac:dyDescent="0.4">
      <c r="A8550">
        <v>2023</v>
      </c>
      <c r="B8550">
        <v>12</v>
      </c>
      <c r="C8550">
        <v>32</v>
      </c>
      <c r="D8550" s="3">
        <v>1744</v>
      </c>
      <c r="E8550" s="3">
        <v>1458</v>
      </c>
    </row>
    <row r="8551" spans="1:5" x14ac:dyDescent="0.4">
      <c r="A8551">
        <v>2023</v>
      </c>
      <c r="B8551">
        <v>12</v>
      </c>
      <c r="C8551">
        <v>33</v>
      </c>
      <c r="D8551" s="3">
        <v>1770</v>
      </c>
      <c r="E8551" s="3">
        <v>1515</v>
      </c>
    </row>
    <row r="8552" spans="1:5" x14ac:dyDescent="0.4">
      <c r="A8552">
        <v>2023</v>
      </c>
      <c r="B8552">
        <v>12</v>
      </c>
      <c r="C8552">
        <v>34</v>
      </c>
      <c r="D8552" s="3">
        <v>1725</v>
      </c>
      <c r="E8552" s="3">
        <v>1589</v>
      </c>
    </row>
    <row r="8553" spans="1:5" x14ac:dyDescent="0.4">
      <c r="A8553">
        <v>2023</v>
      </c>
      <c r="B8553">
        <v>12</v>
      </c>
      <c r="C8553">
        <v>35</v>
      </c>
      <c r="D8553" s="3">
        <v>1939</v>
      </c>
      <c r="E8553" s="3">
        <v>1671</v>
      </c>
    </row>
    <row r="8554" spans="1:5" x14ac:dyDescent="0.4">
      <c r="A8554">
        <v>2023</v>
      </c>
      <c r="B8554">
        <v>12</v>
      </c>
      <c r="C8554">
        <v>36</v>
      </c>
      <c r="D8554" s="3">
        <v>1911</v>
      </c>
      <c r="E8554" s="3">
        <v>1675</v>
      </c>
    </row>
    <row r="8555" spans="1:5" x14ac:dyDescent="0.4">
      <c r="A8555">
        <v>2023</v>
      </c>
      <c r="B8555">
        <v>12</v>
      </c>
      <c r="C8555">
        <v>37</v>
      </c>
      <c r="D8555" s="3">
        <v>1930</v>
      </c>
      <c r="E8555" s="3">
        <v>1670</v>
      </c>
    </row>
    <row r="8556" spans="1:5" x14ac:dyDescent="0.4">
      <c r="A8556">
        <v>2023</v>
      </c>
      <c r="B8556">
        <v>12</v>
      </c>
      <c r="C8556">
        <v>38</v>
      </c>
      <c r="D8556" s="3">
        <v>1965</v>
      </c>
      <c r="E8556" s="3">
        <v>1835</v>
      </c>
    </row>
    <row r="8557" spans="1:5" x14ac:dyDescent="0.4">
      <c r="A8557">
        <v>2023</v>
      </c>
      <c r="B8557">
        <v>12</v>
      </c>
      <c r="C8557">
        <v>39</v>
      </c>
      <c r="D8557" s="3">
        <v>2065</v>
      </c>
      <c r="E8557" s="3">
        <v>1911</v>
      </c>
    </row>
    <row r="8558" spans="1:5" x14ac:dyDescent="0.4">
      <c r="A8558">
        <v>2023</v>
      </c>
      <c r="B8558">
        <v>12</v>
      </c>
      <c r="C8558">
        <v>40</v>
      </c>
      <c r="D8558" s="3">
        <v>2127</v>
      </c>
      <c r="E8558" s="3">
        <v>1985</v>
      </c>
    </row>
    <row r="8559" spans="1:5" x14ac:dyDescent="0.4">
      <c r="A8559">
        <v>2023</v>
      </c>
      <c r="B8559">
        <v>12</v>
      </c>
      <c r="C8559">
        <v>41</v>
      </c>
      <c r="D8559" s="3">
        <v>2127</v>
      </c>
      <c r="E8559" s="3">
        <v>1946</v>
      </c>
    </row>
    <row r="8560" spans="1:5" x14ac:dyDescent="0.4">
      <c r="A8560">
        <v>2023</v>
      </c>
      <c r="B8560">
        <v>12</v>
      </c>
      <c r="C8560">
        <v>42</v>
      </c>
      <c r="D8560" s="3">
        <v>2135</v>
      </c>
      <c r="E8560" s="3">
        <v>2019</v>
      </c>
    </row>
    <row r="8561" spans="1:5" x14ac:dyDescent="0.4">
      <c r="A8561">
        <v>2023</v>
      </c>
      <c r="B8561">
        <v>12</v>
      </c>
      <c r="C8561">
        <v>43</v>
      </c>
      <c r="D8561" s="3">
        <v>2215</v>
      </c>
      <c r="E8561" s="3">
        <v>2142</v>
      </c>
    </row>
    <row r="8562" spans="1:5" x14ac:dyDescent="0.4">
      <c r="A8562">
        <v>2023</v>
      </c>
      <c r="B8562">
        <v>12</v>
      </c>
      <c r="C8562">
        <v>44</v>
      </c>
      <c r="D8562" s="3">
        <v>2348</v>
      </c>
      <c r="E8562" s="3">
        <v>2232</v>
      </c>
    </row>
    <row r="8563" spans="1:5" x14ac:dyDescent="0.4">
      <c r="A8563">
        <v>2023</v>
      </c>
      <c r="B8563">
        <v>12</v>
      </c>
      <c r="C8563">
        <v>45</v>
      </c>
      <c r="D8563" s="3">
        <v>2511</v>
      </c>
      <c r="E8563" s="3">
        <v>2350</v>
      </c>
    </row>
    <row r="8564" spans="1:5" x14ac:dyDescent="0.4">
      <c r="A8564">
        <v>2023</v>
      </c>
      <c r="B8564">
        <v>12</v>
      </c>
      <c r="C8564">
        <v>46</v>
      </c>
      <c r="D8564" s="3">
        <v>2595</v>
      </c>
      <c r="E8564" s="3">
        <v>2448</v>
      </c>
    </row>
    <row r="8565" spans="1:5" x14ac:dyDescent="0.4">
      <c r="A8565">
        <v>2023</v>
      </c>
      <c r="B8565">
        <v>12</v>
      </c>
      <c r="C8565">
        <v>47</v>
      </c>
      <c r="D8565" s="3">
        <v>2823</v>
      </c>
      <c r="E8565" s="3">
        <v>2603</v>
      </c>
    </row>
    <row r="8566" spans="1:5" x14ac:dyDescent="0.4">
      <c r="A8566">
        <v>2023</v>
      </c>
      <c r="B8566">
        <v>12</v>
      </c>
      <c r="C8566">
        <v>48</v>
      </c>
      <c r="D8566" s="3">
        <v>2947</v>
      </c>
      <c r="E8566" s="3">
        <v>2796</v>
      </c>
    </row>
    <row r="8567" spans="1:5" x14ac:dyDescent="0.4">
      <c r="A8567">
        <v>2023</v>
      </c>
      <c r="B8567">
        <v>12</v>
      </c>
      <c r="C8567">
        <v>49</v>
      </c>
      <c r="D8567" s="3">
        <v>3115</v>
      </c>
      <c r="E8567" s="3">
        <v>3002</v>
      </c>
    </row>
    <row r="8568" spans="1:5" x14ac:dyDescent="0.4">
      <c r="A8568">
        <v>2023</v>
      </c>
      <c r="B8568">
        <v>12</v>
      </c>
      <c r="C8568">
        <v>50</v>
      </c>
      <c r="D8568" s="3">
        <v>3354</v>
      </c>
      <c r="E8568" s="3">
        <v>3152</v>
      </c>
    </row>
    <row r="8569" spans="1:5" x14ac:dyDescent="0.4">
      <c r="A8569">
        <v>2023</v>
      </c>
      <c r="B8569">
        <v>12</v>
      </c>
      <c r="C8569">
        <v>51</v>
      </c>
      <c r="D8569" s="3">
        <v>3438</v>
      </c>
      <c r="E8569" s="3">
        <v>3130</v>
      </c>
    </row>
    <row r="8570" spans="1:5" x14ac:dyDescent="0.4">
      <c r="A8570">
        <v>2023</v>
      </c>
      <c r="B8570">
        <v>12</v>
      </c>
      <c r="C8570">
        <v>52</v>
      </c>
      <c r="D8570" s="3">
        <v>3330</v>
      </c>
      <c r="E8570" s="3">
        <v>3145</v>
      </c>
    </row>
    <row r="8571" spans="1:5" x14ac:dyDescent="0.4">
      <c r="A8571">
        <v>2023</v>
      </c>
      <c r="B8571">
        <v>12</v>
      </c>
      <c r="C8571">
        <v>53</v>
      </c>
      <c r="D8571" s="3">
        <v>3278</v>
      </c>
      <c r="E8571" s="3">
        <v>3064</v>
      </c>
    </row>
    <row r="8572" spans="1:5" x14ac:dyDescent="0.4">
      <c r="A8572">
        <v>2023</v>
      </c>
      <c r="B8572">
        <v>12</v>
      </c>
      <c r="C8572">
        <v>54</v>
      </c>
      <c r="D8572" s="3">
        <v>3137</v>
      </c>
      <c r="E8572" s="3">
        <v>2899</v>
      </c>
    </row>
    <row r="8573" spans="1:5" x14ac:dyDescent="0.4">
      <c r="A8573">
        <v>2023</v>
      </c>
      <c r="B8573">
        <v>12</v>
      </c>
      <c r="C8573">
        <v>55</v>
      </c>
      <c r="D8573" s="3">
        <v>3015</v>
      </c>
      <c r="E8573" s="3">
        <v>2880</v>
      </c>
    </row>
    <row r="8574" spans="1:5" x14ac:dyDescent="0.4">
      <c r="A8574">
        <v>2023</v>
      </c>
      <c r="B8574">
        <v>12</v>
      </c>
      <c r="C8574">
        <v>56</v>
      </c>
      <c r="D8574" s="3">
        <v>3152</v>
      </c>
      <c r="E8574" s="3">
        <v>2970</v>
      </c>
    </row>
    <row r="8575" spans="1:5" x14ac:dyDescent="0.4">
      <c r="A8575">
        <v>2023</v>
      </c>
      <c r="B8575">
        <v>12</v>
      </c>
      <c r="C8575">
        <v>57</v>
      </c>
      <c r="D8575" s="3">
        <v>2233</v>
      </c>
      <c r="E8575" s="3">
        <v>2151</v>
      </c>
    </row>
    <row r="8576" spans="1:5" x14ac:dyDescent="0.4">
      <c r="A8576">
        <v>2023</v>
      </c>
      <c r="B8576">
        <v>12</v>
      </c>
      <c r="C8576">
        <v>58</v>
      </c>
      <c r="D8576" s="3">
        <v>2838</v>
      </c>
      <c r="E8576" s="3">
        <v>2749</v>
      </c>
    </row>
    <row r="8577" spans="1:5" x14ac:dyDescent="0.4">
      <c r="A8577">
        <v>2023</v>
      </c>
      <c r="B8577">
        <v>12</v>
      </c>
      <c r="C8577">
        <v>59</v>
      </c>
      <c r="D8577" s="3">
        <v>2565</v>
      </c>
      <c r="E8577" s="3">
        <v>2518</v>
      </c>
    </row>
    <row r="8578" spans="1:5" x14ac:dyDescent="0.4">
      <c r="A8578">
        <v>2023</v>
      </c>
      <c r="B8578">
        <v>12</v>
      </c>
      <c r="C8578">
        <v>60</v>
      </c>
      <c r="D8578" s="3">
        <v>2572</v>
      </c>
      <c r="E8578" s="3">
        <v>2461</v>
      </c>
    </row>
    <row r="8579" spans="1:5" x14ac:dyDescent="0.4">
      <c r="A8579">
        <v>2023</v>
      </c>
      <c r="B8579">
        <v>12</v>
      </c>
      <c r="C8579">
        <v>61</v>
      </c>
      <c r="D8579" s="3">
        <v>2434</v>
      </c>
      <c r="E8579" s="3">
        <v>2320</v>
      </c>
    </row>
    <row r="8580" spans="1:5" x14ac:dyDescent="0.4">
      <c r="A8580">
        <v>2023</v>
      </c>
      <c r="B8580">
        <v>12</v>
      </c>
      <c r="C8580">
        <v>62</v>
      </c>
      <c r="D8580" s="3">
        <v>2432</v>
      </c>
      <c r="E8580" s="3">
        <v>2273</v>
      </c>
    </row>
    <row r="8581" spans="1:5" x14ac:dyDescent="0.4">
      <c r="A8581">
        <v>2023</v>
      </c>
      <c r="B8581">
        <v>12</v>
      </c>
      <c r="C8581">
        <v>63</v>
      </c>
      <c r="D8581" s="3">
        <v>2274</v>
      </c>
      <c r="E8581" s="3">
        <v>2295</v>
      </c>
    </row>
    <row r="8582" spans="1:5" x14ac:dyDescent="0.4">
      <c r="A8582">
        <v>2023</v>
      </c>
      <c r="B8582">
        <v>12</v>
      </c>
      <c r="C8582">
        <v>64</v>
      </c>
      <c r="D8582" s="3">
        <v>2386</v>
      </c>
      <c r="E8582" s="3">
        <v>2207</v>
      </c>
    </row>
    <row r="8583" spans="1:5" x14ac:dyDescent="0.4">
      <c r="A8583">
        <v>2023</v>
      </c>
      <c r="B8583">
        <v>12</v>
      </c>
      <c r="C8583">
        <v>65</v>
      </c>
      <c r="D8583" s="3">
        <v>2292</v>
      </c>
      <c r="E8583" s="3">
        <v>2243</v>
      </c>
    </row>
    <row r="8584" spans="1:5" x14ac:dyDescent="0.4">
      <c r="A8584">
        <v>2023</v>
      </c>
      <c r="B8584">
        <v>12</v>
      </c>
      <c r="C8584">
        <v>66</v>
      </c>
      <c r="D8584" s="3">
        <v>2119</v>
      </c>
      <c r="E8584" s="3">
        <v>2137</v>
      </c>
    </row>
    <row r="8585" spans="1:5" x14ac:dyDescent="0.4">
      <c r="A8585">
        <v>2023</v>
      </c>
      <c r="B8585">
        <v>12</v>
      </c>
      <c r="C8585">
        <v>67</v>
      </c>
      <c r="D8585" s="3">
        <v>2271</v>
      </c>
      <c r="E8585" s="3">
        <v>2298</v>
      </c>
    </row>
    <row r="8586" spans="1:5" x14ac:dyDescent="0.4">
      <c r="A8586">
        <v>2023</v>
      </c>
      <c r="B8586">
        <v>12</v>
      </c>
      <c r="C8586">
        <v>68</v>
      </c>
      <c r="D8586" s="3">
        <v>2228</v>
      </c>
      <c r="E8586" s="3">
        <v>2330</v>
      </c>
    </row>
    <row r="8587" spans="1:5" x14ac:dyDescent="0.4">
      <c r="A8587">
        <v>2023</v>
      </c>
      <c r="B8587">
        <v>12</v>
      </c>
      <c r="C8587">
        <v>69</v>
      </c>
      <c r="D8587" s="3">
        <v>2279</v>
      </c>
      <c r="E8587" s="3">
        <v>2408</v>
      </c>
    </row>
    <row r="8588" spans="1:5" x14ac:dyDescent="0.4">
      <c r="A8588">
        <v>2023</v>
      </c>
      <c r="B8588">
        <v>12</v>
      </c>
      <c r="C8588">
        <v>70</v>
      </c>
      <c r="D8588" s="3">
        <v>2403</v>
      </c>
      <c r="E8588" s="3">
        <v>2396</v>
      </c>
    </row>
    <row r="8589" spans="1:5" x14ac:dyDescent="0.4">
      <c r="A8589">
        <v>2023</v>
      </c>
      <c r="B8589">
        <v>12</v>
      </c>
      <c r="C8589">
        <v>71</v>
      </c>
      <c r="D8589" s="3">
        <v>2559</v>
      </c>
      <c r="E8589" s="3">
        <v>2738</v>
      </c>
    </row>
    <row r="8590" spans="1:5" x14ac:dyDescent="0.4">
      <c r="A8590">
        <v>2023</v>
      </c>
      <c r="B8590">
        <v>12</v>
      </c>
      <c r="C8590">
        <v>72</v>
      </c>
      <c r="D8590" s="3">
        <v>2638</v>
      </c>
      <c r="E8590" s="3">
        <v>2956</v>
      </c>
    </row>
    <row r="8591" spans="1:5" x14ac:dyDescent="0.4">
      <c r="A8591">
        <v>2023</v>
      </c>
      <c r="B8591">
        <v>12</v>
      </c>
      <c r="C8591">
        <v>73</v>
      </c>
      <c r="D8591" s="3">
        <v>2848</v>
      </c>
      <c r="E8591" s="3">
        <v>3104</v>
      </c>
    </row>
    <row r="8592" spans="1:5" x14ac:dyDescent="0.4">
      <c r="A8592">
        <v>2023</v>
      </c>
      <c r="B8592">
        <v>12</v>
      </c>
      <c r="C8592">
        <v>74</v>
      </c>
      <c r="D8592" s="3">
        <v>3286</v>
      </c>
      <c r="E8592" s="3">
        <v>3762</v>
      </c>
    </row>
    <row r="8593" spans="1:5" x14ac:dyDescent="0.4">
      <c r="A8593">
        <v>2023</v>
      </c>
      <c r="B8593">
        <v>12</v>
      </c>
      <c r="C8593">
        <v>75</v>
      </c>
      <c r="D8593" s="3">
        <v>3085</v>
      </c>
      <c r="E8593" s="3">
        <v>3680</v>
      </c>
    </row>
    <row r="8594" spans="1:5" x14ac:dyDescent="0.4">
      <c r="A8594">
        <v>2023</v>
      </c>
      <c r="B8594">
        <v>12</v>
      </c>
      <c r="C8594">
        <v>76</v>
      </c>
      <c r="D8594" s="3">
        <v>3149</v>
      </c>
      <c r="E8594" s="3">
        <v>3779</v>
      </c>
    </row>
    <row r="8595" spans="1:5" x14ac:dyDescent="0.4">
      <c r="A8595">
        <v>2023</v>
      </c>
      <c r="B8595">
        <v>12</v>
      </c>
      <c r="C8595">
        <v>77</v>
      </c>
      <c r="D8595" s="3">
        <v>2087</v>
      </c>
      <c r="E8595" s="3">
        <v>2643</v>
      </c>
    </row>
    <row r="8596" spans="1:5" x14ac:dyDescent="0.4">
      <c r="A8596">
        <v>2023</v>
      </c>
      <c r="B8596">
        <v>12</v>
      </c>
      <c r="C8596">
        <v>78</v>
      </c>
      <c r="D8596" s="3">
        <v>1786</v>
      </c>
      <c r="E8596" s="3">
        <v>2354</v>
      </c>
    </row>
    <row r="8597" spans="1:5" x14ac:dyDescent="0.4">
      <c r="A8597">
        <v>2023</v>
      </c>
      <c r="B8597">
        <v>12</v>
      </c>
      <c r="C8597">
        <v>79</v>
      </c>
      <c r="D8597" s="3">
        <v>2315</v>
      </c>
      <c r="E8597" s="3">
        <v>2995</v>
      </c>
    </row>
    <row r="8598" spans="1:5" x14ac:dyDescent="0.4">
      <c r="A8598">
        <v>2023</v>
      </c>
      <c r="B8598">
        <v>12</v>
      </c>
      <c r="C8598">
        <v>80</v>
      </c>
      <c r="D8598" s="3">
        <v>2364</v>
      </c>
      <c r="E8598" s="3">
        <v>2988</v>
      </c>
    </row>
    <row r="8599" spans="1:5" x14ac:dyDescent="0.4">
      <c r="A8599">
        <v>2023</v>
      </c>
      <c r="B8599">
        <v>12</v>
      </c>
      <c r="C8599">
        <v>81</v>
      </c>
      <c r="D8599" s="3">
        <v>2282</v>
      </c>
      <c r="E8599" s="3">
        <v>2820</v>
      </c>
    </row>
    <row r="8600" spans="1:5" x14ac:dyDescent="0.4">
      <c r="A8600">
        <v>2023</v>
      </c>
      <c r="B8600">
        <v>12</v>
      </c>
      <c r="C8600">
        <v>82</v>
      </c>
      <c r="D8600" s="3">
        <v>2143</v>
      </c>
      <c r="E8600" s="3">
        <v>2798</v>
      </c>
    </row>
    <row r="8601" spans="1:5" x14ac:dyDescent="0.4">
      <c r="A8601">
        <v>2023</v>
      </c>
      <c r="B8601">
        <v>12</v>
      </c>
      <c r="C8601">
        <v>83</v>
      </c>
      <c r="D8601" s="3">
        <v>1743</v>
      </c>
      <c r="E8601" s="3">
        <v>2411</v>
      </c>
    </row>
    <row r="8602" spans="1:5" x14ac:dyDescent="0.4">
      <c r="A8602">
        <v>2023</v>
      </c>
      <c r="B8602">
        <v>12</v>
      </c>
      <c r="C8602">
        <v>84</v>
      </c>
      <c r="D8602" s="3">
        <v>1524</v>
      </c>
      <c r="E8602" s="3">
        <v>2091</v>
      </c>
    </row>
    <row r="8603" spans="1:5" x14ac:dyDescent="0.4">
      <c r="A8603">
        <v>2023</v>
      </c>
      <c r="B8603">
        <v>12</v>
      </c>
      <c r="C8603">
        <v>85</v>
      </c>
      <c r="D8603" s="3">
        <v>1303</v>
      </c>
      <c r="E8603" s="3">
        <v>1907</v>
      </c>
    </row>
    <row r="8604" spans="1:5" x14ac:dyDescent="0.4">
      <c r="A8604">
        <v>2023</v>
      </c>
      <c r="B8604">
        <v>12</v>
      </c>
      <c r="C8604">
        <v>86</v>
      </c>
      <c r="D8604" s="3">
        <v>1297</v>
      </c>
      <c r="E8604" s="3">
        <v>1921</v>
      </c>
    </row>
    <row r="8605" spans="1:5" x14ac:dyDescent="0.4">
      <c r="A8605">
        <v>2023</v>
      </c>
      <c r="B8605">
        <v>12</v>
      </c>
      <c r="C8605">
        <v>87</v>
      </c>
      <c r="D8605" s="3">
        <v>1104</v>
      </c>
      <c r="E8605" s="3">
        <v>1675</v>
      </c>
    </row>
    <row r="8606" spans="1:5" x14ac:dyDescent="0.4">
      <c r="A8606">
        <v>2023</v>
      </c>
      <c r="B8606">
        <v>12</v>
      </c>
      <c r="C8606">
        <v>88</v>
      </c>
      <c r="D8606" s="3">
        <v>1024</v>
      </c>
      <c r="E8606" s="3">
        <v>1701</v>
      </c>
    </row>
    <row r="8607" spans="1:5" x14ac:dyDescent="0.4">
      <c r="A8607">
        <v>2023</v>
      </c>
      <c r="B8607">
        <v>12</v>
      </c>
      <c r="C8607">
        <v>89</v>
      </c>
      <c r="D8607" s="3">
        <v>750</v>
      </c>
      <c r="E8607" s="3">
        <v>1391</v>
      </c>
    </row>
    <row r="8608" spans="1:5" x14ac:dyDescent="0.4">
      <c r="A8608">
        <v>2023</v>
      </c>
      <c r="B8608">
        <v>12</v>
      </c>
      <c r="C8608">
        <v>90</v>
      </c>
      <c r="D8608" s="3">
        <v>622</v>
      </c>
      <c r="E8608" s="3">
        <v>1241</v>
      </c>
    </row>
    <row r="8609" spans="1:5" x14ac:dyDescent="0.4">
      <c r="A8609">
        <v>2023</v>
      </c>
      <c r="B8609">
        <v>12</v>
      </c>
      <c r="C8609">
        <v>91</v>
      </c>
      <c r="D8609" s="3">
        <v>487</v>
      </c>
      <c r="E8609" s="3">
        <v>1072</v>
      </c>
    </row>
    <row r="8610" spans="1:5" x14ac:dyDescent="0.4">
      <c r="A8610">
        <v>2023</v>
      </c>
      <c r="B8610">
        <v>12</v>
      </c>
      <c r="C8610">
        <v>92</v>
      </c>
      <c r="D8610" s="3">
        <v>356</v>
      </c>
      <c r="E8610" s="3">
        <v>868</v>
      </c>
    </row>
    <row r="8611" spans="1:5" x14ac:dyDescent="0.4">
      <c r="A8611">
        <v>2023</v>
      </c>
      <c r="B8611">
        <v>12</v>
      </c>
      <c r="C8611">
        <v>93</v>
      </c>
      <c r="D8611" s="3">
        <v>254</v>
      </c>
      <c r="E8611" s="3">
        <v>695</v>
      </c>
    </row>
    <row r="8612" spans="1:5" x14ac:dyDescent="0.4">
      <c r="A8612">
        <v>2023</v>
      </c>
      <c r="B8612">
        <v>12</v>
      </c>
      <c r="C8612">
        <v>94</v>
      </c>
      <c r="D8612" s="3">
        <v>181</v>
      </c>
      <c r="E8612" s="3">
        <v>586</v>
      </c>
    </row>
    <row r="8613" spans="1:5" x14ac:dyDescent="0.4">
      <c r="A8613">
        <v>2023</v>
      </c>
      <c r="B8613">
        <v>12</v>
      </c>
      <c r="C8613">
        <v>95</v>
      </c>
      <c r="D8613" s="3">
        <v>149</v>
      </c>
      <c r="E8613" s="3">
        <v>442</v>
      </c>
    </row>
    <row r="8614" spans="1:5" x14ac:dyDescent="0.4">
      <c r="A8614">
        <v>2023</v>
      </c>
      <c r="B8614">
        <v>12</v>
      </c>
      <c r="C8614">
        <v>96</v>
      </c>
      <c r="D8614" s="3">
        <v>104</v>
      </c>
      <c r="E8614" s="3">
        <v>336</v>
      </c>
    </row>
    <row r="8615" spans="1:5" x14ac:dyDescent="0.4">
      <c r="A8615">
        <v>2023</v>
      </c>
      <c r="B8615">
        <v>12</v>
      </c>
      <c r="C8615">
        <v>97</v>
      </c>
      <c r="D8615" s="3">
        <v>65</v>
      </c>
      <c r="E8615" s="3">
        <v>255</v>
      </c>
    </row>
    <row r="8616" spans="1:5" x14ac:dyDescent="0.4">
      <c r="A8616">
        <v>2023</v>
      </c>
      <c r="B8616">
        <v>12</v>
      </c>
      <c r="C8616">
        <v>98</v>
      </c>
      <c r="D8616" s="3">
        <v>34</v>
      </c>
      <c r="E8616" s="3">
        <v>215</v>
      </c>
    </row>
    <row r="8617" spans="1:5" x14ac:dyDescent="0.4">
      <c r="A8617">
        <v>2023</v>
      </c>
      <c r="B8617">
        <v>12</v>
      </c>
      <c r="C8617">
        <v>99</v>
      </c>
      <c r="D8617" s="3">
        <v>21</v>
      </c>
      <c r="E8617" s="3">
        <v>132</v>
      </c>
    </row>
    <row r="8618" spans="1:5" x14ac:dyDescent="0.4">
      <c r="A8618">
        <v>2023</v>
      </c>
      <c r="B8618">
        <v>12</v>
      </c>
      <c r="C8618">
        <v>100</v>
      </c>
      <c r="D8618" s="3">
        <v>12</v>
      </c>
      <c r="E8618" s="3">
        <v>101</v>
      </c>
    </row>
    <row r="8619" spans="1:5" x14ac:dyDescent="0.4">
      <c r="A8619">
        <v>2023</v>
      </c>
      <c r="B8619">
        <v>12</v>
      </c>
      <c r="C8619">
        <v>101</v>
      </c>
      <c r="D8619" s="3">
        <v>8</v>
      </c>
      <c r="E8619" s="3">
        <v>57</v>
      </c>
    </row>
    <row r="8620" spans="1:5" x14ac:dyDescent="0.4">
      <c r="A8620">
        <v>2023</v>
      </c>
      <c r="B8620">
        <v>12</v>
      </c>
      <c r="C8620">
        <v>102</v>
      </c>
      <c r="D8620" s="3">
        <v>3</v>
      </c>
      <c r="E8620" s="3">
        <v>28</v>
      </c>
    </row>
    <row r="8621" spans="1:5" x14ac:dyDescent="0.4">
      <c r="A8621">
        <v>2023</v>
      </c>
      <c r="B8621">
        <v>12</v>
      </c>
      <c r="C8621">
        <v>103</v>
      </c>
      <c r="D8621" s="3"/>
      <c r="E8621" s="3">
        <v>28</v>
      </c>
    </row>
    <row r="8622" spans="1:5" x14ac:dyDescent="0.4">
      <c r="A8622">
        <v>2023</v>
      </c>
      <c r="B8622">
        <v>12</v>
      </c>
      <c r="C8622">
        <v>104</v>
      </c>
      <c r="D8622" s="3">
        <v>3</v>
      </c>
      <c r="E8622" s="3">
        <v>10</v>
      </c>
    </row>
    <row r="8623" spans="1:5" x14ac:dyDescent="0.4">
      <c r="A8623">
        <v>2023</v>
      </c>
      <c r="B8623">
        <v>12</v>
      </c>
      <c r="C8623">
        <v>105</v>
      </c>
      <c r="D8623" s="3"/>
      <c r="E8623" s="3">
        <v>9</v>
      </c>
    </row>
    <row r="8624" spans="1:5" x14ac:dyDescent="0.4">
      <c r="A8624">
        <v>2023</v>
      </c>
      <c r="B8624">
        <v>12</v>
      </c>
      <c r="C8624">
        <v>106</v>
      </c>
      <c r="D8624" s="3"/>
      <c r="E8624" s="3">
        <v>4</v>
      </c>
    </row>
    <row r="8625" spans="1:5" x14ac:dyDescent="0.4">
      <c r="A8625">
        <v>2023</v>
      </c>
      <c r="B8625">
        <v>12</v>
      </c>
      <c r="C8625">
        <v>107</v>
      </c>
      <c r="D8625" s="3"/>
      <c r="E8625" s="3"/>
    </row>
    <row r="8626" spans="1:5" x14ac:dyDescent="0.4">
      <c r="A8626">
        <v>2023</v>
      </c>
      <c r="B8626">
        <v>12</v>
      </c>
      <c r="C8626">
        <v>108</v>
      </c>
      <c r="D8626" s="3"/>
      <c r="E8626" s="3">
        <v>1</v>
      </c>
    </row>
    <row r="8627" spans="1:5" x14ac:dyDescent="0.4">
      <c r="A8627">
        <v>2023</v>
      </c>
      <c r="B8627">
        <v>12</v>
      </c>
      <c r="C8627">
        <v>109</v>
      </c>
      <c r="D8627" s="3"/>
      <c r="E8627" s="3"/>
    </row>
    <row r="8628" spans="1:5" x14ac:dyDescent="0.4">
      <c r="A8628">
        <v>2023</v>
      </c>
      <c r="B8628">
        <v>12</v>
      </c>
      <c r="C8628">
        <v>110</v>
      </c>
      <c r="D8628" s="3">
        <v>1</v>
      </c>
      <c r="E8628" s="3"/>
    </row>
    <row r="8629" spans="1:5" x14ac:dyDescent="0.4">
      <c r="A8629">
        <v>2023</v>
      </c>
      <c r="B8629">
        <v>12</v>
      </c>
      <c r="C8629">
        <v>111</v>
      </c>
      <c r="D8629" s="3"/>
      <c r="E8629" s="3"/>
    </row>
    <row r="8630" spans="1:5" x14ac:dyDescent="0.4">
      <c r="A8630">
        <v>2023</v>
      </c>
      <c r="B8630">
        <v>12</v>
      </c>
      <c r="C8630">
        <v>112</v>
      </c>
      <c r="D8630" s="3"/>
      <c r="E8630" s="3"/>
    </row>
    <row r="8631" spans="1:5" x14ac:dyDescent="0.4">
      <c r="A8631">
        <v>2023</v>
      </c>
      <c r="B8631">
        <v>12</v>
      </c>
      <c r="C8631">
        <v>113</v>
      </c>
      <c r="D8631" s="3"/>
      <c r="E8631" s="3"/>
    </row>
    <row r="8632" spans="1:5" x14ac:dyDescent="0.4">
      <c r="A8632">
        <v>2023</v>
      </c>
      <c r="B8632">
        <v>12</v>
      </c>
      <c r="C8632">
        <v>114</v>
      </c>
      <c r="D8632" s="3"/>
      <c r="E8632" s="3"/>
    </row>
    <row r="8633" spans="1:5" x14ac:dyDescent="0.4">
      <c r="A8633">
        <v>2023</v>
      </c>
      <c r="B8633">
        <v>12</v>
      </c>
      <c r="C8633">
        <v>115</v>
      </c>
      <c r="D8633" s="3"/>
      <c r="E8633" s="3"/>
    </row>
    <row r="8634" spans="1:5" x14ac:dyDescent="0.4">
      <c r="A8634">
        <v>2023</v>
      </c>
      <c r="B8634">
        <v>12</v>
      </c>
      <c r="C8634">
        <v>116</v>
      </c>
      <c r="D8634" s="3"/>
      <c r="E8634" s="3"/>
    </row>
    <row r="8635" spans="1:5" x14ac:dyDescent="0.4">
      <c r="A8635">
        <v>2023</v>
      </c>
      <c r="B8635">
        <v>12</v>
      </c>
      <c r="C8635">
        <v>117</v>
      </c>
      <c r="D8635" s="3"/>
      <c r="E8635" s="3"/>
    </row>
    <row r="8636" spans="1:5" x14ac:dyDescent="0.4">
      <c r="A8636">
        <v>2023</v>
      </c>
      <c r="B8636">
        <v>12</v>
      </c>
      <c r="C8636">
        <v>118</v>
      </c>
      <c r="D8636" s="3"/>
      <c r="E8636" s="3"/>
    </row>
    <row r="8637" spans="1:5" x14ac:dyDescent="0.4">
      <c r="A8637">
        <v>2023</v>
      </c>
      <c r="B8637">
        <v>12</v>
      </c>
      <c r="C8637">
        <v>119</v>
      </c>
      <c r="D8637" s="3"/>
      <c r="E8637" s="3"/>
    </row>
    <row r="8638" spans="1:5" x14ac:dyDescent="0.4">
      <c r="A8638">
        <v>2023</v>
      </c>
      <c r="B8638">
        <v>12</v>
      </c>
      <c r="C8638">
        <v>120</v>
      </c>
      <c r="D8638" s="3"/>
      <c r="E8638" s="3"/>
    </row>
    <row r="8639" spans="1:5" x14ac:dyDescent="0.4">
      <c r="A8639">
        <v>2023</v>
      </c>
      <c r="B8639">
        <v>12</v>
      </c>
      <c r="C8639">
        <v>121</v>
      </c>
      <c r="D8639" s="3"/>
      <c r="E8639" s="3"/>
    </row>
    <row r="8640" spans="1:5" x14ac:dyDescent="0.4">
      <c r="A8640">
        <v>2023</v>
      </c>
      <c r="B8640">
        <v>12</v>
      </c>
      <c r="C8640">
        <v>122</v>
      </c>
      <c r="D8640" s="3"/>
      <c r="E8640" s="3"/>
    </row>
    <row r="8641" spans="1:5" x14ac:dyDescent="0.4">
      <c r="A8641">
        <v>2023</v>
      </c>
      <c r="B8641">
        <v>12</v>
      </c>
      <c r="C8641">
        <v>123</v>
      </c>
      <c r="D8641" s="3"/>
      <c r="E8641" s="3"/>
    </row>
    <row r="8642" spans="1:5" x14ac:dyDescent="0.4">
      <c r="A8642">
        <v>2023</v>
      </c>
      <c r="B8642">
        <v>12</v>
      </c>
      <c r="C8642">
        <v>124</v>
      </c>
      <c r="D8642" s="3"/>
      <c r="E8642" s="3"/>
    </row>
    <row r="8643" spans="1:5" x14ac:dyDescent="0.4">
      <c r="A8643">
        <v>2023</v>
      </c>
      <c r="B8643">
        <v>12</v>
      </c>
      <c r="C8643">
        <v>125</v>
      </c>
      <c r="D8643" s="3"/>
      <c r="E8643" s="3"/>
    </row>
    <row r="8644" spans="1:5" x14ac:dyDescent="0.4">
      <c r="A8644">
        <v>2023</v>
      </c>
      <c r="B8644">
        <v>12</v>
      </c>
      <c r="C8644">
        <v>126</v>
      </c>
      <c r="D8644" s="3"/>
      <c r="E8644" s="3"/>
    </row>
    <row r="8645" spans="1:5" x14ac:dyDescent="0.4">
      <c r="A8645">
        <v>2023</v>
      </c>
      <c r="B8645">
        <v>12</v>
      </c>
      <c r="C8645">
        <v>127</v>
      </c>
      <c r="D8645" s="3"/>
      <c r="E8645" s="3"/>
    </row>
    <row r="8646" spans="1:5" x14ac:dyDescent="0.4">
      <c r="A8646">
        <v>2023</v>
      </c>
      <c r="B8646">
        <v>12</v>
      </c>
      <c r="C8646">
        <v>128</v>
      </c>
      <c r="D8646" s="3"/>
      <c r="E8646" s="3"/>
    </row>
    <row r="8647" spans="1:5" x14ac:dyDescent="0.4">
      <c r="A8647">
        <v>2023</v>
      </c>
      <c r="B8647">
        <v>12</v>
      </c>
      <c r="C8647">
        <v>129</v>
      </c>
      <c r="D8647" s="3"/>
      <c r="E8647" s="3"/>
    </row>
    <row r="8648" spans="1:5" x14ac:dyDescent="0.4">
      <c r="A8648">
        <v>2023</v>
      </c>
      <c r="B8648">
        <v>12</v>
      </c>
      <c r="C8648">
        <v>130</v>
      </c>
      <c r="D8648" s="3"/>
      <c r="E8648" s="3"/>
    </row>
    <row r="8649" spans="1:5" x14ac:dyDescent="0.4">
      <c r="A8649">
        <v>2024</v>
      </c>
      <c r="B8649">
        <v>1</v>
      </c>
      <c r="C8649">
        <v>0</v>
      </c>
      <c r="D8649" s="3">
        <v>815</v>
      </c>
      <c r="E8649" s="3">
        <v>814</v>
      </c>
    </row>
    <row r="8650" spans="1:5" x14ac:dyDescent="0.4">
      <c r="A8650">
        <v>2024</v>
      </c>
      <c r="B8650">
        <v>1</v>
      </c>
      <c r="C8650">
        <v>1</v>
      </c>
      <c r="D8650" s="3">
        <v>942</v>
      </c>
      <c r="E8650" s="3">
        <v>951</v>
      </c>
    </row>
    <row r="8651" spans="1:5" x14ac:dyDescent="0.4">
      <c r="A8651">
        <v>2024</v>
      </c>
      <c r="B8651">
        <v>1</v>
      </c>
      <c r="C8651">
        <v>2</v>
      </c>
      <c r="D8651" s="3">
        <v>996</v>
      </c>
      <c r="E8651" s="3">
        <v>938</v>
      </c>
    </row>
    <row r="8652" spans="1:5" x14ac:dyDescent="0.4">
      <c r="A8652">
        <v>2024</v>
      </c>
      <c r="B8652">
        <v>1</v>
      </c>
      <c r="C8652">
        <v>3</v>
      </c>
      <c r="D8652" s="3">
        <v>1061</v>
      </c>
      <c r="E8652" s="3">
        <v>1046</v>
      </c>
    </row>
    <row r="8653" spans="1:5" x14ac:dyDescent="0.4">
      <c r="A8653">
        <v>2024</v>
      </c>
      <c r="B8653">
        <v>1</v>
      </c>
      <c r="C8653">
        <v>4</v>
      </c>
      <c r="D8653" s="3">
        <v>1184</v>
      </c>
      <c r="E8653" s="3">
        <v>1071</v>
      </c>
    </row>
    <row r="8654" spans="1:5" x14ac:dyDescent="0.4">
      <c r="A8654">
        <v>2024</v>
      </c>
      <c r="B8654">
        <v>1</v>
      </c>
      <c r="C8654">
        <v>5</v>
      </c>
      <c r="D8654" s="3">
        <v>1224</v>
      </c>
      <c r="E8654" s="3">
        <v>1108</v>
      </c>
    </row>
    <row r="8655" spans="1:5" x14ac:dyDescent="0.4">
      <c r="A8655">
        <v>2024</v>
      </c>
      <c r="B8655">
        <v>1</v>
      </c>
      <c r="C8655">
        <v>6</v>
      </c>
      <c r="D8655" s="3">
        <v>1279</v>
      </c>
      <c r="E8655" s="3">
        <v>1224</v>
      </c>
    </row>
    <row r="8656" spans="1:5" x14ac:dyDescent="0.4">
      <c r="A8656">
        <v>2024</v>
      </c>
      <c r="B8656">
        <v>1</v>
      </c>
      <c r="C8656">
        <v>7</v>
      </c>
      <c r="D8656" s="3">
        <v>1385</v>
      </c>
      <c r="E8656" s="3">
        <v>1240</v>
      </c>
    </row>
    <row r="8657" spans="1:5" x14ac:dyDescent="0.4">
      <c r="A8657">
        <v>2024</v>
      </c>
      <c r="B8657">
        <v>1</v>
      </c>
      <c r="C8657">
        <v>8</v>
      </c>
      <c r="D8657" s="3">
        <v>1405</v>
      </c>
      <c r="E8657" s="3">
        <v>1312</v>
      </c>
    </row>
    <row r="8658" spans="1:5" x14ac:dyDescent="0.4">
      <c r="A8658">
        <v>2024</v>
      </c>
      <c r="B8658">
        <v>1</v>
      </c>
      <c r="C8658">
        <v>9</v>
      </c>
      <c r="D8658" s="3">
        <v>1381</v>
      </c>
      <c r="E8658" s="3">
        <v>1388</v>
      </c>
    </row>
    <row r="8659" spans="1:5" x14ac:dyDescent="0.4">
      <c r="A8659">
        <v>2024</v>
      </c>
      <c r="B8659">
        <v>1</v>
      </c>
      <c r="C8659">
        <v>10</v>
      </c>
      <c r="D8659" s="3">
        <v>1417</v>
      </c>
      <c r="E8659" s="3">
        <v>1428</v>
      </c>
    </row>
    <row r="8660" spans="1:5" x14ac:dyDescent="0.4">
      <c r="A8660">
        <v>2024</v>
      </c>
      <c r="B8660">
        <v>1</v>
      </c>
      <c r="C8660">
        <v>11</v>
      </c>
      <c r="D8660" s="3">
        <v>1496</v>
      </c>
      <c r="E8660" s="3">
        <v>1416</v>
      </c>
    </row>
    <row r="8661" spans="1:5" x14ac:dyDescent="0.4">
      <c r="A8661">
        <v>2024</v>
      </c>
      <c r="B8661">
        <v>1</v>
      </c>
      <c r="C8661">
        <v>12</v>
      </c>
      <c r="D8661" s="3">
        <v>1514</v>
      </c>
      <c r="E8661" s="3">
        <v>1526</v>
      </c>
    </row>
    <row r="8662" spans="1:5" x14ac:dyDescent="0.4">
      <c r="A8662">
        <v>2024</v>
      </c>
      <c r="B8662">
        <v>1</v>
      </c>
      <c r="C8662">
        <v>13</v>
      </c>
      <c r="D8662" s="3">
        <v>1623</v>
      </c>
      <c r="E8662" s="3">
        <v>1507</v>
      </c>
    </row>
    <row r="8663" spans="1:5" x14ac:dyDescent="0.4">
      <c r="A8663">
        <v>2024</v>
      </c>
      <c r="B8663">
        <v>1</v>
      </c>
      <c r="C8663">
        <v>14</v>
      </c>
      <c r="D8663" s="3">
        <v>1518</v>
      </c>
      <c r="E8663" s="3">
        <v>1481</v>
      </c>
    </row>
    <row r="8664" spans="1:5" x14ac:dyDescent="0.4">
      <c r="A8664">
        <v>2024</v>
      </c>
      <c r="B8664">
        <v>1</v>
      </c>
      <c r="C8664">
        <v>15</v>
      </c>
      <c r="D8664" s="3">
        <v>1689</v>
      </c>
      <c r="E8664" s="3">
        <v>1526</v>
      </c>
    </row>
    <row r="8665" spans="1:5" x14ac:dyDescent="0.4">
      <c r="A8665">
        <v>2024</v>
      </c>
      <c r="B8665">
        <v>1</v>
      </c>
      <c r="C8665">
        <v>16</v>
      </c>
      <c r="D8665" s="3">
        <v>1940</v>
      </c>
      <c r="E8665" s="3">
        <v>1628</v>
      </c>
    </row>
    <row r="8666" spans="1:5" x14ac:dyDescent="0.4">
      <c r="A8666">
        <v>2024</v>
      </c>
      <c r="B8666">
        <v>1</v>
      </c>
      <c r="C8666">
        <v>17</v>
      </c>
      <c r="D8666" s="3">
        <v>2050</v>
      </c>
      <c r="E8666" s="3">
        <v>1628</v>
      </c>
    </row>
    <row r="8667" spans="1:5" x14ac:dyDescent="0.4">
      <c r="A8667">
        <v>2024</v>
      </c>
      <c r="B8667">
        <v>1</v>
      </c>
      <c r="C8667">
        <v>18</v>
      </c>
      <c r="D8667" s="3">
        <v>2023</v>
      </c>
      <c r="E8667" s="3">
        <v>1567</v>
      </c>
    </row>
    <row r="8668" spans="1:5" x14ac:dyDescent="0.4">
      <c r="A8668">
        <v>2024</v>
      </c>
      <c r="B8668">
        <v>1</v>
      </c>
      <c r="C8668">
        <v>19</v>
      </c>
      <c r="D8668" s="3">
        <v>2275</v>
      </c>
      <c r="E8668" s="3">
        <v>1826</v>
      </c>
    </row>
    <row r="8669" spans="1:5" x14ac:dyDescent="0.4">
      <c r="A8669">
        <v>2024</v>
      </c>
      <c r="B8669">
        <v>1</v>
      </c>
      <c r="C8669">
        <v>20</v>
      </c>
      <c r="D8669" s="3">
        <v>2402</v>
      </c>
      <c r="E8669" s="3">
        <v>1818</v>
      </c>
    </row>
    <row r="8670" spans="1:5" x14ac:dyDescent="0.4">
      <c r="A8670">
        <v>2024</v>
      </c>
      <c r="B8670">
        <v>1</v>
      </c>
      <c r="C8670">
        <v>21</v>
      </c>
      <c r="D8670" s="3">
        <v>2402</v>
      </c>
      <c r="E8670" s="3">
        <v>1807</v>
      </c>
    </row>
    <row r="8671" spans="1:5" x14ac:dyDescent="0.4">
      <c r="A8671">
        <v>2024</v>
      </c>
      <c r="B8671">
        <v>1</v>
      </c>
      <c r="C8671">
        <v>22</v>
      </c>
      <c r="D8671" s="3">
        <v>2417</v>
      </c>
      <c r="E8671" s="3">
        <v>1776</v>
      </c>
    </row>
    <row r="8672" spans="1:5" x14ac:dyDescent="0.4">
      <c r="A8672">
        <v>2024</v>
      </c>
      <c r="B8672">
        <v>1</v>
      </c>
      <c r="C8672">
        <v>23</v>
      </c>
      <c r="D8672" s="3">
        <v>2112</v>
      </c>
      <c r="E8672" s="3">
        <v>1800</v>
      </c>
    </row>
    <row r="8673" spans="1:5" x14ac:dyDescent="0.4">
      <c r="A8673">
        <v>2024</v>
      </c>
      <c r="B8673">
        <v>1</v>
      </c>
      <c r="C8673">
        <v>24</v>
      </c>
      <c r="D8673" s="3">
        <v>1979</v>
      </c>
      <c r="E8673" s="3">
        <v>1609</v>
      </c>
    </row>
    <row r="8674" spans="1:5" x14ac:dyDescent="0.4">
      <c r="A8674">
        <v>2024</v>
      </c>
      <c r="B8674">
        <v>1</v>
      </c>
      <c r="C8674">
        <v>25</v>
      </c>
      <c r="D8674" s="3">
        <v>1859</v>
      </c>
      <c r="E8674" s="3">
        <v>1572</v>
      </c>
    </row>
    <row r="8675" spans="1:5" x14ac:dyDescent="0.4">
      <c r="A8675">
        <v>2024</v>
      </c>
      <c r="B8675">
        <v>1</v>
      </c>
      <c r="C8675">
        <v>26</v>
      </c>
      <c r="D8675" s="3">
        <v>1827</v>
      </c>
      <c r="E8675" s="3">
        <v>1556</v>
      </c>
    </row>
    <row r="8676" spans="1:5" x14ac:dyDescent="0.4">
      <c r="A8676">
        <v>2024</v>
      </c>
      <c r="B8676">
        <v>1</v>
      </c>
      <c r="C8676">
        <v>27</v>
      </c>
      <c r="D8676" s="3">
        <v>1874</v>
      </c>
      <c r="E8676" s="3">
        <v>1505</v>
      </c>
    </row>
    <row r="8677" spans="1:5" x14ac:dyDescent="0.4">
      <c r="A8677">
        <v>2024</v>
      </c>
      <c r="B8677">
        <v>1</v>
      </c>
      <c r="C8677">
        <v>28</v>
      </c>
      <c r="D8677" s="3">
        <v>1822</v>
      </c>
      <c r="E8677" s="3">
        <v>1460</v>
      </c>
    </row>
    <row r="8678" spans="1:5" x14ac:dyDescent="0.4">
      <c r="A8678">
        <v>2024</v>
      </c>
      <c r="B8678">
        <v>1</v>
      </c>
      <c r="C8678">
        <v>29</v>
      </c>
      <c r="D8678" s="3">
        <v>1780</v>
      </c>
      <c r="E8678" s="3">
        <v>1515</v>
      </c>
    </row>
    <row r="8679" spans="1:5" x14ac:dyDescent="0.4">
      <c r="A8679">
        <v>2024</v>
      </c>
      <c r="B8679">
        <v>1</v>
      </c>
      <c r="C8679">
        <v>30</v>
      </c>
      <c r="D8679" s="3">
        <v>1733</v>
      </c>
      <c r="E8679" s="3">
        <v>1382</v>
      </c>
    </row>
    <row r="8680" spans="1:5" x14ac:dyDescent="0.4">
      <c r="A8680">
        <v>2024</v>
      </c>
      <c r="B8680">
        <v>1</v>
      </c>
      <c r="C8680">
        <v>31</v>
      </c>
      <c r="D8680" s="3">
        <v>1707</v>
      </c>
      <c r="E8680" s="3">
        <v>1428</v>
      </c>
    </row>
    <row r="8681" spans="1:5" x14ac:dyDescent="0.4">
      <c r="A8681">
        <v>2024</v>
      </c>
      <c r="B8681">
        <v>1</v>
      </c>
      <c r="C8681">
        <v>32</v>
      </c>
      <c r="D8681" s="3">
        <v>1720</v>
      </c>
      <c r="E8681" s="3">
        <v>1436</v>
      </c>
    </row>
    <row r="8682" spans="1:5" x14ac:dyDescent="0.4">
      <c r="A8682">
        <v>2024</v>
      </c>
      <c r="B8682">
        <v>1</v>
      </c>
      <c r="C8682">
        <v>33</v>
      </c>
      <c r="D8682" s="3">
        <v>1757</v>
      </c>
      <c r="E8682" s="3">
        <v>1520</v>
      </c>
    </row>
    <row r="8683" spans="1:5" x14ac:dyDescent="0.4">
      <c r="A8683">
        <v>2024</v>
      </c>
      <c r="B8683">
        <v>1</v>
      </c>
      <c r="C8683">
        <v>34</v>
      </c>
      <c r="D8683" s="3">
        <v>1741</v>
      </c>
      <c r="E8683" s="3">
        <v>1579</v>
      </c>
    </row>
    <row r="8684" spans="1:5" x14ac:dyDescent="0.4">
      <c r="A8684">
        <v>2024</v>
      </c>
      <c r="B8684">
        <v>1</v>
      </c>
      <c r="C8684">
        <v>35</v>
      </c>
      <c r="D8684" s="3">
        <v>1948</v>
      </c>
      <c r="E8684" s="3">
        <v>1685</v>
      </c>
    </row>
    <row r="8685" spans="1:5" x14ac:dyDescent="0.4">
      <c r="A8685">
        <v>2024</v>
      </c>
      <c r="B8685">
        <v>1</v>
      </c>
      <c r="C8685">
        <v>36</v>
      </c>
      <c r="D8685" s="3">
        <v>1885</v>
      </c>
      <c r="E8685" s="3">
        <v>1691</v>
      </c>
    </row>
    <row r="8686" spans="1:5" x14ac:dyDescent="0.4">
      <c r="A8686">
        <v>2024</v>
      </c>
      <c r="B8686">
        <v>1</v>
      </c>
      <c r="C8686">
        <v>37</v>
      </c>
      <c r="D8686" s="3">
        <v>1931</v>
      </c>
      <c r="E8686" s="3">
        <v>1627</v>
      </c>
    </row>
    <row r="8687" spans="1:5" x14ac:dyDescent="0.4">
      <c r="A8687">
        <v>2024</v>
      </c>
      <c r="B8687">
        <v>1</v>
      </c>
      <c r="C8687">
        <v>38</v>
      </c>
      <c r="D8687" s="3">
        <v>1939</v>
      </c>
      <c r="E8687" s="3">
        <v>1814</v>
      </c>
    </row>
    <row r="8688" spans="1:5" x14ac:dyDescent="0.4">
      <c r="A8688">
        <v>2024</v>
      </c>
      <c r="B8688">
        <v>1</v>
      </c>
      <c r="C8688">
        <v>39</v>
      </c>
      <c r="D8688" s="3">
        <v>2082</v>
      </c>
      <c r="E8688" s="3">
        <v>1925</v>
      </c>
    </row>
    <row r="8689" spans="1:5" x14ac:dyDescent="0.4">
      <c r="A8689">
        <v>2024</v>
      </c>
      <c r="B8689">
        <v>1</v>
      </c>
      <c r="C8689">
        <v>40</v>
      </c>
      <c r="D8689" s="3">
        <v>2124</v>
      </c>
      <c r="E8689" s="3">
        <v>1999</v>
      </c>
    </row>
    <row r="8690" spans="1:5" x14ac:dyDescent="0.4">
      <c r="A8690">
        <v>2024</v>
      </c>
      <c r="B8690">
        <v>1</v>
      </c>
      <c r="C8690">
        <v>41</v>
      </c>
      <c r="D8690" s="3">
        <v>2102</v>
      </c>
      <c r="E8690" s="3">
        <v>1929</v>
      </c>
    </row>
    <row r="8691" spans="1:5" x14ac:dyDescent="0.4">
      <c r="A8691">
        <v>2024</v>
      </c>
      <c r="B8691">
        <v>1</v>
      </c>
      <c r="C8691">
        <v>42</v>
      </c>
      <c r="D8691" s="3">
        <v>2137</v>
      </c>
      <c r="E8691" s="3">
        <v>2014</v>
      </c>
    </row>
    <row r="8692" spans="1:5" x14ac:dyDescent="0.4">
      <c r="A8692">
        <v>2024</v>
      </c>
      <c r="B8692">
        <v>1</v>
      </c>
      <c r="C8692">
        <v>43</v>
      </c>
      <c r="D8692" s="3">
        <v>2219</v>
      </c>
      <c r="E8692" s="3">
        <v>2113</v>
      </c>
    </row>
    <row r="8693" spans="1:5" x14ac:dyDescent="0.4">
      <c r="A8693">
        <v>2024</v>
      </c>
      <c r="B8693">
        <v>1</v>
      </c>
      <c r="C8693">
        <v>44</v>
      </c>
      <c r="D8693" s="3">
        <v>2329</v>
      </c>
      <c r="E8693" s="3">
        <v>2235</v>
      </c>
    </row>
    <row r="8694" spans="1:5" x14ac:dyDescent="0.4">
      <c r="A8694">
        <v>2024</v>
      </c>
      <c r="B8694">
        <v>1</v>
      </c>
      <c r="C8694">
        <v>45</v>
      </c>
      <c r="D8694" s="3">
        <v>2513</v>
      </c>
      <c r="E8694" s="3">
        <v>2340</v>
      </c>
    </row>
    <row r="8695" spans="1:5" x14ac:dyDescent="0.4">
      <c r="A8695">
        <v>2024</v>
      </c>
      <c r="B8695">
        <v>1</v>
      </c>
      <c r="C8695">
        <v>46</v>
      </c>
      <c r="D8695" s="3">
        <v>2612</v>
      </c>
      <c r="E8695" s="3">
        <v>2464</v>
      </c>
    </row>
    <row r="8696" spans="1:5" x14ac:dyDescent="0.4">
      <c r="A8696">
        <v>2024</v>
      </c>
      <c r="B8696">
        <v>1</v>
      </c>
      <c r="C8696">
        <v>47</v>
      </c>
      <c r="D8696" s="3">
        <v>2778</v>
      </c>
      <c r="E8696" s="3">
        <v>2584</v>
      </c>
    </row>
    <row r="8697" spans="1:5" x14ac:dyDescent="0.4">
      <c r="A8697">
        <v>2024</v>
      </c>
      <c r="B8697">
        <v>1</v>
      </c>
      <c r="C8697">
        <v>48</v>
      </c>
      <c r="D8697" s="3">
        <v>2941</v>
      </c>
      <c r="E8697" s="3">
        <v>2782</v>
      </c>
    </row>
    <row r="8698" spans="1:5" x14ac:dyDescent="0.4">
      <c r="A8698">
        <v>2024</v>
      </c>
      <c r="B8698">
        <v>1</v>
      </c>
      <c r="C8698">
        <v>49</v>
      </c>
      <c r="D8698" s="3">
        <v>3067</v>
      </c>
      <c r="E8698" s="3">
        <v>2992</v>
      </c>
    </row>
    <row r="8699" spans="1:5" x14ac:dyDescent="0.4">
      <c r="A8699">
        <v>2024</v>
      </c>
      <c r="B8699">
        <v>1</v>
      </c>
      <c r="C8699">
        <v>50</v>
      </c>
      <c r="D8699" s="3">
        <v>3368</v>
      </c>
      <c r="E8699" s="3">
        <v>3129</v>
      </c>
    </row>
    <row r="8700" spans="1:5" x14ac:dyDescent="0.4">
      <c r="A8700">
        <v>2024</v>
      </c>
      <c r="B8700">
        <v>1</v>
      </c>
      <c r="C8700">
        <v>51</v>
      </c>
      <c r="D8700" s="3">
        <v>3436</v>
      </c>
      <c r="E8700" s="3">
        <v>3119</v>
      </c>
    </row>
    <row r="8701" spans="1:5" x14ac:dyDescent="0.4">
      <c r="A8701">
        <v>2024</v>
      </c>
      <c r="B8701">
        <v>1</v>
      </c>
      <c r="C8701">
        <v>52</v>
      </c>
      <c r="D8701" s="3">
        <v>3338</v>
      </c>
      <c r="E8701" s="3">
        <v>3145</v>
      </c>
    </row>
    <row r="8702" spans="1:5" x14ac:dyDescent="0.4">
      <c r="A8702">
        <v>2024</v>
      </c>
      <c r="B8702">
        <v>1</v>
      </c>
      <c r="C8702">
        <v>53</v>
      </c>
      <c r="D8702" s="3">
        <v>3246</v>
      </c>
      <c r="E8702" s="3">
        <v>3076</v>
      </c>
    </row>
    <row r="8703" spans="1:5" x14ac:dyDescent="0.4">
      <c r="A8703">
        <v>2024</v>
      </c>
      <c r="B8703">
        <v>1</v>
      </c>
      <c r="C8703">
        <v>54</v>
      </c>
      <c r="D8703" s="3">
        <v>3122</v>
      </c>
      <c r="E8703" s="3">
        <v>2917</v>
      </c>
    </row>
    <row r="8704" spans="1:5" x14ac:dyDescent="0.4">
      <c r="A8704">
        <v>2024</v>
      </c>
      <c r="B8704">
        <v>1</v>
      </c>
      <c r="C8704">
        <v>55</v>
      </c>
      <c r="D8704" s="3">
        <v>3083</v>
      </c>
      <c r="E8704" s="3">
        <v>2884</v>
      </c>
    </row>
    <row r="8705" spans="1:5" x14ac:dyDescent="0.4">
      <c r="A8705">
        <v>2024</v>
      </c>
      <c r="B8705">
        <v>1</v>
      </c>
      <c r="C8705">
        <v>56</v>
      </c>
      <c r="D8705" s="3">
        <v>3109</v>
      </c>
      <c r="E8705" s="3">
        <v>2920</v>
      </c>
    </row>
    <row r="8706" spans="1:5" x14ac:dyDescent="0.4">
      <c r="A8706">
        <v>2024</v>
      </c>
      <c r="B8706">
        <v>1</v>
      </c>
      <c r="C8706">
        <v>57</v>
      </c>
      <c r="D8706" s="3">
        <v>2334</v>
      </c>
      <c r="E8706" s="3">
        <v>2246</v>
      </c>
    </row>
    <row r="8707" spans="1:5" x14ac:dyDescent="0.4">
      <c r="A8707">
        <v>2024</v>
      </c>
      <c r="B8707">
        <v>1</v>
      </c>
      <c r="C8707">
        <v>58</v>
      </c>
      <c r="D8707" s="3">
        <v>2787</v>
      </c>
      <c r="E8707" s="3">
        <v>2697</v>
      </c>
    </row>
    <row r="8708" spans="1:5" x14ac:dyDescent="0.4">
      <c r="A8708">
        <v>2024</v>
      </c>
      <c r="B8708">
        <v>1</v>
      </c>
      <c r="C8708">
        <v>59</v>
      </c>
      <c r="D8708" s="3">
        <v>2572</v>
      </c>
      <c r="E8708" s="3">
        <v>2538</v>
      </c>
    </row>
    <row r="8709" spans="1:5" x14ac:dyDescent="0.4">
      <c r="A8709">
        <v>2024</v>
      </c>
      <c r="B8709">
        <v>1</v>
      </c>
      <c r="C8709">
        <v>60</v>
      </c>
      <c r="D8709" s="3">
        <v>2575</v>
      </c>
      <c r="E8709" s="3">
        <v>2456</v>
      </c>
    </row>
    <row r="8710" spans="1:5" x14ac:dyDescent="0.4">
      <c r="A8710">
        <v>2024</v>
      </c>
      <c r="B8710">
        <v>1</v>
      </c>
      <c r="C8710">
        <v>61</v>
      </c>
      <c r="D8710" s="3">
        <v>2423</v>
      </c>
      <c r="E8710" s="3">
        <v>2327</v>
      </c>
    </row>
    <row r="8711" spans="1:5" x14ac:dyDescent="0.4">
      <c r="A8711">
        <v>2024</v>
      </c>
      <c r="B8711">
        <v>1</v>
      </c>
      <c r="C8711">
        <v>62</v>
      </c>
      <c r="D8711" s="3">
        <v>2447</v>
      </c>
      <c r="E8711" s="3">
        <v>2273</v>
      </c>
    </row>
    <row r="8712" spans="1:5" x14ac:dyDescent="0.4">
      <c r="A8712">
        <v>2024</v>
      </c>
      <c r="B8712">
        <v>1</v>
      </c>
      <c r="C8712">
        <v>63</v>
      </c>
      <c r="D8712" s="3">
        <v>2256</v>
      </c>
      <c r="E8712" s="3">
        <v>2304</v>
      </c>
    </row>
    <row r="8713" spans="1:5" x14ac:dyDescent="0.4">
      <c r="A8713">
        <v>2024</v>
      </c>
      <c r="B8713">
        <v>1</v>
      </c>
      <c r="C8713">
        <v>64</v>
      </c>
      <c r="D8713" s="3">
        <v>2402</v>
      </c>
      <c r="E8713" s="3">
        <v>2177</v>
      </c>
    </row>
    <row r="8714" spans="1:5" x14ac:dyDescent="0.4">
      <c r="A8714">
        <v>2024</v>
      </c>
      <c r="B8714">
        <v>1</v>
      </c>
      <c r="C8714">
        <v>65</v>
      </c>
      <c r="D8714" s="3">
        <v>2274</v>
      </c>
      <c r="E8714" s="3">
        <v>2279</v>
      </c>
    </row>
    <row r="8715" spans="1:5" x14ac:dyDescent="0.4">
      <c r="A8715">
        <v>2024</v>
      </c>
      <c r="B8715">
        <v>1</v>
      </c>
      <c r="C8715">
        <v>66</v>
      </c>
      <c r="D8715" s="3">
        <v>2142</v>
      </c>
      <c r="E8715" s="3">
        <v>2123</v>
      </c>
    </row>
    <row r="8716" spans="1:5" x14ac:dyDescent="0.4">
      <c r="A8716">
        <v>2024</v>
      </c>
      <c r="B8716">
        <v>1</v>
      </c>
      <c r="C8716">
        <v>67</v>
      </c>
      <c r="D8716" s="3">
        <v>2253</v>
      </c>
      <c r="E8716" s="3">
        <v>2297</v>
      </c>
    </row>
    <row r="8717" spans="1:5" x14ac:dyDescent="0.4">
      <c r="A8717">
        <v>2024</v>
      </c>
      <c r="B8717">
        <v>1</v>
      </c>
      <c r="C8717">
        <v>68</v>
      </c>
      <c r="D8717" s="3">
        <v>2221</v>
      </c>
      <c r="E8717" s="3">
        <v>2284</v>
      </c>
    </row>
    <row r="8718" spans="1:5" x14ac:dyDescent="0.4">
      <c r="A8718">
        <v>2024</v>
      </c>
      <c r="B8718">
        <v>1</v>
      </c>
      <c r="C8718">
        <v>69</v>
      </c>
      <c r="D8718" s="3">
        <v>2251</v>
      </c>
      <c r="E8718" s="3">
        <v>2402</v>
      </c>
    </row>
    <row r="8719" spans="1:5" x14ac:dyDescent="0.4">
      <c r="A8719">
        <v>2024</v>
      </c>
      <c r="B8719">
        <v>1</v>
      </c>
      <c r="C8719">
        <v>70</v>
      </c>
      <c r="D8719" s="3">
        <v>2390</v>
      </c>
      <c r="E8719" s="3">
        <v>2414</v>
      </c>
    </row>
    <row r="8720" spans="1:5" x14ac:dyDescent="0.4">
      <c r="A8720">
        <v>2024</v>
      </c>
      <c r="B8720">
        <v>1</v>
      </c>
      <c r="C8720">
        <v>71</v>
      </c>
      <c r="D8720" s="3">
        <v>2533</v>
      </c>
      <c r="E8720" s="3">
        <v>2681</v>
      </c>
    </row>
    <row r="8721" spans="1:5" x14ac:dyDescent="0.4">
      <c r="A8721">
        <v>2024</v>
      </c>
      <c r="B8721">
        <v>1</v>
      </c>
      <c r="C8721">
        <v>72</v>
      </c>
      <c r="D8721" s="3">
        <v>2633</v>
      </c>
      <c r="E8721" s="3">
        <v>2897</v>
      </c>
    </row>
    <row r="8722" spans="1:5" x14ac:dyDescent="0.4">
      <c r="A8722">
        <v>2024</v>
      </c>
      <c r="B8722">
        <v>1</v>
      </c>
      <c r="C8722">
        <v>73</v>
      </c>
      <c r="D8722" s="3">
        <v>2819</v>
      </c>
      <c r="E8722" s="3">
        <v>3071</v>
      </c>
    </row>
    <row r="8723" spans="1:5" x14ac:dyDescent="0.4">
      <c r="A8723">
        <v>2024</v>
      </c>
      <c r="B8723">
        <v>1</v>
      </c>
      <c r="C8723">
        <v>74</v>
      </c>
      <c r="D8723" s="3">
        <v>3195</v>
      </c>
      <c r="E8723" s="3">
        <v>3728</v>
      </c>
    </row>
    <row r="8724" spans="1:5" x14ac:dyDescent="0.4">
      <c r="A8724">
        <v>2024</v>
      </c>
      <c r="B8724">
        <v>1</v>
      </c>
      <c r="C8724">
        <v>75</v>
      </c>
      <c r="D8724" s="3">
        <v>3085</v>
      </c>
      <c r="E8724" s="3">
        <v>3657</v>
      </c>
    </row>
    <row r="8725" spans="1:5" x14ac:dyDescent="0.4">
      <c r="A8725">
        <v>2024</v>
      </c>
      <c r="B8725">
        <v>1</v>
      </c>
      <c r="C8725">
        <v>76</v>
      </c>
      <c r="D8725" s="3">
        <v>3225</v>
      </c>
      <c r="E8725" s="3">
        <v>3840</v>
      </c>
    </row>
    <row r="8726" spans="1:5" x14ac:dyDescent="0.4">
      <c r="A8726">
        <v>2024</v>
      </c>
      <c r="B8726">
        <v>1</v>
      </c>
      <c r="C8726">
        <v>77</v>
      </c>
      <c r="D8726" s="3">
        <v>2199</v>
      </c>
      <c r="E8726" s="3">
        <v>2757</v>
      </c>
    </row>
    <row r="8727" spans="1:5" x14ac:dyDescent="0.4">
      <c r="A8727">
        <v>2024</v>
      </c>
      <c r="B8727">
        <v>1</v>
      </c>
      <c r="C8727">
        <v>78</v>
      </c>
      <c r="D8727" s="3">
        <v>1727</v>
      </c>
      <c r="E8727" s="3">
        <v>2316</v>
      </c>
    </row>
    <row r="8728" spans="1:5" x14ac:dyDescent="0.4">
      <c r="A8728">
        <v>2024</v>
      </c>
      <c r="B8728">
        <v>1</v>
      </c>
      <c r="C8728">
        <v>79</v>
      </c>
      <c r="D8728" s="3">
        <v>2232</v>
      </c>
      <c r="E8728" s="3">
        <v>2908</v>
      </c>
    </row>
    <row r="8729" spans="1:5" x14ac:dyDescent="0.4">
      <c r="A8729">
        <v>2024</v>
      </c>
      <c r="B8729">
        <v>1</v>
      </c>
      <c r="C8729">
        <v>80</v>
      </c>
      <c r="D8729" s="3">
        <v>2374</v>
      </c>
      <c r="E8729" s="3">
        <v>3000</v>
      </c>
    </row>
    <row r="8730" spans="1:5" x14ac:dyDescent="0.4">
      <c r="A8730">
        <v>2024</v>
      </c>
      <c r="B8730">
        <v>1</v>
      </c>
      <c r="C8730">
        <v>81</v>
      </c>
      <c r="D8730" s="3">
        <v>2272</v>
      </c>
      <c r="E8730" s="3">
        <v>2786</v>
      </c>
    </row>
    <row r="8731" spans="1:5" x14ac:dyDescent="0.4">
      <c r="A8731">
        <v>2024</v>
      </c>
      <c r="B8731">
        <v>1</v>
      </c>
      <c r="C8731">
        <v>82</v>
      </c>
      <c r="D8731" s="3">
        <v>2160</v>
      </c>
      <c r="E8731" s="3">
        <v>2856</v>
      </c>
    </row>
    <row r="8732" spans="1:5" x14ac:dyDescent="0.4">
      <c r="A8732">
        <v>2024</v>
      </c>
      <c r="B8732">
        <v>1</v>
      </c>
      <c r="C8732">
        <v>83</v>
      </c>
      <c r="D8732" s="3">
        <v>1768</v>
      </c>
      <c r="E8732" s="3">
        <v>2404</v>
      </c>
    </row>
    <row r="8733" spans="1:5" x14ac:dyDescent="0.4">
      <c r="A8733">
        <v>2024</v>
      </c>
      <c r="B8733">
        <v>1</v>
      </c>
      <c r="C8733">
        <v>84</v>
      </c>
      <c r="D8733" s="3">
        <v>1545</v>
      </c>
      <c r="E8733" s="3">
        <v>2103</v>
      </c>
    </row>
    <row r="8734" spans="1:5" x14ac:dyDescent="0.4">
      <c r="A8734">
        <v>2024</v>
      </c>
      <c r="B8734">
        <v>1</v>
      </c>
      <c r="C8734">
        <v>85</v>
      </c>
      <c r="D8734" s="3">
        <v>1291</v>
      </c>
      <c r="E8734" s="3">
        <v>1921</v>
      </c>
    </row>
    <row r="8735" spans="1:5" x14ac:dyDescent="0.4">
      <c r="A8735">
        <v>2024</v>
      </c>
      <c r="B8735">
        <v>1</v>
      </c>
      <c r="C8735">
        <v>86</v>
      </c>
      <c r="D8735" s="3">
        <v>1298</v>
      </c>
      <c r="E8735" s="3">
        <v>1947</v>
      </c>
    </row>
    <row r="8736" spans="1:5" x14ac:dyDescent="0.4">
      <c r="A8736">
        <v>2024</v>
      </c>
      <c r="B8736">
        <v>1</v>
      </c>
      <c r="C8736">
        <v>87</v>
      </c>
      <c r="D8736" s="3">
        <v>1104</v>
      </c>
      <c r="E8736" s="3">
        <v>1668</v>
      </c>
    </row>
    <row r="8737" spans="1:5" x14ac:dyDescent="0.4">
      <c r="A8737">
        <v>2024</v>
      </c>
      <c r="B8737">
        <v>1</v>
      </c>
      <c r="C8737">
        <v>88</v>
      </c>
      <c r="D8737" s="3">
        <v>1029</v>
      </c>
      <c r="E8737" s="3">
        <v>1667</v>
      </c>
    </row>
    <row r="8738" spans="1:5" x14ac:dyDescent="0.4">
      <c r="A8738">
        <v>2024</v>
      </c>
      <c r="B8738">
        <v>1</v>
      </c>
      <c r="C8738">
        <v>89</v>
      </c>
      <c r="D8738" s="3">
        <v>768</v>
      </c>
      <c r="E8738" s="3">
        <v>1453</v>
      </c>
    </row>
    <row r="8739" spans="1:5" x14ac:dyDescent="0.4">
      <c r="A8739">
        <v>2024</v>
      </c>
      <c r="B8739">
        <v>1</v>
      </c>
      <c r="C8739">
        <v>90</v>
      </c>
      <c r="D8739" s="3">
        <v>617</v>
      </c>
      <c r="E8739" s="3">
        <v>1237</v>
      </c>
    </row>
    <row r="8740" spans="1:5" x14ac:dyDescent="0.4">
      <c r="A8740">
        <v>2024</v>
      </c>
      <c r="B8740">
        <v>1</v>
      </c>
      <c r="C8740">
        <v>91</v>
      </c>
      <c r="D8740" s="3">
        <v>500</v>
      </c>
      <c r="E8740" s="3">
        <v>1088</v>
      </c>
    </row>
    <row r="8741" spans="1:5" x14ac:dyDescent="0.4">
      <c r="A8741">
        <v>2024</v>
      </c>
      <c r="B8741">
        <v>1</v>
      </c>
      <c r="C8741">
        <v>92</v>
      </c>
      <c r="D8741" s="3">
        <v>354</v>
      </c>
      <c r="E8741" s="3">
        <v>875</v>
      </c>
    </row>
    <row r="8742" spans="1:5" x14ac:dyDescent="0.4">
      <c r="A8742">
        <v>2024</v>
      </c>
      <c r="B8742">
        <v>1</v>
      </c>
      <c r="C8742">
        <v>93</v>
      </c>
      <c r="D8742" s="3">
        <v>269</v>
      </c>
      <c r="E8742" s="3">
        <v>695</v>
      </c>
    </row>
    <row r="8743" spans="1:5" x14ac:dyDescent="0.4">
      <c r="A8743">
        <v>2024</v>
      </c>
      <c r="B8743">
        <v>1</v>
      </c>
      <c r="C8743">
        <v>94</v>
      </c>
      <c r="D8743" s="3">
        <v>181</v>
      </c>
      <c r="E8743" s="3">
        <v>607</v>
      </c>
    </row>
    <row r="8744" spans="1:5" x14ac:dyDescent="0.4">
      <c r="A8744">
        <v>2024</v>
      </c>
      <c r="B8744">
        <v>1</v>
      </c>
      <c r="C8744">
        <v>95</v>
      </c>
      <c r="D8744" s="3">
        <v>136</v>
      </c>
      <c r="E8744" s="3">
        <v>441</v>
      </c>
    </row>
    <row r="8745" spans="1:5" x14ac:dyDescent="0.4">
      <c r="A8745">
        <v>2024</v>
      </c>
      <c r="B8745">
        <v>1</v>
      </c>
      <c r="C8745">
        <v>96</v>
      </c>
      <c r="D8745" s="3">
        <v>122</v>
      </c>
      <c r="E8745" s="3">
        <v>342</v>
      </c>
    </row>
    <row r="8746" spans="1:5" x14ac:dyDescent="0.4">
      <c r="A8746">
        <v>2024</v>
      </c>
      <c r="B8746">
        <v>1</v>
      </c>
      <c r="C8746">
        <v>97</v>
      </c>
      <c r="D8746" s="3">
        <v>54</v>
      </c>
      <c r="E8746" s="3">
        <v>248</v>
      </c>
    </row>
    <row r="8747" spans="1:5" x14ac:dyDescent="0.4">
      <c r="A8747">
        <v>2024</v>
      </c>
      <c r="B8747">
        <v>1</v>
      </c>
      <c r="C8747">
        <v>98</v>
      </c>
      <c r="D8747" s="3">
        <v>44</v>
      </c>
      <c r="E8747" s="3">
        <v>215</v>
      </c>
    </row>
    <row r="8748" spans="1:5" x14ac:dyDescent="0.4">
      <c r="A8748">
        <v>2024</v>
      </c>
      <c r="B8748">
        <v>1</v>
      </c>
      <c r="C8748">
        <v>99</v>
      </c>
      <c r="D8748" s="3">
        <v>22</v>
      </c>
      <c r="E8748" s="3">
        <v>132</v>
      </c>
    </row>
    <row r="8749" spans="1:5" x14ac:dyDescent="0.4">
      <c r="A8749">
        <v>2024</v>
      </c>
      <c r="B8749">
        <v>1</v>
      </c>
      <c r="C8749">
        <v>100</v>
      </c>
      <c r="D8749" s="3">
        <v>11</v>
      </c>
      <c r="E8749" s="3">
        <v>93</v>
      </c>
    </row>
    <row r="8750" spans="1:5" x14ac:dyDescent="0.4">
      <c r="A8750">
        <v>2024</v>
      </c>
      <c r="B8750">
        <v>1</v>
      </c>
      <c r="C8750">
        <v>101</v>
      </c>
      <c r="D8750" s="3">
        <v>7</v>
      </c>
      <c r="E8750" s="3">
        <v>60</v>
      </c>
    </row>
    <row r="8751" spans="1:5" x14ac:dyDescent="0.4">
      <c r="A8751">
        <v>2024</v>
      </c>
      <c r="B8751">
        <v>1</v>
      </c>
      <c r="C8751">
        <v>102</v>
      </c>
      <c r="D8751" s="3">
        <v>4</v>
      </c>
      <c r="E8751" s="3">
        <v>32</v>
      </c>
    </row>
    <row r="8752" spans="1:5" x14ac:dyDescent="0.4">
      <c r="A8752">
        <v>2024</v>
      </c>
      <c r="B8752">
        <v>1</v>
      </c>
      <c r="C8752">
        <v>103</v>
      </c>
      <c r="D8752" s="3"/>
      <c r="E8752" s="3">
        <v>30</v>
      </c>
    </row>
    <row r="8753" spans="1:5" x14ac:dyDescent="0.4">
      <c r="A8753">
        <v>2024</v>
      </c>
      <c r="B8753">
        <v>1</v>
      </c>
      <c r="C8753">
        <v>104</v>
      </c>
      <c r="D8753" s="3">
        <v>3</v>
      </c>
      <c r="E8753" s="3">
        <v>11</v>
      </c>
    </row>
    <row r="8754" spans="1:5" x14ac:dyDescent="0.4">
      <c r="A8754">
        <v>2024</v>
      </c>
      <c r="B8754">
        <v>1</v>
      </c>
      <c r="C8754">
        <v>105</v>
      </c>
      <c r="D8754" s="3"/>
      <c r="E8754" s="3">
        <v>9</v>
      </c>
    </row>
    <row r="8755" spans="1:5" x14ac:dyDescent="0.4">
      <c r="A8755">
        <v>2024</v>
      </c>
      <c r="B8755">
        <v>1</v>
      </c>
      <c r="C8755">
        <v>106</v>
      </c>
      <c r="D8755" s="3"/>
      <c r="E8755" s="3">
        <v>4</v>
      </c>
    </row>
    <row r="8756" spans="1:5" x14ac:dyDescent="0.4">
      <c r="A8756">
        <v>2024</v>
      </c>
      <c r="B8756">
        <v>1</v>
      </c>
      <c r="C8756">
        <v>107</v>
      </c>
      <c r="D8756" s="3"/>
      <c r="E8756" s="3"/>
    </row>
    <row r="8757" spans="1:5" x14ac:dyDescent="0.4">
      <c r="A8757">
        <v>2024</v>
      </c>
      <c r="B8757">
        <v>1</v>
      </c>
      <c r="C8757">
        <v>108</v>
      </c>
      <c r="D8757" s="3"/>
      <c r="E8757" s="3">
        <v>1</v>
      </c>
    </row>
    <row r="8758" spans="1:5" x14ac:dyDescent="0.4">
      <c r="A8758">
        <v>2024</v>
      </c>
      <c r="B8758">
        <v>1</v>
      </c>
      <c r="C8758">
        <v>109</v>
      </c>
      <c r="D8758" s="3"/>
      <c r="E8758" s="3"/>
    </row>
    <row r="8759" spans="1:5" x14ac:dyDescent="0.4">
      <c r="A8759">
        <v>2024</v>
      </c>
      <c r="B8759">
        <v>1</v>
      </c>
      <c r="C8759">
        <v>110</v>
      </c>
      <c r="D8759" s="3">
        <v>1</v>
      </c>
      <c r="E8759" s="3"/>
    </row>
    <row r="8760" spans="1:5" x14ac:dyDescent="0.4">
      <c r="A8760">
        <v>2024</v>
      </c>
      <c r="B8760">
        <v>1</v>
      </c>
      <c r="C8760">
        <v>111</v>
      </c>
      <c r="D8760" s="3"/>
      <c r="E8760" s="3"/>
    </row>
    <row r="8761" spans="1:5" x14ac:dyDescent="0.4">
      <c r="A8761">
        <v>2024</v>
      </c>
      <c r="B8761">
        <v>1</v>
      </c>
      <c r="C8761">
        <v>112</v>
      </c>
      <c r="D8761" s="3"/>
      <c r="E8761" s="3"/>
    </row>
    <row r="8762" spans="1:5" x14ac:dyDescent="0.4">
      <c r="A8762">
        <v>2024</v>
      </c>
      <c r="B8762">
        <v>1</v>
      </c>
      <c r="C8762">
        <v>113</v>
      </c>
      <c r="D8762" s="3"/>
      <c r="E8762" s="3"/>
    </row>
    <row r="8763" spans="1:5" x14ac:dyDescent="0.4">
      <c r="A8763">
        <v>2024</v>
      </c>
      <c r="B8763">
        <v>1</v>
      </c>
      <c r="C8763">
        <v>114</v>
      </c>
      <c r="D8763" s="3"/>
      <c r="E8763" s="3"/>
    </row>
    <row r="8764" spans="1:5" x14ac:dyDescent="0.4">
      <c r="A8764">
        <v>2024</v>
      </c>
      <c r="B8764">
        <v>1</v>
      </c>
      <c r="C8764">
        <v>115</v>
      </c>
      <c r="D8764" s="3"/>
      <c r="E8764" s="3"/>
    </row>
    <row r="8765" spans="1:5" x14ac:dyDescent="0.4">
      <c r="A8765">
        <v>2024</v>
      </c>
      <c r="B8765">
        <v>1</v>
      </c>
      <c r="C8765">
        <v>116</v>
      </c>
      <c r="D8765" s="3"/>
      <c r="E8765" s="3"/>
    </row>
    <row r="8766" spans="1:5" x14ac:dyDescent="0.4">
      <c r="A8766">
        <v>2024</v>
      </c>
      <c r="B8766">
        <v>1</v>
      </c>
      <c r="C8766">
        <v>117</v>
      </c>
      <c r="D8766" s="3"/>
      <c r="E8766" s="3"/>
    </row>
    <row r="8767" spans="1:5" x14ac:dyDescent="0.4">
      <c r="A8767">
        <v>2024</v>
      </c>
      <c r="B8767">
        <v>1</v>
      </c>
      <c r="C8767">
        <v>118</v>
      </c>
      <c r="D8767" s="3"/>
      <c r="E8767" s="3"/>
    </row>
    <row r="8768" spans="1:5" x14ac:dyDescent="0.4">
      <c r="A8768">
        <v>2024</v>
      </c>
      <c r="B8768">
        <v>1</v>
      </c>
      <c r="C8768">
        <v>119</v>
      </c>
      <c r="D8768" s="3"/>
      <c r="E8768" s="3"/>
    </row>
    <row r="8769" spans="1:5" x14ac:dyDescent="0.4">
      <c r="A8769">
        <v>2024</v>
      </c>
      <c r="B8769">
        <v>1</v>
      </c>
      <c r="C8769">
        <v>120</v>
      </c>
      <c r="D8769" s="3"/>
      <c r="E8769" s="3"/>
    </row>
    <row r="8770" spans="1:5" x14ac:dyDescent="0.4">
      <c r="A8770">
        <v>2024</v>
      </c>
      <c r="B8770">
        <v>1</v>
      </c>
      <c r="C8770">
        <v>121</v>
      </c>
      <c r="D8770" s="3"/>
      <c r="E8770" s="3"/>
    </row>
    <row r="8771" spans="1:5" x14ac:dyDescent="0.4">
      <c r="A8771">
        <v>2024</v>
      </c>
      <c r="B8771">
        <v>1</v>
      </c>
      <c r="C8771">
        <v>122</v>
      </c>
      <c r="D8771" s="3"/>
      <c r="E8771" s="3"/>
    </row>
    <row r="8772" spans="1:5" x14ac:dyDescent="0.4">
      <c r="A8772">
        <v>2024</v>
      </c>
      <c r="B8772">
        <v>1</v>
      </c>
      <c r="C8772">
        <v>123</v>
      </c>
      <c r="D8772" s="3"/>
      <c r="E8772" s="3"/>
    </row>
    <row r="8773" spans="1:5" x14ac:dyDescent="0.4">
      <c r="A8773">
        <v>2024</v>
      </c>
      <c r="B8773">
        <v>1</v>
      </c>
      <c r="C8773">
        <v>124</v>
      </c>
      <c r="D8773" s="3"/>
      <c r="E8773" s="3"/>
    </row>
    <row r="8774" spans="1:5" x14ac:dyDescent="0.4">
      <c r="A8774">
        <v>2024</v>
      </c>
      <c r="B8774">
        <v>1</v>
      </c>
      <c r="C8774">
        <v>125</v>
      </c>
      <c r="D8774" s="3"/>
      <c r="E8774" s="3"/>
    </row>
    <row r="8775" spans="1:5" x14ac:dyDescent="0.4">
      <c r="A8775">
        <v>2024</v>
      </c>
      <c r="B8775">
        <v>1</v>
      </c>
      <c r="C8775">
        <v>126</v>
      </c>
      <c r="D8775" s="3"/>
      <c r="E8775" s="3"/>
    </row>
    <row r="8776" spans="1:5" x14ac:dyDescent="0.4">
      <c r="A8776">
        <v>2024</v>
      </c>
      <c r="B8776">
        <v>1</v>
      </c>
      <c r="C8776">
        <v>127</v>
      </c>
      <c r="D8776" s="3"/>
      <c r="E8776" s="3"/>
    </row>
    <row r="8777" spans="1:5" x14ac:dyDescent="0.4">
      <c r="A8777">
        <v>2024</v>
      </c>
      <c r="B8777">
        <v>1</v>
      </c>
      <c r="C8777">
        <v>128</v>
      </c>
      <c r="D8777" s="3"/>
      <c r="E8777" s="3"/>
    </row>
    <row r="8778" spans="1:5" x14ac:dyDescent="0.4">
      <c r="A8778">
        <v>2024</v>
      </c>
      <c r="B8778">
        <v>1</v>
      </c>
      <c r="C8778">
        <v>129</v>
      </c>
      <c r="D8778" s="3"/>
      <c r="E8778" s="3"/>
    </row>
    <row r="8779" spans="1:5" x14ac:dyDescent="0.4">
      <c r="A8779">
        <v>2024</v>
      </c>
      <c r="B8779">
        <v>1</v>
      </c>
      <c r="C8779">
        <v>130</v>
      </c>
      <c r="D8779" s="3"/>
      <c r="E8779" s="3"/>
    </row>
    <row r="8780" spans="1:5" x14ac:dyDescent="0.4">
      <c r="A8780">
        <v>2024</v>
      </c>
      <c r="B8780">
        <v>2</v>
      </c>
      <c r="C8780">
        <v>0</v>
      </c>
      <c r="D8780" s="3">
        <v>816</v>
      </c>
      <c r="E8780" s="3">
        <v>838</v>
      </c>
    </row>
    <row r="8781" spans="1:5" x14ac:dyDescent="0.4">
      <c r="A8781">
        <v>2024</v>
      </c>
      <c r="B8781">
        <v>2</v>
      </c>
      <c r="C8781">
        <v>1</v>
      </c>
      <c r="D8781" s="3">
        <v>947</v>
      </c>
      <c r="E8781" s="3">
        <v>931</v>
      </c>
    </row>
    <row r="8782" spans="1:5" x14ac:dyDescent="0.4">
      <c r="A8782">
        <v>2024</v>
      </c>
      <c r="B8782">
        <v>2</v>
      </c>
      <c r="C8782">
        <v>2</v>
      </c>
      <c r="D8782" s="3">
        <v>996</v>
      </c>
      <c r="E8782" s="3">
        <v>956</v>
      </c>
    </row>
    <row r="8783" spans="1:5" x14ac:dyDescent="0.4">
      <c r="A8783">
        <v>2024</v>
      </c>
      <c r="B8783">
        <v>2</v>
      </c>
      <c r="C8783">
        <v>3</v>
      </c>
      <c r="D8783" s="3">
        <v>1050</v>
      </c>
      <c r="E8783" s="3">
        <v>1023</v>
      </c>
    </row>
    <row r="8784" spans="1:5" x14ac:dyDescent="0.4">
      <c r="A8784">
        <v>2024</v>
      </c>
      <c r="B8784">
        <v>2</v>
      </c>
      <c r="C8784">
        <v>4</v>
      </c>
      <c r="D8784" s="3">
        <v>1172</v>
      </c>
      <c r="E8784" s="3">
        <v>1077</v>
      </c>
    </row>
    <row r="8785" spans="1:5" x14ac:dyDescent="0.4">
      <c r="A8785">
        <v>2024</v>
      </c>
      <c r="B8785">
        <v>2</v>
      </c>
      <c r="C8785">
        <v>5</v>
      </c>
      <c r="D8785" s="3">
        <v>1212</v>
      </c>
      <c r="E8785" s="3">
        <v>1099</v>
      </c>
    </row>
    <row r="8786" spans="1:5" x14ac:dyDescent="0.4">
      <c r="A8786">
        <v>2024</v>
      </c>
      <c r="B8786">
        <v>2</v>
      </c>
      <c r="C8786">
        <v>6</v>
      </c>
      <c r="D8786" s="3">
        <v>1276</v>
      </c>
      <c r="E8786" s="3">
        <v>1225</v>
      </c>
    </row>
    <row r="8787" spans="1:5" x14ac:dyDescent="0.4">
      <c r="A8787">
        <v>2024</v>
      </c>
      <c r="B8787">
        <v>2</v>
      </c>
      <c r="C8787">
        <v>7</v>
      </c>
      <c r="D8787" s="3">
        <v>1380</v>
      </c>
      <c r="E8787" s="3">
        <v>1236</v>
      </c>
    </row>
    <row r="8788" spans="1:5" x14ac:dyDescent="0.4">
      <c r="A8788">
        <v>2024</v>
      </c>
      <c r="B8788">
        <v>2</v>
      </c>
      <c r="C8788">
        <v>8</v>
      </c>
      <c r="D8788" s="3">
        <v>1407</v>
      </c>
      <c r="E8788" s="3">
        <v>1286</v>
      </c>
    </row>
    <row r="8789" spans="1:5" x14ac:dyDescent="0.4">
      <c r="A8789">
        <v>2024</v>
      </c>
      <c r="B8789">
        <v>2</v>
      </c>
      <c r="C8789">
        <v>9</v>
      </c>
      <c r="D8789" s="3">
        <v>1394</v>
      </c>
      <c r="E8789" s="3">
        <v>1392</v>
      </c>
    </row>
    <row r="8790" spans="1:5" x14ac:dyDescent="0.4">
      <c r="A8790">
        <v>2024</v>
      </c>
      <c r="B8790">
        <v>2</v>
      </c>
      <c r="C8790">
        <v>10</v>
      </c>
      <c r="D8790" s="3">
        <v>1402</v>
      </c>
      <c r="E8790" s="3">
        <v>1428</v>
      </c>
    </row>
    <row r="8791" spans="1:5" x14ac:dyDescent="0.4">
      <c r="A8791">
        <v>2024</v>
      </c>
      <c r="B8791">
        <v>2</v>
      </c>
      <c r="C8791">
        <v>11</v>
      </c>
      <c r="D8791" s="3">
        <v>1498</v>
      </c>
      <c r="E8791" s="3">
        <v>1406</v>
      </c>
    </row>
    <row r="8792" spans="1:5" x14ac:dyDescent="0.4">
      <c r="A8792">
        <v>2024</v>
      </c>
      <c r="B8792">
        <v>2</v>
      </c>
      <c r="C8792">
        <v>12</v>
      </c>
      <c r="D8792" s="3">
        <v>1499</v>
      </c>
      <c r="E8792" s="3">
        <v>1525</v>
      </c>
    </row>
    <row r="8793" spans="1:5" x14ac:dyDescent="0.4">
      <c r="A8793">
        <v>2024</v>
      </c>
      <c r="B8793">
        <v>2</v>
      </c>
      <c r="C8793">
        <v>13</v>
      </c>
      <c r="D8793" s="3">
        <v>1618</v>
      </c>
      <c r="E8793" s="3">
        <v>1514</v>
      </c>
    </row>
    <row r="8794" spans="1:5" x14ac:dyDescent="0.4">
      <c r="A8794">
        <v>2024</v>
      </c>
      <c r="B8794">
        <v>2</v>
      </c>
      <c r="C8794">
        <v>14</v>
      </c>
      <c r="D8794" s="3">
        <v>1529</v>
      </c>
      <c r="E8794" s="3">
        <v>1482</v>
      </c>
    </row>
    <row r="8795" spans="1:5" x14ac:dyDescent="0.4">
      <c r="A8795">
        <v>2024</v>
      </c>
      <c r="B8795">
        <v>2</v>
      </c>
      <c r="C8795">
        <v>15</v>
      </c>
      <c r="D8795" s="3">
        <v>1664</v>
      </c>
      <c r="E8795" s="3">
        <v>1510</v>
      </c>
    </row>
    <row r="8796" spans="1:5" x14ac:dyDescent="0.4">
      <c r="A8796">
        <v>2024</v>
      </c>
      <c r="B8796">
        <v>2</v>
      </c>
      <c r="C8796">
        <v>16</v>
      </c>
      <c r="D8796" s="3">
        <v>1935</v>
      </c>
      <c r="E8796" s="3">
        <v>1643</v>
      </c>
    </row>
    <row r="8797" spans="1:5" x14ac:dyDescent="0.4">
      <c r="A8797">
        <v>2024</v>
      </c>
      <c r="B8797">
        <v>2</v>
      </c>
      <c r="C8797">
        <v>17</v>
      </c>
      <c r="D8797" s="3">
        <v>2058</v>
      </c>
      <c r="E8797" s="3">
        <v>1619</v>
      </c>
    </row>
    <row r="8798" spans="1:5" x14ac:dyDescent="0.4">
      <c r="A8798">
        <v>2024</v>
      </c>
      <c r="B8798">
        <v>2</v>
      </c>
      <c r="C8798">
        <v>18</v>
      </c>
      <c r="D8798" s="3">
        <v>2004</v>
      </c>
      <c r="E8798" s="3">
        <v>1553</v>
      </c>
    </row>
    <row r="8799" spans="1:5" x14ac:dyDescent="0.4">
      <c r="A8799">
        <v>2024</v>
      </c>
      <c r="B8799">
        <v>2</v>
      </c>
      <c r="C8799">
        <v>19</v>
      </c>
      <c r="D8799" s="3">
        <v>2241</v>
      </c>
      <c r="E8799" s="3">
        <v>1826</v>
      </c>
    </row>
    <row r="8800" spans="1:5" x14ac:dyDescent="0.4">
      <c r="A8800">
        <v>2024</v>
      </c>
      <c r="B8800">
        <v>2</v>
      </c>
      <c r="C8800">
        <v>20</v>
      </c>
      <c r="D8800" s="3">
        <v>2401</v>
      </c>
      <c r="E8800" s="3">
        <v>1811</v>
      </c>
    </row>
    <row r="8801" spans="1:5" x14ac:dyDescent="0.4">
      <c r="A8801">
        <v>2024</v>
      </c>
      <c r="B8801">
        <v>2</v>
      </c>
      <c r="C8801">
        <v>21</v>
      </c>
      <c r="D8801" s="3">
        <v>2384</v>
      </c>
      <c r="E8801" s="3">
        <v>1807</v>
      </c>
    </row>
    <row r="8802" spans="1:5" x14ac:dyDescent="0.4">
      <c r="A8802">
        <v>2024</v>
      </c>
      <c r="B8802">
        <v>2</v>
      </c>
      <c r="C8802">
        <v>22</v>
      </c>
      <c r="D8802" s="3">
        <v>2472</v>
      </c>
      <c r="E8802" s="3">
        <v>1780</v>
      </c>
    </row>
    <row r="8803" spans="1:5" x14ac:dyDescent="0.4">
      <c r="A8803">
        <v>2024</v>
      </c>
      <c r="B8803">
        <v>2</v>
      </c>
      <c r="C8803">
        <v>23</v>
      </c>
      <c r="D8803" s="3">
        <v>2091</v>
      </c>
      <c r="E8803" s="3">
        <v>1763</v>
      </c>
    </row>
    <row r="8804" spans="1:5" x14ac:dyDescent="0.4">
      <c r="A8804">
        <v>2024</v>
      </c>
      <c r="B8804">
        <v>2</v>
      </c>
      <c r="C8804">
        <v>24</v>
      </c>
      <c r="D8804" s="3">
        <v>1994</v>
      </c>
      <c r="E8804" s="3">
        <v>1656</v>
      </c>
    </row>
    <row r="8805" spans="1:5" x14ac:dyDescent="0.4">
      <c r="A8805">
        <v>2024</v>
      </c>
      <c r="B8805">
        <v>2</v>
      </c>
      <c r="C8805">
        <v>25</v>
      </c>
      <c r="D8805" s="3">
        <v>1875</v>
      </c>
      <c r="E8805" s="3">
        <v>1543</v>
      </c>
    </row>
    <row r="8806" spans="1:5" x14ac:dyDescent="0.4">
      <c r="A8806">
        <v>2024</v>
      </c>
      <c r="B8806">
        <v>2</v>
      </c>
      <c r="C8806">
        <v>26</v>
      </c>
      <c r="D8806" s="3">
        <v>1803</v>
      </c>
      <c r="E8806" s="3">
        <v>1579</v>
      </c>
    </row>
    <row r="8807" spans="1:5" x14ac:dyDescent="0.4">
      <c r="A8807">
        <v>2024</v>
      </c>
      <c r="B8807">
        <v>2</v>
      </c>
      <c r="C8807">
        <v>27</v>
      </c>
      <c r="D8807" s="3">
        <v>1880</v>
      </c>
      <c r="E8807" s="3">
        <v>1498</v>
      </c>
    </row>
    <row r="8808" spans="1:5" x14ac:dyDescent="0.4">
      <c r="A8808">
        <v>2024</v>
      </c>
      <c r="B8808">
        <v>2</v>
      </c>
      <c r="C8808">
        <v>28</v>
      </c>
      <c r="D8808" s="3">
        <v>1803</v>
      </c>
      <c r="E8808" s="3">
        <v>1461</v>
      </c>
    </row>
    <row r="8809" spans="1:5" x14ac:dyDescent="0.4">
      <c r="A8809">
        <v>2024</v>
      </c>
      <c r="B8809">
        <v>2</v>
      </c>
      <c r="C8809">
        <v>29</v>
      </c>
      <c r="D8809" s="3">
        <v>1797</v>
      </c>
      <c r="E8809" s="3">
        <v>1520</v>
      </c>
    </row>
    <row r="8810" spans="1:5" x14ac:dyDescent="0.4">
      <c r="A8810">
        <v>2024</v>
      </c>
      <c r="B8810">
        <v>2</v>
      </c>
      <c r="C8810">
        <v>30</v>
      </c>
      <c r="D8810" s="3">
        <v>1738</v>
      </c>
      <c r="E8810" s="3">
        <v>1390</v>
      </c>
    </row>
    <row r="8811" spans="1:5" x14ac:dyDescent="0.4">
      <c r="A8811">
        <v>2024</v>
      </c>
      <c r="B8811">
        <v>2</v>
      </c>
      <c r="C8811">
        <v>31</v>
      </c>
      <c r="D8811" s="3">
        <v>1701</v>
      </c>
      <c r="E8811" s="3">
        <v>1409</v>
      </c>
    </row>
    <row r="8812" spans="1:5" x14ac:dyDescent="0.4">
      <c r="A8812">
        <v>2024</v>
      </c>
      <c r="B8812">
        <v>2</v>
      </c>
      <c r="C8812">
        <v>32</v>
      </c>
      <c r="D8812" s="3">
        <v>1745</v>
      </c>
      <c r="E8812" s="3">
        <v>1450</v>
      </c>
    </row>
    <row r="8813" spans="1:5" x14ac:dyDescent="0.4">
      <c r="A8813">
        <v>2024</v>
      </c>
      <c r="B8813">
        <v>2</v>
      </c>
      <c r="C8813">
        <v>33</v>
      </c>
      <c r="D8813" s="3">
        <v>1750</v>
      </c>
      <c r="E8813" s="3">
        <v>1519</v>
      </c>
    </row>
    <row r="8814" spans="1:5" x14ac:dyDescent="0.4">
      <c r="A8814">
        <v>2024</v>
      </c>
      <c r="B8814">
        <v>2</v>
      </c>
      <c r="C8814">
        <v>34</v>
      </c>
      <c r="D8814" s="3">
        <v>1750</v>
      </c>
      <c r="E8814" s="3">
        <v>1564</v>
      </c>
    </row>
    <row r="8815" spans="1:5" x14ac:dyDescent="0.4">
      <c r="A8815">
        <v>2024</v>
      </c>
      <c r="B8815">
        <v>2</v>
      </c>
      <c r="C8815">
        <v>35</v>
      </c>
      <c r="D8815" s="3">
        <v>1915</v>
      </c>
      <c r="E8815" s="3">
        <v>1669</v>
      </c>
    </row>
    <row r="8816" spans="1:5" x14ac:dyDescent="0.4">
      <c r="A8816">
        <v>2024</v>
      </c>
      <c r="B8816">
        <v>2</v>
      </c>
      <c r="C8816">
        <v>36</v>
      </c>
      <c r="D8816" s="3">
        <v>1908</v>
      </c>
      <c r="E8816" s="3">
        <v>1698</v>
      </c>
    </row>
    <row r="8817" spans="1:5" x14ac:dyDescent="0.4">
      <c r="A8817">
        <v>2024</v>
      </c>
      <c r="B8817">
        <v>2</v>
      </c>
      <c r="C8817">
        <v>37</v>
      </c>
      <c r="D8817" s="3">
        <v>1901</v>
      </c>
      <c r="E8817" s="3">
        <v>1635</v>
      </c>
    </row>
    <row r="8818" spans="1:5" x14ac:dyDescent="0.4">
      <c r="A8818">
        <v>2024</v>
      </c>
      <c r="B8818">
        <v>2</v>
      </c>
      <c r="C8818">
        <v>38</v>
      </c>
      <c r="D8818" s="3">
        <v>1961</v>
      </c>
      <c r="E8818" s="3">
        <v>1797</v>
      </c>
    </row>
    <row r="8819" spans="1:5" x14ac:dyDescent="0.4">
      <c r="A8819">
        <v>2024</v>
      </c>
      <c r="B8819">
        <v>2</v>
      </c>
      <c r="C8819">
        <v>39</v>
      </c>
      <c r="D8819" s="3">
        <v>2077</v>
      </c>
      <c r="E8819" s="3">
        <v>1909</v>
      </c>
    </row>
    <row r="8820" spans="1:5" x14ac:dyDescent="0.4">
      <c r="A8820">
        <v>2024</v>
      </c>
      <c r="B8820">
        <v>2</v>
      </c>
      <c r="C8820">
        <v>40</v>
      </c>
      <c r="D8820" s="3">
        <v>2101</v>
      </c>
      <c r="E8820" s="3">
        <v>2002</v>
      </c>
    </row>
    <row r="8821" spans="1:5" x14ac:dyDescent="0.4">
      <c r="A8821">
        <v>2024</v>
      </c>
      <c r="B8821">
        <v>2</v>
      </c>
      <c r="C8821">
        <v>41</v>
      </c>
      <c r="D8821" s="3">
        <v>2112</v>
      </c>
      <c r="E8821" s="3">
        <v>1944</v>
      </c>
    </row>
    <row r="8822" spans="1:5" x14ac:dyDescent="0.4">
      <c r="A8822">
        <v>2024</v>
      </c>
      <c r="B8822">
        <v>2</v>
      </c>
      <c r="C8822">
        <v>42</v>
      </c>
      <c r="D8822" s="3">
        <v>2116</v>
      </c>
      <c r="E8822" s="3">
        <v>1995</v>
      </c>
    </row>
    <row r="8823" spans="1:5" x14ac:dyDescent="0.4">
      <c r="A8823">
        <v>2024</v>
      </c>
      <c r="B8823">
        <v>2</v>
      </c>
      <c r="C8823">
        <v>43</v>
      </c>
      <c r="D8823" s="3">
        <v>2210</v>
      </c>
      <c r="E8823" s="3">
        <v>2090</v>
      </c>
    </row>
    <row r="8824" spans="1:5" x14ac:dyDescent="0.4">
      <c r="A8824">
        <v>2024</v>
      </c>
      <c r="B8824">
        <v>2</v>
      </c>
      <c r="C8824">
        <v>44</v>
      </c>
      <c r="D8824" s="3">
        <v>2338</v>
      </c>
      <c r="E8824" s="3">
        <v>2248</v>
      </c>
    </row>
    <row r="8825" spans="1:5" x14ac:dyDescent="0.4">
      <c r="A8825">
        <v>2024</v>
      </c>
      <c r="B8825">
        <v>2</v>
      </c>
      <c r="C8825">
        <v>45</v>
      </c>
      <c r="D8825" s="3">
        <v>2510</v>
      </c>
      <c r="E8825" s="3">
        <v>2332</v>
      </c>
    </row>
    <row r="8826" spans="1:5" x14ac:dyDescent="0.4">
      <c r="A8826">
        <v>2024</v>
      </c>
      <c r="B8826">
        <v>2</v>
      </c>
      <c r="C8826">
        <v>46</v>
      </c>
      <c r="D8826" s="3">
        <v>2560</v>
      </c>
      <c r="E8826" s="3">
        <v>2441</v>
      </c>
    </row>
    <row r="8827" spans="1:5" x14ac:dyDescent="0.4">
      <c r="A8827">
        <v>2024</v>
      </c>
      <c r="B8827">
        <v>2</v>
      </c>
      <c r="C8827">
        <v>47</v>
      </c>
      <c r="D8827" s="3">
        <v>2773</v>
      </c>
      <c r="E8827" s="3">
        <v>2565</v>
      </c>
    </row>
    <row r="8828" spans="1:5" x14ac:dyDescent="0.4">
      <c r="A8828">
        <v>2024</v>
      </c>
      <c r="B8828">
        <v>2</v>
      </c>
      <c r="C8828">
        <v>48</v>
      </c>
      <c r="D8828" s="3">
        <v>2914</v>
      </c>
      <c r="E8828" s="3">
        <v>2775</v>
      </c>
    </row>
    <row r="8829" spans="1:5" x14ac:dyDescent="0.4">
      <c r="A8829">
        <v>2024</v>
      </c>
      <c r="B8829">
        <v>2</v>
      </c>
      <c r="C8829">
        <v>49</v>
      </c>
      <c r="D8829" s="3">
        <v>3081</v>
      </c>
      <c r="E8829" s="3">
        <v>2983</v>
      </c>
    </row>
    <row r="8830" spans="1:5" x14ac:dyDescent="0.4">
      <c r="A8830">
        <v>2024</v>
      </c>
      <c r="B8830">
        <v>2</v>
      </c>
      <c r="C8830">
        <v>50</v>
      </c>
      <c r="D8830" s="3">
        <v>3351</v>
      </c>
      <c r="E8830" s="3">
        <v>3133</v>
      </c>
    </row>
    <row r="8831" spans="1:5" x14ac:dyDescent="0.4">
      <c r="A8831">
        <v>2024</v>
      </c>
      <c r="B8831">
        <v>2</v>
      </c>
      <c r="C8831">
        <v>51</v>
      </c>
      <c r="D8831" s="3">
        <v>3384</v>
      </c>
      <c r="E8831" s="3">
        <v>3094</v>
      </c>
    </row>
    <row r="8832" spans="1:5" x14ac:dyDescent="0.4">
      <c r="A8832">
        <v>2024</v>
      </c>
      <c r="B8832">
        <v>2</v>
      </c>
      <c r="C8832">
        <v>52</v>
      </c>
      <c r="D8832" s="3">
        <v>3366</v>
      </c>
      <c r="E8832" s="3">
        <v>3171</v>
      </c>
    </row>
    <row r="8833" spans="1:5" x14ac:dyDescent="0.4">
      <c r="A8833">
        <v>2024</v>
      </c>
      <c r="B8833">
        <v>2</v>
      </c>
      <c r="C8833">
        <v>53</v>
      </c>
      <c r="D8833" s="3">
        <v>3272</v>
      </c>
      <c r="E8833" s="3">
        <v>3041</v>
      </c>
    </row>
    <row r="8834" spans="1:5" x14ac:dyDescent="0.4">
      <c r="A8834">
        <v>2024</v>
      </c>
      <c r="B8834">
        <v>2</v>
      </c>
      <c r="C8834">
        <v>54</v>
      </c>
      <c r="D8834" s="3">
        <v>3142</v>
      </c>
      <c r="E8834" s="3">
        <v>2924</v>
      </c>
    </row>
    <row r="8835" spans="1:5" x14ac:dyDescent="0.4">
      <c r="A8835">
        <v>2024</v>
      </c>
      <c r="B8835">
        <v>2</v>
      </c>
      <c r="C8835">
        <v>55</v>
      </c>
      <c r="D8835" s="3">
        <v>3069</v>
      </c>
      <c r="E8835" s="3">
        <v>2897</v>
      </c>
    </row>
    <row r="8836" spans="1:5" x14ac:dyDescent="0.4">
      <c r="A8836">
        <v>2024</v>
      </c>
      <c r="B8836">
        <v>2</v>
      </c>
      <c r="C8836">
        <v>56</v>
      </c>
      <c r="D8836" s="3">
        <v>3115</v>
      </c>
      <c r="E8836" s="3">
        <v>2885</v>
      </c>
    </row>
    <row r="8837" spans="1:5" x14ac:dyDescent="0.4">
      <c r="A8837">
        <v>2024</v>
      </c>
      <c r="B8837">
        <v>2</v>
      </c>
      <c r="C8837">
        <v>57</v>
      </c>
      <c r="D8837" s="3">
        <v>2415</v>
      </c>
      <c r="E8837" s="3">
        <v>2356</v>
      </c>
    </row>
    <row r="8838" spans="1:5" x14ac:dyDescent="0.4">
      <c r="A8838">
        <v>2024</v>
      </c>
      <c r="B8838">
        <v>2</v>
      </c>
      <c r="C8838">
        <v>58</v>
      </c>
      <c r="D8838" s="3">
        <v>2723</v>
      </c>
      <c r="E8838" s="3">
        <v>2622</v>
      </c>
    </row>
    <row r="8839" spans="1:5" x14ac:dyDescent="0.4">
      <c r="A8839">
        <v>2024</v>
      </c>
      <c r="B8839">
        <v>2</v>
      </c>
      <c r="C8839">
        <v>59</v>
      </c>
      <c r="D8839" s="3">
        <v>2588</v>
      </c>
      <c r="E8839" s="3">
        <v>2595</v>
      </c>
    </row>
    <row r="8840" spans="1:5" x14ac:dyDescent="0.4">
      <c r="A8840">
        <v>2024</v>
      </c>
      <c r="B8840">
        <v>2</v>
      </c>
      <c r="C8840">
        <v>60</v>
      </c>
      <c r="D8840" s="3">
        <v>2556</v>
      </c>
      <c r="E8840" s="3">
        <v>2414</v>
      </c>
    </row>
    <row r="8841" spans="1:5" x14ac:dyDescent="0.4">
      <c r="A8841">
        <v>2024</v>
      </c>
      <c r="B8841">
        <v>2</v>
      </c>
      <c r="C8841">
        <v>61</v>
      </c>
      <c r="D8841" s="3">
        <v>2448</v>
      </c>
      <c r="E8841" s="3">
        <v>2312</v>
      </c>
    </row>
    <row r="8842" spans="1:5" x14ac:dyDescent="0.4">
      <c r="A8842">
        <v>2024</v>
      </c>
      <c r="B8842">
        <v>2</v>
      </c>
      <c r="C8842">
        <v>62</v>
      </c>
      <c r="D8842" s="3">
        <v>2444</v>
      </c>
      <c r="E8842" s="3">
        <v>2337</v>
      </c>
    </row>
    <row r="8843" spans="1:5" x14ac:dyDescent="0.4">
      <c r="A8843">
        <v>2024</v>
      </c>
      <c r="B8843">
        <v>2</v>
      </c>
      <c r="C8843">
        <v>63</v>
      </c>
      <c r="D8843" s="3">
        <v>2268</v>
      </c>
      <c r="E8843" s="3">
        <v>2281</v>
      </c>
    </row>
    <row r="8844" spans="1:5" x14ac:dyDescent="0.4">
      <c r="A8844">
        <v>2024</v>
      </c>
      <c r="B8844">
        <v>2</v>
      </c>
      <c r="C8844">
        <v>64</v>
      </c>
      <c r="D8844" s="3">
        <v>2378</v>
      </c>
      <c r="E8844" s="3">
        <v>2188</v>
      </c>
    </row>
    <row r="8845" spans="1:5" x14ac:dyDescent="0.4">
      <c r="A8845">
        <v>2024</v>
      </c>
      <c r="B8845">
        <v>2</v>
      </c>
      <c r="C8845">
        <v>65</v>
      </c>
      <c r="D8845" s="3">
        <v>2312</v>
      </c>
      <c r="E8845" s="3">
        <v>2276</v>
      </c>
    </row>
    <row r="8846" spans="1:5" x14ac:dyDescent="0.4">
      <c r="A8846">
        <v>2024</v>
      </c>
      <c r="B8846">
        <v>2</v>
      </c>
      <c r="C8846">
        <v>66</v>
      </c>
      <c r="D8846" s="3">
        <v>2131</v>
      </c>
      <c r="E8846" s="3">
        <v>2142</v>
      </c>
    </row>
    <row r="8847" spans="1:5" x14ac:dyDescent="0.4">
      <c r="A8847">
        <v>2024</v>
      </c>
      <c r="B8847">
        <v>2</v>
      </c>
      <c r="C8847">
        <v>67</v>
      </c>
      <c r="D8847" s="3">
        <v>2254</v>
      </c>
      <c r="E8847" s="3">
        <v>2256</v>
      </c>
    </row>
    <row r="8848" spans="1:5" x14ac:dyDescent="0.4">
      <c r="A8848">
        <v>2024</v>
      </c>
      <c r="B8848">
        <v>2</v>
      </c>
      <c r="C8848">
        <v>68</v>
      </c>
      <c r="D8848" s="3">
        <v>2190</v>
      </c>
      <c r="E8848" s="3">
        <v>2253</v>
      </c>
    </row>
    <row r="8849" spans="1:5" x14ac:dyDescent="0.4">
      <c r="A8849">
        <v>2024</v>
      </c>
      <c r="B8849">
        <v>2</v>
      </c>
      <c r="C8849">
        <v>69</v>
      </c>
      <c r="D8849" s="3">
        <v>2265</v>
      </c>
      <c r="E8849" s="3">
        <v>2401</v>
      </c>
    </row>
    <row r="8850" spans="1:5" x14ac:dyDescent="0.4">
      <c r="A8850">
        <v>2024</v>
      </c>
      <c r="B8850">
        <v>2</v>
      </c>
      <c r="C8850">
        <v>70</v>
      </c>
      <c r="D8850" s="3">
        <v>2357</v>
      </c>
      <c r="E8850" s="3">
        <v>2410</v>
      </c>
    </row>
    <row r="8851" spans="1:5" x14ac:dyDescent="0.4">
      <c r="A8851">
        <v>2024</v>
      </c>
      <c r="B8851">
        <v>2</v>
      </c>
      <c r="C8851">
        <v>71</v>
      </c>
      <c r="D8851" s="3">
        <v>2517</v>
      </c>
      <c r="E8851" s="3">
        <v>2658</v>
      </c>
    </row>
    <row r="8852" spans="1:5" x14ac:dyDescent="0.4">
      <c r="A8852">
        <v>2024</v>
      </c>
      <c r="B8852">
        <v>2</v>
      </c>
      <c r="C8852">
        <v>72</v>
      </c>
      <c r="D8852" s="3">
        <v>2646</v>
      </c>
      <c r="E8852" s="3">
        <v>2889</v>
      </c>
    </row>
    <row r="8853" spans="1:5" x14ac:dyDescent="0.4">
      <c r="A8853">
        <v>2024</v>
      </c>
      <c r="B8853">
        <v>2</v>
      </c>
      <c r="C8853">
        <v>73</v>
      </c>
      <c r="D8853" s="3">
        <v>2785</v>
      </c>
      <c r="E8853" s="3">
        <v>3035</v>
      </c>
    </row>
    <row r="8854" spans="1:5" x14ac:dyDescent="0.4">
      <c r="A8854">
        <v>2024</v>
      </c>
      <c r="B8854">
        <v>2</v>
      </c>
      <c r="C8854">
        <v>74</v>
      </c>
      <c r="D8854" s="3">
        <v>3165</v>
      </c>
      <c r="E8854" s="3">
        <v>3709</v>
      </c>
    </row>
    <row r="8855" spans="1:5" x14ac:dyDescent="0.4">
      <c r="A8855">
        <v>2024</v>
      </c>
      <c r="B8855">
        <v>2</v>
      </c>
      <c r="C8855">
        <v>75</v>
      </c>
      <c r="D8855" s="3">
        <v>3043</v>
      </c>
      <c r="E8855" s="3">
        <v>3614</v>
      </c>
    </row>
    <row r="8856" spans="1:5" x14ac:dyDescent="0.4">
      <c r="A8856">
        <v>2024</v>
      </c>
      <c r="B8856">
        <v>2</v>
      </c>
      <c r="C8856">
        <v>76</v>
      </c>
      <c r="D8856" s="3">
        <v>3278</v>
      </c>
      <c r="E8856" s="3">
        <v>3882</v>
      </c>
    </row>
    <row r="8857" spans="1:5" x14ac:dyDescent="0.4">
      <c r="A8857">
        <v>2024</v>
      </c>
      <c r="B8857">
        <v>2</v>
      </c>
      <c r="C8857">
        <v>77</v>
      </c>
      <c r="D8857" s="3">
        <v>2312</v>
      </c>
      <c r="E8857" s="3">
        <v>2889</v>
      </c>
    </row>
    <row r="8858" spans="1:5" x14ac:dyDescent="0.4">
      <c r="A8858">
        <v>2024</v>
      </c>
      <c r="B8858">
        <v>2</v>
      </c>
      <c r="C8858">
        <v>78</v>
      </c>
      <c r="D8858" s="3">
        <v>1684</v>
      </c>
      <c r="E8858" s="3">
        <v>2265</v>
      </c>
    </row>
    <row r="8859" spans="1:5" x14ac:dyDescent="0.4">
      <c r="A8859">
        <v>2024</v>
      </c>
      <c r="B8859">
        <v>2</v>
      </c>
      <c r="C8859">
        <v>79</v>
      </c>
      <c r="D8859" s="3">
        <v>2146</v>
      </c>
      <c r="E8859" s="3">
        <v>2823</v>
      </c>
    </row>
    <row r="8860" spans="1:5" x14ac:dyDescent="0.4">
      <c r="A8860">
        <v>2024</v>
      </c>
      <c r="B8860">
        <v>2</v>
      </c>
      <c r="C8860">
        <v>80</v>
      </c>
      <c r="D8860" s="3">
        <v>2385</v>
      </c>
      <c r="E8860" s="3">
        <v>3038</v>
      </c>
    </row>
    <row r="8861" spans="1:5" x14ac:dyDescent="0.4">
      <c r="A8861">
        <v>2024</v>
      </c>
      <c r="B8861">
        <v>2</v>
      </c>
      <c r="C8861">
        <v>81</v>
      </c>
      <c r="D8861" s="3">
        <v>2288</v>
      </c>
      <c r="E8861" s="3">
        <v>2797</v>
      </c>
    </row>
    <row r="8862" spans="1:5" x14ac:dyDescent="0.4">
      <c r="A8862">
        <v>2024</v>
      </c>
      <c r="B8862">
        <v>2</v>
      </c>
      <c r="C8862">
        <v>82</v>
      </c>
      <c r="D8862" s="3">
        <v>2158</v>
      </c>
      <c r="E8862" s="3">
        <v>2814</v>
      </c>
    </row>
    <row r="8863" spans="1:5" x14ac:dyDescent="0.4">
      <c r="A8863">
        <v>2024</v>
      </c>
      <c r="B8863">
        <v>2</v>
      </c>
      <c r="C8863">
        <v>83</v>
      </c>
      <c r="D8863" s="3">
        <v>1781</v>
      </c>
      <c r="E8863" s="3">
        <v>2458</v>
      </c>
    </row>
    <row r="8864" spans="1:5" x14ac:dyDescent="0.4">
      <c r="A8864">
        <v>2024</v>
      </c>
      <c r="B8864">
        <v>2</v>
      </c>
      <c r="C8864">
        <v>84</v>
      </c>
      <c r="D8864" s="3">
        <v>1558</v>
      </c>
      <c r="E8864" s="3">
        <v>2117</v>
      </c>
    </row>
    <row r="8865" spans="1:5" x14ac:dyDescent="0.4">
      <c r="A8865">
        <v>2024</v>
      </c>
      <c r="B8865">
        <v>2</v>
      </c>
      <c r="C8865">
        <v>85</v>
      </c>
      <c r="D8865" s="3">
        <v>1301</v>
      </c>
      <c r="E8865" s="3">
        <v>1894</v>
      </c>
    </row>
    <row r="8866" spans="1:5" x14ac:dyDescent="0.4">
      <c r="A8866">
        <v>2024</v>
      </c>
      <c r="B8866">
        <v>2</v>
      </c>
      <c r="C8866">
        <v>86</v>
      </c>
      <c r="D8866" s="3">
        <v>1304</v>
      </c>
      <c r="E8866" s="3">
        <v>1955</v>
      </c>
    </row>
    <row r="8867" spans="1:5" x14ac:dyDescent="0.4">
      <c r="A8867">
        <v>2024</v>
      </c>
      <c r="B8867">
        <v>2</v>
      </c>
      <c r="C8867">
        <v>87</v>
      </c>
      <c r="D8867" s="3">
        <v>1096</v>
      </c>
      <c r="E8867" s="3">
        <v>1676</v>
      </c>
    </row>
    <row r="8868" spans="1:5" x14ac:dyDescent="0.4">
      <c r="A8868">
        <v>2024</v>
      </c>
      <c r="B8868">
        <v>2</v>
      </c>
      <c r="C8868">
        <v>88</v>
      </c>
      <c r="D8868" s="3">
        <v>1011</v>
      </c>
      <c r="E8868" s="3">
        <v>1661</v>
      </c>
    </row>
    <row r="8869" spans="1:5" x14ac:dyDescent="0.4">
      <c r="A8869">
        <v>2024</v>
      </c>
      <c r="B8869">
        <v>2</v>
      </c>
      <c r="C8869">
        <v>89</v>
      </c>
      <c r="D8869" s="3">
        <v>802</v>
      </c>
      <c r="E8869" s="3">
        <v>1457</v>
      </c>
    </row>
    <row r="8870" spans="1:5" x14ac:dyDescent="0.4">
      <c r="A8870">
        <v>2024</v>
      </c>
      <c r="B8870">
        <v>2</v>
      </c>
      <c r="C8870">
        <v>90</v>
      </c>
      <c r="D8870" s="3">
        <v>612</v>
      </c>
      <c r="E8870" s="3">
        <v>1249</v>
      </c>
    </row>
    <row r="8871" spans="1:5" x14ac:dyDescent="0.4">
      <c r="A8871">
        <v>2024</v>
      </c>
      <c r="B8871">
        <v>2</v>
      </c>
      <c r="C8871">
        <v>91</v>
      </c>
      <c r="D8871" s="3">
        <v>511</v>
      </c>
      <c r="E8871" s="3">
        <v>1095</v>
      </c>
    </row>
    <row r="8872" spans="1:5" x14ac:dyDescent="0.4">
      <c r="A8872">
        <v>2024</v>
      </c>
      <c r="B8872">
        <v>2</v>
      </c>
      <c r="C8872">
        <v>92</v>
      </c>
      <c r="D8872" s="3">
        <v>352</v>
      </c>
      <c r="E8872" s="3">
        <v>870</v>
      </c>
    </row>
    <row r="8873" spans="1:5" x14ac:dyDescent="0.4">
      <c r="A8873">
        <v>2024</v>
      </c>
      <c r="B8873">
        <v>2</v>
      </c>
      <c r="C8873">
        <v>93</v>
      </c>
      <c r="D8873" s="3">
        <v>274</v>
      </c>
      <c r="E8873" s="3">
        <v>713</v>
      </c>
    </row>
    <row r="8874" spans="1:5" x14ac:dyDescent="0.4">
      <c r="A8874">
        <v>2024</v>
      </c>
      <c r="B8874">
        <v>2</v>
      </c>
      <c r="C8874">
        <v>94</v>
      </c>
      <c r="D8874" s="3">
        <v>184</v>
      </c>
      <c r="E8874" s="3">
        <v>612</v>
      </c>
    </row>
    <row r="8875" spans="1:5" x14ac:dyDescent="0.4">
      <c r="A8875">
        <v>2024</v>
      </c>
      <c r="B8875">
        <v>2</v>
      </c>
      <c r="C8875">
        <v>95</v>
      </c>
      <c r="D8875" s="3">
        <v>132</v>
      </c>
      <c r="E8875" s="3">
        <v>450</v>
      </c>
    </row>
    <row r="8876" spans="1:5" x14ac:dyDescent="0.4">
      <c r="A8876">
        <v>2024</v>
      </c>
      <c r="B8876">
        <v>2</v>
      </c>
      <c r="C8876">
        <v>96</v>
      </c>
      <c r="D8876" s="3">
        <v>124</v>
      </c>
      <c r="E8876" s="3">
        <v>340</v>
      </c>
    </row>
    <row r="8877" spans="1:5" x14ac:dyDescent="0.4">
      <c r="A8877">
        <v>2024</v>
      </c>
      <c r="B8877">
        <v>2</v>
      </c>
      <c r="C8877">
        <v>97</v>
      </c>
      <c r="D8877" s="3">
        <v>57</v>
      </c>
      <c r="E8877" s="3">
        <v>262</v>
      </c>
    </row>
    <row r="8878" spans="1:5" x14ac:dyDescent="0.4">
      <c r="A8878">
        <v>2024</v>
      </c>
      <c r="B8878">
        <v>2</v>
      </c>
      <c r="C8878">
        <v>98</v>
      </c>
      <c r="D8878" s="3">
        <v>44</v>
      </c>
      <c r="E8878" s="3">
        <v>203</v>
      </c>
    </row>
    <row r="8879" spans="1:5" x14ac:dyDescent="0.4">
      <c r="A8879">
        <v>2024</v>
      </c>
      <c r="B8879">
        <v>2</v>
      </c>
      <c r="C8879">
        <v>99</v>
      </c>
      <c r="D8879" s="3">
        <v>19</v>
      </c>
      <c r="E8879" s="3">
        <v>136</v>
      </c>
    </row>
    <row r="8880" spans="1:5" x14ac:dyDescent="0.4">
      <c r="A8880">
        <v>2024</v>
      </c>
      <c r="B8880">
        <v>2</v>
      </c>
      <c r="C8880">
        <v>100</v>
      </c>
      <c r="D8880" s="3">
        <v>11</v>
      </c>
      <c r="E8880" s="3">
        <v>90</v>
      </c>
    </row>
    <row r="8881" spans="1:5" x14ac:dyDescent="0.4">
      <c r="A8881">
        <v>2024</v>
      </c>
      <c r="B8881">
        <v>2</v>
      </c>
      <c r="C8881">
        <v>101</v>
      </c>
      <c r="D8881" s="3">
        <v>7</v>
      </c>
      <c r="E8881" s="3">
        <v>65</v>
      </c>
    </row>
    <row r="8882" spans="1:5" x14ac:dyDescent="0.4">
      <c r="A8882">
        <v>2024</v>
      </c>
      <c r="B8882">
        <v>2</v>
      </c>
      <c r="C8882">
        <v>102</v>
      </c>
      <c r="D8882" s="3">
        <v>3</v>
      </c>
      <c r="E8882" s="3">
        <v>34</v>
      </c>
    </row>
    <row r="8883" spans="1:5" x14ac:dyDescent="0.4">
      <c r="A8883">
        <v>2024</v>
      </c>
      <c r="B8883">
        <v>2</v>
      </c>
      <c r="C8883">
        <v>103</v>
      </c>
      <c r="D8883" s="3"/>
      <c r="E8883" s="3">
        <v>29</v>
      </c>
    </row>
    <row r="8884" spans="1:5" x14ac:dyDescent="0.4">
      <c r="A8884">
        <v>2024</v>
      </c>
      <c r="B8884">
        <v>2</v>
      </c>
      <c r="C8884">
        <v>104</v>
      </c>
      <c r="D8884" s="3">
        <v>2</v>
      </c>
      <c r="E8884" s="3">
        <v>13</v>
      </c>
    </row>
    <row r="8885" spans="1:5" x14ac:dyDescent="0.4">
      <c r="A8885">
        <v>2024</v>
      </c>
      <c r="B8885">
        <v>2</v>
      </c>
      <c r="C8885">
        <v>105</v>
      </c>
      <c r="D8885" s="3"/>
      <c r="E8885" s="3">
        <v>8</v>
      </c>
    </row>
    <row r="8886" spans="1:5" x14ac:dyDescent="0.4">
      <c r="A8886">
        <v>2024</v>
      </c>
      <c r="B8886">
        <v>2</v>
      </c>
      <c r="C8886">
        <v>106</v>
      </c>
      <c r="D8886" s="3"/>
      <c r="E8886" s="3">
        <v>3</v>
      </c>
    </row>
    <row r="8887" spans="1:5" x14ac:dyDescent="0.4">
      <c r="A8887">
        <v>2024</v>
      </c>
      <c r="B8887">
        <v>2</v>
      </c>
      <c r="C8887">
        <v>107</v>
      </c>
      <c r="D8887" s="3"/>
      <c r="E8887" s="3"/>
    </row>
    <row r="8888" spans="1:5" x14ac:dyDescent="0.4">
      <c r="A8888">
        <v>2024</v>
      </c>
      <c r="B8888">
        <v>2</v>
      </c>
      <c r="C8888">
        <v>108</v>
      </c>
      <c r="D8888" s="3"/>
      <c r="E8888" s="3">
        <v>1</v>
      </c>
    </row>
    <row r="8889" spans="1:5" x14ac:dyDescent="0.4">
      <c r="A8889">
        <v>2024</v>
      </c>
      <c r="B8889">
        <v>2</v>
      </c>
      <c r="C8889">
        <v>109</v>
      </c>
      <c r="D8889" s="3"/>
      <c r="E8889" s="3"/>
    </row>
    <row r="8890" spans="1:5" x14ac:dyDescent="0.4">
      <c r="A8890">
        <v>2024</v>
      </c>
      <c r="B8890">
        <v>2</v>
      </c>
      <c r="C8890">
        <v>110</v>
      </c>
      <c r="D8890" s="3">
        <v>1</v>
      </c>
      <c r="E8890" s="3"/>
    </row>
    <row r="8891" spans="1:5" x14ac:dyDescent="0.4">
      <c r="A8891">
        <v>2024</v>
      </c>
      <c r="B8891">
        <v>2</v>
      </c>
      <c r="C8891">
        <v>111</v>
      </c>
      <c r="D8891" s="3"/>
      <c r="E8891" s="3"/>
    </row>
    <row r="8892" spans="1:5" x14ac:dyDescent="0.4">
      <c r="A8892">
        <v>2024</v>
      </c>
      <c r="B8892">
        <v>2</v>
      </c>
      <c r="C8892">
        <v>112</v>
      </c>
      <c r="D8892" s="3"/>
      <c r="E8892" s="3"/>
    </row>
    <row r="8893" spans="1:5" x14ac:dyDescent="0.4">
      <c r="A8893">
        <v>2024</v>
      </c>
      <c r="B8893">
        <v>2</v>
      </c>
      <c r="C8893">
        <v>113</v>
      </c>
      <c r="D8893" s="3"/>
      <c r="E8893" s="3"/>
    </row>
    <row r="8894" spans="1:5" x14ac:dyDescent="0.4">
      <c r="A8894">
        <v>2024</v>
      </c>
      <c r="B8894">
        <v>2</v>
      </c>
      <c r="C8894">
        <v>114</v>
      </c>
      <c r="D8894" s="3"/>
      <c r="E8894" s="3"/>
    </row>
    <row r="8895" spans="1:5" x14ac:dyDescent="0.4">
      <c r="A8895">
        <v>2024</v>
      </c>
      <c r="B8895">
        <v>2</v>
      </c>
      <c r="C8895">
        <v>115</v>
      </c>
      <c r="D8895" s="3"/>
      <c r="E8895" s="3"/>
    </row>
    <row r="8896" spans="1:5" x14ac:dyDescent="0.4">
      <c r="A8896">
        <v>2024</v>
      </c>
      <c r="B8896">
        <v>2</v>
      </c>
      <c r="C8896">
        <v>116</v>
      </c>
      <c r="D8896" s="3"/>
      <c r="E8896" s="3"/>
    </row>
    <row r="8897" spans="1:5" x14ac:dyDescent="0.4">
      <c r="A8897">
        <v>2024</v>
      </c>
      <c r="B8897">
        <v>2</v>
      </c>
      <c r="C8897">
        <v>117</v>
      </c>
      <c r="D8897" s="3"/>
      <c r="E8897" s="3"/>
    </row>
    <row r="8898" spans="1:5" x14ac:dyDescent="0.4">
      <c r="A8898">
        <v>2024</v>
      </c>
      <c r="B8898">
        <v>2</v>
      </c>
      <c r="C8898">
        <v>118</v>
      </c>
      <c r="D8898" s="3"/>
      <c r="E8898" s="3"/>
    </row>
    <row r="8899" spans="1:5" x14ac:dyDescent="0.4">
      <c r="A8899">
        <v>2024</v>
      </c>
      <c r="B8899">
        <v>2</v>
      </c>
      <c r="C8899">
        <v>119</v>
      </c>
      <c r="D8899" s="3"/>
      <c r="E8899" s="3"/>
    </row>
    <row r="8900" spans="1:5" x14ac:dyDescent="0.4">
      <c r="A8900">
        <v>2024</v>
      </c>
      <c r="B8900">
        <v>2</v>
      </c>
      <c r="C8900">
        <v>120</v>
      </c>
      <c r="D8900" s="3"/>
      <c r="E8900" s="3"/>
    </row>
    <row r="8901" spans="1:5" x14ac:dyDescent="0.4">
      <c r="A8901">
        <v>2024</v>
      </c>
      <c r="B8901">
        <v>2</v>
      </c>
      <c r="C8901">
        <v>121</v>
      </c>
      <c r="D8901" s="3"/>
      <c r="E8901" s="3"/>
    </row>
    <row r="8902" spans="1:5" x14ac:dyDescent="0.4">
      <c r="A8902">
        <v>2024</v>
      </c>
      <c r="B8902">
        <v>2</v>
      </c>
      <c r="C8902">
        <v>122</v>
      </c>
      <c r="D8902" s="3"/>
      <c r="E8902" s="3"/>
    </row>
    <row r="8903" spans="1:5" x14ac:dyDescent="0.4">
      <c r="A8903">
        <v>2024</v>
      </c>
      <c r="B8903">
        <v>2</v>
      </c>
      <c r="C8903">
        <v>123</v>
      </c>
      <c r="D8903" s="3"/>
      <c r="E8903" s="3"/>
    </row>
    <row r="8904" spans="1:5" x14ac:dyDescent="0.4">
      <c r="A8904">
        <v>2024</v>
      </c>
      <c r="B8904">
        <v>2</v>
      </c>
      <c r="C8904">
        <v>124</v>
      </c>
      <c r="D8904" s="3"/>
      <c r="E8904" s="3"/>
    </row>
    <row r="8905" spans="1:5" x14ac:dyDescent="0.4">
      <c r="A8905">
        <v>2024</v>
      </c>
      <c r="B8905">
        <v>2</v>
      </c>
      <c r="C8905">
        <v>125</v>
      </c>
      <c r="D8905" s="3"/>
      <c r="E8905" s="3"/>
    </row>
    <row r="8906" spans="1:5" x14ac:dyDescent="0.4">
      <c r="A8906">
        <v>2024</v>
      </c>
      <c r="B8906">
        <v>2</v>
      </c>
      <c r="C8906">
        <v>126</v>
      </c>
      <c r="D8906" s="3"/>
      <c r="E8906" s="3"/>
    </row>
    <row r="8907" spans="1:5" x14ac:dyDescent="0.4">
      <c r="A8907">
        <v>2024</v>
      </c>
      <c r="B8907">
        <v>2</v>
      </c>
      <c r="C8907">
        <v>127</v>
      </c>
      <c r="D8907" s="3"/>
      <c r="E8907" s="3"/>
    </row>
    <row r="8908" spans="1:5" x14ac:dyDescent="0.4">
      <c r="A8908">
        <v>2024</v>
      </c>
      <c r="B8908">
        <v>2</v>
      </c>
      <c r="C8908">
        <v>128</v>
      </c>
      <c r="D8908" s="3"/>
      <c r="E8908" s="3"/>
    </row>
    <row r="8909" spans="1:5" x14ac:dyDescent="0.4">
      <c r="A8909">
        <v>2024</v>
      </c>
      <c r="B8909">
        <v>2</v>
      </c>
      <c r="C8909">
        <v>129</v>
      </c>
      <c r="D8909" s="3"/>
      <c r="E8909" s="3"/>
    </row>
    <row r="8910" spans="1:5" x14ac:dyDescent="0.4">
      <c r="A8910">
        <v>2024</v>
      </c>
      <c r="B8910">
        <v>2</v>
      </c>
      <c r="C8910">
        <v>130</v>
      </c>
      <c r="D8910" s="3"/>
      <c r="E8910" s="3"/>
    </row>
    <row r="8911" spans="1:5" x14ac:dyDescent="0.4">
      <c r="A8911">
        <v>2024</v>
      </c>
      <c r="B8911">
        <v>3</v>
      </c>
      <c r="C8911">
        <v>0</v>
      </c>
      <c r="D8911" s="3">
        <v>808</v>
      </c>
      <c r="E8911" s="3">
        <v>845</v>
      </c>
    </row>
    <row r="8912" spans="1:5" x14ac:dyDescent="0.4">
      <c r="A8912">
        <v>2024</v>
      </c>
      <c r="B8912">
        <v>3</v>
      </c>
      <c r="C8912">
        <v>1</v>
      </c>
      <c r="D8912" s="3">
        <v>934</v>
      </c>
      <c r="E8912" s="3">
        <v>896</v>
      </c>
    </row>
    <row r="8913" spans="1:5" x14ac:dyDescent="0.4">
      <c r="A8913">
        <v>2024</v>
      </c>
      <c r="B8913">
        <v>3</v>
      </c>
      <c r="C8913">
        <v>2</v>
      </c>
      <c r="D8913" s="3">
        <v>983</v>
      </c>
      <c r="E8913" s="3">
        <v>968</v>
      </c>
    </row>
    <row r="8914" spans="1:5" x14ac:dyDescent="0.4">
      <c r="A8914">
        <v>2024</v>
      </c>
      <c r="B8914">
        <v>3</v>
      </c>
      <c r="C8914">
        <v>3</v>
      </c>
      <c r="D8914" s="3">
        <v>1037</v>
      </c>
      <c r="E8914" s="3">
        <v>1019</v>
      </c>
    </row>
    <row r="8915" spans="1:5" x14ac:dyDescent="0.4">
      <c r="A8915">
        <v>2024</v>
      </c>
      <c r="B8915">
        <v>3</v>
      </c>
      <c r="C8915">
        <v>4</v>
      </c>
      <c r="D8915" s="3">
        <v>1183</v>
      </c>
      <c r="E8915" s="3">
        <v>1074</v>
      </c>
    </row>
    <row r="8916" spans="1:5" x14ac:dyDescent="0.4">
      <c r="A8916">
        <v>2024</v>
      </c>
      <c r="B8916">
        <v>3</v>
      </c>
      <c r="C8916">
        <v>5</v>
      </c>
      <c r="D8916" s="3">
        <v>1192</v>
      </c>
      <c r="E8916" s="3">
        <v>1058</v>
      </c>
    </row>
    <row r="8917" spans="1:5" x14ac:dyDescent="0.4">
      <c r="A8917">
        <v>2024</v>
      </c>
      <c r="B8917">
        <v>3</v>
      </c>
      <c r="C8917">
        <v>6</v>
      </c>
      <c r="D8917" s="3">
        <v>1282</v>
      </c>
      <c r="E8917" s="3">
        <v>1228</v>
      </c>
    </row>
    <row r="8918" spans="1:5" x14ac:dyDescent="0.4">
      <c r="A8918">
        <v>2024</v>
      </c>
      <c r="B8918">
        <v>3</v>
      </c>
      <c r="C8918">
        <v>7</v>
      </c>
      <c r="D8918" s="3">
        <v>1324</v>
      </c>
      <c r="E8918" s="3">
        <v>1225</v>
      </c>
    </row>
    <row r="8919" spans="1:5" x14ac:dyDescent="0.4">
      <c r="A8919">
        <v>2024</v>
      </c>
      <c r="B8919">
        <v>3</v>
      </c>
      <c r="C8919">
        <v>8</v>
      </c>
      <c r="D8919" s="3">
        <v>1426</v>
      </c>
      <c r="E8919" s="3">
        <v>1250</v>
      </c>
    </row>
    <row r="8920" spans="1:5" x14ac:dyDescent="0.4">
      <c r="A8920">
        <v>2024</v>
      </c>
      <c r="B8920">
        <v>3</v>
      </c>
      <c r="C8920">
        <v>9</v>
      </c>
      <c r="D8920" s="3">
        <v>1396</v>
      </c>
      <c r="E8920" s="3">
        <v>1413</v>
      </c>
    </row>
    <row r="8921" spans="1:5" x14ac:dyDescent="0.4">
      <c r="A8921">
        <v>2024</v>
      </c>
      <c r="B8921">
        <v>3</v>
      </c>
      <c r="C8921">
        <v>10</v>
      </c>
      <c r="D8921" s="3">
        <v>1408</v>
      </c>
      <c r="E8921" s="3">
        <v>1406</v>
      </c>
    </row>
    <row r="8922" spans="1:5" x14ac:dyDescent="0.4">
      <c r="A8922">
        <v>2024</v>
      </c>
      <c r="B8922">
        <v>3</v>
      </c>
      <c r="C8922">
        <v>11</v>
      </c>
      <c r="D8922" s="3">
        <v>1492</v>
      </c>
      <c r="E8922" s="3">
        <v>1390</v>
      </c>
    </row>
    <row r="8923" spans="1:5" x14ac:dyDescent="0.4">
      <c r="A8923">
        <v>2024</v>
      </c>
      <c r="B8923">
        <v>3</v>
      </c>
      <c r="C8923">
        <v>12</v>
      </c>
      <c r="D8923" s="3">
        <v>1481</v>
      </c>
      <c r="E8923" s="3">
        <v>1516</v>
      </c>
    </row>
    <row r="8924" spans="1:5" x14ac:dyDescent="0.4">
      <c r="A8924">
        <v>2024</v>
      </c>
      <c r="B8924">
        <v>3</v>
      </c>
      <c r="C8924">
        <v>13</v>
      </c>
      <c r="D8924" s="3">
        <v>1602</v>
      </c>
      <c r="E8924" s="3">
        <v>1521</v>
      </c>
    </row>
    <row r="8925" spans="1:5" x14ac:dyDescent="0.4">
      <c r="A8925">
        <v>2024</v>
      </c>
      <c r="B8925">
        <v>3</v>
      </c>
      <c r="C8925">
        <v>14</v>
      </c>
      <c r="D8925" s="3">
        <v>1551</v>
      </c>
      <c r="E8925" s="3">
        <v>1473</v>
      </c>
    </row>
    <row r="8926" spans="1:5" x14ac:dyDescent="0.4">
      <c r="A8926">
        <v>2024</v>
      </c>
      <c r="B8926">
        <v>3</v>
      </c>
      <c r="C8926">
        <v>15</v>
      </c>
      <c r="D8926" s="3">
        <v>1621</v>
      </c>
      <c r="E8926" s="3">
        <v>1524</v>
      </c>
    </row>
    <row r="8927" spans="1:5" x14ac:dyDescent="0.4">
      <c r="A8927">
        <v>2024</v>
      </c>
      <c r="B8927">
        <v>3</v>
      </c>
      <c r="C8927">
        <v>16</v>
      </c>
      <c r="D8927" s="3">
        <v>1954</v>
      </c>
      <c r="E8927" s="3">
        <v>1638</v>
      </c>
    </row>
    <row r="8928" spans="1:5" x14ac:dyDescent="0.4">
      <c r="A8928">
        <v>2024</v>
      </c>
      <c r="B8928">
        <v>3</v>
      </c>
      <c r="C8928">
        <v>17</v>
      </c>
      <c r="D8928" s="3">
        <v>2041</v>
      </c>
      <c r="E8928" s="3">
        <v>1603</v>
      </c>
    </row>
    <row r="8929" spans="1:5" x14ac:dyDescent="0.4">
      <c r="A8929">
        <v>2024</v>
      </c>
      <c r="B8929">
        <v>3</v>
      </c>
      <c r="C8929">
        <v>18</v>
      </c>
      <c r="D8929" s="3">
        <v>1740</v>
      </c>
      <c r="E8929" s="3">
        <v>1556</v>
      </c>
    </row>
    <row r="8930" spans="1:5" x14ac:dyDescent="0.4">
      <c r="A8930">
        <v>2024</v>
      </c>
      <c r="B8930">
        <v>3</v>
      </c>
      <c r="C8930">
        <v>19</v>
      </c>
      <c r="D8930" s="3">
        <v>2235</v>
      </c>
      <c r="E8930" s="3">
        <v>1804</v>
      </c>
    </row>
    <row r="8931" spans="1:5" x14ac:dyDescent="0.4">
      <c r="A8931">
        <v>2024</v>
      </c>
      <c r="B8931">
        <v>3</v>
      </c>
      <c r="C8931">
        <v>20</v>
      </c>
      <c r="D8931" s="3">
        <v>2372</v>
      </c>
      <c r="E8931" s="3">
        <v>1810</v>
      </c>
    </row>
    <row r="8932" spans="1:5" x14ac:dyDescent="0.4">
      <c r="A8932">
        <v>2024</v>
      </c>
      <c r="B8932">
        <v>3</v>
      </c>
      <c r="C8932">
        <v>21</v>
      </c>
      <c r="D8932" s="3">
        <v>2361</v>
      </c>
      <c r="E8932" s="3">
        <v>1779</v>
      </c>
    </row>
    <row r="8933" spans="1:5" x14ac:dyDescent="0.4">
      <c r="A8933">
        <v>2024</v>
      </c>
      <c r="B8933">
        <v>3</v>
      </c>
      <c r="C8933">
        <v>22</v>
      </c>
      <c r="D8933" s="3">
        <v>2241</v>
      </c>
      <c r="E8933" s="3">
        <v>1721</v>
      </c>
    </row>
    <row r="8934" spans="1:5" x14ac:dyDescent="0.4">
      <c r="A8934">
        <v>2024</v>
      </c>
      <c r="B8934">
        <v>3</v>
      </c>
      <c r="C8934">
        <v>23</v>
      </c>
      <c r="D8934" s="3">
        <v>1964</v>
      </c>
      <c r="E8934" s="3">
        <v>1728</v>
      </c>
    </row>
    <row r="8935" spans="1:5" x14ac:dyDescent="0.4">
      <c r="A8935">
        <v>2024</v>
      </c>
      <c r="B8935">
        <v>3</v>
      </c>
      <c r="C8935">
        <v>24</v>
      </c>
      <c r="D8935" s="3">
        <v>1989</v>
      </c>
      <c r="E8935" s="3">
        <v>1676</v>
      </c>
    </row>
    <row r="8936" spans="1:5" x14ac:dyDescent="0.4">
      <c r="A8936">
        <v>2024</v>
      </c>
      <c r="B8936">
        <v>3</v>
      </c>
      <c r="C8936">
        <v>25</v>
      </c>
      <c r="D8936" s="3">
        <v>1863</v>
      </c>
      <c r="E8936" s="3">
        <v>1547</v>
      </c>
    </row>
    <row r="8937" spans="1:5" x14ac:dyDescent="0.4">
      <c r="A8937">
        <v>2024</v>
      </c>
      <c r="B8937">
        <v>3</v>
      </c>
      <c r="C8937">
        <v>26</v>
      </c>
      <c r="D8937" s="3">
        <v>1806</v>
      </c>
      <c r="E8937" s="3">
        <v>1591</v>
      </c>
    </row>
    <row r="8938" spans="1:5" x14ac:dyDescent="0.4">
      <c r="A8938">
        <v>2024</v>
      </c>
      <c r="B8938">
        <v>3</v>
      </c>
      <c r="C8938">
        <v>27</v>
      </c>
      <c r="D8938" s="3">
        <v>1867</v>
      </c>
      <c r="E8938" s="3">
        <v>1481</v>
      </c>
    </row>
    <row r="8939" spans="1:5" x14ac:dyDescent="0.4">
      <c r="A8939">
        <v>2024</v>
      </c>
      <c r="B8939">
        <v>3</v>
      </c>
      <c r="C8939">
        <v>28</v>
      </c>
      <c r="D8939" s="3">
        <v>1780</v>
      </c>
      <c r="E8939" s="3">
        <v>1460</v>
      </c>
    </row>
    <row r="8940" spans="1:5" x14ac:dyDescent="0.4">
      <c r="A8940">
        <v>2024</v>
      </c>
      <c r="B8940">
        <v>3</v>
      </c>
      <c r="C8940">
        <v>29</v>
      </c>
      <c r="D8940" s="3">
        <v>1779</v>
      </c>
      <c r="E8940" s="3">
        <v>1526</v>
      </c>
    </row>
    <row r="8941" spans="1:5" x14ac:dyDescent="0.4">
      <c r="A8941">
        <v>2024</v>
      </c>
      <c r="B8941">
        <v>3</v>
      </c>
      <c r="C8941">
        <v>30</v>
      </c>
      <c r="D8941" s="3">
        <v>1715</v>
      </c>
      <c r="E8941" s="3">
        <v>1370</v>
      </c>
    </row>
    <row r="8942" spans="1:5" x14ac:dyDescent="0.4">
      <c r="A8942">
        <v>2024</v>
      </c>
      <c r="B8942">
        <v>3</v>
      </c>
      <c r="C8942">
        <v>31</v>
      </c>
      <c r="D8942" s="3">
        <v>1722</v>
      </c>
      <c r="E8942" s="3">
        <v>1432</v>
      </c>
    </row>
    <row r="8943" spans="1:5" x14ac:dyDescent="0.4">
      <c r="A8943">
        <v>2024</v>
      </c>
      <c r="B8943">
        <v>3</v>
      </c>
      <c r="C8943">
        <v>32</v>
      </c>
      <c r="D8943" s="3">
        <v>1756</v>
      </c>
      <c r="E8943" s="3">
        <v>1427</v>
      </c>
    </row>
    <row r="8944" spans="1:5" x14ac:dyDescent="0.4">
      <c r="A8944">
        <v>2024</v>
      </c>
      <c r="B8944">
        <v>3</v>
      </c>
      <c r="C8944">
        <v>33</v>
      </c>
      <c r="D8944" s="3">
        <v>1734</v>
      </c>
      <c r="E8944" s="3">
        <v>1521</v>
      </c>
    </row>
    <row r="8945" spans="1:5" x14ac:dyDescent="0.4">
      <c r="A8945">
        <v>2024</v>
      </c>
      <c r="B8945">
        <v>3</v>
      </c>
      <c r="C8945">
        <v>34</v>
      </c>
      <c r="D8945" s="3">
        <v>1745</v>
      </c>
      <c r="E8945" s="3">
        <v>1560</v>
      </c>
    </row>
    <row r="8946" spans="1:5" x14ac:dyDescent="0.4">
      <c r="A8946">
        <v>2024</v>
      </c>
      <c r="B8946">
        <v>3</v>
      </c>
      <c r="C8946">
        <v>35</v>
      </c>
      <c r="D8946" s="3">
        <v>1913</v>
      </c>
      <c r="E8946" s="3">
        <v>1647</v>
      </c>
    </row>
    <row r="8947" spans="1:5" x14ac:dyDescent="0.4">
      <c r="A8947">
        <v>2024</v>
      </c>
      <c r="B8947">
        <v>3</v>
      </c>
      <c r="C8947">
        <v>36</v>
      </c>
      <c r="D8947" s="3">
        <v>1903</v>
      </c>
      <c r="E8947" s="3">
        <v>1687</v>
      </c>
    </row>
    <row r="8948" spans="1:5" x14ac:dyDescent="0.4">
      <c r="A8948">
        <v>2024</v>
      </c>
      <c r="B8948">
        <v>3</v>
      </c>
      <c r="C8948">
        <v>37</v>
      </c>
      <c r="D8948" s="3">
        <v>1892</v>
      </c>
      <c r="E8948" s="3">
        <v>1641</v>
      </c>
    </row>
    <row r="8949" spans="1:5" x14ac:dyDescent="0.4">
      <c r="A8949">
        <v>2024</v>
      </c>
      <c r="B8949">
        <v>3</v>
      </c>
      <c r="C8949">
        <v>38</v>
      </c>
      <c r="D8949" s="3">
        <v>1976</v>
      </c>
      <c r="E8949" s="3">
        <v>1759</v>
      </c>
    </row>
    <row r="8950" spans="1:5" x14ac:dyDescent="0.4">
      <c r="A8950">
        <v>2024</v>
      </c>
      <c r="B8950">
        <v>3</v>
      </c>
      <c r="C8950">
        <v>39</v>
      </c>
      <c r="D8950" s="3">
        <v>2073</v>
      </c>
      <c r="E8950" s="3">
        <v>1898</v>
      </c>
    </row>
    <row r="8951" spans="1:5" x14ac:dyDescent="0.4">
      <c r="A8951">
        <v>2024</v>
      </c>
      <c r="B8951">
        <v>3</v>
      </c>
      <c r="C8951">
        <v>40</v>
      </c>
      <c r="D8951" s="3">
        <v>2031</v>
      </c>
      <c r="E8951" s="3">
        <v>2013</v>
      </c>
    </row>
    <row r="8952" spans="1:5" x14ac:dyDescent="0.4">
      <c r="A8952">
        <v>2024</v>
      </c>
      <c r="B8952">
        <v>3</v>
      </c>
      <c r="C8952">
        <v>41</v>
      </c>
      <c r="D8952" s="3">
        <v>2131</v>
      </c>
      <c r="E8952" s="3">
        <v>1934</v>
      </c>
    </row>
    <row r="8953" spans="1:5" x14ac:dyDescent="0.4">
      <c r="A8953">
        <v>2024</v>
      </c>
      <c r="B8953">
        <v>3</v>
      </c>
      <c r="C8953">
        <v>42</v>
      </c>
      <c r="D8953" s="3">
        <v>2086</v>
      </c>
      <c r="E8953" s="3">
        <v>1994</v>
      </c>
    </row>
    <row r="8954" spans="1:5" x14ac:dyDescent="0.4">
      <c r="A8954">
        <v>2024</v>
      </c>
      <c r="B8954">
        <v>3</v>
      </c>
      <c r="C8954">
        <v>43</v>
      </c>
      <c r="D8954" s="3">
        <v>2204</v>
      </c>
      <c r="E8954" s="3">
        <v>2076</v>
      </c>
    </row>
    <row r="8955" spans="1:5" x14ac:dyDescent="0.4">
      <c r="A8955">
        <v>2024</v>
      </c>
      <c r="B8955">
        <v>3</v>
      </c>
      <c r="C8955">
        <v>44</v>
      </c>
      <c r="D8955" s="3">
        <v>2322</v>
      </c>
      <c r="E8955" s="3">
        <v>2247</v>
      </c>
    </row>
    <row r="8956" spans="1:5" x14ac:dyDescent="0.4">
      <c r="A8956">
        <v>2024</v>
      </c>
      <c r="B8956">
        <v>3</v>
      </c>
      <c r="C8956">
        <v>45</v>
      </c>
      <c r="D8956" s="3">
        <v>2511</v>
      </c>
      <c r="E8956" s="3">
        <v>2293</v>
      </c>
    </row>
    <row r="8957" spans="1:5" x14ac:dyDescent="0.4">
      <c r="A8957">
        <v>2024</v>
      </c>
      <c r="B8957">
        <v>3</v>
      </c>
      <c r="C8957">
        <v>46</v>
      </c>
      <c r="D8957" s="3">
        <v>2517</v>
      </c>
      <c r="E8957" s="3">
        <v>2477</v>
      </c>
    </row>
    <row r="8958" spans="1:5" x14ac:dyDescent="0.4">
      <c r="A8958">
        <v>2024</v>
      </c>
      <c r="B8958">
        <v>3</v>
      </c>
      <c r="C8958">
        <v>47</v>
      </c>
      <c r="D8958" s="3">
        <v>2719</v>
      </c>
      <c r="E8958" s="3">
        <v>2517</v>
      </c>
    </row>
    <row r="8959" spans="1:5" x14ac:dyDescent="0.4">
      <c r="A8959">
        <v>2024</v>
      </c>
      <c r="B8959">
        <v>3</v>
      </c>
      <c r="C8959">
        <v>48</v>
      </c>
      <c r="D8959" s="3">
        <v>2925</v>
      </c>
      <c r="E8959" s="3">
        <v>2746</v>
      </c>
    </row>
    <row r="8960" spans="1:5" x14ac:dyDescent="0.4">
      <c r="A8960">
        <v>2024</v>
      </c>
      <c r="B8960">
        <v>3</v>
      </c>
      <c r="C8960">
        <v>49</v>
      </c>
      <c r="D8960" s="3">
        <v>3056</v>
      </c>
      <c r="E8960" s="3">
        <v>2994</v>
      </c>
    </row>
    <row r="8961" spans="1:5" x14ac:dyDescent="0.4">
      <c r="A8961">
        <v>2024</v>
      </c>
      <c r="B8961">
        <v>3</v>
      </c>
      <c r="C8961">
        <v>50</v>
      </c>
      <c r="D8961" s="3">
        <v>3354</v>
      </c>
      <c r="E8961" s="3">
        <v>3105</v>
      </c>
    </row>
    <row r="8962" spans="1:5" x14ac:dyDescent="0.4">
      <c r="A8962">
        <v>2024</v>
      </c>
      <c r="B8962">
        <v>3</v>
      </c>
      <c r="C8962">
        <v>51</v>
      </c>
      <c r="D8962" s="3">
        <v>3344</v>
      </c>
      <c r="E8962" s="3">
        <v>3083</v>
      </c>
    </row>
    <row r="8963" spans="1:5" x14ac:dyDescent="0.4">
      <c r="A8963">
        <v>2024</v>
      </c>
      <c r="B8963">
        <v>3</v>
      </c>
      <c r="C8963">
        <v>52</v>
      </c>
      <c r="D8963" s="3">
        <v>3384</v>
      </c>
      <c r="E8963" s="3">
        <v>3183</v>
      </c>
    </row>
    <row r="8964" spans="1:5" x14ac:dyDescent="0.4">
      <c r="A8964">
        <v>2024</v>
      </c>
      <c r="B8964">
        <v>3</v>
      </c>
      <c r="C8964">
        <v>53</v>
      </c>
      <c r="D8964" s="3">
        <v>3284</v>
      </c>
      <c r="E8964" s="3">
        <v>3077</v>
      </c>
    </row>
    <row r="8965" spans="1:5" x14ac:dyDescent="0.4">
      <c r="A8965">
        <v>2024</v>
      </c>
      <c r="B8965">
        <v>3</v>
      </c>
      <c r="C8965">
        <v>54</v>
      </c>
      <c r="D8965" s="3">
        <v>3123</v>
      </c>
      <c r="E8965" s="3">
        <v>2898</v>
      </c>
    </row>
    <row r="8966" spans="1:5" x14ac:dyDescent="0.4">
      <c r="A8966">
        <v>2024</v>
      </c>
      <c r="B8966">
        <v>3</v>
      </c>
      <c r="C8966">
        <v>55</v>
      </c>
      <c r="D8966" s="3">
        <v>3107</v>
      </c>
      <c r="E8966" s="3">
        <v>2899</v>
      </c>
    </row>
    <row r="8967" spans="1:5" x14ac:dyDescent="0.4">
      <c r="A8967">
        <v>2024</v>
      </c>
      <c r="B8967">
        <v>3</v>
      </c>
      <c r="C8967">
        <v>56</v>
      </c>
      <c r="D8967" s="3">
        <v>3074</v>
      </c>
      <c r="E8967" s="3">
        <v>2886</v>
      </c>
    </row>
    <row r="8968" spans="1:5" x14ac:dyDescent="0.4">
      <c r="A8968">
        <v>2024</v>
      </c>
      <c r="B8968">
        <v>3</v>
      </c>
      <c r="C8968">
        <v>57</v>
      </c>
      <c r="D8968" s="3">
        <v>2505</v>
      </c>
      <c r="E8968" s="3">
        <v>2436</v>
      </c>
    </row>
    <row r="8969" spans="1:5" x14ac:dyDescent="0.4">
      <c r="A8969">
        <v>2024</v>
      </c>
      <c r="B8969">
        <v>3</v>
      </c>
      <c r="C8969">
        <v>58</v>
      </c>
      <c r="D8969" s="3">
        <v>2639</v>
      </c>
      <c r="E8969" s="3">
        <v>2533</v>
      </c>
    </row>
    <row r="8970" spans="1:5" x14ac:dyDescent="0.4">
      <c r="A8970">
        <v>2024</v>
      </c>
      <c r="B8970">
        <v>3</v>
      </c>
      <c r="C8970">
        <v>59</v>
      </c>
      <c r="D8970" s="3">
        <v>2620</v>
      </c>
      <c r="E8970" s="3">
        <v>2654</v>
      </c>
    </row>
    <row r="8971" spans="1:5" x14ac:dyDescent="0.4">
      <c r="A8971">
        <v>2024</v>
      </c>
      <c r="B8971">
        <v>3</v>
      </c>
      <c r="C8971">
        <v>60</v>
      </c>
      <c r="D8971" s="3">
        <v>2564</v>
      </c>
      <c r="E8971" s="3">
        <v>2399</v>
      </c>
    </row>
    <row r="8972" spans="1:5" x14ac:dyDescent="0.4">
      <c r="A8972">
        <v>2024</v>
      </c>
      <c r="B8972">
        <v>3</v>
      </c>
      <c r="C8972">
        <v>61</v>
      </c>
      <c r="D8972" s="3">
        <v>2484</v>
      </c>
      <c r="E8972" s="3">
        <v>2318</v>
      </c>
    </row>
    <row r="8973" spans="1:5" x14ac:dyDescent="0.4">
      <c r="A8973">
        <v>2024</v>
      </c>
      <c r="B8973">
        <v>3</v>
      </c>
      <c r="C8973">
        <v>62</v>
      </c>
      <c r="D8973" s="3">
        <v>2414</v>
      </c>
      <c r="E8973" s="3">
        <v>2348</v>
      </c>
    </row>
    <row r="8974" spans="1:5" x14ac:dyDescent="0.4">
      <c r="A8974">
        <v>2024</v>
      </c>
      <c r="B8974">
        <v>3</v>
      </c>
      <c r="C8974">
        <v>63</v>
      </c>
      <c r="D8974" s="3">
        <v>2253</v>
      </c>
      <c r="E8974" s="3">
        <v>2263</v>
      </c>
    </row>
    <row r="8975" spans="1:5" x14ac:dyDescent="0.4">
      <c r="A8975">
        <v>2024</v>
      </c>
      <c r="B8975">
        <v>3</v>
      </c>
      <c r="C8975">
        <v>64</v>
      </c>
      <c r="D8975" s="3">
        <v>2405</v>
      </c>
      <c r="E8975" s="3">
        <v>2211</v>
      </c>
    </row>
    <row r="8976" spans="1:5" x14ac:dyDescent="0.4">
      <c r="A8976">
        <v>2024</v>
      </c>
      <c r="B8976">
        <v>3</v>
      </c>
      <c r="C8976">
        <v>65</v>
      </c>
      <c r="D8976" s="3">
        <v>2298</v>
      </c>
      <c r="E8976" s="3">
        <v>2279</v>
      </c>
    </row>
    <row r="8977" spans="1:5" x14ac:dyDescent="0.4">
      <c r="A8977">
        <v>2024</v>
      </c>
      <c r="B8977">
        <v>3</v>
      </c>
      <c r="C8977">
        <v>66</v>
      </c>
      <c r="D8977" s="3">
        <v>2165</v>
      </c>
      <c r="E8977" s="3">
        <v>2131</v>
      </c>
    </row>
    <row r="8978" spans="1:5" x14ac:dyDescent="0.4">
      <c r="A8978">
        <v>2024</v>
      </c>
      <c r="B8978">
        <v>3</v>
      </c>
      <c r="C8978">
        <v>67</v>
      </c>
      <c r="D8978" s="3">
        <v>2238</v>
      </c>
      <c r="E8978" s="3">
        <v>2249</v>
      </c>
    </row>
    <row r="8979" spans="1:5" x14ac:dyDescent="0.4">
      <c r="A8979">
        <v>2024</v>
      </c>
      <c r="B8979">
        <v>3</v>
      </c>
      <c r="C8979">
        <v>68</v>
      </c>
      <c r="D8979" s="3">
        <v>2200</v>
      </c>
      <c r="E8979" s="3">
        <v>2252</v>
      </c>
    </row>
    <row r="8980" spans="1:5" x14ac:dyDescent="0.4">
      <c r="A8980">
        <v>2024</v>
      </c>
      <c r="B8980">
        <v>3</v>
      </c>
      <c r="C8980">
        <v>69</v>
      </c>
      <c r="D8980" s="3">
        <v>2249</v>
      </c>
      <c r="E8980" s="3">
        <v>2364</v>
      </c>
    </row>
    <row r="8981" spans="1:5" x14ac:dyDescent="0.4">
      <c r="A8981">
        <v>2024</v>
      </c>
      <c r="B8981">
        <v>3</v>
      </c>
      <c r="C8981">
        <v>70</v>
      </c>
      <c r="D8981" s="3">
        <v>2342</v>
      </c>
      <c r="E8981" s="3">
        <v>2436</v>
      </c>
    </row>
    <row r="8982" spans="1:5" x14ac:dyDescent="0.4">
      <c r="A8982">
        <v>2024</v>
      </c>
      <c r="B8982">
        <v>3</v>
      </c>
      <c r="C8982">
        <v>71</v>
      </c>
      <c r="D8982" s="3">
        <v>2485</v>
      </c>
      <c r="E8982" s="3">
        <v>2636</v>
      </c>
    </row>
    <row r="8983" spans="1:5" x14ac:dyDescent="0.4">
      <c r="A8983">
        <v>2024</v>
      </c>
      <c r="B8983">
        <v>3</v>
      </c>
      <c r="C8983">
        <v>72</v>
      </c>
      <c r="D8983" s="3">
        <v>2627</v>
      </c>
      <c r="E8983" s="3">
        <v>2860</v>
      </c>
    </row>
    <row r="8984" spans="1:5" x14ac:dyDescent="0.4">
      <c r="A8984">
        <v>2024</v>
      </c>
      <c r="B8984">
        <v>3</v>
      </c>
      <c r="C8984">
        <v>73</v>
      </c>
      <c r="D8984" s="3">
        <v>2776</v>
      </c>
      <c r="E8984" s="3">
        <v>3038</v>
      </c>
    </row>
    <row r="8985" spans="1:5" x14ac:dyDescent="0.4">
      <c r="A8985">
        <v>2024</v>
      </c>
      <c r="B8985">
        <v>3</v>
      </c>
      <c r="C8985">
        <v>74</v>
      </c>
      <c r="D8985" s="3">
        <v>3139</v>
      </c>
      <c r="E8985" s="3">
        <v>3624</v>
      </c>
    </row>
    <row r="8986" spans="1:5" x14ac:dyDescent="0.4">
      <c r="A8986">
        <v>2024</v>
      </c>
      <c r="B8986">
        <v>3</v>
      </c>
      <c r="C8986">
        <v>75</v>
      </c>
      <c r="D8986" s="3">
        <v>3044</v>
      </c>
      <c r="E8986" s="3">
        <v>3617</v>
      </c>
    </row>
    <row r="8987" spans="1:5" x14ac:dyDescent="0.4">
      <c r="A8987">
        <v>2024</v>
      </c>
      <c r="B8987">
        <v>3</v>
      </c>
      <c r="C8987">
        <v>76</v>
      </c>
      <c r="D8987" s="3">
        <v>3252</v>
      </c>
      <c r="E8987" s="3">
        <v>3889</v>
      </c>
    </row>
    <row r="8988" spans="1:5" x14ac:dyDescent="0.4">
      <c r="A8988">
        <v>2024</v>
      </c>
      <c r="B8988">
        <v>3</v>
      </c>
      <c r="C8988">
        <v>77</v>
      </c>
      <c r="D8988" s="3">
        <v>2460</v>
      </c>
      <c r="E8988" s="3">
        <v>3028</v>
      </c>
    </row>
    <row r="8989" spans="1:5" x14ac:dyDescent="0.4">
      <c r="A8989">
        <v>2024</v>
      </c>
      <c r="B8989">
        <v>3</v>
      </c>
      <c r="C8989">
        <v>78</v>
      </c>
      <c r="D8989" s="3">
        <v>1657</v>
      </c>
      <c r="E8989" s="3">
        <v>2187</v>
      </c>
    </row>
    <row r="8990" spans="1:5" x14ac:dyDescent="0.4">
      <c r="A8990">
        <v>2024</v>
      </c>
      <c r="B8990">
        <v>3</v>
      </c>
      <c r="C8990">
        <v>79</v>
      </c>
      <c r="D8990" s="3">
        <v>2071</v>
      </c>
      <c r="E8990" s="3">
        <v>2773</v>
      </c>
    </row>
    <row r="8991" spans="1:5" x14ac:dyDescent="0.4">
      <c r="A8991">
        <v>2024</v>
      </c>
      <c r="B8991">
        <v>3</v>
      </c>
      <c r="C8991">
        <v>80</v>
      </c>
      <c r="D8991" s="3">
        <v>2414</v>
      </c>
      <c r="E8991" s="3">
        <v>3066</v>
      </c>
    </row>
    <row r="8992" spans="1:5" x14ac:dyDescent="0.4">
      <c r="A8992">
        <v>2024</v>
      </c>
      <c r="B8992">
        <v>3</v>
      </c>
      <c r="C8992">
        <v>81</v>
      </c>
      <c r="D8992" s="3">
        <v>2267</v>
      </c>
      <c r="E8992" s="3">
        <v>2811</v>
      </c>
    </row>
    <row r="8993" spans="1:5" x14ac:dyDescent="0.4">
      <c r="A8993">
        <v>2024</v>
      </c>
      <c r="B8993">
        <v>3</v>
      </c>
      <c r="C8993">
        <v>82</v>
      </c>
      <c r="D8993" s="3">
        <v>2145</v>
      </c>
      <c r="E8993" s="3">
        <v>2758</v>
      </c>
    </row>
    <row r="8994" spans="1:5" x14ac:dyDescent="0.4">
      <c r="A8994">
        <v>2024</v>
      </c>
      <c r="B8994">
        <v>3</v>
      </c>
      <c r="C8994">
        <v>83</v>
      </c>
      <c r="D8994" s="3">
        <v>1803</v>
      </c>
      <c r="E8994" s="3">
        <v>2496</v>
      </c>
    </row>
    <row r="8995" spans="1:5" x14ac:dyDescent="0.4">
      <c r="A8995">
        <v>2024</v>
      </c>
      <c r="B8995">
        <v>3</v>
      </c>
      <c r="C8995">
        <v>84</v>
      </c>
      <c r="D8995" s="3">
        <v>1571</v>
      </c>
      <c r="E8995" s="3">
        <v>2167</v>
      </c>
    </row>
    <row r="8996" spans="1:5" x14ac:dyDescent="0.4">
      <c r="A8996">
        <v>2024</v>
      </c>
      <c r="B8996">
        <v>3</v>
      </c>
      <c r="C8996">
        <v>85</v>
      </c>
      <c r="D8996" s="3">
        <v>1308</v>
      </c>
      <c r="E8996" s="3">
        <v>1882</v>
      </c>
    </row>
    <row r="8997" spans="1:5" x14ac:dyDescent="0.4">
      <c r="A8997">
        <v>2024</v>
      </c>
      <c r="B8997">
        <v>3</v>
      </c>
      <c r="C8997">
        <v>86</v>
      </c>
      <c r="D8997" s="3">
        <v>1299</v>
      </c>
      <c r="E8997" s="3">
        <v>1948</v>
      </c>
    </row>
    <row r="8998" spans="1:5" x14ac:dyDescent="0.4">
      <c r="A8998">
        <v>2024</v>
      </c>
      <c r="B8998">
        <v>3</v>
      </c>
      <c r="C8998">
        <v>87</v>
      </c>
      <c r="D8998" s="3">
        <v>1095</v>
      </c>
      <c r="E8998" s="3">
        <v>1704</v>
      </c>
    </row>
    <row r="8999" spans="1:5" x14ac:dyDescent="0.4">
      <c r="A8999">
        <v>2024</v>
      </c>
      <c r="B8999">
        <v>3</v>
      </c>
      <c r="C8999">
        <v>88</v>
      </c>
      <c r="D8999" s="3">
        <v>1003</v>
      </c>
      <c r="E8999" s="3">
        <v>1635</v>
      </c>
    </row>
    <row r="9000" spans="1:5" x14ac:dyDescent="0.4">
      <c r="A9000">
        <v>2024</v>
      </c>
      <c r="B9000">
        <v>3</v>
      </c>
      <c r="C9000">
        <v>89</v>
      </c>
      <c r="D9000" s="3">
        <v>848</v>
      </c>
      <c r="E9000" s="3">
        <v>1473</v>
      </c>
    </row>
    <row r="9001" spans="1:5" x14ac:dyDescent="0.4">
      <c r="A9001">
        <v>2024</v>
      </c>
      <c r="B9001">
        <v>3</v>
      </c>
      <c r="C9001">
        <v>90</v>
      </c>
      <c r="D9001" s="3">
        <v>594</v>
      </c>
      <c r="E9001" s="3">
        <v>1236</v>
      </c>
    </row>
    <row r="9002" spans="1:5" x14ac:dyDescent="0.4">
      <c r="A9002">
        <v>2024</v>
      </c>
      <c r="B9002">
        <v>3</v>
      </c>
      <c r="C9002">
        <v>91</v>
      </c>
      <c r="D9002" s="3">
        <v>509</v>
      </c>
      <c r="E9002" s="3">
        <v>1102</v>
      </c>
    </row>
    <row r="9003" spans="1:5" x14ac:dyDescent="0.4">
      <c r="A9003">
        <v>2024</v>
      </c>
      <c r="B9003">
        <v>3</v>
      </c>
      <c r="C9003">
        <v>92</v>
      </c>
      <c r="D9003" s="3">
        <v>361</v>
      </c>
      <c r="E9003" s="3">
        <v>899</v>
      </c>
    </row>
    <row r="9004" spans="1:5" x14ac:dyDescent="0.4">
      <c r="A9004">
        <v>2024</v>
      </c>
      <c r="B9004">
        <v>3</v>
      </c>
      <c r="C9004">
        <v>93</v>
      </c>
      <c r="D9004" s="3">
        <v>290</v>
      </c>
      <c r="E9004" s="3">
        <v>701</v>
      </c>
    </row>
    <row r="9005" spans="1:5" x14ac:dyDescent="0.4">
      <c r="A9005">
        <v>2024</v>
      </c>
      <c r="B9005">
        <v>3</v>
      </c>
      <c r="C9005">
        <v>94</v>
      </c>
      <c r="D9005" s="3">
        <v>177</v>
      </c>
      <c r="E9005" s="3">
        <v>607</v>
      </c>
    </row>
    <row r="9006" spans="1:5" x14ac:dyDescent="0.4">
      <c r="A9006">
        <v>2024</v>
      </c>
      <c r="B9006">
        <v>3</v>
      </c>
      <c r="C9006">
        <v>95</v>
      </c>
      <c r="D9006" s="3">
        <v>141</v>
      </c>
      <c r="E9006" s="3">
        <v>486</v>
      </c>
    </row>
    <row r="9007" spans="1:5" x14ac:dyDescent="0.4">
      <c r="A9007">
        <v>2024</v>
      </c>
      <c r="B9007">
        <v>3</v>
      </c>
      <c r="C9007">
        <v>96</v>
      </c>
      <c r="D9007" s="3">
        <v>108</v>
      </c>
      <c r="E9007" s="3">
        <v>329</v>
      </c>
    </row>
    <row r="9008" spans="1:5" x14ac:dyDescent="0.4">
      <c r="A9008">
        <v>2024</v>
      </c>
      <c r="B9008">
        <v>3</v>
      </c>
      <c r="C9008">
        <v>97</v>
      </c>
      <c r="D9008" s="3">
        <v>63</v>
      </c>
      <c r="E9008" s="3">
        <v>269</v>
      </c>
    </row>
    <row r="9009" spans="1:5" x14ac:dyDescent="0.4">
      <c r="A9009">
        <v>2024</v>
      </c>
      <c r="B9009">
        <v>3</v>
      </c>
      <c r="C9009">
        <v>98</v>
      </c>
      <c r="D9009" s="3">
        <v>46</v>
      </c>
      <c r="E9009" s="3">
        <v>205</v>
      </c>
    </row>
    <row r="9010" spans="1:5" x14ac:dyDescent="0.4">
      <c r="A9010">
        <v>2024</v>
      </c>
      <c r="B9010">
        <v>3</v>
      </c>
      <c r="C9010">
        <v>99</v>
      </c>
      <c r="D9010" s="3">
        <v>17</v>
      </c>
      <c r="E9010" s="3">
        <v>132</v>
      </c>
    </row>
    <row r="9011" spans="1:5" x14ac:dyDescent="0.4">
      <c r="A9011">
        <v>2024</v>
      </c>
      <c r="B9011">
        <v>3</v>
      </c>
      <c r="C9011">
        <v>100</v>
      </c>
      <c r="D9011" s="3">
        <v>14</v>
      </c>
      <c r="E9011" s="3">
        <v>90</v>
      </c>
    </row>
    <row r="9012" spans="1:5" x14ac:dyDescent="0.4">
      <c r="A9012">
        <v>2024</v>
      </c>
      <c r="B9012">
        <v>3</v>
      </c>
      <c r="C9012">
        <v>101</v>
      </c>
      <c r="D9012" s="3">
        <v>8</v>
      </c>
      <c r="E9012" s="3">
        <v>68</v>
      </c>
    </row>
    <row r="9013" spans="1:5" x14ac:dyDescent="0.4">
      <c r="A9013">
        <v>2024</v>
      </c>
      <c r="B9013">
        <v>3</v>
      </c>
      <c r="C9013">
        <v>102</v>
      </c>
      <c r="D9013" s="3">
        <v>3</v>
      </c>
      <c r="E9013" s="3">
        <v>35</v>
      </c>
    </row>
    <row r="9014" spans="1:5" x14ac:dyDescent="0.4">
      <c r="A9014">
        <v>2024</v>
      </c>
      <c r="B9014">
        <v>3</v>
      </c>
      <c r="C9014">
        <v>103</v>
      </c>
      <c r="D9014" s="3"/>
      <c r="E9014" s="3">
        <v>25</v>
      </c>
    </row>
    <row r="9015" spans="1:5" x14ac:dyDescent="0.4">
      <c r="A9015">
        <v>2024</v>
      </c>
      <c r="B9015">
        <v>3</v>
      </c>
      <c r="C9015">
        <v>104</v>
      </c>
      <c r="D9015" s="3">
        <v>2</v>
      </c>
      <c r="E9015" s="3">
        <v>15</v>
      </c>
    </row>
    <row r="9016" spans="1:5" x14ac:dyDescent="0.4">
      <c r="A9016">
        <v>2024</v>
      </c>
      <c r="B9016">
        <v>3</v>
      </c>
      <c r="C9016">
        <v>105</v>
      </c>
      <c r="D9016" s="3"/>
      <c r="E9016" s="3">
        <v>8</v>
      </c>
    </row>
    <row r="9017" spans="1:5" x14ac:dyDescent="0.4">
      <c r="A9017">
        <v>2024</v>
      </c>
      <c r="B9017">
        <v>3</v>
      </c>
      <c r="C9017">
        <v>106</v>
      </c>
      <c r="D9017" s="3"/>
      <c r="E9017" s="3">
        <v>3</v>
      </c>
    </row>
    <row r="9018" spans="1:5" x14ac:dyDescent="0.4">
      <c r="A9018">
        <v>2024</v>
      </c>
      <c r="B9018">
        <v>3</v>
      </c>
      <c r="C9018">
        <v>107</v>
      </c>
      <c r="D9018" s="3"/>
      <c r="E9018" s="3"/>
    </row>
    <row r="9019" spans="1:5" x14ac:dyDescent="0.4">
      <c r="A9019">
        <v>2024</v>
      </c>
      <c r="B9019">
        <v>3</v>
      </c>
      <c r="C9019">
        <v>108</v>
      </c>
      <c r="D9019" s="3"/>
      <c r="E9019" s="3">
        <v>1</v>
      </c>
    </row>
    <row r="9020" spans="1:5" x14ac:dyDescent="0.4">
      <c r="A9020">
        <v>2024</v>
      </c>
      <c r="B9020">
        <v>3</v>
      </c>
      <c r="C9020">
        <v>109</v>
      </c>
      <c r="D9020" s="3"/>
      <c r="E9020" s="3"/>
    </row>
    <row r="9021" spans="1:5" x14ac:dyDescent="0.4">
      <c r="A9021">
        <v>2024</v>
      </c>
      <c r="B9021">
        <v>3</v>
      </c>
      <c r="C9021">
        <v>110</v>
      </c>
      <c r="D9021" s="3"/>
      <c r="E9021" s="3"/>
    </row>
    <row r="9022" spans="1:5" x14ac:dyDescent="0.4">
      <c r="A9022">
        <v>2024</v>
      </c>
      <c r="B9022">
        <v>3</v>
      </c>
      <c r="C9022">
        <v>111</v>
      </c>
      <c r="D9022" s="3"/>
      <c r="E9022" s="3"/>
    </row>
    <row r="9023" spans="1:5" x14ac:dyDescent="0.4">
      <c r="A9023">
        <v>2024</v>
      </c>
      <c r="B9023">
        <v>3</v>
      </c>
      <c r="C9023">
        <v>112</v>
      </c>
      <c r="D9023" s="3"/>
      <c r="E9023" s="3"/>
    </row>
    <row r="9024" spans="1:5" x14ac:dyDescent="0.4">
      <c r="A9024">
        <v>2024</v>
      </c>
      <c r="B9024">
        <v>3</v>
      </c>
      <c r="C9024">
        <v>113</v>
      </c>
      <c r="D9024" s="3"/>
      <c r="E9024" s="3"/>
    </row>
    <row r="9025" spans="1:5" x14ac:dyDescent="0.4">
      <c r="A9025">
        <v>2024</v>
      </c>
      <c r="B9025">
        <v>3</v>
      </c>
      <c r="C9025">
        <v>114</v>
      </c>
      <c r="D9025" s="3"/>
      <c r="E9025" s="3"/>
    </row>
    <row r="9026" spans="1:5" x14ac:dyDescent="0.4">
      <c r="A9026">
        <v>2024</v>
      </c>
      <c r="B9026">
        <v>3</v>
      </c>
      <c r="C9026">
        <v>115</v>
      </c>
      <c r="D9026" s="3"/>
      <c r="E9026" s="3"/>
    </row>
    <row r="9027" spans="1:5" x14ac:dyDescent="0.4">
      <c r="A9027">
        <v>2024</v>
      </c>
      <c r="B9027">
        <v>3</v>
      </c>
      <c r="C9027">
        <v>116</v>
      </c>
      <c r="D9027" s="3"/>
      <c r="E9027" s="3"/>
    </row>
    <row r="9028" spans="1:5" x14ac:dyDescent="0.4">
      <c r="A9028">
        <v>2024</v>
      </c>
      <c r="B9028">
        <v>3</v>
      </c>
      <c r="C9028">
        <v>117</v>
      </c>
      <c r="D9028" s="3"/>
      <c r="E9028" s="3"/>
    </row>
    <row r="9029" spans="1:5" x14ac:dyDescent="0.4">
      <c r="A9029">
        <v>2024</v>
      </c>
      <c r="B9029">
        <v>3</v>
      </c>
      <c r="C9029">
        <v>118</v>
      </c>
      <c r="D9029" s="3"/>
      <c r="E9029" s="3"/>
    </row>
    <row r="9030" spans="1:5" x14ac:dyDescent="0.4">
      <c r="A9030">
        <v>2024</v>
      </c>
      <c r="B9030">
        <v>3</v>
      </c>
      <c r="C9030">
        <v>119</v>
      </c>
      <c r="D9030" s="3"/>
      <c r="E9030" s="3"/>
    </row>
    <row r="9031" spans="1:5" x14ac:dyDescent="0.4">
      <c r="A9031">
        <v>2024</v>
      </c>
      <c r="B9031">
        <v>3</v>
      </c>
      <c r="C9031">
        <v>120</v>
      </c>
      <c r="D9031" s="3"/>
      <c r="E9031" s="3"/>
    </row>
    <row r="9032" spans="1:5" x14ac:dyDescent="0.4">
      <c r="A9032">
        <v>2024</v>
      </c>
      <c r="B9032">
        <v>3</v>
      </c>
      <c r="C9032">
        <v>121</v>
      </c>
      <c r="D9032" s="3"/>
      <c r="E9032" s="3"/>
    </row>
    <row r="9033" spans="1:5" x14ac:dyDescent="0.4">
      <c r="A9033">
        <v>2024</v>
      </c>
      <c r="B9033">
        <v>3</v>
      </c>
      <c r="C9033">
        <v>122</v>
      </c>
      <c r="D9033" s="3"/>
      <c r="E9033" s="3"/>
    </row>
    <row r="9034" spans="1:5" x14ac:dyDescent="0.4">
      <c r="A9034">
        <v>2024</v>
      </c>
      <c r="B9034">
        <v>3</v>
      </c>
      <c r="C9034">
        <v>123</v>
      </c>
      <c r="D9034" s="3"/>
      <c r="E9034" s="3"/>
    </row>
    <row r="9035" spans="1:5" x14ac:dyDescent="0.4">
      <c r="A9035">
        <v>2024</v>
      </c>
      <c r="B9035">
        <v>3</v>
      </c>
      <c r="C9035">
        <v>124</v>
      </c>
      <c r="D9035" s="3"/>
      <c r="E9035" s="3"/>
    </row>
    <row r="9036" spans="1:5" x14ac:dyDescent="0.4">
      <c r="A9036">
        <v>2024</v>
      </c>
      <c r="B9036">
        <v>3</v>
      </c>
      <c r="C9036">
        <v>125</v>
      </c>
      <c r="D9036" s="3"/>
      <c r="E9036" s="3"/>
    </row>
    <row r="9037" spans="1:5" x14ac:dyDescent="0.4">
      <c r="A9037">
        <v>2024</v>
      </c>
      <c r="B9037">
        <v>3</v>
      </c>
      <c r="C9037">
        <v>126</v>
      </c>
      <c r="D9037" s="3"/>
      <c r="E9037" s="3"/>
    </row>
    <row r="9038" spans="1:5" x14ac:dyDescent="0.4">
      <c r="A9038">
        <v>2024</v>
      </c>
      <c r="B9038">
        <v>3</v>
      </c>
      <c r="C9038">
        <v>127</v>
      </c>
      <c r="D9038" s="3"/>
      <c r="E9038" s="3"/>
    </row>
    <row r="9039" spans="1:5" x14ac:dyDescent="0.4">
      <c r="A9039">
        <v>2024</v>
      </c>
      <c r="B9039">
        <v>3</v>
      </c>
      <c r="C9039">
        <v>128</v>
      </c>
      <c r="D9039" s="3"/>
      <c r="E9039" s="3"/>
    </row>
    <row r="9040" spans="1:5" x14ac:dyDescent="0.4">
      <c r="A9040">
        <v>2024</v>
      </c>
      <c r="B9040">
        <v>3</v>
      </c>
      <c r="C9040">
        <v>129</v>
      </c>
      <c r="D9040" s="3"/>
      <c r="E9040" s="3"/>
    </row>
    <row r="9041" spans="1:5" x14ac:dyDescent="0.4">
      <c r="A9041">
        <v>2024</v>
      </c>
      <c r="B9041">
        <v>3</v>
      </c>
      <c r="C9041">
        <v>130</v>
      </c>
      <c r="D9041" s="3"/>
      <c r="E9041" s="3"/>
    </row>
    <row r="9042" spans="1:5" x14ac:dyDescent="0.4">
      <c r="A9042">
        <v>2024</v>
      </c>
      <c r="B9042">
        <v>4</v>
      </c>
      <c r="C9042">
        <v>0</v>
      </c>
      <c r="D9042" s="3">
        <v>805</v>
      </c>
      <c r="E9042" s="3">
        <v>847</v>
      </c>
    </row>
    <row r="9043" spans="1:5" x14ac:dyDescent="0.4">
      <c r="A9043">
        <v>2024</v>
      </c>
      <c r="B9043">
        <v>4</v>
      </c>
      <c r="C9043">
        <v>1</v>
      </c>
      <c r="D9043" s="3">
        <v>917</v>
      </c>
      <c r="E9043" s="3">
        <v>902</v>
      </c>
    </row>
    <row r="9044" spans="1:5" x14ac:dyDescent="0.4">
      <c r="A9044">
        <v>2024</v>
      </c>
      <c r="B9044">
        <v>4</v>
      </c>
      <c r="C9044">
        <v>2</v>
      </c>
      <c r="D9044" s="3">
        <v>974</v>
      </c>
      <c r="E9044" s="3">
        <v>968</v>
      </c>
    </row>
    <row r="9045" spans="1:5" x14ac:dyDescent="0.4">
      <c r="A9045">
        <v>2024</v>
      </c>
      <c r="B9045">
        <v>4</v>
      </c>
      <c r="C9045">
        <v>3</v>
      </c>
      <c r="D9045" s="3">
        <v>1033</v>
      </c>
      <c r="E9045" s="3">
        <v>991</v>
      </c>
    </row>
    <row r="9046" spans="1:5" x14ac:dyDescent="0.4">
      <c r="A9046">
        <v>2024</v>
      </c>
      <c r="B9046">
        <v>4</v>
      </c>
      <c r="C9046">
        <v>4</v>
      </c>
      <c r="D9046" s="3">
        <v>1188</v>
      </c>
      <c r="E9046" s="3">
        <v>1078</v>
      </c>
    </row>
    <row r="9047" spans="1:5" x14ac:dyDescent="0.4">
      <c r="A9047">
        <v>2024</v>
      </c>
      <c r="B9047">
        <v>4</v>
      </c>
      <c r="C9047">
        <v>5</v>
      </c>
      <c r="D9047" s="3">
        <v>1199</v>
      </c>
      <c r="E9047" s="3">
        <v>1048</v>
      </c>
    </row>
    <row r="9048" spans="1:5" x14ac:dyDescent="0.4">
      <c r="A9048">
        <v>2024</v>
      </c>
      <c r="B9048">
        <v>4</v>
      </c>
      <c r="C9048">
        <v>6</v>
      </c>
      <c r="D9048" s="3">
        <v>1276</v>
      </c>
      <c r="E9048" s="3">
        <v>1229</v>
      </c>
    </row>
    <row r="9049" spans="1:5" x14ac:dyDescent="0.4">
      <c r="A9049">
        <v>2024</v>
      </c>
      <c r="B9049">
        <v>4</v>
      </c>
      <c r="C9049">
        <v>7</v>
      </c>
      <c r="D9049" s="3">
        <v>1335</v>
      </c>
      <c r="E9049" s="3">
        <v>1219</v>
      </c>
    </row>
    <row r="9050" spans="1:5" x14ac:dyDescent="0.4">
      <c r="A9050">
        <v>2024</v>
      </c>
      <c r="B9050">
        <v>4</v>
      </c>
      <c r="C9050">
        <v>8</v>
      </c>
      <c r="D9050" s="3">
        <v>1399</v>
      </c>
      <c r="E9050" s="3">
        <v>1277</v>
      </c>
    </row>
    <row r="9051" spans="1:5" x14ac:dyDescent="0.4">
      <c r="A9051">
        <v>2024</v>
      </c>
      <c r="B9051">
        <v>4</v>
      </c>
      <c r="C9051">
        <v>9</v>
      </c>
      <c r="D9051" s="3">
        <v>1413</v>
      </c>
      <c r="E9051" s="3">
        <v>1407</v>
      </c>
    </row>
    <row r="9052" spans="1:5" x14ac:dyDescent="0.4">
      <c r="A9052">
        <v>2024</v>
      </c>
      <c r="B9052">
        <v>4</v>
      </c>
      <c r="C9052">
        <v>10</v>
      </c>
      <c r="D9052" s="3">
        <v>1397</v>
      </c>
      <c r="E9052" s="3">
        <v>1371</v>
      </c>
    </row>
    <row r="9053" spans="1:5" x14ac:dyDescent="0.4">
      <c r="A9053">
        <v>2024</v>
      </c>
      <c r="B9053">
        <v>4</v>
      </c>
      <c r="C9053">
        <v>11</v>
      </c>
      <c r="D9053" s="3">
        <v>1475</v>
      </c>
      <c r="E9053" s="3">
        <v>1408</v>
      </c>
    </row>
    <row r="9054" spans="1:5" x14ac:dyDescent="0.4">
      <c r="A9054">
        <v>2024</v>
      </c>
      <c r="B9054">
        <v>4</v>
      </c>
      <c r="C9054">
        <v>12</v>
      </c>
      <c r="D9054" s="3">
        <v>1469</v>
      </c>
      <c r="E9054" s="3">
        <v>1513</v>
      </c>
    </row>
    <row r="9055" spans="1:5" x14ac:dyDescent="0.4">
      <c r="A9055">
        <v>2024</v>
      </c>
      <c r="B9055">
        <v>4</v>
      </c>
      <c r="C9055">
        <v>13</v>
      </c>
      <c r="D9055" s="3">
        <v>1610</v>
      </c>
      <c r="E9055" s="3">
        <v>1505</v>
      </c>
    </row>
    <row r="9056" spans="1:5" x14ac:dyDescent="0.4">
      <c r="A9056">
        <v>2024</v>
      </c>
      <c r="B9056">
        <v>4</v>
      </c>
      <c r="C9056">
        <v>14</v>
      </c>
      <c r="D9056" s="3">
        <v>1561</v>
      </c>
      <c r="E9056" s="3">
        <v>1491</v>
      </c>
    </row>
    <row r="9057" spans="1:5" x14ac:dyDescent="0.4">
      <c r="A9057">
        <v>2024</v>
      </c>
      <c r="B9057">
        <v>4</v>
      </c>
      <c r="C9057">
        <v>15</v>
      </c>
      <c r="D9057" s="3">
        <v>1847</v>
      </c>
      <c r="E9057" s="3">
        <v>1513</v>
      </c>
    </row>
    <row r="9058" spans="1:5" x14ac:dyDescent="0.4">
      <c r="A9058">
        <v>2024</v>
      </c>
      <c r="B9058">
        <v>4</v>
      </c>
      <c r="C9058">
        <v>16</v>
      </c>
      <c r="D9058" s="3">
        <v>2029</v>
      </c>
      <c r="E9058" s="3">
        <v>1606</v>
      </c>
    </row>
    <row r="9059" spans="1:5" x14ac:dyDescent="0.4">
      <c r="A9059">
        <v>2024</v>
      </c>
      <c r="B9059">
        <v>4</v>
      </c>
      <c r="C9059">
        <v>17</v>
      </c>
      <c r="D9059" s="3">
        <v>2027</v>
      </c>
      <c r="E9059" s="3">
        <v>1632</v>
      </c>
    </row>
    <row r="9060" spans="1:5" x14ac:dyDescent="0.4">
      <c r="A9060">
        <v>2024</v>
      </c>
      <c r="B9060">
        <v>4</v>
      </c>
      <c r="C9060">
        <v>18</v>
      </c>
      <c r="D9060" s="3">
        <v>2576</v>
      </c>
      <c r="E9060" s="3">
        <v>1694</v>
      </c>
    </row>
    <row r="9061" spans="1:5" x14ac:dyDescent="0.4">
      <c r="A9061">
        <v>2024</v>
      </c>
      <c r="B9061">
        <v>4</v>
      </c>
      <c r="C9061">
        <v>19</v>
      </c>
      <c r="D9061" s="3">
        <v>2391</v>
      </c>
      <c r="E9061" s="3">
        <v>1826</v>
      </c>
    </row>
    <row r="9062" spans="1:5" x14ac:dyDescent="0.4">
      <c r="A9062">
        <v>2024</v>
      </c>
      <c r="B9062">
        <v>4</v>
      </c>
      <c r="C9062">
        <v>20</v>
      </c>
      <c r="D9062" s="3">
        <v>2531</v>
      </c>
      <c r="E9062" s="3">
        <v>1849</v>
      </c>
    </row>
    <row r="9063" spans="1:5" x14ac:dyDescent="0.4">
      <c r="A9063">
        <v>2024</v>
      </c>
      <c r="B9063">
        <v>4</v>
      </c>
      <c r="C9063">
        <v>21</v>
      </c>
      <c r="D9063" s="3">
        <v>2387</v>
      </c>
      <c r="E9063" s="3">
        <v>1797</v>
      </c>
    </row>
    <row r="9064" spans="1:5" x14ac:dyDescent="0.4">
      <c r="A9064">
        <v>2024</v>
      </c>
      <c r="B9064">
        <v>4</v>
      </c>
      <c r="C9064">
        <v>22</v>
      </c>
      <c r="D9064" s="3">
        <v>2374</v>
      </c>
      <c r="E9064" s="3">
        <v>1739</v>
      </c>
    </row>
    <row r="9065" spans="1:5" x14ac:dyDescent="0.4">
      <c r="A9065">
        <v>2024</v>
      </c>
      <c r="B9065">
        <v>4</v>
      </c>
      <c r="C9065">
        <v>23</v>
      </c>
      <c r="D9065" s="3">
        <v>2066</v>
      </c>
      <c r="E9065" s="3">
        <v>1723</v>
      </c>
    </row>
    <row r="9066" spans="1:5" x14ac:dyDescent="0.4">
      <c r="A9066">
        <v>2024</v>
      </c>
      <c r="B9066">
        <v>4</v>
      </c>
      <c r="C9066">
        <v>24</v>
      </c>
      <c r="D9066" s="3">
        <v>2010</v>
      </c>
      <c r="E9066" s="3">
        <v>1669</v>
      </c>
    </row>
    <row r="9067" spans="1:5" x14ac:dyDescent="0.4">
      <c r="A9067">
        <v>2024</v>
      </c>
      <c r="B9067">
        <v>4</v>
      </c>
      <c r="C9067">
        <v>25</v>
      </c>
      <c r="D9067" s="3">
        <v>1901</v>
      </c>
      <c r="E9067" s="3">
        <v>1591</v>
      </c>
    </row>
    <row r="9068" spans="1:5" x14ac:dyDescent="0.4">
      <c r="A9068">
        <v>2024</v>
      </c>
      <c r="B9068">
        <v>4</v>
      </c>
      <c r="C9068">
        <v>26</v>
      </c>
      <c r="D9068" s="3">
        <v>1852</v>
      </c>
      <c r="E9068" s="3">
        <v>1550</v>
      </c>
    </row>
    <row r="9069" spans="1:5" x14ac:dyDescent="0.4">
      <c r="A9069">
        <v>2024</v>
      </c>
      <c r="B9069">
        <v>4</v>
      </c>
      <c r="C9069">
        <v>27</v>
      </c>
      <c r="D9069" s="3">
        <v>1868</v>
      </c>
      <c r="E9069" s="3">
        <v>1512</v>
      </c>
    </row>
    <row r="9070" spans="1:5" x14ac:dyDescent="0.4">
      <c r="A9070">
        <v>2024</v>
      </c>
      <c r="B9070">
        <v>4</v>
      </c>
      <c r="C9070">
        <v>28</v>
      </c>
      <c r="D9070" s="3">
        <v>1787</v>
      </c>
      <c r="E9070" s="3">
        <v>1471</v>
      </c>
    </row>
    <row r="9071" spans="1:5" x14ac:dyDescent="0.4">
      <c r="A9071">
        <v>2024</v>
      </c>
      <c r="B9071">
        <v>4</v>
      </c>
      <c r="C9071">
        <v>29</v>
      </c>
      <c r="D9071" s="3">
        <v>1788</v>
      </c>
      <c r="E9071" s="3">
        <v>1554</v>
      </c>
    </row>
    <row r="9072" spans="1:5" x14ac:dyDescent="0.4">
      <c r="A9072">
        <v>2024</v>
      </c>
      <c r="B9072">
        <v>4</v>
      </c>
      <c r="C9072">
        <v>30</v>
      </c>
      <c r="D9072" s="3">
        <v>1741</v>
      </c>
      <c r="E9072" s="3">
        <v>1365</v>
      </c>
    </row>
    <row r="9073" spans="1:5" x14ac:dyDescent="0.4">
      <c r="A9073">
        <v>2024</v>
      </c>
      <c r="B9073">
        <v>4</v>
      </c>
      <c r="C9073">
        <v>31</v>
      </c>
      <c r="D9073" s="3">
        <v>1722</v>
      </c>
      <c r="E9073" s="3">
        <v>1419</v>
      </c>
    </row>
    <row r="9074" spans="1:5" x14ac:dyDescent="0.4">
      <c r="A9074">
        <v>2024</v>
      </c>
      <c r="B9074">
        <v>4</v>
      </c>
      <c r="C9074">
        <v>32</v>
      </c>
      <c r="D9074" s="3">
        <v>1768</v>
      </c>
      <c r="E9074" s="3">
        <v>1423</v>
      </c>
    </row>
    <row r="9075" spans="1:5" x14ac:dyDescent="0.4">
      <c r="A9075">
        <v>2024</v>
      </c>
      <c r="B9075">
        <v>4</v>
      </c>
      <c r="C9075">
        <v>33</v>
      </c>
      <c r="D9075" s="3">
        <v>1729</v>
      </c>
      <c r="E9075" s="3">
        <v>1526</v>
      </c>
    </row>
    <row r="9076" spans="1:5" x14ac:dyDescent="0.4">
      <c r="A9076">
        <v>2024</v>
      </c>
      <c r="B9076">
        <v>4</v>
      </c>
      <c r="C9076">
        <v>34</v>
      </c>
      <c r="D9076" s="3">
        <v>1746</v>
      </c>
      <c r="E9076" s="3">
        <v>1559</v>
      </c>
    </row>
    <row r="9077" spans="1:5" x14ac:dyDescent="0.4">
      <c r="A9077">
        <v>2024</v>
      </c>
      <c r="B9077">
        <v>4</v>
      </c>
      <c r="C9077">
        <v>35</v>
      </c>
      <c r="D9077" s="3">
        <v>1889</v>
      </c>
      <c r="E9077" s="3">
        <v>1634</v>
      </c>
    </row>
    <row r="9078" spans="1:5" x14ac:dyDescent="0.4">
      <c r="A9078">
        <v>2024</v>
      </c>
      <c r="B9078">
        <v>4</v>
      </c>
      <c r="C9078">
        <v>36</v>
      </c>
      <c r="D9078" s="3">
        <v>1913</v>
      </c>
      <c r="E9078" s="3">
        <v>1676</v>
      </c>
    </row>
    <row r="9079" spans="1:5" x14ac:dyDescent="0.4">
      <c r="A9079">
        <v>2024</v>
      </c>
      <c r="B9079">
        <v>4</v>
      </c>
      <c r="C9079">
        <v>37</v>
      </c>
      <c r="D9079" s="3">
        <v>1919</v>
      </c>
      <c r="E9079" s="3">
        <v>1664</v>
      </c>
    </row>
    <row r="9080" spans="1:5" x14ac:dyDescent="0.4">
      <c r="A9080">
        <v>2024</v>
      </c>
      <c r="B9080">
        <v>4</v>
      </c>
      <c r="C9080">
        <v>38</v>
      </c>
      <c r="D9080" s="3">
        <v>1954</v>
      </c>
      <c r="E9080" s="3">
        <v>1737</v>
      </c>
    </row>
    <row r="9081" spans="1:5" x14ac:dyDescent="0.4">
      <c r="A9081">
        <v>2024</v>
      </c>
      <c r="B9081">
        <v>4</v>
      </c>
      <c r="C9081">
        <v>39</v>
      </c>
      <c r="D9081" s="3">
        <v>2063</v>
      </c>
      <c r="E9081" s="3">
        <v>1918</v>
      </c>
    </row>
    <row r="9082" spans="1:5" x14ac:dyDescent="0.4">
      <c r="A9082">
        <v>2024</v>
      </c>
      <c r="B9082">
        <v>4</v>
      </c>
      <c r="C9082">
        <v>40</v>
      </c>
      <c r="D9082" s="3">
        <v>2033</v>
      </c>
      <c r="E9082" s="3">
        <v>1949</v>
      </c>
    </row>
    <row r="9083" spans="1:5" x14ac:dyDescent="0.4">
      <c r="A9083">
        <v>2024</v>
      </c>
      <c r="B9083">
        <v>4</v>
      </c>
      <c r="C9083">
        <v>41</v>
      </c>
      <c r="D9083" s="3">
        <v>2121</v>
      </c>
      <c r="E9083" s="3">
        <v>1973</v>
      </c>
    </row>
    <row r="9084" spans="1:5" x14ac:dyDescent="0.4">
      <c r="A9084">
        <v>2024</v>
      </c>
      <c r="B9084">
        <v>4</v>
      </c>
      <c r="C9084">
        <v>42</v>
      </c>
      <c r="D9084" s="3">
        <v>2101</v>
      </c>
      <c r="E9084" s="3">
        <v>1994</v>
      </c>
    </row>
    <row r="9085" spans="1:5" x14ac:dyDescent="0.4">
      <c r="A9085">
        <v>2024</v>
      </c>
      <c r="B9085">
        <v>4</v>
      </c>
      <c r="C9085">
        <v>43</v>
      </c>
      <c r="D9085" s="3">
        <v>2216</v>
      </c>
      <c r="E9085" s="3">
        <v>2099</v>
      </c>
    </row>
    <row r="9086" spans="1:5" x14ac:dyDescent="0.4">
      <c r="A9086">
        <v>2024</v>
      </c>
      <c r="B9086">
        <v>4</v>
      </c>
      <c r="C9086">
        <v>44</v>
      </c>
      <c r="D9086" s="3">
        <v>2304</v>
      </c>
      <c r="E9086" s="3">
        <v>2230</v>
      </c>
    </row>
    <row r="9087" spans="1:5" x14ac:dyDescent="0.4">
      <c r="A9087">
        <v>2024</v>
      </c>
      <c r="B9087">
        <v>4</v>
      </c>
      <c r="C9087">
        <v>45</v>
      </c>
      <c r="D9087" s="3">
        <v>2494</v>
      </c>
      <c r="E9087" s="3">
        <v>2299</v>
      </c>
    </row>
    <row r="9088" spans="1:5" x14ac:dyDescent="0.4">
      <c r="A9088">
        <v>2024</v>
      </c>
      <c r="B9088">
        <v>4</v>
      </c>
      <c r="C9088">
        <v>46</v>
      </c>
      <c r="D9088" s="3">
        <v>2496</v>
      </c>
      <c r="E9088" s="3">
        <v>2419</v>
      </c>
    </row>
    <row r="9089" spans="1:5" x14ac:dyDescent="0.4">
      <c r="A9089">
        <v>2024</v>
      </c>
      <c r="B9089">
        <v>4</v>
      </c>
      <c r="C9089">
        <v>47</v>
      </c>
      <c r="D9089" s="3">
        <v>2714</v>
      </c>
      <c r="E9089" s="3">
        <v>2551</v>
      </c>
    </row>
    <row r="9090" spans="1:5" x14ac:dyDescent="0.4">
      <c r="A9090">
        <v>2024</v>
      </c>
      <c r="B9090">
        <v>4</v>
      </c>
      <c r="C9090">
        <v>48</v>
      </c>
      <c r="D9090" s="3">
        <v>2932</v>
      </c>
      <c r="E9090" s="3">
        <v>2677</v>
      </c>
    </row>
    <row r="9091" spans="1:5" x14ac:dyDescent="0.4">
      <c r="A9091">
        <v>2024</v>
      </c>
      <c r="B9091">
        <v>4</v>
      </c>
      <c r="C9091">
        <v>49</v>
      </c>
      <c r="D9091" s="3">
        <v>3053</v>
      </c>
      <c r="E9091" s="3">
        <v>3008</v>
      </c>
    </row>
    <row r="9092" spans="1:5" x14ac:dyDescent="0.4">
      <c r="A9092">
        <v>2024</v>
      </c>
      <c r="B9092">
        <v>4</v>
      </c>
      <c r="C9092">
        <v>50</v>
      </c>
      <c r="D9092" s="3">
        <v>3331</v>
      </c>
      <c r="E9092" s="3">
        <v>3085</v>
      </c>
    </row>
    <row r="9093" spans="1:5" x14ac:dyDescent="0.4">
      <c r="A9093">
        <v>2024</v>
      </c>
      <c r="B9093">
        <v>4</v>
      </c>
      <c r="C9093">
        <v>51</v>
      </c>
      <c r="D9093" s="3">
        <v>3352</v>
      </c>
      <c r="E9093" s="3">
        <v>3103</v>
      </c>
    </row>
    <row r="9094" spans="1:5" x14ac:dyDescent="0.4">
      <c r="A9094">
        <v>2024</v>
      </c>
      <c r="B9094">
        <v>4</v>
      </c>
      <c r="C9094">
        <v>52</v>
      </c>
      <c r="D9094" s="3">
        <v>3407</v>
      </c>
      <c r="E9094" s="3">
        <v>3170</v>
      </c>
    </row>
    <row r="9095" spans="1:5" x14ac:dyDescent="0.4">
      <c r="A9095">
        <v>2024</v>
      </c>
      <c r="B9095">
        <v>4</v>
      </c>
      <c r="C9095">
        <v>53</v>
      </c>
      <c r="D9095" s="3">
        <v>3240</v>
      </c>
      <c r="E9095" s="3">
        <v>3106</v>
      </c>
    </row>
    <row r="9096" spans="1:5" x14ac:dyDescent="0.4">
      <c r="A9096">
        <v>2024</v>
      </c>
      <c r="B9096">
        <v>4</v>
      </c>
      <c r="C9096">
        <v>54</v>
      </c>
      <c r="D9096" s="3">
        <v>3143</v>
      </c>
      <c r="E9096" s="3">
        <v>2897</v>
      </c>
    </row>
    <row r="9097" spans="1:5" x14ac:dyDescent="0.4">
      <c r="A9097">
        <v>2024</v>
      </c>
      <c r="B9097">
        <v>4</v>
      </c>
      <c r="C9097">
        <v>55</v>
      </c>
      <c r="D9097" s="3">
        <v>3172</v>
      </c>
      <c r="E9097" s="3">
        <v>2883</v>
      </c>
    </row>
    <row r="9098" spans="1:5" x14ac:dyDescent="0.4">
      <c r="A9098">
        <v>2024</v>
      </c>
      <c r="B9098">
        <v>4</v>
      </c>
      <c r="C9098">
        <v>56</v>
      </c>
      <c r="D9098" s="3">
        <v>3019</v>
      </c>
      <c r="E9098" s="3">
        <v>2894</v>
      </c>
    </row>
    <row r="9099" spans="1:5" x14ac:dyDescent="0.4">
      <c r="A9099">
        <v>2024</v>
      </c>
      <c r="B9099">
        <v>4</v>
      </c>
      <c r="C9099">
        <v>57</v>
      </c>
      <c r="D9099" s="3">
        <v>2615</v>
      </c>
      <c r="E9099" s="3">
        <v>2508</v>
      </c>
    </row>
    <row r="9100" spans="1:5" x14ac:dyDescent="0.4">
      <c r="A9100">
        <v>2024</v>
      </c>
      <c r="B9100">
        <v>4</v>
      </c>
      <c r="C9100">
        <v>58</v>
      </c>
      <c r="D9100" s="3">
        <v>2571</v>
      </c>
      <c r="E9100" s="3">
        <v>2511</v>
      </c>
    </row>
    <row r="9101" spans="1:5" x14ac:dyDescent="0.4">
      <c r="A9101">
        <v>2024</v>
      </c>
      <c r="B9101">
        <v>4</v>
      </c>
      <c r="C9101">
        <v>59</v>
      </c>
      <c r="D9101" s="3">
        <v>2616</v>
      </c>
      <c r="E9101" s="3">
        <v>2635</v>
      </c>
    </row>
    <row r="9102" spans="1:5" x14ac:dyDescent="0.4">
      <c r="A9102">
        <v>2024</v>
      </c>
      <c r="B9102">
        <v>4</v>
      </c>
      <c r="C9102">
        <v>60</v>
      </c>
      <c r="D9102" s="3">
        <v>2564</v>
      </c>
      <c r="E9102" s="3">
        <v>2394</v>
      </c>
    </row>
    <row r="9103" spans="1:5" x14ac:dyDescent="0.4">
      <c r="A9103">
        <v>2024</v>
      </c>
      <c r="B9103">
        <v>4</v>
      </c>
      <c r="C9103">
        <v>61</v>
      </c>
      <c r="D9103" s="3">
        <v>2507</v>
      </c>
      <c r="E9103" s="3">
        <v>2352</v>
      </c>
    </row>
    <row r="9104" spans="1:5" x14ac:dyDescent="0.4">
      <c r="A9104">
        <v>2024</v>
      </c>
      <c r="B9104">
        <v>4</v>
      </c>
      <c r="C9104">
        <v>62</v>
      </c>
      <c r="D9104" s="3">
        <v>2442</v>
      </c>
      <c r="E9104" s="3">
        <v>2363</v>
      </c>
    </row>
    <row r="9105" spans="1:5" x14ac:dyDescent="0.4">
      <c r="A9105">
        <v>2024</v>
      </c>
      <c r="B9105">
        <v>4</v>
      </c>
      <c r="C9105">
        <v>63</v>
      </c>
      <c r="D9105" s="3">
        <v>2239</v>
      </c>
      <c r="E9105" s="3">
        <v>2233</v>
      </c>
    </row>
    <row r="9106" spans="1:5" x14ac:dyDescent="0.4">
      <c r="A9106">
        <v>2024</v>
      </c>
      <c r="B9106">
        <v>4</v>
      </c>
      <c r="C9106">
        <v>64</v>
      </c>
      <c r="D9106" s="3">
        <v>2384</v>
      </c>
      <c r="E9106" s="3">
        <v>2227</v>
      </c>
    </row>
    <row r="9107" spans="1:5" x14ac:dyDescent="0.4">
      <c r="A9107">
        <v>2024</v>
      </c>
      <c r="B9107">
        <v>4</v>
      </c>
      <c r="C9107">
        <v>65</v>
      </c>
      <c r="D9107" s="3">
        <v>2338</v>
      </c>
      <c r="E9107" s="3">
        <v>2289</v>
      </c>
    </row>
    <row r="9108" spans="1:5" x14ac:dyDescent="0.4">
      <c r="A9108">
        <v>2024</v>
      </c>
      <c r="B9108">
        <v>4</v>
      </c>
      <c r="C9108">
        <v>66</v>
      </c>
      <c r="D9108" s="3">
        <v>2169</v>
      </c>
      <c r="E9108" s="3">
        <v>2161</v>
      </c>
    </row>
    <row r="9109" spans="1:5" x14ac:dyDescent="0.4">
      <c r="A9109">
        <v>2024</v>
      </c>
      <c r="B9109">
        <v>4</v>
      </c>
      <c r="C9109">
        <v>67</v>
      </c>
      <c r="D9109" s="3">
        <v>2226</v>
      </c>
      <c r="E9109" s="3">
        <v>2200</v>
      </c>
    </row>
    <row r="9110" spans="1:5" x14ac:dyDescent="0.4">
      <c r="A9110">
        <v>2024</v>
      </c>
      <c r="B9110">
        <v>4</v>
      </c>
      <c r="C9110">
        <v>68</v>
      </c>
      <c r="D9110" s="3">
        <v>2187</v>
      </c>
      <c r="E9110" s="3">
        <v>2255</v>
      </c>
    </row>
    <row r="9111" spans="1:5" x14ac:dyDescent="0.4">
      <c r="A9111">
        <v>2024</v>
      </c>
      <c r="B9111">
        <v>4</v>
      </c>
      <c r="C9111">
        <v>69</v>
      </c>
      <c r="D9111" s="3">
        <v>2257</v>
      </c>
      <c r="E9111" s="3">
        <v>2380</v>
      </c>
    </row>
    <row r="9112" spans="1:5" x14ac:dyDescent="0.4">
      <c r="A9112">
        <v>2024</v>
      </c>
      <c r="B9112">
        <v>4</v>
      </c>
      <c r="C9112">
        <v>70</v>
      </c>
      <c r="D9112" s="3">
        <v>2332</v>
      </c>
      <c r="E9112" s="3">
        <v>2419</v>
      </c>
    </row>
    <row r="9113" spans="1:5" x14ac:dyDescent="0.4">
      <c r="A9113">
        <v>2024</v>
      </c>
      <c r="B9113">
        <v>4</v>
      </c>
      <c r="C9113">
        <v>71</v>
      </c>
      <c r="D9113" s="3">
        <v>2470</v>
      </c>
      <c r="E9113" s="3">
        <v>2607</v>
      </c>
    </row>
    <row r="9114" spans="1:5" x14ac:dyDescent="0.4">
      <c r="A9114">
        <v>2024</v>
      </c>
      <c r="B9114">
        <v>4</v>
      </c>
      <c r="C9114">
        <v>72</v>
      </c>
      <c r="D9114" s="3">
        <v>2579</v>
      </c>
      <c r="E9114" s="3">
        <v>2845</v>
      </c>
    </row>
    <row r="9115" spans="1:5" x14ac:dyDescent="0.4">
      <c r="A9115">
        <v>2024</v>
      </c>
      <c r="B9115">
        <v>4</v>
      </c>
      <c r="C9115">
        <v>73</v>
      </c>
      <c r="D9115" s="3">
        <v>2785</v>
      </c>
      <c r="E9115" s="3">
        <v>3016</v>
      </c>
    </row>
    <row r="9116" spans="1:5" x14ac:dyDescent="0.4">
      <c r="A9116">
        <v>2024</v>
      </c>
      <c r="B9116">
        <v>4</v>
      </c>
      <c r="C9116">
        <v>74</v>
      </c>
      <c r="D9116" s="3">
        <v>3108</v>
      </c>
      <c r="E9116" s="3">
        <v>3596</v>
      </c>
    </row>
    <row r="9117" spans="1:5" x14ac:dyDescent="0.4">
      <c r="A9117">
        <v>2024</v>
      </c>
      <c r="B9117">
        <v>4</v>
      </c>
      <c r="C9117">
        <v>75</v>
      </c>
      <c r="D9117" s="3">
        <v>3040</v>
      </c>
      <c r="E9117" s="3">
        <v>3589</v>
      </c>
    </row>
    <row r="9118" spans="1:5" x14ac:dyDescent="0.4">
      <c r="A9118">
        <v>2024</v>
      </c>
      <c r="B9118">
        <v>4</v>
      </c>
      <c r="C9118">
        <v>76</v>
      </c>
      <c r="D9118" s="3">
        <v>3280</v>
      </c>
      <c r="E9118" s="3">
        <v>3892</v>
      </c>
    </row>
    <row r="9119" spans="1:5" x14ac:dyDescent="0.4">
      <c r="A9119">
        <v>2024</v>
      </c>
      <c r="B9119">
        <v>4</v>
      </c>
      <c r="C9119">
        <v>77</v>
      </c>
      <c r="D9119" s="3">
        <v>2564</v>
      </c>
      <c r="E9119" s="3">
        <v>3183</v>
      </c>
    </row>
    <row r="9120" spans="1:5" x14ac:dyDescent="0.4">
      <c r="A9120">
        <v>2024</v>
      </c>
      <c r="B9120">
        <v>4</v>
      </c>
      <c r="C9120">
        <v>78</v>
      </c>
      <c r="D9120" s="3">
        <v>1618</v>
      </c>
      <c r="E9120" s="3">
        <v>2127</v>
      </c>
    </row>
    <row r="9121" spans="1:5" x14ac:dyDescent="0.4">
      <c r="A9121">
        <v>2024</v>
      </c>
      <c r="B9121">
        <v>4</v>
      </c>
      <c r="C9121">
        <v>79</v>
      </c>
      <c r="D9121" s="3">
        <v>2009</v>
      </c>
      <c r="E9121" s="3">
        <v>2720</v>
      </c>
    </row>
    <row r="9122" spans="1:5" x14ac:dyDescent="0.4">
      <c r="A9122">
        <v>2024</v>
      </c>
      <c r="B9122">
        <v>4</v>
      </c>
      <c r="C9122">
        <v>80</v>
      </c>
      <c r="D9122" s="3">
        <v>2423</v>
      </c>
      <c r="E9122" s="3">
        <v>3084</v>
      </c>
    </row>
    <row r="9123" spans="1:5" x14ac:dyDescent="0.4">
      <c r="A9123">
        <v>2024</v>
      </c>
      <c r="B9123">
        <v>4</v>
      </c>
      <c r="C9123">
        <v>81</v>
      </c>
      <c r="D9123" s="3">
        <v>2248</v>
      </c>
      <c r="E9123" s="3">
        <v>2806</v>
      </c>
    </row>
    <row r="9124" spans="1:5" x14ac:dyDescent="0.4">
      <c r="A9124">
        <v>2024</v>
      </c>
      <c r="B9124">
        <v>4</v>
      </c>
      <c r="C9124">
        <v>82</v>
      </c>
      <c r="D9124" s="3">
        <v>2166</v>
      </c>
      <c r="E9124" s="3">
        <v>2758</v>
      </c>
    </row>
    <row r="9125" spans="1:5" x14ac:dyDescent="0.4">
      <c r="A9125">
        <v>2024</v>
      </c>
      <c r="B9125">
        <v>4</v>
      </c>
      <c r="C9125">
        <v>83</v>
      </c>
      <c r="D9125" s="3">
        <v>1827</v>
      </c>
      <c r="E9125" s="3">
        <v>2515</v>
      </c>
    </row>
    <row r="9126" spans="1:5" x14ac:dyDescent="0.4">
      <c r="A9126">
        <v>2024</v>
      </c>
      <c r="B9126">
        <v>4</v>
      </c>
      <c r="C9126">
        <v>84</v>
      </c>
      <c r="D9126" s="3">
        <v>1586</v>
      </c>
      <c r="E9126" s="3">
        <v>2205</v>
      </c>
    </row>
    <row r="9127" spans="1:5" x14ac:dyDescent="0.4">
      <c r="A9127">
        <v>2024</v>
      </c>
      <c r="B9127">
        <v>4</v>
      </c>
      <c r="C9127">
        <v>85</v>
      </c>
      <c r="D9127" s="3">
        <v>1295</v>
      </c>
      <c r="E9127" s="3">
        <v>1870</v>
      </c>
    </row>
    <row r="9128" spans="1:5" x14ac:dyDescent="0.4">
      <c r="A9128">
        <v>2024</v>
      </c>
      <c r="B9128">
        <v>4</v>
      </c>
      <c r="C9128">
        <v>86</v>
      </c>
      <c r="D9128" s="3">
        <v>1292</v>
      </c>
      <c r="E9128" s="3">
        <v>1941</v>
      </c>
    </row>
    <row r="9129" spans="1:5" x14ac:dyDescent="0.4">
      <c r="A9129">
        <v>2024</v>
      </c>
      <c r="B9129">
        <v>4</v>
      </c>
      <c r="C9129">
        <v>87</v>
      </c>
      <c r="D9129" s="3">
        <v>1103</v>
      </c>
      <c r="E9129" s="3">
        <v>1690</v>
      </c>
    </row>
    <row r="9130" spans="1:5" x14ac:dyDescent="0.4">
      <c r="A9130">
        <v>2024</v>
      </c>
      <c r="B9130">
        <v>4</v>
      </c>
      <c r="C9130">
        <v>88</v>
      </c>
      <c r="D9130" s="3">
        <v>1008</v>
      </c>
      <c r="E9130" s="3">
        <v>1662</v>
      </c>
    </row>
    <row r="9131" spans="1:5" x14ac:dyDescent="0.4">
      <c r="A9131">
        <v>2024</v>
      </c>
      <c r="B9131">
        <v>4</v>
      </c>
      <c r="C9131">
        <v>89</v>
      </c>
      <c r="D9131" s="3">
        <v>847</v>
      </c>
      <c r="E9131" s="3">
        <v>1471</v>
      </c>
    </row>
    <row r="9132" spans="1:5" x14ac:dyDescent="0.4">
      <c r="A9132">
        <v>2024</v>
      </c>
      <c r="B9132">
        <v>4</v>
      </c>
      <c r="C9132">
        <v>90</v>
      </c>
      <c r="D9132" s="3">
        <v>579</v>
      </c>
      <c r="E9132" s="3">
        <v>1233</v>
      </c>
    </row>
    <row r="9133" spans="1:5" x14ac:dyDescent="0.4">
      <c r="A9133">
        <v>2024</v>
      </c>
      <c r="B9133">
        <v>4</v>
      </c>
      <c r="C9133">
        <v>91</v>
      </c>
      <c r="D9133" s="3">
        <v>513</v>
      </c>
      <c r="E9133" s="3">
        <v>1106</v>
      </c>
    </row>
    <row r="9134" spans="1:5" x14ac:dyDescent="0.4">
      <c r="A9134">
        <v>2024</v>
      </c>
      <c r="B9134">
        <v>4</v>
      </c>
      <c r="C9134">
        <v>92</v>
      </c>
      <c r="D9134" s="3">
        <v>381</v>
      </c>
      <c r="E9134" s="3">
        <v>906</v>
      </c>
    </row>
    <row r="9135" spans="1:5" x14ac:dyDescent="0.4">
      <c r="A9135">
        <v>2024</v>
      </c>
      <c r="B9135">
        <v>4</v>
      </c>
      <c r="C9135">
        <v>93</v>
      </c>
      <c r="D9135" s="3">
        <v>286</v>
      </c>
      <c r="E9135" s="3">
        <v>709</v>
      </c>
    </row>
    <row r="9136" spans="1:5" x14ac:dyDescent="0.4">
      <c r="A9136">
        <v>2024</v>
      </c>
      <c r="B9136">
        <v>4</v>
      </c>
      <c r="C9136">
        <v>94</v>
      </c>
      <c r="D9136" s="3">
        <v>180</v>
      </c>
      <c r="E9136" s="3">
        <v>596</v>
      </c>
    </row>
    <row r="9137" spans="1:5" x14ac:dyDescent="0.4">
      <c r="A9137">
        <v>2024</v>
      </c>
      <c r="B9137">
        <v>4</v>
      </c>
      <c r="C9137">
        <v>95</v>
      </c>
      <c r="D9137" s="3">
        <v>144</v>
      </c>
      <c r="E9137" s="3">
        <v>495</v>
      </c>
    </row>
    <row r="9138" spans="1:5" x14ac:dyDescent="0.4">
      <c r="A9138">
        <v>2024</v>
      </c>
      <c r="B9138">
        <v>4</v>
      </c>
      <c r="C9138">
        <v>96</v>
      </c>
      <c r="D9138" s="3">
        <v>107</v>
      </c>
      <c r="E9138" s="3">
        <v>329</v>
      </c>
    </row>
    <row r="9139" spans="1:5" x14ac:dyDescent="0.4">
      <c r="A9139">
        <v>2024</v>
      </c>
      <c r="B9139">
        <v>4</v>
      </c>
      <c r="C9139">
        <v>97</v>
      </c>
      <c r="D9139" s="3">
        <v>66</v>
      </c>
      <c r="E9139" s="3">
        <v>261</v>
      </c>
    </row>
    <row r="9140" spans="1:5" x14ac:dyDescent="0.4">
      <c r="A9140">
        <v>2024</v>
      </c>
      <c r="B9140">
        <v>4</v>
      </c>
      <c r="C9140">
        <v>98</v>
      </c>
      <c r="D9140" s="3">
        <v>45</v>
      </c>
      <c r="E9140" s="3">
        <v>206</v>
      </c>
    </row>
    <row r="9141" spans="1:5" x14ac:dyDescent="0.4">
      <c r="A9141">
        <v>2024</v>
      </c>
      <c r="B9141">
        <v>4</v>
      </c>
      <c r="C9141">
        <v>99</v>
      </c>
      <c r="D9141" s="3">
        <v>21</v>
      </c>
      <c r="E9141" s="3">
        <v>130</v>
      </c>
    </row>
    <row r="9142" spans="1:5" x14ac:dyDescent="0.4">
      <c r="A9142">
        <v>2024</v>
      </c>
      <c r="B9142">
        <v>4</v>
      </c>
      <c r="C9142">
        <v>100</v>
      </c>
      <c r="D9142" s="3">
        <v>13</v>
      </c>
      <c r="E9142" s="3">
        <v>89</v>
      </c>
    </row>
    <row r="9143" spans="1:5" x14ac:dyDescent="0.4">
      <c r="A9143">
        <v>2024</v>
      </c>
      <c r="B9143">
        <v>4</v>
      </c>
      <c r="C9143">
        <v>101</v>
      </c>
      <c r="D9143" s="3">
        <v>7</v>
      </c>
      <c r="E9143" s="3">
        <v>63</v>
      </c>
    </row>
    <row r="9144" spans="1:5" x14ac:dyDescent="0.4">
      <c r="A9144">
        <v>2024</v>
      </c>
      <c r="B9144">
        <v>4</v>
      </c>
      <c r="C9144">
        <v>102</v>
      </c>
      <c r="D9144" s="3">
        <v>4</v>
      </c>
      <c r="E9144" s="3">
        <v>37</v>
      </c>
    </row>
    <row r="9145" spans="1:5" x14ac:dyDescent="0.4">
      <c r="A9145">
        <v>2024</v>
      </c>
      <c r="B9145">
        <v>4</v>
      </c>
      <c r="C9145">
        <v>103</v>
      </c>
      <c r="D9145" s="3"/>
      <c r="E9145" s="3">
        <v>25</v>
      </c>
    </row>
    <row r="9146" spans="1:5" x14ac:dyDescent="0.4">
      <c r="A9146">
        <v>2024</v>
      </c>
      <c r="B9146">
        <v>4</v>
      </c>
      <c r="C9146">
        <v>104</v>
      </c>
      <c r="D9146" s="3">
        <v>1</v>
      </c>
      <c r="E9146" s="3">
        <v>14</v>
      </c>
    </row>
    <row r="9147" spans="1:5" x14ac:dyDescent="0.4">
      <c r="A9147">
        <v>2024</v>
      </c>
      <c r="B9147">
        <v>4</v>
      </c>
      <c r="C9147">
        <v>105</v>
      </c>
      <c r="D9147" s="3">
        <v>1</v>
      </c>
      <c r="E9147" s="3">
        <v>8</v>
      </c>
    </row>
    <row r="9148" spans="1:5" x14ac:dyDescent="0.4">
      <c r="A9148">
        <v>2024</v>
      </c>
      <c r="B9148">
        <v>4</v>
      </c>
      <c r="C9148">
        <v>106</v>
      </c>
      <c r="D9148" s="3"/>
      <c r="E9148" s="3">
        <v>3</v>
      </c>
    </row>
    <row r="9149" spans="1:5" x14ac:dyDescent="0.4">
      <c r="A9149">
        <v>2024</v>
      </c>
      <c r="B9149">
        <v>4</v>
      </c>
      <c r="C9149">
        <v>107</v>
      </c>
      <c r="D9149" s="3"/>
      <c r="E9149" s="3"/>
    </row>
    <row r="9150" spans="1:5" x14ac:dyDescent="0.4">
      <c r="A9150">
        <v>2024</v>
      </c>
      <c r="B9150">
        <v>4</v>
      </c>
      <c r="C9150">
        <v>108</v>
      </c>
      <c r="D9150" s="3"/>
      <c r="E9150" s="3">
        <v>1</v>
      </c>
    </row>
    <row r="9151" spans="1:5" x14ac:dyDescent="0.4">
      <c r="A9151">
        <v>2024</v>
      </c>
      <c r="B9151">
        <v>4</v>
      </c>
      <c r="C9151">
        <v>109</v>
      </c>
      <c r="D9151" s="3"/>
      <c r="E9151" s="3"/>
    </row>
    <row r="9152" spans="1:5" x14ac:dyDescent="0.4">
      <c r="A9152">
        <v>2024</v>
      </c>
      <c r="B9152">
        <v>4</v>
      </c>
      <c r="C9152">
        <v>110</v>
      </c>
      <c r="D9152" s="3"/>
      <c r="E9152" s="3"/>
    </row>
    <row r="9153" spans="1:5" x14ac:dyDescent="0.4">
      <c r="A9153">
        <v>2024</v>
      </c>
      <c r="B9153">
        <v>4</v>
      </c>
      <c r="C9153">
        <v>111</v>
      </c>
      <c r="D9153" s="3"/>
      <c r="E9153" s="3"/>
    </row>
    <row r="9154" spans="1:5" x14ac:dyDescent="0.4">
      <c r="A9154">
        <v>2024</v>
      </c>
      <c r="B9154">
        <v>4</v>
      </c>
      <c r="C9154">
        <v>112</v>
      </c>
      <c r="D9154" s="3"/>
      <c r="E9154" s="3"/>
    </row>
    <row r="9155" spans="1:5" x14ac:dyDescent="0.4">
      <c r="A9155">
        <v>2024</v>
      </c>
      <c r="B9155">
        <v>4</v>
      </c>
      <c r="C9155">
        <v>113</v>
      </c>
      <c r="D9155" s="3"/>
      <c r="E9155" s="3"/>
    </row>
    <row r="9156" spans="1:5" x14ac:dyDescent="0.4">
      <c r="A9156">
        <v>2024</v>
      </c>
      <c r="B9156">
        <v>4</v>
      </c>
      <c r="C9156">
        <v>114</v>
      </c>
      <c r="D9156" s="3"/>
      <c r="E9156" s="3"/>
    </row>
    <row r="9157" spans="1:5" x14ac:dyDescent="0.4">
      <c r="A9157">
        <v>2024</v>
      </c>
      <c r="B9157">
        <v>4</v>
      </c>
      <c r="C9157">
        <v>115</v>
      </c>
      <c r="D9157" s="3"/>
      <c r="E9157" s="3"/>
    </row>
    <row r="9158" spans="1:5" x14ac:dyDescent="0.4">
      <c r="A9158">
        <v>2024</v>
      </c>
      <c r="B9158">
        <v>4</v>
      </c>
      <c r="C9158">
        <v>116</v>
      </c>
      <c r="D9158" s="3"/>
      <c r="E9158" s="3"/>
    </row>
    <row r="9159" spans="1:5" x14ac:dyDescent="0.4">
      <c r="A9159">
        <v>2024</v>
      </c>
      <c r="B9159">
        <v>4</v>
      </c>
      <c r="C9159">
        <v>117</v>
      </c>
      <c r="D9159" s="3"/>
      <c r="E9159" s="3"/>
    </row>
    <row r="9160" spans="1:5" x14ac:dyDescent="0.4">
      <c r="A9160">
        <v>2024</v>
      </c>
      <c r="B9160">
        <v>4</v>
      </c>
      <c r="C9160">
        <v>118</v>
      </c>
      <c r="D9160" s="3"/>
      <c r="E9160" s="3"/>
    </row>
    <row r="9161" spans="1:5" x14ac:dyDescent="0.4">
      <c r="A9161">
        <v>2024</v>
      </c>
      <c r="B9161">
        <v>4</v>
      </c>
      <c r="C9161">
        <v>119</v>
      </c>
      <c r="D9161" s="3"/>
      <c r="E9161" s="3"/>
    </row>
    <row r="9162" spans="1:5" x14ac:dyDescent="0.4">
      <c r="A9162">
        <v>2024</v>
      </c>
      <c r="B9162">
        <v>4</v>
      </c>
      <c r="C9162">
        <v>120</v>
      </c>
      <c r="D9162" s="3"/>
      <c r="E9162" s="3"/>
    </row>
    <row r="9163" spans="1:5" x14ac:dyDescent="0.4">
      <c r="A9163">
        <v>2024</v>
      </c>
      <c r="B9163">
        <v>4</v>
      </c>
      <c r="C9163">
        <v>121</v>
      </c>
      <c r="D9163" s="3"/>
      <c r="E9163" s="3"/>
    </row>
    <row r="9164" spans="1:5" x14ac:dyDescent="0.4">
      <c r="A9164">
        <v>2024</v>
      </c>
      <c r="B9164">
        <v>4</v>
      </c>
      <c r="C9164">
        <v>122</v>
      </c>
      <c r="D9164" s="3"/>
      <c r="E9164" s="3"/>
    </row>
    <row r="9165" spans="1:5" x14ac:dyDescent="0.4">
      <c r="A9165">
        <v>2024</v>
      </c>
      <c r="B9165">
        <v>4</v>
      </c>
      <c r="C9165">
        <v>123</v>
      </c>
      <c r="D9165" s="3"/>
      <c r="E9165" s="3"/>
    </row>
    <row r="9166" spans="1:5" x14ac:dyDescent="0.4">
      <c r="A9166">
        <v>2024</v>
      </c>
      <c r="B9166">
        <v>4</v>
      </c>
      <c r="C9166">
        <v>124</v>
      </c>
      <c r="D9166" s="3"/>
      <c r="E9166" s="3"/>
    </row>
    <row r="9167" spans="1:5" x14ac:dyDescent="0.4">
      <c r="A9167">
        <v>2024</v>
      </c>
      <c r="B9167">
        <v>4</v>
      </c>
      <c r="C9167">
        <v>125</v>
      </c>
      <c r="D9167" s="3"/>
      <c r="E9167" s="3"/>
    </row>
    <row r="9168" spans="1:5" x14ac:dyDescent="0.4">
      <c r="A9168">
        <v>2024</v>
      </c>
      <c r="B9168">
        <v>4</v>
      </c>
      <c r="C9168">
        <v>126</v>
      </c>
      <c r="D9168" s="3"/>
      <c r="E9168" s="3"/>
    </row>
    <row r="9169" spans="1:5" x14ac:dyDescent="0.4">
      <c r="A9169">
        <v>2024</v>
      </c>
      <c r="B9169">
        <v>4</v>
      </c>
      <c r="C9169">
        <v>127</v>
      </c>
      <c r="D9169" s="3"/>
      <c r="E9169" s="3"/>
    </row>
    <row r="9170" spans="1:5" x14ac:dyDescent="0.4">
      <c r="A9170">
        <v>2024</v>
      </c>
      <c r="B9170">
        <v>4</v>
      </c>
      <c r="C9170">
        <v>128</v>
      </c>
      <c r="D9170" s="3"/>
      <c r="E9170" s="3"/>
    </row>
    <row r="9171" spans="1:5" x14ac:dyDescent="0.4">
      <c r="A9171">
        <v>2024</v>
      </c>
      <c r="B9171">
        <v>4</v>
      </c>
      <c r="C9171">
        <v>129</v>
      </c>
      <c r="D9171" s="3"/>
      <c r="E9171" s="3"/>
    </row>
    <row r="9172" spans="1:5" x14ac:dyDescent="0.4">
      <c r="A9172">
        <v>2024</v>
      </c>
      <c r="B9172">
        <v>4</v>
      </c>
      <c r="C9172">
        <v>130</v>
      </c>
      <c r="D9172" s="3"/>
      <c r="E9172" s="3"/>
    </row>
    <row r="9173" spans="1:5" x14ac:dyDescent="0.4">
      <c r="A9173">
        <v>2024</v>
      </c>
      <c r="B9173">
        <v>5</v>
      </c>
      <c r="C9173">
        <v>0</v>
      </c>
      <c r="D9173" s="3">
        <v>809</v>
      </c>
      <c r="E9173" s="3">
        <v>846</v>
      </c>
    </row>
    <row r="9174" spans="1:5" x14ac:dyDescent="0.4">
      <c r="A9174">
        <v>2024</v>
      </c>
      <c r="B9174">
        <v>5</v>
      </c>
      <c r="C9174">
        <v>1</v>
      </c>
      <c r="D9174" s="3">
        <v>910</v>
      </c>
      <c r="E9174" s="3">
        <v>893</v>
      </c>
    </row>
    <row r="9175" spans="1:5" x14ac:dyDescent="0.4">
      <c r="A9175">
        <v>2024</v>
      </c>
      <c r="B9175">
        <v>5</v>
      </c>
      <c r="C9175">
        <v>2</v>
      </c>
      <c r="D9175" s="3">
        <v>979</v>
      </c>
      <c r="E9175" s="3">
        <v>961</v>
      </c>
    </row>
    <row r="9176" spans="1:5" x14ac:dyDescent="0.4">
      <c r="A9176">
        <v>2024</v>
      </c>
      <c r="B9176">
        <v>5</v>
      </c>
      <c r="C9176">
        <v>3</v>
      </c>
      <c r="D9176" s="3">
        <v>1013</v>
      </c>
      <c r="E9176" s="3">
        <v>1000</v>
      </c>
    </row>
    <row r="9177" spans="1:5" x14ac:dyDescent="0.4">
      <c r="A9177">
        <v>2024</v>
      </c>
      <c r="B9177">
        <v>5</v>
      </c>
      <c r="C9177">
        <v>4</v>
      </c>
      <c r="D9177" s="3">
        <v>1181</v>
      </c>
      <c r="E9177" s="3">
        <v>1065</v>
      </c>
    </row>
    <row r="9178" spans="1:5" x14ac:dyDescent="0.4">
      <c r="A9178">
        <v>2024</v>
      </c>
      <c r="B9178">
        <v>5</v>
      </c>
      <c r="C9178">
        <v>5</v>
      </c>
      <c r="D9178" s="3">
        <v>1208</v>
      </c>
      <c r="E9178" s="3">
        <v>1047</v>
      </c>
    </row>
    <row r="9179" spans="1:5" x14ac:dyDescent="0.4">
      <c r="A9179">
        <v>2024</v>
      </c>
      <c r="B9179">
        <v>5</v>
      </c>
      <c r="C9179">
        <v>6</v>
      </c>
      <c r="D9179" s="3">
        <v>1261</v>
      </c>
      <c r="E9179" s="3">
        <v>1233</v>
      </c>
    </row>
    <row r="9180" spans="1:5" x14ac:dyDescent="0.4">
      <c r="A9180">
        <v>2024</v>
      </c>
      <c r="B9180">
        <v>5</v>
      </c>
      <c r="C9180">
        <v>7</v>
      </c>
      <c r="D9180" s="3">
        <v>1335</v>
      </c>
      <c r="E9180" s="3">
        <v>1213</v>
      </c>
    </row>
    <row r="9181" spans="1:5" x14ac:dyDescent="0.4">
      <c r="A9181">
        <v>2024</v>
      </c>
      <c r="B9181">
        <v>5</v>
      </c>
      <c r="C9181">
        <v>8</v>
      </c>
      <c r="D9181" s="3">
        <v>1421</v>
      </c>
      <c r="E9181" s="3">
        <v>1268</v>
      </c>
    </row>
    <row r="9182" spans="1:5" x14ac:dyDescent="0.4">
      <c r="A9182">
        <v>2024</v>
      </c>
      <c r="B9182">
        <v>5</v>
      </c>
      <c r="C9182">
        <v>9</v>
      </c>
      <c r="D9182" s="3">
        <v>1407</v>
      </c>
      <c r="E9182" s="3">
        <v>1398</v>
      </c>
    </row>
    <row r="9183" spans="1:5" x14ac:dyDescent="0.4">
      <c r="A9183">
        <v>2024</v>
      </c>
      <c r="B9183">
        <v>5</v>
      </c>
      <c r="C9183">
        <v>10</v>
      </c>
      <c r="D9183" s="3">
        <v>1389</v>
      </c>
      <c r="E9183" s="3">
        <v>1386</v>
      </c>
    </row>
    <row r="9184" spans="1:5" x14ac:dyDescent="0.4">
      <c r="A9184">
        <v>2024</v>
      </c>
      <c r="B9184">
        <v>5</v>
      </c>
      <c r="C9184">
        <v>11</v>
      </c>
      <c r="D9184" s="3">
        <v>1477</v>
      </c>
      <c r="E9184" s="3">
        <v>1396</v>
      </c>
    </row>
    <row r="9185" spans="1:5" x14ac:dyDescent="0.4">
      <c r="A9185">
        <v>2024</v>
      </c>
      <c r="B9185">
        <v>5</v>
      </c>
      <c r="C9185">
        <v>12</v>
      </c>
      <c r="D9185" s="3">
        <v>1450</v>
      </c>
      <c r="E9185" s="3">
        <v>1518</v>
      </c>
    </row>
    <row r="9186" spans="1:5" x14ac:dyDescent="0.4">
      <c r="A9186">
        <v>2024</v>
      </c>
      <c r="B9186">
        <v>5</v>
      </c>
      <c r="C9186">
        <v>13</v>
      </c>
      <c r="D9186" s="3">
        <v>1597</v>
      </c>
      <c r="E9186" s="3">
        <v>1496</v>
      </c>
    </row>
    <row r="9187" spans="1:5" x14ac:dyDescent="0.4">
      <c r="A9187">
        <v>2024</v>
      </c>
      <c r="B9187">
        <v>5</v>
      </c>
      <c r="C9187">
        <v>14</v>
      </c>
      <c r="D9187" s="3">
        <v>1574</v>
      </c>
      <c r="E9187" s="3">
        <v>1483</v>
      </c>
    </row>
    <row r="9188" spans="1:5" x14ac:dyDescent="0.4">
      <c r="A9188">
        <v>2024</v>
      </c>
      <c r="B9188">
        <v>5</v>
      </c>
      <c r="C9188">
        <v>15</v>
      </c>
      <c r="D9188" s="3">
        <v>1827</v>
      </c>
      <c r="E9188" s="3">
        <v>1524</v>
      </c>
    </row>
    <row r="9189" spans="1:5" x14ac:dyDescent="0.4">
      <c r="A9189">
        <v>2024</v>
      </c>
      <c r="B9189">
        <v>5</v>
      </c>
      <c r="C9189">
        <v>16</v>
      </c>
      <c r="D9189" s="3">
        <v>2028</v>
      </c>
      <c r="E9189" s="3">
        <v>1592</v>
      </c>
    </row>
    <row r="9190" spans="1:5" x14ac:dyDescent="0.4">
      <c r="A9190">
        <v>2024</v>
      </c>
      <c r="B9190">
        <v>5</v>
      </c>
      <c r="C9190">
        <v>17</v>
      </c>
      <c r="D9190" s="3">
        <v>2020</v>
      </c>
      <c r="E9190" s="3">
        <v>1655</v>
      </c>
    </row>
    <row r="9191" spans="1:5" x14ac:dyDescent="0.4">
      <c r="A9191">
        <v>2024</v>
      </c>
      <c r="B9191">
        <v>5</v>
      </c>
      <c r="C9191">
        <v>18</v>
      </c>
      <c r="D9191" s="3">
        <v>2498</v>
      </c>
      <c r="E9191" s="3">
        <v>1645</v>
      </c>
    </row>
    <row r="9192" spans="1:5" x14ac:dyDescent="0.4">
      <c r="A9192">
        <v>2024</v>
      </c>
      <c r="B9192">
        <v>5</v>
      </c>
      <c r="C9192">
        <v>19</v>
      </c>
      <c r="D9192" s="3">
        <v>2428</v>
      </c>
      <c r="E9192" s="3">
        <v>1829</v>
      </c>
    </row>
    <row r="9193" spans="1:5" x14ac:dyDescent="0.4">
      <c r="A9193">
        <v>2024</v>
      </c>
      <c r="B9193">
        <v>5</v>
      </c>
      <c r="C9193">
        <v>20</v>
      </c>
      <c r="D9193" s="3">
        <v>2521</v>
      </c>
      <c r="E9193" s="3">
        <v>1840</v>
      </c>
    </row>
    <row r="9194" spans="1:5" x14ac:dyDescent="0.4">
      <c r="A9194">
        <v>2024</v>
      </c>
      <c r="B9194">
        <v>5</v>
      </c>
      <c r="C9194">
        <v>21</v>
      </c>
      <c r="D9194" s="3">
        <v>2374</v>
      </c>
      <c r="E9194" s="3">
        <v>1818</v>
      </c>
    </row>
    <row r="9195" spans="1:5" x14ac:dyDescent="0.4">
      <c r="A9195">
        <v>2024</v>
      </c>
      <c r="B9195">
        <v>5</v>
      </c>
      <c r="C9195">
        <v>22</v>
      </c>
      <c r="D9195" s="3">
        <v>2361</v>
      </c>
      <c r="E9195" s="3">
        <v>1722</v>
      </c>
    </row>
    <row r="9196" spans="1:5" x14ac:dyDescent="0.4">
      <c r="A9196">
        <v>2024</v>
      </c>
      <c r="B9196">
        <v>5</v>
      </c>
      <c r="C9196">
        <v>23</v>
      </c>
      <c r="D9196" s="3">
        <v>2097</v>
      </c>
      <c r="E9196" s="3">
        <v>1701</v>
      </c>
    </row>
    <row r="9197" spans="1:5" x14ac:dyDescent="0.4">
      <c r="A9197">
        <v>2024</v>
      </c>
      <c r="B9197">
        <v>5</v>
      </c>
      <c r="C9197">
        <v>24</v>
      </c>
      <c r="D9197" s="3">
        <v>2000</v>
      </c>
      <c r="E9197" s="3">
        <v>1682</v>
      </c>
    </row>
    <row r="9198" spans="1:5" x14ac:dyDescent="0.4">
      <c r="A9198">
        <v>2024</v>
      </c>
      <c r="B9198">
        <v>5</v>
      </c>
      <c r="C9198">
        <v>25</v>
      </c>
      <c r="D9198" s="3">
        <v>1912</v>
      </c>
      <c r="E9198" s="3">
        <v>1605</v>
      </c>
    </row>
    <row r="9199" spans="1:5" x14ac:dyDescent="0.4">
      <c r="A9199">
        <v>2024</v>
      </c>
      <c r="B9199">
        <v>5</v>
      </c>
      <c r="C9199">
        <v>26</v>
      </c>
      <c r="D9199" s="3">
        <v>1859</v>
      </c>
      <c r="E9199" s="3">
        <v>1545</v>
      </c>
    </row>
    <row r="9200" spans="1:5" x14ac:dyDescent="0.4">
      <c r="A9200">
        <v>2024</v>
      </c>
      <c r="B9200">
        <v>5</v>
      </c>
      <c r="C9200">
        <v>27</v>
      </c>
      <c r="D9200" s="3">
        <v>1847</v>
      </c>
      <c r="E9200" s="3">
        <v>1514</v>
      </c>
    </row>
    <row r="9201" spans="1:5" x14ac:dyDescent="0.4">
      <c r="A9201">
        <v>2024</v>
      </c>
      <c r="B9201">
        <v>5</v>
      </c>
      <c r="C9201">
        <v>28</v>
      </c>
      <c r="D9201" s="3">
        <v>1806</v>
      </c>
      <c r="E9201" s="3">
        <v>1471</v>
      </c>
    </row>
    <row r="9202" spans="1:5" x14ac:dyDescent="0.4">
      <c r="A9202">
        <v>2024</v>
      </c>
      <c r="B9202">
        <v>5</v>
      </c>
      <c r="C9202">
        <v>29</v>
      </c>
      <c r="D9202" s="3">
        <v>1785</v>
      </c>
      <c r="E9202" s="3">
        <v>1564</v>
      </c>
    </row>
    <row r="9203" spans="1:5" x14ac:dyDescent="0.4">
      <c r="A9203">
        <v>2024</v>
      </c>
      <c r="B9203">
        <v>5</v>
      </c>
      <c r="C9203">
        <v>30</v>
      </c>
      <c r="D9203" s="3">
        <v>1739</v>
      </c>
      <c r="E9203" s="3">
        <v>1385</v>
      </c>
    </row>
    <row r="9204" spans="1:5" x14ac:dyDescent="0.4">
      <c r="A9204">
        <v>2024</v>
      </c>
      <c r="B9204">
        <v>5</v>
      </c>
      <c r="C9204">
        <v>31</v>
      </c>
      <c r="D9204" s="3">
        <v>1731</v>
      </c>
      <c r="E9204" s="3">
        <v>1388</v>
      </c>
    </row>
    <row r="9205" spans="1:5" x14ac:dyDescent="0.4">
      <c r="A9205">
        <v>2024</v>
      </c>
      <c r="B9205">
        <v>5</v>
      </c>
      <c r="C9205">
        <v>32</v>
      </c>
      <c r="D9205" s="3">
        <v>1742</v>
      </c>
      <c r="E9205" s="3">
        <v>1397</v>
      </c>
    </row>
    <row r="9206" spans="1:5" x14ac:dyDescent="0.4">
      <c r="A9206">
        <v>2024</v>
      </c>
      <c r="B9206">
        <v>5</v>
      </c>
      <c r="C9206">
        <v>33</v>
      </c>
      <c r="D9206" s="3">
        <v>1756</v>
      </c>
      <c r="E9206" s="3">
        <v>1556</v>
      </c>
    </row>
    <row r="9207" spans="1:5" x14ac:dyDescent="0.4">
      <c r="A9207">
        <v>2024</v>
      </c>
      <c r="B9207">
        <v>5</v>
      </c>
      <c r="C9207">
        <v>34</v>
      </c>
      <c r="D9207" s="3">
        <v>1731</v>
      </c>
      <c r="E9207" s="3">
        <v>1566</v>
      </c>
    </row>
    <row r="9208" spans="1:5" x14ac:dyDescent="0.4">
      <c r="A9208">
        <v>2024</v>
      </c>
      <c r="B9208">
        <v>5</v>
      </c>
      <c r="C9208">
        <v>35</v>
      </c>
      <c r="D9208" s="3">
        <v>1839</v>
      </c>
      <c r="E9208" s="3">
        <v>1619</v>
      </c>
    </row>
    <row r="9209" spans="1:5" x14ac:dyDescent="0.4">
      <c r="A9209">
        <v>2024</v>
      </c>
      <c r="B9209">
        <v>5</v>
      </c>
      <c r="C9209">
        <v>36</v>
      </c>
      <c r="D9209" s="3">
        <v>1922</v>
      </c>
      <c r="E9209" s="3">
        <v>1661</v>
      </c>
    </row>
    <row r="9210" spans="1:5" x14ac:dyDescent="0.4">
      <c r="A9210">
        <v>2024</v>
      </c>
      <c r="B9210">
        <v>5</v>
      </c>
      <c r="C9210">
        <v>37</v>
      </c>
      <c r="D9210" s="3">
        <v>1917</v>
      </c>
      <c r="E9210" s="3">
        <v>1703</v>
      </c>
    </row>
    <row r="9211" spans="1:5" x14ac:dyDescent="0.4">
      <c r="A9211">
        <v>2024</v>
      </c>
      <c r="B9211">
        <v>5</v>
      </c>
      <c r="C9211">
        <v>38</v>
      </c>
      <c r="D9211" s="3">
        <v>1974</v>
      </c>
      <c r="E9211" s="3">
        <v>1691</v>
      </c>
    </row>
    <row r="9212" spans="1:5" x14ac:dyDescent="0.4">
      <c r="A9212">
        <v>2024</v>
      </c>
      <c r="B9212">
        <v>5</v>
      </c>
      <c r="C9212">
        <v>39</v>
      </c>
      <c r="D9212" s="3">
        <v>2033</v>
      </c>
      <c r="E9212" s="3">
        <v>1918</v>
      </c>
    </row>
    <row r="9213" spans="1:5" x14ac:dyDescent="0.4">
      <c r="A9213">
        <v>2024</v>
      </c>
      <c r="B9213">
        <v>5</v>
      </c>
      <c r="C9213">
        <v>40</v>
      </c>
      <c r="D9213" s="3">
        <v>2032</v>
      </c>
      <c r="E9213" s="3">
        <v>1939</v>
      </c>
    </row>
    <row r="9214" spans="1:5" x14ac:dyDescent="0.4">
      <c r="A9214">
        <v>2024</v>
      </c>
      <c r="B9214">
        <v>5</v>
      </c>
      <c r="C9214">
        <v>41</v>
      </c>
      <c r="D9214" s="3">
        <v>2138</v>
      </c>
      <c r="E9214" s="3">
        <v>1979</v>
      </c>
    </row>
    <row r="9215" spans="1:5" x14ac:dyDescent="0.4">
      <c r="A9215">
        <v>2024</v>
      </c>
      <c r="B9215">
        <v>5</v>
      </c>
      <c r="C9215">
        <v>42</v>
      </c>
      <c r="D9215" s="3">
        <v>2094</v>
      </c>
      <c r="E9215" s="3">
        <v>2007</v>
      </c>
    </row>
    <row r="9216" spans="1:5" x14ac:dyDescent="0.4">
      <c r="A9216">
        <v>2024</v>
      </c>
      <c r="B9216">
        <v>5</v>
      </c>
      <c r="C9216">
        <v>43</v>
      </c>
      <c r="D9216" s="3">
        <v>2211</v>
      </c>
      <c r="E9216" s="3">
        <v>2086</v>
      </c>
    </row>
    <row r="9217" spans="1:5" x14ac:dyDescent="0.4">
      <c r="A9217">
        <v>2024</v>
      </c>
      <c r="B9217">
        <v>5</v>
      </c>
      <c r="C9217">
        <v>44</v>
      </c>
      <c r="D9217" s="3">
        <v>2292</v>
      </c>
      <c r="E9217" s="3">
        <v>2210</v>
      </c>
    </row>
    <row r="9218" spans="1:5" x14ac:dyDescent="0.4">
      <c r="A9218">
        <v>2024</v>
      </c>
      <c r="B9218">
        <v>5</v>
      </c>
      <c r="C9218">
        <v>45</v>
      </c>
      <c r="D9218" s="3">
        <v>2451</v>
      </c>
      <c r="E9218" s="3">
        <v>2292</v>
      </c>
    </row>
    <row r="9219" spans="1:5" x14ac:dyDescent="0.4">
      <c r="A9219">
        <v>2024</v>
      </c>
      <c r="B9219">
        <v>5</v>
      </c>
      <c r="C9219">
        <v>46</v>
      </c>
      <c r="D9219" s="3">
        <v>2488</v>
      </c>
      <c r="E9219" s="3">
        <v>2374</v>
      </c>
    </row>
    <row r="9220" spans="1:5" x14ac:dyDescent="0.4">
      <c r="A9220">
        <v>2024</v>
      </c>
      <c r="B9220">
        <v>5</v>
      </c>
      <c r="C9220">
        <v>47</v>
      </c>
      <c r="D9220" s="3">
        <v>2723</v>
      </c>
      <c r="E9220" s="3">
        <v>2602</v>
      </c>
    </row>
    <row r="9221" spans="1:5" x14ac:dyDescent="0.4">
      <c r="A9221">
        <v>2024</v>
      </c>
      <c r="B9221">
        <v>5</v>
      </c>
      <c r="C9221">
        <v>48</v>
      </c>
      <c r="D9221" s="3">
        <v>2913</v>
      </c>
      <c r="E9221" s="3">
        <v>2620</v>
      </c>
    </row>
    <row r="9222" spans="1:5" x14ac:dyDescent="0.4">
      <c r="A9222">
        <v>2024</v>
      </c>
      <c r="B9222">
        <v>5</v>
      </c>
      <c r="C9222">
        <v>49</v>
      </c>
      <c r="D9222" s="3">
        <v>3044</v>
      </c>
      <c r="E9222" s="3">
        <v>3016</v>
      </c>
    </row>
    <row r="9223" spans="1:5" x14ac:dyDescent="0.4">
      <c r="A9223">
        <v>2024</v>
      </c>
      <c r="B9223">
        <v>5</v>
      </c>
      <c r="C9223">
        <v>50</v>
      </c>
      <c r="D9223" s="3">
        <v>3312</v>
      </c>
      <c r="E9223" s="3">
        <v>3064</v>
      </c>
    </row>
    <row r="9224" spans="1:5" x14ac:dyDescent="0.4">
      <c r="A9224">
        <v>2024</v>
      </c>
      <c r="B9224">
        <v>5</v>
      </c>
      <c r="C9224">
        <v>51</v>
      </c>
      <c r="D9224" s="3">
        <v>3334</v>
      </c>
      <c r="E9224" s="3">
        <v>3122</v>
      </c>
    </row>
    <row r="9225" spans="1:5" x14ac:dyDescent="0.4">
      <c r="A9225">
        <v>2024</v>
      </c>
      <c r="B9225">
        <v>5</v>
      </c>
      <c r="C9225">
        <v>52</v>
      </c>
      <c r="D9225" s="3">
        <v>3422</v>
      </c>
      <c r="E9225" s="3">
        <v>3177</v>
      </c>
    </row>
    <row r="9226" spans="1:5" x14ac:dyDescent="0.4">
      <c r="A9226">
        <v>2024</v>
      </c>
      <c r="B9226">
        <v>5</v>
      </c>
      <c r="C9226">
        <v>53</v>
      </c>
      <c r="D9226" s="3">
        <v>3249</v>
      </c>
      <c r="E9226" s="3">
        <v>3086</v>
      </c>
    </row>
    <row r="9227" spans="1:5" x14ac:dyDescent="0.4">
      <c r="A9227">
        <v>2024</v>
      </c>
      <c r="B9227">
        <v>5</v>
      </c>
      <c r="C9227">
        <v>54</v>
      </c>
      <c r="D9227" s="3">
        <v>3130</v>
      </c>
      <c r="E9227" s="3">
        <v>2922</v>
      </c>
    </row>
    <row r="9228" spans="1:5" x14ac:dyDescent="0.4">
      <c r="A9228">
        <v>2024</v>
      </c>
      <c r="B9228">
        <v>5</v>
      </c>
      <c r="C9228">
        <v>55</v>
      </c>
      <c r="D9228" s="3">
        <v>3217</v>
      </c>
      <c r="E9228" s="3">
        <v>2876</v>
      </c>
    </row>
    <row r="9229" spans="1:5" x14ac:dyDescent="0.4">
      <c r="A9229">
        <v>2024</v>
      </c>
      <c r="B9229">
        <v>5</v>
      </c>
      <c r="C9229">
        <v>56</v>
      </c>
      <c r="D9229" s="3">
        <v>3002</v>
      </c>
      <c r="E9229" s="3">
        <v>2894</v>
      </c>
    </row>
    <row r="9230" spans="1:5" x14ac:dyDescent="0.4">
      <c r="A9230">
        <v>2024</v>
      </c>
      <c r="B9230">
        <v>5</v>
      </c>
      <c r="C9230">
        <v>57</v>
      </c>
      <c r="D9230" s="3">
        <v>2726</v>
      </c>
      <c r="E9230" s="3">
        <v>2585</v>
      </c>
    </row>
    <row r="9231" spans="1:5" x14ac:dyDescent="0.4">
      <c r="A9231">
        <v>2024</v>
      </c>
      <c r="B9231">
        <v>5</v>
      </c>
      <c r="C9231">
        <v>58</v>
      </c>
      <c r="D9231" s="3">
        <v>2493</v>
      </c>
      <c r="E9231" s="3">
        <v>2433</v>
      </c>
    </row>
    <row r="9232" spans="1:5" x14ac:dyDescent="0.4">
      <c r="A9232">
        <v>2024</v>
      </c>
      <c r="B9232">
        <v>5</v>
      </c>
      <c r="C9232">
        <v>59</v>
      </c>
      <c r="D9232" s="3">
        <v>2646</v>
      </c>
      <c r="E9232" s="3">
        <v>2671</v>
      </c>
    </row>
    <row r="9233" spans="1:5" x14ac:dyDescent="0.4">
      <c r="A9233">
        <v>2024</v>
      </c>
      <c r="B9233">
        <v>5</v>
      </c>
      <c r="C9233">
        <v>60</v>
      </c>
      <c r="D9233" s="3">
        <v>2563</v>
      </c>
      <c r="E9233" s="3">
        <v>2426</v>
      </c>
    </row>
    <row r="9234" spans="1:5" x14ac:dyDescent="0.4">
      <c r="A9234">
        <v>2024</v>
      </c>
      <c r="B9234">
        <v>5</v>
      </c>
      <c r="C9234">
        <v>61</v>
      </c>
      <c r="D9234" s="3">
        <v>2513</v>
      </c>
      <c r="E9234" s="3">
        <v>2329</v>
      </c>
    </row>
    <row r="9235" spans="1:5" x14ac:dyDescent="0.4">
      <c r="A9235">
        <v>2024</v>
      </c>
      <c r="B9235">
        <v>5</v>
      </c>
      <c r="C9235">
        <v>62</v>
      </c>
      <c r="D9235" s="3">
        <v>2421</v>
      </c>
      <c r="E9235" s="3">
        <v>2363</v>
      </c>
    </row>
    <row r="9236" spans="1:5" x14ac:dyDescent="0.4">
      <c r="A9236">
        <v>2024</v>
      </c>
      <c r="B9236">
        <v>5</v>
      </c>
      <c r="C9236">
        <v>63</v>
      </c>
      <c r="D9236" s="3">
        <v>2264</v>
      </c>
      <c r="E9236" s="3">
        <v>2265</v>
      </c>
    </row>
    <row r="9237" spans="1:5" x14ac:dyDescent="0.4">
      <c r="A9237">
        <v>2024</v>
      </c>
      <c r="B9237">
        <v>5</v>
      </c>
      <c r="C9237">
        <v>64</v>
      </c>
      <c r="D9237" s="3">
        <v>2386</v>
      </c>
      <c r="E9237" s="3">
        <v>2216</v>
      </c>
    </row>
    <row r="9238" spans="1:5" x14ac:dyDescent="0.4">
      <c r="A9238">
        <v>2024</v>
      </c>
      <c r="B9238">
        <v>5</v>
      </c>
      <c r="C9238">
        <v>65</v>
      </c>
      <c r="D9238" s="3">
        <v>2342</v>
      </c>
      <c r="E9238" s="3">
        <v>2299</v>
      </c>
    </row>
    <row r="9239" spans="1:5" x14ac:dyDescent="0.4">
      <c r="A9239">
        <v>2024</v>
      </c>
      <c r="B9239">
        <v>5</v>
      </c>
      <c r="C9239">
        <v>66</v>
      </c>
      <c r="D9239" s="3">
        <v>2192</v>
      </c>
      <c r="E9239" s="3">
        <v>2156</v>
      </c>
    </row>
    <row r="9240" spans="1:5" x14ac:dyDescent="0.4">
      <c r="A9240">
        <v>2024</v>
      </c>
      <c r="B9240">
        <v>5</v>
      </c>
      <c r="C9240">
        <v>67</v>
      </c>
      <c r="D9240" s="3">
        <v>2173</v>
      </c>
      <c r="E9240" s="3">
        <v>2179</v>
      </c>
    </row>
    <row r="9241" spans="1:5" x14ac:dyDescent="0.4">
      <c r="A9241">
        <v>2024</v>
      </c>
      <c r="B9241">
        <v>5</v>
      </c>
      <c r="C9241">
        <v>68</v>
      </c>
      <c r="D9241" s="3">
        <v>2214</v>
      </c>
      <c r="E9241" s="3">
        <v>2267</v>
      </c>
    </row>
    <row r="9242" spans="1:5" x14ac:dyDescent="0.4">
      <c r="A9242">
        <v>2024</v>
      </c>
      <c r="B9242">
        <v>5</v>
      </c>
      <c r="C9242">
        <v>69</v>
      </c>
      <c r="D9242" s="3">
        <v>2259</v>
      </c>
      <c r="E9242" s="3">
        <v>2396</v>
      </c>
    </row>
    <row r="9243" spans="1:5" x14ac:dyDescent="0.4">
      <c r="A9243">
        <v>2024</v>
      </c>
      <c r="B9243">
        <v>5</v>
      </c>
      <c r="C9243">
        <v>70</v>
      </c>
      <c r="D9243" s="3">
        <v>2303</v>
      </c>
      <c r="E9243" s="3">
        <v>2402</v>
      </c>
    </row>
    <row r="9244" spans="1:5" x14ac:dyDescent="0.4">
      <c r="A9244">
        <v>2024</v>
      </c>
      <c r="B9244">
        <v>5</v>
      </c>
      <c r="C9244">
        <v>71</v>
      </c>
      <c r="D9244" s="3">
        <v>2454</v>
      </c>
      <c r="E9244" s="3">
        <v>2563</v>
      </c>
    </row>
    <row r="9245" spans="1:5" x14ac:dyDescent="0.4">
      <c r="A9245">
        <v>2024</v>
      </c>
      <c r="B9245">
        <v>5</v>
      </c>
      <c r="C9245">
        <v>72</v>
      </c>
      <c r="D9245" s="3">
        <v>2574</v>
      </c>
      <c r="E9245" s="3">
        <v>2837</v>
      </c>
    </row>
    <row r="9246" spans="1:5" x14ac:dyDescent="0.4">
      <c r="A9246">
        <v>2024</v>
      </c>
      <c r="B9246">
        <v>5</v>
      </c>
      <c r="C9246">
        <v>73</v>
      </c>
      <c r="D9246" s="3">
        <v>2779</v>
      </c>
      <c r="E9246" s="3">
        <v>3004</v>
      </c>
    </row>
    <row r="9247" spans="1:5" x14ac:dyDescent="0.4">
      <c r="A9247">
        <v>2024</v>
      </c>
      <c r="B9247">
        <v>5</v>
      </c>
      <c r="C9247">
        <v>74</v>
      </c>
      <c r="D9247" s="3">
        <v>3034</v>
      </c>
      <c r="E9247" s="3">
        <v>3545</v>
      </c>
    </row>
    <row r="9248" spans="1:5" x14ac:dyDescent="0.4">
      <c r="A9248">
        <v>2024</v>
      </c>
      <c r="B9248">
        <v>5</v>
      </c>
      <c r="C9248">
        <v>75</v>
      </c>
      <c r="D9248" s="3">
        <v>3118</v>
      </c>
      <c r="E9248" s="3">
        <v>3632</v>
      </c>
    </row>
    <row r="9249" spans="1:5" x14ac:dyDescent="0.4">
      <c r="A9249">
        <v>2024</v>
      </c>
      <c r="B9249">
        <v>5</v>
      </c>
      <c r="C9249">
        <v>76</v>
      </c>
      <c r="D9249" s="3">
        <v>3214</v>
      </c>
      <c r="E9249" s="3">
        <v>3847</v>
      </c>
    </row>
    <row r="9250" spans="1:5" x14ac:dyDescent="0.4">
      <c r="A9250">
        <v>2024</v>
      </c>
      <c r="B9250">
        <v>5</v>
      </c>
      <c r="C9250">
        <v>77</v>
      </c>
      <c r="D9250" s="3">
        <v>2674</v>
      </c>
      <c r="E9250" s="3">
        <v>3307</v>
      </c>
    </row>
    <row r="9251" spans="1:5" x14ac:dyDescent="0.4">
      <c r="A9251">
        <v>2024</v>
      </c>
      <c r="B9251">
        <v>5</v>
      </c>
      <c r="C9251">
        <v>78</v>
      </c>
      <c r="D9251" s="3">
        <v>1620</v>
      </c>
      <c r="E9251" s="3">
        <v>2108</v>
      </c>
    </row>
    <row r="9252" spans="1:5" x14ac:dyDescent="0.4">
      <c r="A9252">
        <v>2024</v>
      </c>
      <c r="B9252">
        <v>5</v>
      </c>
      <c r="C9252">
        <v>79</v>
      </c>
      <c r="D9252" s="3">
        <v>1972</v>
      </c>
      <c r="E9252" s="3">
        <v>2648</v>
      </c>
    </row>
    <row r="9253" spans="1:5" x14ac:dyDescent="0.4">
      <c r="A9253">
        <v>2024</v>
      </c>
      <c r="B9253">
        <v>5</v>
      </c>
      <c r="C9253">
        <v>80</v>
      </c>
      <c r="D9253" s="3">
        <v>2413</v>
      </c>
      <c r="E9253" s="3">
        <v>3129</v>
      </c>
    </row>
    <row r="9254" spans="1:5" x14ac:dyDescent="0.4">
      <c r="A9254">
        <v>2024</v>
      </c>
      <c r="B9254">
        <v>5</v>
      </c>
      <c r="C9254">
        <v>81</v>
      </c>
      <c r="D9254" s="3">
        <v>2245</v>
      </c>
      <c r="E9254" s="3">
        <v>2780</v>
      </c>
    </row>
    <row r="9255" spans="1:5" x14ac:dyDescent="0.4">
      <c r="A9255">
        <v>2024</v>
      </c>
      <c r="B9255">
        <v>5</v>
      </c>
      <c r="C9255">
        <v>82</v>
      </c>
      <c r="D9255" s="3">
        <v>2152</v>
      </c>
      <c r="E9255" s="3">
        <v>2772</v>
      </c>
    </row>
    <row r="9256" spans="1:5" x14ac:dyDescent="0.4">
      <c r="A9256">
        <v>2024</v>
      </c>
      <c r="B9256">
        <v>5</v>
      </c>
      <c r="C9256">
        <v>83</v>
      </c>
      <c r="D9256" s="3">
        <v>1864</v>
      </c>
      <c r="E9256" s="3">
        <v>2525</v>
      </c>
    </row>
    <row r="9257" spans="1:5" x14ac:dyDescent="0.4">
      <c r="A9257">
        <v>2024</v>
      </c>
      <c r="B9257">
        <v>5</v>
      </c>
      <c r="C9257">
        <v>84</v>
      </c>
      <c r="D9257" s="3">
        <v>1588</v>
      </c>
      <c r="E9257" s="3">
        <v>2230</v>
      </c>
    </row>
    <row r="9258" spans="1:5" x14ac:dyDescent="0.4">
      <c r="A9258">
        <v>2024</v>
      </c>
      <c r="B9258">
        <v>5</v>
      </c>
      <c r="C9258">
        <v>85</v>
      </c>
      <c r="D9258" s="3">
        <v>1314</v>
      </c>
      <c r="E9258" s="3">
        <v>1861</v>
      </c>
    </row>
    <row r="9259" spans="1:5" x14ac:dyDescent="0.4">
      <c r="A9259">
        <v>2024</v>
      </c>
      <c r="B9259">
        <v>5</v>
      </c>
      <c r="C9259">
        <v>86</v>
      </c>
      <c r="D9259" s="3">
        <v>1278</v>
      </c>
      <c r="E9259" s="3">
        <v>1957</v>
      </c>
    </row>
    <row r="9260" spans="1:5" x14ac:dyDescent="0.4">
      <c r="A9260">
        <v>2024</v>
      </c>
      <c r="B9260">
        <v>5</v>
      </c>
      <c r="C9260">
        <v>87</v>
      </c>
      <c r="D9260" s="3">
        <v>1088</v>
      </c>
      <c r="E9260" s="3">
        <v>1678</v>
      </c>
    </row>
    <row r="9261" spans="1:5" x14ac:dyDescent="0.4">
      <c r="A9261">
        <v>2024</v>
      </c>
      <c r="B9261">
        <v>5</v>
      </c>
      <c r="C9261">
        <v>88</v>
      </c>
      <c r="D9261" s="3">
        <v>1010</v>
      </c>
      <c r="E9261" s="3">
        <v>1671</v>
      </c>
    </row>
    <row r="9262" spans="1:5" x14ac:dyDescent="0.4">
      <c r="A9262">
        <v>2024</v>
      </c>
      <c r="B9262">
        <v>5</v>
      </c>
      <c r="C9262">
        <v>89</v>
      </c>
      <c r="D9262" s="3">
        <v>852</v>
      </c>
      <c r="E9262" s="3">
        <v>1469</v>
      </c>
    </row>
    <row r="9263" spans="1:5" x14ac:dyDescent="0.4">
      <c r="A9263">
        <v>2024</v>
      </c>
      <c r="B9263">
        <v>5</v>
      </c>
      <c r="C9263">
        <v>90</v>
      </c>
      <c r="D9263" s="3">
        <v>580</v>
      </c>
      <c r="E9263" s="3">
        <v>1225</v>
      </c>
    </row>
    <row r="9264" spans="1:5" x14ac:dyDescent="0.4">
      <c r="A9264">
        <v>2024</v>
      </c>
      <c r="B9264">
        <v>5</v>
      </c>
      <c r="C9264">
        <v>91</v>
      </c>
      <c r="D9264" s="3">
        <v>530</v>
      </c>
      <c r="E9264" s="3">
        <v>1117</v>
      </c>
    </row>
    <row r="9265" spans="1:5" x14ac:dyDescent="0.4">
      <c r="A9265">
        <v>2024</v>
      </c>
      <c r="B9265">
        <v>5</v>
      </c>
      <c r="C9265">
        <v>92</v>
      </c>
      <c r="D9265" s="3">
        <v>381</v>
      </c>
      <c r="E9265" s="3">
        <v>911</v>
      </c>
    </row>
    <row r="9266" spans="1:5" x14ac:dyDescent="0.4">
      <c r="A9266">
        <v>2024</v>
      </c>
      <c r="B9266">
        <v>5</v>
      </c>
      <c r="C9266">
        <v>93</v>
      </c>
      <c r="D9266" s="3">
        <v>293</v>
      </c>
      <c r="E9266" s="3">
        <v>707</v>
      </c>
    </row>
    <row r="9267" spans="1:5" x14ac:dyDescent="0.4">
      <c r="A9267">
        <v>2024</v>
      </c>
      <c r="B9267">
        <v>5</v>
      </c>
      <c r="C9267">
        <v>94</v>
      </c>
      <c r="D9267" s="3">
        <v>179</v>
      </c>
      <c r="E9267" s="3">
        <v>605</v>
      </c>
    </row>
    <row r="9268" spans="1:5" x14ac:dyDescent="0.4">
      <c r="A9268">
        <v>2024</v>
      </c>
      <c r="B9268">
        <v>5</v>
      </c>
      <c r="C9268">
        <v>95</v>
      </c>
      <c r="D9268" s="3">
        <v>136</v>
      </c>
      <c r="E9268" s="3">
        <v>487</v>
      </c>
    </row>
    <row r="9269" spans="1:5" x14ac:dyDescent="0.4">
      <c r="A9269">
        <v>2024</v>
      </c>
      <c r="B9269">
        <v>5</v>
      </c>
      <c r="C9269">
        <v>96</v>
      </c>
      <c r="D9269" s="3">
        <v>118</v>
      </c>
      <c r="E9269" s="3">
        <v>334</v>
      </c>
    </row>
    <row r="9270" spans="1:5" x14ac:dyDescent="0.4">
      <c r="A9270">
        <v>2024</v>
      </c>
      <c r="B9270">
        <v>5</v>
      </c>
      <c r="C9270">
        <v>97</v>
      </c>
      <c r="D9270" s="3">
        <v>64</v>
      </c>
      <c r="E9270" s="3">
        <v>259</v>
      </c>
    </row>
    <row r="9271" spans="1:5" x14ac:dyDescent="0.4">
      <c r="A9271">
        <v>2024</v>
      </c>
      <c r="B9271">
        <v>5</v>
      </c>
      <c r="C9271">
        <v>98</v>
      </c>
      <c r="D9271" s="3">
        <v>39</v>
      </c>
      <c r="E9271" s="3">
        <v>204</v>
      </c>
    </row>
    <row r="9272" spans="1:5" x14ac:dyDescent="0.4">
      <c r="A9272">
        <v>2024</v>
      </c>
      <c r="B9272">
        <v>5</v>
      </c>
      <c r="C9272">
        <v>99</v>
      </c>
      <c r="D9272" s="3">
        <v>25</v>
      </c>
      <c r="E9272" s="3">
        <v>131</v>
      </c>
    </row>
    <row r="9273" spans="1:5" x14ac:dyDescent="0.4">
      <c r="A9273">
        <v>2024</v>
      </c>
      <c r="B9273">
        <v>5</v>
      </c>
      <c r="C9273">
        <v>100</v>
      </c>
      <c r="D9273" s="3">
        <v>12</v>
      </c>
      <c r="E9273" s="3">
        <v>90</v>
      </c>
    </row>
    <row r="9274" spans="1:5" x14ac:dyDescent="0.4">
      <c r="A9274">
        <v>2024</v>
      </c>
      <c r="B9274">
        <v>5</v>
      </c>
      <c r="C9274">
        <v>101</v>
      </c>
      <c r="D9274" s="3">
        <v>5</v>
      </c>
      <c r="E9274" s="3">
        <v>62</v>
      </c>
    </row>
    <row r="9275" spans="1:5" x14ac:dyDescent="0.4">
      <c r="A9275">
        <v>2024</v>
      </c>
      <c r="B9275">
        <v>5</v>
      </c>
      <c r="C9275">
        <v>102</v>
      </c>
      <c r="D9275" s="3">
        <v>4</v>
      </c>
      <c r="E9275" s="3">
        <v>37</v>
      </c>
    </row>
    <row r="9276" spans="1:5" x14ac:dyDescent="0.4">
      <c r="A9276">
        <v>2024</v>
      </c>
      <c r="B9276">
        <v>5</v>
      </c>
      <c r="C9276">
        <v>103</v>
      </c>
      <c r="D9276" s="3"/>
      <c r="E9276" s="3">
        <v>26</v>
      </c>
    </row>
    <row r="9277" spans="1:5" x14ac:dyDescent="0.4">
      <c r="A9277">
        <v>2024</v>
      </c>
      <c r="B9277">
        <v>5</v>
      </c>
      <c r="C9277">
        <v>104</v>
      </c>
      <c r="D9277" s="3">
        <v>1</v>
      </c>
      <c r="E9277" s="3">
        <v>14</v>
      </c>
    </row>
    <row r="9278" spans="1:5" x14ac:dyDescent="0.4">
      <c r="A9278">
        <v>2024</v>
      </c>
      <c r="B9278">
        <v>5</v>
      </c>
      <c r="C9278">
        <v>105</v>
      </c>
      <c r="D9278" s="3">
        <v>1</v>
      </c>
      <c r="E9278" s="3">
        <v>7</v>
      </c>
    </row>
    <row r="9279" spans="1:5" x14ac:dyDescent="0.4">
      <c r="A9279">
        <v>2024</v>
      </c>
      <c r="B9279">
        <v>5</v>
      </c>
      <c r="C9279">
        <v>106</v>
      </c>
      <c r="D9279" s="3"/>
      <c r="E9279" s="3">
        <v>4</v>
      </c>
    </row>
    <row r="9280" spans="1:5" x14ac:dyDescent="0.4">
      <c r="A9280">
        <v>2024</v>
      </c>
      <c r="B9280">
        <v>5</v>
      </c>
      <c r="C9280">
        <v>107</v>
      </c>
      <c r="D9280" s="3"/>
      <c r="E9280" s="3"/>
    </row>
    <row r="9281" spans="1:5" x14ac:dyDescent="0.4">
      <c r="A9281">
        <v>2024</v>
      </c>
      <c r="B9281">
        <v>5</v>
      </c>
      <c r="C9281">
        <v>108</v>
      </c>
      <c r="D9281" s="3"/>
      <c r="E9281" s="3">
        <v>1</v>
      </c>
    </row>
    <row r="9282" spans="1:5" x14ac:dyDescent="0.4">
      <c r="A9282">
        <v>2024</v>
      </c>
      <c r="B9282">
        <v>5</v>
      </c>
      <c r="C9282">
        <v>109</v>
      </c>
      <c r="D9282" s="3"/>
      <c r="E9282" s="3"/>
    </row>
    <row r="9283" spans="1:5" x14ac:dyDescent="0.4">
      <c r="A9283">
        <v>2024</v>
      </c>
      <c r="B9283">
        <v>5</v>
      </c>
      <c r="C9283">
        <v>110</v>
      </c>
      <c r="D9283" s="3"/>
      <c r="E9283" s="3"/>
    </row>
    <row r="9284" spans="1:5" x14ac:dyDescent="0.4">
      <c r="A9284">
        <v>2024</v>
      </c>
      <c r="B9284">
        <v>5</v>
      </c>
      <c r="C9284">
        <v>111</v>
      </c>
      <c r="D9284" s="3"/>
      <c r="E9284" s="3"/>
    </row>
    <row r="9285" spans="1:5" x14ac:dyDescent="0.4">
      <c r="A9285">
        <v>2024</v>
      </c>
      <c r="B9285">
        <v>5</v>
      </c>
      <c r="C9285">
        <v>112</v>
      </c>
      <c r="D9285" s="3"/>
      <c r="E9285" s="3"/>
    </row>
    <row r="9286" spans="1:5" x14ac:dyDescent="0.4">
      <c r="A9286">
        <v>2024</v>
      </c>
      <c r="B9286">
        <v>5</v>
      </c>
      <c r="C9286">
        <v>113</v>
      </c>
      <c r="D9286" s="3"/>
      <c r="E9286" s="3"/>
    </row>
    <row r="9287" spans="1:5" x14ac:dyDescent="0.4">
      <c r="A9287">
        <v>2024</v>
      </c>
      <c r="B9287">
        <v>5</v>
      </c>
      <c r="C9287">
        <v>114</v>
      </c>
      <c r="D9287" s="3"/>
      <c r="E9287" s="3"/>
    </row>
    <row r="9288" spans="1:5" x14ac:dyDescent="0.4">
      <c r="A9288">
        <v>2024</v>
      </c>
      <c r="B9288">
        <v>5</v>
      </c>
      <c r="C9288">
        <v>115</v>
      </c>
      <c r="D9288" s="3"/>
      <c r="E9288" s="3"/>
    </row>
    <row r="9289" spans="1:5" x14ac:dyDescent="0.4">
      <c r="A9289">
        <v>2024</v>
      </c>
      <c r="B9289">
        <v>5</v>
      </c>
      <c r="C9289">
        <v>116</v>
      </c>
      <c r="D9289" s="3"/>
      <c r="E9289" s="3"/>
    </row>
    <row r="9290" spans="1:5" x14ac:dyDescent="0.4">
      <c r="A9290">
        <v>2024</v>
      </c>
      <c r="B9290">
        <v>5</v>
      </c>
      <c r="C9290">
        <v>117</v>
      </c>
      <c r="D9290" s="3"/>
      <c r="E9290" s="3"/>
    </row>
    <row r="9291" spans="1:5" x14ac:dyDescent="0.4">
      <c r="A9291">
        <v>2024</v>
      </c>
      <c r="B9291">
        <v>5</v>
      </c>
      <c r="C9291">
        <v>118</v>
      </c>
      <c r="D9291" s="3"/>
      <c r="E9291" s="3"/>
    </row>
    <row r="9292" spans="1:5" x14ac:dyDescent="0.4">
      <c r="A9292">
        <v>2024</v>
      </c>
      <c r="B9292">
        <v>5</v>
      </c>
      <c r="C9292">
        <v>119</v>
      </c>
      <c r="D9292" s="3"/>
      <c r="E9292" s="3"/>
    </row>
    <row r="9293" spans="1:5" x14ac:dyDescent="0.4">
      <c r="A9293">
        <v>2024</v>
      </c>
      <c r="B9293">
        <v>5</v>
      </c>
      <c r="C9293">
        <v>120</v>
      </c>
      <c r="D9293" s="3"/>
      <c r="E9293" s="3"/>
    </row>
    <row r="9294" spans="1:5" x14ac:dyDescent="0.4">
      <c r="A9294">
        <v>2024</v>
      </c>
      <c r="B9294">
        <v>5</v>
      </c>
      <c r="C9294">
        <v>121</v>
      </c>
      <c r="D9294" s="3"/>
      <c r="E9294" s="3"/>
    </row>
    <row r="9295" spans="1:5" x14ac:dyDescent="0.4">
      <c r="A9295">
        <v>2024</v>
      </c>
      <c r="B9295">
        <v>5</v>
      </c>
      <c r="C9295">
        <v>122</v>
      </c>
      <c r="D9295" s="3"/>
      <c r="E9295" s="3"/>
    </row>
    <row r="9296" spans="1:5" x14ac:dyDescent="0.4">
      <c r="A9296">
        <v>2024</v>
      </c>
      <c r="B9296">
        <v>5</v>
      </c>
      <c r="C9296">
        <v>123</v>
      </c>
      <c r="D9296" s="3"/>
      <c r="E9296" s="3"/>
    </row>
    <row r="9297" spans="1:5" x14ac:dyDescent="0.4">
      <c r="A9297">
        <v>2024</v>
      </c>
      <c r="B9297">
        <v>5</v>
      </c>
      <c r="C9297">
        <v>124</v>
      </c>
      <c r="D9297" s="3"/>
      <c r="E9297" s="3"/>
    </row>
    <row r="9298" spans="1:5" x14ac:dyDescent="0.4">
      <c r="A9298">
        <v>2024</v>
      </c>
      <c r="B9298">
        <v>5</v>
      </c>
      <c r="C9298">
        <v>125</v>
      </c>
      <c r="D9298" s="3"/>
      <c r="E9298" s="3"/>
    </row>
    <row r="9299" spans="1:5" x14ac:dyDescent="0.4">
      <c r="A9299">
        <v>2024</v>
      </c>
      <c r="B9299">
        <v>5</v>
      </c>
      <c r="C9299">
        <v>126</v>
      </c>
      <c r="D9299" s="3"/>
      <c r="E9299" s="3"/>
    </row>
    <row r="9300" spans="1:5" x14ac:dyDescent="0.4">
      <c r="A9300">
        <v>2024</v>
      </c>
      <c r="B9300">
        <v>5</v>
      </c>
      <c r="C9300">
        <v>127</v>
      </c>
      <c r="D9300" s="3"/>
      <c r="E9300" s="3"/>
    </row>
    <row r="9301" spans="1:5" x14ac:dyDescent="0.4">
      <c r="A9301">
        <v>2024</v>
      </c>
      <c r="B9301">
        <v>5</v>
      </c>
      <c r="C9301">
        <v>128</v>
      </c>
      <c r="D9301" s="3"/>
      <c r="E9301" s="3"/>
    </row>
    <row r="9302" spans="1:5" x14ac:dyDescent="0.4">
      <c r="A9302">
        <v>2024</v>
      </c>
      <c r="B9302">
        <v>5</v>
      </c>
      <c r="C9302">
        <v>129</v>
      </c>
      <c r="D9302" s="3"/>
      <c r="E9302" s="3"/>
    </row>
    <row r="9303" spans="1:5" x14ac:dyDescent="0.4">
      <c r="A9303">
        <v>2024</v>
      </c>
      <c r="B9303">
        <v>5</v>
      </c>
      <c r="C9303">
        <v>130</v>
      </c>
      <c r="D9303" s="3"/>
      <c r="E9303" s="3"/>
    </row>
    <row r="9304" spans="1:5" x14ac:dyDescent="0.4">
      <c r="A9304">
        <v>2024</v>
      </c>
      <c r="B9304">
        <v>6</v>
      </c>
      <c r="C9304">
        <v>0</v>
      </c>
      <c r="D9304" s="3">
        <v>794</v>
      </c>
      <c r="E9304" s="3">
        <v>829</v>
      </c>
    </row>
    <row r="9305" spans="1:5" x14ac:dyDescent="0.4">
      <c r="A9305">
        <v>2024</v>
      </c>
      <c r="B9305">
        <v>6</v>
      </c>
      <c r="C9305">
        <v>1</v>
      </c>
      <c r="D9305" s="3">
        <v>906</v>
      </c>
      <c r="E9305" s="3">
        <v>899</v>
      </c>
    </row>
    <row r="9306" spans="1:5" x14ac:dyDescent="0.4">
      <c r="A9306">
        <v>2024</v>
      </c>
      <c r="B9306">
        <v>6</v>
      </c>
      <c r="C9306">
        <v>2</v>
      </c>
      <c r="D9306" s="3">
        <v>974</v>
      </c>
      <c r="E9306" s="3">
        <v>966</v>
      </c>
    </row>
    <row r="9307" spans="1:5" x14ac:dyDescent="0.4">
      <c r="A9307">
        <v>2024</v>
      </c>
      <c r="B9307">
        <v>6</v>
      </c>
      <c r="C9307">
        <v>3</v>
      </c>
      <c r="D9307" s="3">
        <v>1013</v>
      </c>
      <c r="E9307" s="3">
        <v>985</v>
      </c>
    </row>
    <row r="9308" spans="1:5" x14ac:dyDescent="0.4">
      <c r="A9308">
        <v>2024</v>
      </c>
      <c r="B9308">
        <v>6</v>
      </c>
      <c r="C9308">
        <v>4</v>
      </c>
      <c r="D9308" s="3">
        <v>1162</v>
      </c>
      <c r="E9308" s="3">
        <v>1068</v>
      </c>
    </row>
    <row r="9309" spans="1:5" x14ac:dyDescent="0.4">
      <c r="A9309">
        <v>2024</v>
      </c>
      <c r="B9309">
        <v>6</v>
      </c>
      <c r="C9309">
        <v>5</v>
      </c>
      <c r="D9309" s="3">
        <v>1206</v>
      </c>
      <c r="E9309" s="3">
        <v>1039</v>
      </c>
    </row>
    <row r="9310" spans="1:5" x14ac:dyDescent="0.4">
      <c r="A9310">
        <v>2024</v>
      </c>
      <c r="B9310">
        <v>6</v>
      </c>
      <c r="C9310">
        <v>6</v>
      </c>
      <c r="D9310" s="3">
        <v>1271</v>
      </c>
      <c r="E9310" s="3">
        <v>1229</v>
      </c>
    </row>
    <row r="9311" spans="1:5" x14ac:dyDescent="0.4">
      <c r="A9311">
        <v>2024</v>
      </c>
      <c r="B9311">
        <v>6</v>
      </c>
      <c r="C9311">
        <v>7</v>
      </c>
      <c r="D9311" s="3">
        <v>1313</v>
      </c>
      <c r="E9311" s="3">
        <v>1204</v>
      </c>
    </row>
    <row r="9312" spans="1:5" x14ac:dyDescent="0.4">
      <c r="A9312">
        <v>2024</v>
      </c>
      <c r="B9312">
        <v>6</v>
      </c>
      <c r="C9312">
        <v>8</v>
      </c>
      <c r="D9312" s="3">
        <v>1421</v>
      </c>
      <c r="E9312" s="3">
        <v>1266</v>
      </c>
    </row>
    <row r="9313" spans="1:5" x14ac:dyDescent="0.4">
      <c r="A9313">
        <v>2024</v>
      </c>
      <c r="B9313">
        <v>6</v>
      </c>
      <c r="C9313">
        <v>9</v>
      </c>
      <c r="D9313" s="3">
        <v>1395</v>
      </c>
      <c r="E9313" s="3">
        <v>1403</v>
      </c>
    </row>
    <row r="9314" spans="1:5" x14ac:dyDescent="0.4">
      <c r="A9314">
        <v>2024</v>
      </c>
      <c r="B9314">
        <v>6</v>
      </c>
      <c r="C9314">
        <v>10</v>
      </c>
      <c r="D9314" s="3">
        <v>1396</v>
      </c>
      <c r="E9314" s="3">
        <v>1353</v>
      </c>
    </row>
    <row r="9315" spans="1:5" x14ac:dyDescent="0.4">
      <c r="A9315">
        <v>2024</v>
      </c>
      <c r="B9315">
        <v>6</v>
      </c>
      <c r="C9315">
        <v>11</v>
      </c>
      <c r="D9315" s="3">
        <v>1471</v>
      </c>
      <c r="E9315" s="3">
        <v>1422</v>
      </c>
    </row>
    <row r="9316" spans="1:5" x14ac:dyDescent="0.4">
      <c r="A9316">
        <v>2024</v>
      </c>
      <c r="B9316">
        <v>6</v>
      </c>
      <c r="C9316">
        <v>12</v>
      </c>
      <c r="D9316" s="3">
        <v>1453</v>
      </c>
      <c r="E9316" s="3">
        <v>1466</v>
      </c>
    </row>
    <row r="9317" spans="1:5" x14ac:dyDescent="0.4">
      <c r="A9317">
        <v>2024</v>
      </c>
      <c r="B9317">
        <v>6</v>
      </c>
      <c r="C9317">
        <v>13</v>
      </c>
      <c r="D9317" s="3">
        <v>1583</v>
      </c>
      <c r="E9317" s="3">
        <v>1528</v>
      </c>
    </row>
    <row r="9318" spans="1:5" x14ac:dyDescent="0.4">
      <c r="A9318">
        <v>2024</v>
      </c>
      <c r="B9318">
        <v>6</v>
      </c>
      <c r="C9318">
        <v>14</v>
      </c>
      <c r="D9318" s="3">
        <v>1587</v>
      </c>
      <c r="E9318" s="3">
        <v>1500</v>
      </c>
    </row>
    <row r="9319" spans="1:5" x14ac:dyDescent="0.4">
      <c r="A9319">
        <v>2024</v>
      </c>
      <c r="B9319">
        <v>6</v>
      </c>
      <c r="C9319">
        <v>15</v>
      </c>
      <c r="D9319" s="3">
        <v>1816</v>
      </c>
      <c r="E9319" s="3">
        <v>1516</v>
      </c>
    </row>
    <row r="9320" spans="1:5" x14ac:dyDescent="0.4">
      <c r="A9320">
        <v>2024</v>
      </c>
      <c r="B9320">
        <v>6</v>
      </c>
      <c r="C9320">
        <v>16</v>
      </c>
      <c r="D9320" s="3">
        <v>1994</v>
      </c>
      <c r="E9320" s="3">
        <v>1581</v>
      </c>
    </row>
    <row r="9321" spans="1:5" x14ac:dyDescent="0.4">
      <c r="A9321">
        <v>2024</v>
      </c>
      <c r="B9321">
        <v>6</v>
      </c>
      <c r="C9321">
        <v>17</v>
      </c>
      <c r="D9321" s="3">
        <v>2016</v>
      </c>
      <c r="E9321" s="3">
        <v>1627</v>
      </c>
    </row>
    <row r="9322" spans="1:5" x14ac:dyDescent="0.4">
      <c r="A9322">
        <v>2024</v>
      </c>
      <c r="B9322">
        <v>6</v>
      </c>
      <c r="C9322">
        <v>18</v>
      </c>
      <c r="D9322" s="3">
        <v>2215</v>
      </c>
      <c r="E9322" s="3">
        <v>1658</v>
      </c>
    </row>
    <row r="9323" spans="1:5" x14ac:dyDescent="0.4">
      <c r="A9323">
        <v>2024</v>
      </c>
      <c r="B9323">
        <v>6</v>
      </c>
      <c r="C9323">
        <v>19</v>
      </c>
      <c r="D9323" s="3">
        <v>2352</v>
      </c>
      <c r="E9323" s="3">
        <v>1820</v>
      </c>
    </row>
    <row r="9324" spans="1:5" x14ac:dyDescent="0.4">
      <c r="A9324">
        <v>2024</v>
      </c>
      <c r="B9324">
        <v>6</v>
      </c>
      <c r="C9324">
        <v>20</v>
      </c>
      <c r="D9324" s="3">
        <v>2428</v>
      </c>
      <c r="E9324" s="3">
        <v>1816</v>
      </c>
    </row>
    <row r="9325" spans="1:5" x14ac:dyDescent="0.4">
      <c r="A9325">
        <v>2024</v>
      </c>
      <c r="B9325">
        <v>6</v>
      </c>
      <c r="C9325">
        <v>21</v>
      </c>
      <c r="D9325" s="3">
        <v>2365</v>
      </c>
      <c r="E9325" s="3">
        <v>1835</v>
      </c>
    </row>
    <row r="9326" spans="1:5" x14ac:dyDescent="0.4">
      <c r="A9326">
        <v>2024</v>
      </c>
      <c r="B9326">
        <v>6</v>
      </c>
      <c r="C9326">
        <v>22</v>
      </c>
      <c r="D9326" s="3">
        <v>2314</v>
      </c>
      <c r="E9326" s="3">
        <v>1707</v>
      </c>
    </row>
    <row r="9327" spans="1:5" x14ac:dyDescent="0.4">
      <c r="A9327">
        <v>2024</v>
      </c>
      <c r="B9327">
        <v>6</v>
      </c>
      <c r="C9327">
        <v>23</v>
      </c>
      <c r="D9327" s="3">
        <v>2088</v>
      </c>
      <c r="E9327" s="3">
        <v>1698</v>
      </c>
    </row>
    <row r="9328" spans="1:5" x14ac:dyDescent="0.4">
      <c r="A9328">
        <v>2024</v>
      </c>
      <c r="B9328">
        <v>6</v>
      </c>
      <c r="C9328">
        <v>24</v>
      </c>
      <c r="D9328" s="3">
        <v>1992</v>
      </c>
      <c r="E9328" s="3">
        <v>1681</v>
      </c>
    </row>
    <row r="9329" spans="1:5" x14ac:dyDescent="0.4">
      <c r="A9329">
        <v>2024</v>
      </c>
      <c r="B9329">
        <v>6</v>
      </c>
      <c r="C9329">
        <v>25</v>
      </c>
      <c r="D9329" s="3">
        <v>1878</v>
      </c>
      <c r="E9329" s="3">
        <v>1600</v>
      </c>
    </row>
    <row r="9330" spans="1:5" x14ac:dyDescent="0.4">
      <c r="A9330">
        <v>2024</v>
      </c>
      <c r="B9330">
        <v>6</v>
      </c>
      <c r="C9330">
        <v>26</v>
      </c>
      <c r="D9330" s="3">
        <v>1854</v>
      </c>
      <c r="E9330" s="3">
        <v>1540</v>
      </c>
    </row>
    <row r="9331" spans="1:5" x14ac:dyDescent="0.4">
      <c r="A9331">
        <v>2024</v>
      </c>
      <c r="B9331">
        <v>6</v>
      </c>
      <c r="C9331">
        <v>27</v>
      </c>
      <c r="D9331" s="3">
        <v>1851</v>
      </c>
      <c r="E9331" s="3">
        <v>1519</v>
      </c>
    </row>
    <row r="9332" spans="1:5" x14ac:dyDescent="0.4">
      <c r="A9332">
        <v>2024</v>
      </c>
      <c r="B9332">
        <v>6</v>
      </c>
      <c r="C9332">
        <v>28</v>
      </c>
      <c r="D9332" s="3">
        <v>1784</v>
      </c>
      <c r="E9332" s="3">
        <v>1464</v>
      </c>
    </row>
    <row r="9333" spans="1:5" x14ac:dyDescent="0.4">
      <c r="A9333">
        <v>2024</v>
      </c>
      <c r="B9333">
        <v>6</v>
      </c>
      <c r="C9333">
        <v>29</v>
      </c>
      <c r="D9333" s="3">
        <v>1783</v>
      </c>
      <c r="E9333" s="3">
        <v>1526</v>
      </c>
    </row>
    <row r="9334" spans="1:5" x14ac:dyDescent="0.4">
      <c r="A9334">
        <v>2024</v>
      </c>
      <c r="B9334">
        <v>6</v>
      </c>
      <c r="C9334">
        <v>30</v>
      </c>
      <c r="D9334" s="3">
        <v>1730</v>
      </c>
      <c r="E9334" s="3">
        <v>1402</v>
      </c>
    </row>
    <row r="9335" spans="1:5" x14ac:dyDescent="0.4">
      <c r="A9335">
        <v>2024</v>
      </c>
      <c r="B9335">
        <v>6</v>
      </c>
      <c r="C9335">
        <v>31</v>
      </c>
      <c r="D9335" s="3">
        <v>1737</v>
      </c>
      <c r="E9335" s="3">
        <v>1364</v>
      </c>
    </row>
    <row r="9336" spans="1:5" x14ac:dyDescent="0.4">
      <c r="A9336">
        <v>2024</v>
      </c>
      <c r="B9336">
        <v>6</v>
      </c>
      <c r="C9336">
        <v>32</v>
      </c>
      <c r="D9336" s="3">
        <v>1744</v>
      </c>
      <c r="E9336" s="3">
        <v>1435</v>
      </c>
    </row>
    <row r="9337" spans="1:5" x14ac:dyDescent="0.4">
      <c r="A9337">
        <v>2024</v>
      </c>
      <c r="B9337">
        <v>6</v>
      </c>
      <c r="C9337">
        <v>33</v>
      </c>
      <c r="D9337" s="3">
        <v>1759</v>
      </c>
      <c r="E9337" s="3">
        <v>1528</v>
      </c>
    </row>
    <row r="9338" spans="1:5" x14ac:dyDescent="0.4">
      <c r="A9338">
        <v>2024</v>
      </c>
      <c r="B9338">
        <v>6</v>
      </c>
      <c r="C9338">
        <v>34</v>
      </c>
      <c r="D9338" s="3">
        <v>1723</v>
      </c>
      <c r="E9338" s="3">
        <v>1571</v>
      </c>
    </row>
    <row r="9339" spans="1:5" x14ac:dyDescent="0.4">
      <c r="A9339">
        <v>2024</v>
      </c>
      <c r="B9339">
        <v>6</v>
      </c>
      <c r="C9339">
        <v>35</v>
      </c>
      <c r="D9339" s="3">
        <v>1821</v>
      </c>
      <c r="E9339" s="3">
        <v>1593</v>
      </c>
    </row>
    <row r="9340" spans="1:5" x14ac:dyDescent="0.4">
      <c r="A9340">
        <v>2024</v>
      </c>
      <c r="B9340">
        <v>6</v>
      </c>
      <c r="C9340">
        <v>36</v>
      </c>
      <c r="D9340" s="3">
        <v>1912</v>
      </c>
      <c r="E9340" s="3">
        <v>1658</v>
      </c>
    </row>
    <row r="9341" spans="1:5" x14ac:dyDescent="0.4">
      <c r="A9341">
        <v>2024</v>
      </c>
      <c r="B9341">
        <v>6</v>
      </c>
      <c r="C9341">
        <v>37</v>
      </c>
      <c r="D9341" s="3">
        <v>1909</v>
      </c>
      <c r="E9341" s="3">
        <v>1726</v>
      </c>
    </row>
    <row r="9342" spans="1:5" x14ac:dyDescent="0.4">
      <c r="A9342">
        <v>2024</v>
      </c>
      <c r="B9342">
        <v>6</v>
      </c>
      <c r="C9342">
        <v>38</v>
      </c>
      <c r="D9342" s="3">
        <v>1989</v>
      </c>
      <c r="E9342" s="3">
        <v>1666</v>
      </c>
    </row>
    <row r="9343" spans="1:5" x14ac:dyDescent="0.4">
      <c r="A9343">
        <v>2024</v>
      </c>
      <c r="B9343">
        <v>6</v>
      </c>
      <c r="C9343">
        <v>39</v>
      </c>
      <c r="D9343" s="3">
        <v>2033</v>
      </c>
      <c r="E9343" s="3">
        <v>1921</v>
      </c>
    </row>
    <row r="9344" spans="1:5" x14ac:dyDescent="0.4">
      <c r="A9344">
        <v>2024</v>
      </c>
      <c r="B9344">
        <v>6</v>
      </c>
      <c r="C9344">
        <v>40</v>
      </c>
      <c r="D9344" s="3">
        <v>2018</v>
      </c>
      <c r="E9344" s="3">
        <v>1911</v>
      </c>
    </row>
    <row r="9345" spans="1:5" x14ac:dyDescent="0.4">
      <c r="A9345">
        <v>2024</v>
      </c>
      <c r="B9345">
        <v>6</v>
      </c>
      <c r="C9345">
        <v>41</v>
      </c>
      <c r="D9345" s="3">
        <v>2112</v>
      </c>
      <c r="E9345" s="3">
        <v>1983</v>
      </c>
    </row>
    <row r="9346" spans="1:5" x14ac:dyDescent="0.4">
      <c r="A9346">
        <v>2024</v>
      </c>
      <c r="B9346">
        <v>6</v>
      </c>
      <c r="C9346">
        <v>42</v>
      </c>
      <c r="D9346" s="3">
        <v>2117</v>
      </c>
      <c r="E9346" s="3">
        <v>2028</v>
      </c>
    </row>
    <row r="9347" spans="1:5" x14ac:dyDescent="0.4">
      <c r="A9347">
        <v>2024</v>
      </c>
      <c r="B9347">
        <v>6</v>
      </c>
      <c r="C9347">
        <v>43</v>
      </c>
      <c r="D9347" s="3">
        <v>2186</v>
      </c>
      <c r="E9347" s="3">
        <v>2078</v>
      </c>
    </row>
    <row r="9348" spans="1:5" x14ac:dyDescent="0.4">
      <c r="A9348">
        <v>2024</v>
      </c>
      <c r="B9348">
        <v>6</v>
      </c>
      <c r="C9348">
        <v>44</v>
      </c>
      <c r="D9348" s="3">
        <v>2276</v>
      </c>
      <c r="E9348" s="3">
        <v>2211</v>
      </c>
    </row>
    <row r="9349" spans="1:5" x14ac:dyDescent="0.4">
      <c r="A9349">
        <v>2024</v>
      </c>
      <c r="B9349">
        <v>6</v>
      </c>
      <c r="C9349">
        <v>45</v>
      </c>
      <c r="D9349" s="3">
        <v>2442</v>
      </c>
      <c r="E9349" s="3">
        <v>2249</v>
      </c>
    </row>
    <row r="9350" spans="1:5" x14ac:dyDescent="0.4">
      <c r="A9350">
        <v>2024</v>
      </c>
      <c r="B9350">
        <v>6</v>
      </c>
      <c r="C9350">
        <v>46</v>
      </c>
      <c r="D9350" s="3">
        <v>2465</v>
      </c>
      <c r="E9350" s="3">
        <v>2372</v>
      </c>
    </row>
    <row r="9351" spans="1:5" x14ac:dyDescent="0.4">
      <c r="A9351">
        <v>2024</v>
      </c>
      <c r="B9351">
        <v>6</v>
      </c>
      <c r="C9351">
        <v>47</v>
      </c>
      <c r="D9351" s="3">
        <v>2712</v>
      </c>
      <c r="E9351" s="3">
        <v>2581</v>
      </c>
    </row>
    <row r="9352" spans="1:5" x14ac:dyDescent="0.4">
      <c r="A9352">
        <v>2024</v>
      </c>
      <c r="B9352">
        <v>6</v>
      </c>
      <c r="C9352">
        <v>48</v>
      </c>
      <c r="D9352" s="3">
        <v>2931</v>
      </c>
      <c r="E9352" s="3">
        <v>2658</v>
      </c>
    </row>
    <row r="9353" spans="1:5" x14ac:dyDescent="0.4">
      <c r="A9353">
        <v>2024</v>
      </c>
      <c r="B9353">
        <v>6</v>
      </c>
      <c r="C9353">
        <v>49</v>
      </c>
      <c r="D9353" s="3">
        <v>2999</v>
      </c>
      <c r="E9353" s="3">
        <v>2965</v>
      </c>
    </row>
    <row r="9354" spans="1:5" x14ac:dyDescent="0.4">
      <c r="A9354">
        <v>2024</v>
      </c>
      <c r="B9354">
        <v>6</v>
      </c>
      <c r="C9354">
        <v>50</v>
      </c>
      <c r="D9354" s="3">
        <v>3267</v>
      </c>
      <c r="E9354" s="3">
        <v>3024</v>
      </c>
    </row>
    <row r="9355" spans="1:5" x14ac:dyDescent="0.4">
      <c r="A9355">
        <v>2024</v>
      </c>
      <c r="B9355">
        <v>6</v>
      </c>
      <c r="C9355">
        <v>51</v>
      </c>
      <c r="D9355" s="3">
        <v>3344</v>
      </c>
      <c r="E9355" s="3">
        <v>3121</v>
      </c>
    </row>
    <row r="9356" spans="1:5" x14ac:dyDescent="0.4">
      <c r="A9356">
        <v>2024</v>
      </c>
      <c r="B9356">
        <v>6</v>
      </c>
      <c r="C9356">
        <v>52</v>
      </c>
      <c r="D9356" s="3">
        <v>3429</v>
      </c>
      <c r="E9356" s="3">
        <v>3170</v>
      </c>
    </row>
    <row r="9357" spans="1:5" x14ac:dyDescent="0.4">
      <c r="A9357">
        <v>2024</v>
      </c>
      <c r="B9357">
        <v>6</v>
      </c>
      <c r="C9357">
        <v>53</v>
      </c>
      <c r="D9357" s="3">
        <v>3260</v>
      </c>
      <c r="E9357" s="3">
        <v>3137</v>
      </c>
    </row>
    <row r="9358" spans="1:5" x14ac:dyDescent="0.4">
      <c r="A9358">
        <v>2024</v>
      </c>
      <c r="B9358">
        <v>6</v>
      </c>
      <c r="C9358">
        <v>54</v>
      </c>
      <c r="D9358" s="3">
        <v>3143</v>
      </c>
      <c r="E9358" s="3">
        <v>2916</v>
      </c>
    </row>
    <row r="9359" spans="1:5" x14ac:dyDescent="0.4">
      <c r="A9359">
        <v>2024</v>
      </c>
      <c r="B9359">
        <v>6</v>
      </c>
      <c r="C9359">
        <v>55</v>
      </c>
      <c r="D9359" s="3">
        <v>3228</v>
      </c>
      <c r="E9359" s="3">
        <v>2905</v>
      </c>
    </row>
    <row r="9360" spans="1:5" x14ac:dyDescent="0.4">
      <c r="A9360">
        <v>2024</v>
      </c>
      <c r="B9360">
        <v>6</v>
      </c>
      <c r="C9360">
        <v>56</v>
      </c>
      <c r="D9360" s="3">
        <v>3034</v>
      </c>
      <c r="E9360" s="3">
        <v>2892</v>
      </c>
    </row>
    <row r="9361" spans="1:5" x14ac:dyDescent="0.4">
      <c r="A9361">
        <v>2024</v>
      </c>
      <c r="B9361">
        <v>6</v>
      </c>
      <c r="C9361">
        <v>57</v>
      </c>
      <c r="D9361" s="3">
        <v>2760</v>
      </c>
      <c r="E9361" s="3">
        <v>2628</v>
      </c>
    </row>
    <row r="9362" spans="1:5" x14ac:dyDescent="0.4">
      <c r="A9362">
        <v>2024</v>
      </c>
      <c r="B9362">
        <v>6</v>
      </c>
      <c r="C9362">
        <v>58</v>
      </c>
      <c r="D9362" s="3">
        <v>2453</v>
      </c>
      <c r="E9362" s="3">
        <v>2398</v>
      </c>
    </row>
    <row r="9363" spans="1:5" x14ac:dyDescent="0.4">
      <c r="A9363">
        <v>2024</v>
      </c>
      <c r="B9363">
        <v>6</v>
      </c>
      <c r="C9363">
        <v>59</v>
      </c>
      <c r="D9363" s="3">
        <v>2673</v>
      </c>
      <c r="E9363" s="3">
        <v>2658</v>
      </c>
    </row>
    <row r="9364" spans="1:5" x14ac:dyDescent="0.4">
      <c r="A9364">
        <v>2024</v>
      </c>
      <c r="B9364">
        <v>6</v>
      </c>
      <c r="C9364">
        <v>60</v>
      </c>
      <c r="D9364" s="3">
        <v>2548</v>
      </c>
      <c r="E9364" s="3">
        <v>2480</v>
      </c>
    </row>
    <row r="9365" spans="1:5" x14ac:dyDescent="0.4">
      <c r="A9365">
        <v>2024</v>
      </c>
      <c r="B9365">
        <v>6</v>
      </c>
      <c r="C9365">
        <v>61</v>
      </c>
      <c r="D9365" s="3">
        <v>2538</v>
      </c>
      <c r="E9365" s="3">
        <v>2317</v>
      </c>
    </row>
    <row r="9366" spans="1:5" x14ac:dyDescent="0.4">
      <c r="A9366">
        <v>2024</v>
      </c>
      <c r="B9366">
        <v>6</v>
      </c>
      <c r="C9366">
        <v>62</v>
      </c>
      <c r="D9366" s="3">
        <v>2437</v>
      </c>
      <c r="E9366" s="3">
        <v>2375</v>
      </c>
    </row>
    <row r="9367" spans="1:5" x14ac:dyDescent="0.4">
      <c r="A9367">
        <v>2024</v>
      </c>
      <c r="B9367">
        <v>6</v>
      </c>
      <c r="C9367">
        <v>63</v>
      </c>
      <c r="D9367" s="3">
        <v>2262</v>
      </c>
      <c r="E9367" s="3">
        <v>2257</v>
      </c>
    </row>
    <row r="9368" spans="1:5" x14ac:dyDescent="0.4">
      <c r="A9368">
        <v>2024</v>
      </c>
      <c r="B9368">
        <v>6</v>
      </c>
      <c r="C9368">
        <v>64</v>
      </c>
      <c r="D9368" s="3">
        <v>2365</v>
      </c>
      <c r="E9368" s="3">
        <v>2215</v>
      </c>
    </row>
    <row r="9369" spans="1:5" x14ac:dyDescent="0.4">
      <c r="A9369">
        <v>2024</v>
      </c>
      <c r="B9369">
        <v>6</v>
      </c>
      <c r="C9369">
        <v>65</v>
      </c>
      <c r="D9369" s="3">
        <v>2339</v>
      </c>
      <c r="E9369" s="3">
        <v>2295</v>
      </c>
    </row>
    <row r="9370" spans="1:5" x14ac:dyDescent="0.4">
      <c r="A9370">
        <v>2024</v>
      </c>
      <c r="B9370">
        <v>6</v>
      </c>
      <c r="C9370">
        <v>66</v>
      </c>
      <c r="D9370" s="3">
        <v>2231</v>
      </c>
      <c r="E9370" s="3">
        <v>2157</v>
      </c>
    </row>
    <row r="9371" spans="1:5" x14ac:dyDescent="0.4">
      <c r="A9371">
        <v>2024</v>
      </c>
      <c r="B9371">
        <v>6</v>
      </c>
      <c r="C9371">
        <v>67</v>
      </c>
      <c r="D9371" s="3">
        <v>2155</v>
      </c>
      <c r="E9371" s="3">
        <v>2151</v>
      </c>
    </row>
    <row r="9372" spans="1:5" x14ac:dyDescent="0.4">
      <c r="A9372">
        <v>2024</v>
      </c>
      <c r="B9372">
        <v>6</v>
      </c>
      <c r="C9372">
        <v>68</v>
      </c>
      <c r="D9372" s="3">
        <v>2207</v>
      </c>
      <c r="E9372" s="3">
        <v>2285</v>
      </c>
    </row>
    <row r="9373" spans="1:5" x14ac:dyDescent="0.4">
      <c r="A9373">
        <v>2024</v>
      </c>
      <c r="B9373">
        <v>6</v>
      </c>
      <c r="C9373">
        <v>69</v>
      </c>
      <c r="D9373" s="3">
        <v>2253</v>
      </c>
      <c r="E9373" s="3">
        <v>2391</v>
      </c>
    </row>
    <row r="9374" spans="1:5" x14ac:dyDescent="0.4">
      <c r="A9374">
        <v>2024</v>
      </c>
      <c r="B9374">
        <v>6</v>
      </c>
      <c r="C9374">
        <v>70</v>
      </c>
      <c r="D9374" s="3">
        <v>2304</v>
      </c>
      <c r="E9374" s="3">
        <v>2391</v>
      </c>
    </row>
    <row r="9375" spans="1:5" x14ac:dyDescent="0.4">
      <c r="A9375">
        <v>2024</v>
      </c>
      <c r="B9375">
        <v>6</v>
      </c>
      <c r="C9375">
        <v>71</v>
      </c>
      <c r="D9375" s="3">
        <v>2416</v>
      </c>
      <c r="E9375" s="3">
        <v>2538</v>
      </c>
    </row>
    <row r="9376" spans="1:5" x14ac:dyDescent="0.4">
      <c r="A9376">
        <v>2024</v>
      </c>
      <c r="B9376">
        <v>6</v>
      </c>
      <c r="C9376">
        <v>72</v>
      </c>
      <c r="D9376" s="3">
        <v>2565</v>
      </c>
      <c r="E9376" s="3">
        <v>2836</v>
      </c>
    </row>
    <row r="9377" spans="1:5" x14ac:dyDescent="0.4">
      <c r="A9377">
        <v>2024</v>
      </c>
      <c r="B9377">
        <v>6</v>
      </c>
      <c r="C9377">
        <v>73</v>
      </c>
      <c r="D9377" s="3">
        <v>2749</v>
      </c>
      <c r="E9377" s="3">
        <v>2995</v>
      </c>
    </row>
    <row r="9378" spans="1:5" x14ac:dyDescent="0.4">
      <c r="A9378">
        <v>2024</v>
      </c>
      <c r="B9378">
        <v>6</v>
      </c>
      <c r="C9378">
        <v>74</v>
      </c>
      <c r="D9378" s="3">
        <v>3007</v>
      </c>
      <c r="E9378" s="3">
        <v>3468</v>
      </c>
    </row>
    <row r="9379" spans="1:5" x14ac:dyDescent="0.4">
      <c r="A9379">
        <v>2024</v>
      </c>
      <c r="B9379">
        <v>6</v>
      </c>
      <c r="C9379">
        <v>75</v>
      </c>
      <c r="D9379" s="3">
        <v>3124</v>
      </c>
      <c r="E9379" s="3">
        <v>3639</v>
      </c>
    </row>
    <row r="9380" spans="1:5" x14ac:dyDescent="0.4">
      <c r="A9380">
        <v>2024</v>
      </c>
      <c r="B9380">
        <v>6</v>
      </c>
      <c r="C9380">
        <v>76</v>
      </c>
      <c r="D9380" s="3">
        <v>3161</v>
      </c>
      <c r="E9380" s="3">
        <v>3838</v>
      </c>
    </row>
    <row r="9381" spans="1:5" x14ac:dyDescent="0.4">
      <c r="A9381">
        <v>2024</v>
      </c>
      <c r="B9381">
        <v>6</v>
      </c>
      <c r="C9381">
        <v>77</v>
      </c>
      <c r="D9381" s="3">
        <v>2779</v>
      </c>
      <c r="E9381" s="3">
        <v>3406</v>
      </c>
    </row>
    <row r="9382" spans="1:5" x14ac:dyDescent="0.4">
      <c r="A9382">
        <v>2024</v>
      </c>
      <c r="B9382">
        <v>6</v>
      </c>
      <c r="C9382">
        <v>78</v>
      </c>
      <c r="D9382" s="3">
        <v>1647</v>
      </c>
      <c r="E9382" s="3">
        <v>2118</v>
      </c>
    </row>
    <row r="9383" spans="1:5" x14ac:dyDescent="0.4">
      <c r="A9383">
        <v>2024</v>
      </c>
      <c r="B9383">
        <v>6</v>
      </c>
      <c r="C9383">
        <v>79</v>
      </c>
      <c r="D9383" s="3">
        <v>1944</v>
      </c>
      <c r="E9383" s="3">
        <v>2581</v>
      </c>
    </row>
    <row r="9384" spans="1:5" x14ac:dyDescent="0.4">
      <c r="A9384">
        <v>2024</v>
      </c>
      <c r="B9384">
        <v>6</v>
      </c>
      <c r="C9384">
        <v>80</v>
      </c>
      <c r="D9384" s="3">
        <v>2417</v>
      </c>
      <c r="E9384" s="3">
        <v>3145</v>
      </c>
    </row>
    <row r="9385" spans="1:5" x14ac:dyDescent="0.4">
      <c r="A9385">
        <v>2024</v>
      </c>
      <c r="B9385">
        <v>6</v>
      </c>
      <c r="C9385">
        <v>81</v>
      </c>
      <c r="D9385" s="3">
        <v>2223</v>
      </c>
      <c r="E9385" s="3">
        <v>2765</v>
      </c>
    </row>
    <row r="9386" spans="1:5" x14ac:dyDescent="0.4">
      <c r="A9386">
        <v>2024</v>
      </c>
      <c r="B9386">
        <v>6</v>
      </c>
      <c r="C9386">
        <v>82</v>
      </c>
      <c r="D9386" s="3">
        <v>2143</v>
      </c>
      <c r="E9386" s="3">
        <v>2801</v>
      </c>
    </row>
    <row r="9387" spans="1:5" x14ac:dyDescent="0.4">
      <c r="A9387">
        <v>2024</v>
      </c>
      <c r="B9387">
        <v>6</v>
      </c>
      <c r="C9387">
        <v>83</v>
      </c>
      <c r="D9387" s="3">
        <v>1903</v>
      </c>
      <c r="E9387" s="3">
        <v>2543</v>
      </c>
    </row>
    <row r="9388" spans="1:5" x14ac:dyDescent="0.4">
      <c r="A9388">
        <v>2024</v>
      </c>
      <c r="B9388">
        <v>6</v>
      </c>
      <c r="C9388">
        <v>84</v>
      </c>
      <c r="D9388" s="3">
        <v>1595</v>
      </c>
      <c r="E9388" s="3">
        <v>2258</v>
      </c>
    </row>
    <row r="9389" spans="1:5" x14ac:dyDescent="0.4">
      <c r="A9389">
        <v>2024</v>
      </c>
      <c r="B9389">
        <v>6</v>
      </c>
      <c r="C9389">
        <v>85</v>
      </c>
      <c r="D9389" s="3">
        <v>1325</v>
      </c>
      <c r="E9389" s="3">
        <v>1863</v>
      </c>
    </row>
    <row r="9390" spans="1:5" x14ac:dyDescent="0.4">
      <c r="A9390">
        <v>2024</v>
      </c>
      <c r="B9390">
        <v>6</v>
      </c>
      <c r="C9390">
        <v>86</v>
      </c>
      <c r="D9390" s="3">
        <v>1257</v>
      </c>
      <c r="E9390" s="3">
        <v>1950</v>
      </c>
    </row>
    <row r="9391" spans="1:5" x14ac:dyDescent="0.4">
      <c r="A9391">
        <v>2024</v>
      </c>
      <c r="B9391">
        <v>6</v>
      </c>
      <c r="C9391">
        <v>87</v>
      </c>
      <c r="D9391" s="3">
        <v>1109</v>
      </c>
      <c r="E9391" s="3">
        <v>1689</v>
      </c>
    </row>
    <row r="9392" spans="1:5" x14ac:dyDescent="0.4">
      <c r="A9392">
        <v>2024</v>
      </c>
      <c r="B9392">
        <v>6</v>
      </c>
      <c r="C9392">
        <v>88</v>
      </c>
      <c r="D9392" s="3">
        <v>999</v>
      </c>
      <c r="E9392" s="3">
        <v>1647</v>
      </c>
    </row>
    <row r="9393" spans="1:5" x14ac:dyDescent="0.4">
      <c r="A9393">
        <v>2024</v>
      </c>
      <c r="B9393">
        <v>6</v>
      </c>
      <c r="C9393">
        <v>89</v>
      </c>
      <c r="D9393" s="3">
        <v>864</v>
      </c>
      <c r="E9393" s="3">
        <v>1492</v>
      </c>
    </row>
    <row r="9394" spans="1:5" x14ac:dyDescent="0.4">
      <c r="A9394">
        <v>2024</v>
      </c>
      <c r="B9394">
        <v>6</v>
      </c>
      <c r="C9394">
        <v>90</v>
      </c>
      <c r="D9394" s="3">
        <v>584</v>
      </c>
      <c r="E9394" s="3">
        <v>1224</v>
      </c>
    </row>
    <row r="9395" spans="1:5" x14ac:dyDescent="0.4">
      <c r="A9395">
        <v>2024</v>
      </c>
      <c r="B9395">
        <v>6</v>
      </c>
      <c r="C9395">
        <v>91</v>
      </c>
      <c r="D9395" s="3">
        <v>514</v>
      </c>
      <c r="E9395" s="3">
        <v>1116</v>
      </c>
    </row>
    <row r="9396" spans="1:5" x14ac:dyDescent="0.4">
      <c r="A9396">
        <v>2024</v>
      </c>
      <c r="B9396">
        <v>6</v>
      </c>
      <c r="C9396">
        <v>92</v>
      </c>
      <c r="D9396" s="3">
        <v>391</v>
      </c>
      <c r="E9396" s="3">
        <v>923</v>
      </c>
    </row>
    <row r="9397" spans="1:5" x14ac:dyDescent="0.4">
      <c r="A9397">
        <v>2024</v>
      </c>
      <c r="B9397">
        <v>6</v>
      </c>
      <c r="C9397">
        <v>93</v>
      </c>
      <c r="D9397" s="3">
        <v>297</v>
      </c>
      <c r="E9397" s="3">
        <v>716</v>
      </c>
    </row>
    <row r="9398" spans="1:5" x14ac:dyDescent="0.4">
      <c r="A9398">
        <v>2024</v>
      </c>
      <c r="B9398">
        <v>6</v>
      </c>
      <c r="C9398">
        <v>94</v>
      </c>
      <c r="D9398" s="3">
        <v>179</v>
      </c>
      <c r="E9398" s="3">
        <v>589</v>
      </c>
    </row>
    <row r="9399" spans="1:5" x14ac:dyDescent="0.4">
      <c r="A9399">
        <v>2024</v>
      </c>
      <c r="B9399">
        <v>6</v>
      </c>
      <c r="C9399">
        <v>95</v>
      </c>
      <c r="D9399" s="3">
        <v>140</v>
      </c>
      <c r="E9399" s="3">
        <v>489</v>
      </c>
    </row>
    <row r="9400" spans="1:5" x14ac:dyDescent="0.4">
      <c r="A9400">
        <v>2024</v>
      </c>
      <c r="B9400">
        <v>6</v>
      </c>
      <c r="C9400">
        <v>96</v>
      </c>
      <c r="D9400" s="3">
        <v>122</v>
      </c>
      <c r="E9400" s="3">
        <v>333</v>
      </c>
    </row>
    <row r="9401" spans="1:5" x14ac:dyDescent="0.4">
      <c r="A9401">
        <v>2024</v>
      </c>
      <c r="B9401">
        <v>6</v>
      </c>
      <c r="C9401">
        <v>97</v>
      </c>
      <c r="D9401" s="3">
        <v>63</v>
      </c>
      <c r="E9401" s="3">
        <v>261</v>
      </c>
    </row>
    <row r="9402" spans="1:5" x14ac:dyDescent="0.4">
      <c r="A9402">
        <v>2024</v>
      </c>
      <c r="B9402">
        <v>6</v>
      </c>
      <c r="C9402">
        <v>98</v>
      </c>
      <c r="D9402" s="3">
        <v>39</v>
      </c>
      <c r="E9402" s="3">
        <v>203</v>
      </c>
    </row>
    <row r="9403" spans="1:5" x14ac:dyDescent="0.4">
      <c r="A9403">
        <v>2024</v>
      </c>
      <c r="B9403">
        <v>6</v>
      </c>
      <c r="C9403">
        <v>99</v>
      </c>
      <c r="D9403" s="3">
        <v>25</v>
      </c>
      <c r="E9403" s="3">
        <v>133</v>
      </c>
    </row>
    <row r="9404" spans="1:5" x14ac:dyDescent="0.4">
      <c r="A9404">
        <v>2024</v>
      </c>
      <c r="B9404">
        <v>6</v>
      </c>
      <c r="C9404">
        <v>100</v>
      </c>
      <c r="D9404" s="3">
        <v>14</v>
      </c>
      <c r="E9404" s="3">
        <v>85</v>
      </c>
    </row>
    <row r="9405" spans="1:5" x14ac:dyDescent="0.4">
      <c r="A9405">
        <v>2024</v>
      </c>
      <c r="B9405">
        <v>6</v>
      </c>
      <c r="C9405">
        <v>101</v>
      </c>
      <c r="D9405" s="3">
        <v>4</v>
      </c>
      <c r="E9405" s="3">
        <v>57</v>
      </c>
    </row>
    <row r="9406" spans="1:5" x14ac:dyDescent="0.4">
      <c r="A9406">
        <v>2024</v>
      </c>
      <c r="B9406">
        <v>6</v>
      </c>
      <c r="C9406">
        <v>102</v>
      </c>
      <c r="D9406" s="3">
        <v>4</v>
      </c>
      <c r="E9406" s="3">
        <v>40</v>
      </c>
    </row>
    <row r="9407" spans="1:5" x14ac:dyDescent="0.4">
      <c r="A9407">
        <v>2024</v>
      </c>
      <c r="B9407">
        <v>6</v>
      </c>
      <c r="C9407">
        <v>103</v>
      </c>
      <c r="D9407" s="3">
        <v>1</v>
      </c>
      <c r="E9407" s="3">
        <v>26</v>
      </c>
    </row>
    <row r="9408" spans="1:5" x14ac:dyDescent="0.4">
      <c r="A9408">
        <v>2024</v>
      </c>
      <c r="B9408">
        <v>6</v>
      </c>
      <c r="C9408">
        <v>104</v>
      </c>
      <c r="D9408" s="3">
        <v>1</v>
      </c>
      <c r="E9408" s="3">
        <v>13</v>
      </c>
    </row>
    <row r="9409" spans="1:5" x14ac:dyDescent="0.4">
      <c r="A9409">
        <v>2024</v>
      </c>
      <c r="B9409">
        <v>6</v>
      </c>
      <c r="C9409">
        <v>105</v>
      </c>
      <c r="D9409" s="3">
        <v>1</v>
      </c>
      <c r="E9409" s="3">
        <v>8</v>
      </c>
    </row>
    <row r="9410" spans="1:5" x14ac:dyDescent="0.4">
      <c r="A9410">
        <v>2024</v>
      </c>
      <c r="B9410">
        <v>6</v>
      </c>
      <c r="C9410">
        <v>106</v>
      </c>
      <c r="D9410" s="3"/>
      <c r="E9410" s="3">
        <v>2</v>
      </c>
    </row>
    <row r="9411" spans="1:5" x14ac:dyDescent="0.4">
      <c r="A9411">
        <v>2024</v>
      </c>
      <c r="B9411">
        <v>6</v>
      </c>
      <c r="C9411">
        <v>107</v>
      </c>
      <c r="D9411" s="3"/>
      <c r="E9411" s="3"/>
    </row>
    <row r="9412" spans="1:5" x14ac:dyDescent="0.4">
      <c r="A9412">
        <v>2024</v>
      </c>
      <c r="B9412">
        <v>6</v>
      </c>
      <c r="C9412">
        <v>108</v>
      </c>
      <c r="D9412" s="3"/>
      <c r="E9412" s="3">
        <v>1</v>
      </c>
    </row>
    <row r="9413" spans="1:5" x14ac:dyDescent="0.4">
      <c r="A9413">
        <v>2024</v>
      </c>
      <c r="B9413">
        <v>6</v>
      </c>
      <c r="C9413">
        <v>109</v>
      </c>
      <c r="D9413" s="3"/>
      <c r="E9413" s="3"/>
    </row>
    <row r="9414" spans="1:5" x14ac:dyDescent="0.4">
      <c r="A9414">
        <v>2024</v>
      </c>
      <c r="B9414">
        <v>6</v>
      </c>
      <c r="C9414">
        <v>110</v>
      </c>
      <c r="D9414" s="3"/>
      <c r="E9414" s="3"/>
    </row>
    <row r="9415" spans="1:5" x14ac:dyDescent="0.4">
      <c r="A9415">
        <v>2024</v>
      </c>
      <c r="B9415">
        <v>6</v>
      </c>
      <c r="C9415">
        <v>111</v>
      </c>
      <c r="D9415" s="3"/>
      <c r="E9415" s="3"/>
    </row>
    <row r="9416" spans="1:5" x14ac:dyDescent="0.4">
      <c r="A9416">
        <v>2024</v>
      </c>
      <c r="B9416">
        <v>6</v>
      </c>
      <c r="C9416">
        <v>112</v>
      </c>
      <c r="D9416" s="3"/>
      <c r="E9416" s="3"/>
    </row>
    <row r="9417" spans="1:5" x14ac:dyDescent="0.4">
      <c r="A9417">
        <v>2024</v>
      </c>
      <c r="B9417">
        <v>6</v>
      </c>
      <c r="C9417">
        <v>113</v>
      </c>
      <c r="D9417" s="3"/>
      <c r="E9417" s="3"/>
    </row>
    <row r="9418" spans="1:5" x14ac:dyDescent="0.4">
      <c r="A9418">
        <v>2024</v>
      </c>
      <c r="B9418">
        <v>6</v>
      </c>
      <c r="C9418">
        <v>114</v>
      </c>
      <c r="D9418" s="3"/>
      <c r="E9418" s="3"/>
    </row>
    <row r="9419" spans="1:5" x14ac:dyDescent="0.4">
      <c r="A9419">
        <v>2024</v>
      </c>
      <c r="B9419">
        <v>6</v>
      </c>
      <c r="C9419">
        <v>115</v>
      </c>
      <c r="D9419" s="3"/>
      <c r="E9419" s="3"/>
    </row>
    <row r="9420" spans="1:5" x14ac:dyDescent="0.4">
      <c r="A9420">
        <v>2024</v>
      </c>
      <c r="B9420">
        <v>6</v>
      </c>
      <c r="C9420">
        <v>116</v>
      </c>
      <c r="D9420" s="3"/>
      <c r="E9420" s="3"/>
    </row>
    <row r="9421" spans="1:5" x14ac:dyDescent="0.4">
      <c r="A9421">
        <v>2024</v>
      </c>
      <c r="B9421">
        <v>6</v>
      </c>
      <c r="C9421">
        <v>117</v>
      </c>
      <c r="D9421" s="3"/>
      <c r="E9421" s="3"/>
    </row>
    <row r="9422" spans="1:5" x14ac:dyDescent="0.4">
      <c r="A9422">
        <v>2024</v>
      </c>
      <c r="B9422">
        <v>6</v>
      </c>
      <c r="C9422">
        <v>118</v>
      </c>
      <c r="D9422" s="3"/>
      <c r="E9422" s="3"/>
    </row>
    <row r="9423" spans="1:5" x14ac:dyDescent="0.4">
      <c r="A9423">
        <v>2024</v>
      </c>
      <c r="B9423">
        <v>6</v>
      </c>
      <c r="C9423">
        <v>119</v>
      </c>
      <c r="D9423" s="3"/>
      <c r="E9423" s="3"/>
    </row>
    <row r="9424" spans="1:5" x14ac:dyDescent="0.4">
      <c r="A9424">
        <v>2024</v>
      </c>
      <c r="B9424">
        <v>6</v>
      </c>
      <c r="C9424">
        <v>120</v>
      </c>
      <c r="D9424" s="3"/>
      <c r="E9424" s="3"/>
    </row>
    <row r="9425" spans="1:5" x14ac:dyDescent="0.4">
      <c r="A9425">
        <v>2024</v>
      </c>
      <c r="B9425">
        <v>6</v>
      </c>
      <c r="C9425">
        <v>121</v>
      </c>
      <c r="D9425" s="3"/>
      <c r="E9425" s="3"/>
    </row>
    <row r="9426" spans="1:5" x14ac:dyDescent="0.4">
      <c r="A9426">
        <v>2024</v>
      </c>
      <c r="B9426">
        <v>6</v>
      </c>
      <c r="C9426">
        <v>122</v>
      </c>
      <c r="D9426" s="3"/>
      <c r="E9426" s="3"/>
    </row>
    <row r="9427" spans="1:5" x14ac:dyDescent="0.4">
      <c r="A9427">
        <v>2024</v>
      </c>
      <c r="B9427">
        <v>6</v>
      </c>
      <c r="C9427">
        <v>123</v>
      </c>
      <c r="D9427" s="3"/>
      <c r="E9427" s="3"/>
    </row>
    <row r="9428" spans="1:5" x14ac:dyDescent="0.4">
      <c r="A9428">
        <v>2024</v>
      </c>
      <c r="B9428">
        <v>6</v>
      </c>
      <c r="C9428">
        <v>124</v>
      </c>
      <c r="D9428" s="3"/>
      <c r="E9428" s="3"/>
    </row>
    <row r="9429" spans="1:5" x14ac:dyDescent="0.4">
      <c r="A9429">
        <v>2024</v>
      </c>
      <c r="B9429">
        <v>6</v>
      </c>
      <c r="C9429">
        <v>125</v>
      </c>
      <c r="D9429" s="3"/>
      <c r="E9429" s="3"/>
    </row>
    <row r="9430" spans="1:5" x14ac:dyDescent="0.4">
      <c r="A9430">
        <v>2024</v>
      </c>
      <c r="B9430">
        <v>6</v>
      </c>
      <c r="C9430">
        <v>126</v>
      </c>
      <c r="D9430" s="3"/>
      <c r="E9430" s="3"/>
    </row>
    <row r="9431" spans="1:5" x14ac:dyDescent="0.4">
      <c r="A9431">
        <v>2024</v>
      </c>
      <c r="B9431">
        <v>6</v>
      </c>
      <c r="C9431">
        <v>127</v>
      </c>
      <c r="D9431" s="3"/>
      <c r="E9431" s="3"/>
    </row>
    <row r="9432" spans="1:5" x14ac:dyDescent="0.4">
      <c r="A9432">
        <v>2024</v>
      </c>
      <c r="B9432">
        <v>6</v>
      </c>
      <c r="C9432">
        <v>128</v>
      </c>
      <c r="D9432" s="3"/>
      <c r="E9432" s="3"/>
    </row>
    <row r="9433" spans="1:5" x14ac:dyDescent="0.4">
      <c r="A9433">
        <v>2024</v>
      </c>
      <c r="B9433">
        <v>6</v>
      </c>
      <c r="C9433">
        <v>129</v>
      </c>
      <c r="D9433" s="3"/>
      <c r="E9433" s="3"/>
    </row>
    <row r="9434" spans="1:5" x14ac:dyDescent="0.4">
      <c r="A9434">
        <v>2024</v>
      </c>
      <c r="B9434">
        <v>6</v>
      </c>
      <c r="C9434">
        <v>130</v>
      </c>
      <c r="D9434" s="3"/>
      <c r="E9434" s="3"/>
    </row>
    <row r="9435" spans="1:5" x14ac:dyDescent="0.4">
      <c r="A9435">
        <v>2024</v>
      </c>
      <c r="B9435">
        <v>7</v>
      </c>
      <c r="C9435">
        <v>0</v>
      </c>
      <c r="D9435" s="3">
        <v>784</v>
      </c>
      <c r="E9435" s="3">
        <v>813</v>
      </c>
    </row>
    <row r="9436" spans="1:5" x14ac:dyDescent="0.4">
      <c r="A9436">
        <v>2024</v>
      </c>
      <c r="B9436">
        <v>7</v>
      </c>
      <c r="C9436">
        <v>1</v>
      </c>
      <c r="D9436" s="3">
        <v>911</v>
      </c>
      <c r="E9436" s="3">
        <v>903</v>
      </c>
    </row>
    <row r="9437" spans="1:5" x14ac:dyDescent="0.4">
      <c r="A9437">
        <v>2024</v>
      </c>
      <c r="B9437">
        <v>7</v>
      </c>
      <c r="C9437">
        <v>2</v>
      </c>
      <c r="D9437" s="3">
        <v>954</v>
      </c>
      <c r="E9437" s="3">
        <v>956</v>
      </c>
    </row>
    <row r="9438" spans="1:5" x14ac:dyDescent="0.4">
      <c r="A9438">
        <v>2024</v>
      </c>
      <c r="B9438">
        <v>7</v>
      </c>
      <c r="C9438">
        <v>3</v>
      </c>
      <c r="D9438" s="3">
        <v>1009</v>
      </c>
      <c r="E9438" s="3">
        <v>969</v>
      </c>
    </row>
    <row r="9439" spans="1:5" x14ac:dyDescent="0.4">
      <c r="A9439">
        <v>2024</v>
      </c>
      <c r="B9439">
        <v>7</v>
      </c>
      <c r="C9439">
        <v>4</v>
      </c>
      <c r="D9439" s="3">
        <v>1143</v>
      </c>
      <c r="E9439" s="3">
        <v>1071</v>
      </c>
    </row>
    <row r="9440" spans="1:5" x14ac:dyDescent="0.4">
      <c r="A9440">
        <v>2024</v>
      </c>
      <c r="B9440">
        <v>7</v>
      </c>
      <c r="C9440">
        <v>5</v>
      </c>
      <c r="D9440" s="3">
        <v>1213</v>
      </c>
      <c r="E9440" s="3">
        <v>1039</v>
      </c>
    </row>
    <row r="9441" spans="1:5" x14ac:dyDescent="0.4">
      <c r="A9441">
        <v>2024</v>
      </c>
      <c r="B9441">
        <v>7</v>
      </c>
      <c r="C9441">
        <v>6</v>
      </c>
      <c r="D9441" s="3">
        <v>1269</v>
      </c>
      <c r="E9441" s="3">
        <v>1215</v>
      </c>
    </row>
    <row r="9442" spans="1:5" x14ac:dyDescent="0.4">
      <c r="A9442">
        <v>2024</v>
      </c>
      <c r="B9442">
        <v>7</v>
      </c>
      <c r="C9442">
        <v>7</v>
      </c>
      <c r="D9442" s="3">
        <v>1277</v>
      </c>
      <c r="E9442" s="3">
        <v>1196</v>
      </c>
    </row>
    <row r="9443" spans="1:5" x14ac:dyDescent="0.4">
      <c r="A9443">
        <v>2024</v>
      </c>
      <c r="B9443">
        <v>7</v>
      </c>
      <c r="C9443">
        <v>8</v>
      </c>
      <c r="D9443" s="3">
        <v>1436</v>
      </c>
      <c r="E9443" s="3">
        <v>1285</v>
      </c>
    </row>
    <row r="9444" spans="1:5" x14ac:dyDescent="0.4">
      <c r="A9444">
        <v>2024</v>
      </c>
      <c r="B9444">
        <v>7</v>
      </c>
      <c r="C9444">
        <v>9</v>
      </c>
      <c r="D9444" s="3">
        <v>1382</v>
      </c>
      <c r="E9444" s="3">
        <v>1382</v>
      </c>
    </row>
    <row r="9445" spans="1:5" x14ac:dyDescent="0.4">
      <c r="A9445">
        <v>2024</v>
      </c>
      <c r="B9445">
        <v>7</v>
      </c>
      <c r="C9445">
        <v>10</v>
      </c>
      <c r="D9445" s="3">
        <v>1397</v>
      </c>
      <c r="E9445" s="3">
        <v>1371</v>
      </c>
    </row>
    <row r="9446" spans="1:5" x14ac:dyDescent="0.4">
      <c r="A9446">
        <v>2024</v>
      </c>
      <c r="B9446">
        <v>7</v>
      </c>
      <c r="C9446">
        <v>11</v>
      </c>
      <c r="D9446" s="3">
        <v>1473</v>
      </c>
      <c r="E9446" s="3">
        <v>1404</v>
      </c>
    </row>
    <row r="9447" spans="1:5" x14ac:dyDescent="0.4">
      <c r="A9447">
        <v>2024</v>
      </c>
      <c r="B9447">
        <v>7</v>
      </c>
      <c r="C9447">
        <v>12</v>
      </c>
      <c r="D9447" s="3">
        <v>1458</v>
      </c>
      <c r="E9447" s="3">
        <v>1459</v>
      </c>
    </row>
    <row r="9448" spans="1:5" x14ac:dyDescent="0.4">
      <c r="A9448">
        <v>2024</v>
      </c>
      <c r="B9448">
        <v>7</v>
      </c>
      <c r="C9448">
        <v>13</v>
      </c>
      <c r="D9448" s="3">
        <v>1592</v>
      </c>
      <c r="E9448" s="3">
        <v>1531</v>
      </c>
    </row>
    <row r="9449" spans="1:5" x14ac:dyDescent="0.4">
      <c r="A9449">
        <v>2024</v>
      </c>
      <c r="B9449">
        <v>7</v>
      </c>
      <c r="C9449">
        <v>14</v>
      </c>
      <c r="D9449" s="3">
        <v>1570</v>
      </c>
      <c r="E9449" s="3">
        <v>1491</v>
      </c>
    </row>
    <row r="9450" spans="1:5" x14ac:dyDescent="0.4">
      <c r="A9450">
        <v>2024</v>
      </c>
      <c r="B9450">
        <v>7</v>
      </c>
      <c r="C9450">
        <v>15</v>
      </c>
      <c r="D9450" s="3">
        <v>1771</v>
      </c>
      <c r="E9450" s="3">
        <v>1505</v>
      </c>
    </row>
    <row r="9451" spans="1:5" x14ac:dyDescent="0.4">
      <c r="A9451">
        <v>2024</v>
      </c>
      <c r="B9451">
        <v>7</v>
      </c>
      <c r="C9451">
        <v>16</v>
      </c>
      <c r="D9451" s="3">
        <v>1988</v>
      </c>
      <c r="E9451" s="3">
        <v>1585</v>
      </c>
    </row>
    <row r="9452" spans="1:5" x14ac:dyDescent="0.4">
      <c r="A9452">
        <v>2024</v>
      </c>
      <c r="B9452">
        <v>7</v>
      </c>
      <c r="C9452">
        <v>17</v>
      </c>
      <c r="D9452" s="3">
        <v>2000</v>
      </c>
      <c r="E9452" s="3">
        <v>1613</v>
      </c>
    </row>
    <row r="9453" spans="1:5" x14ac:dyDescent="0.4">
      <c r="A9453">
        <v>2024</v>
      </c>
      <c r="B9453">
        <v>7</v>
      </c>
      <c r="C9453">
        <v>18</v>
      </c>
      <c r="D9453" s="3">
        <v>2213</v>
      </c>
      <c r="E9453" s="3">
        <v>1693</v>
      </c>
    </row>
    <row r="9454" spans="1:5" x14ac:dyDescent="0.4">
      <c r="A9454">
        <v>2024</v>
      </c>
      <c r="B9454">
        <v>7</v>
      </c>
      <c r="C9454">
        <v>19</v>
      </c>
      <c r="D9454" s="3">
        <v>2361</v>
      </c>
      <c r="E9454" s="3">
        <v>1801</v>
      </c>
    </row>
    <row r="9455" spans="1:5" x14ac:dyDescent="0.4">
      <c r="A9455">
        <v>2024</v>
      </c>
      <c r="B9455">
        <v>7</v>
      </c>
      <c r="C9455">
        <v>20</v>
      </c>
      <c r="D9455" s="3">
        <v>2411</v>
      </c>
      <c r="E9455" s="3">
        <v>1803</v>
      </c>
    </row>
    <row r="9456" spans="1:5" x14ac:dyDescent="0.4">
      <c r="A9456">
        <v>2024</v>
      </c>
      <c r="B9456">
        <v>7</v>
      </c>
      <c r="C9456">
        <v>21</v>
      </c>
      <c r="D9456" s="3">
        <v>2364</v>
      </c>
      <c r="E9456" s="3">
        <v>1855</v>
      </c>
    </row>
    <row r="9457" spans="1:5" x14ac:dyDescent="0.4">
      <c r="A9457">
        <v>2024</v>
      </c>
      <c r="B9457">
        <v>7</v>
      </c>
      <c r="C9457">
        <v>22</v>
      </c>
      <c r="D9457" s="3">
        <v>2336</v>
      </c>
      <c r="E9457" s="3">
        <v>1699</v>
      </c>
    </row>
    <row r="9458" spans="1:5" x14ac:dyDescent="0.4">
      <c r="A9458">
        <v>2024</v>
      </c>
      <c r="B9458">
        <v>7</v>
      </c>
      <c r="C9458">
        <v>23</v>
      </c>
      <c r="D9458" s="3">
        <v>2087</v>
      </c>
      <c r="E9458" s="3">
        <v>1676</v>
      </c>
    </row>
    <row r="9459" spans="1:5" x14ac:dyDescent="0.4">
      <c r="A9459">
        <v>2024</v>
      </c>
      <c r="B9459">
        <v>7</v>
      </c>
      <c r="C9459">
        <v>24</v>
      </c>
      <c r="D9459" s="3">
        <v>1994</v>
      </c>
      <c r="E9459" s="3">
        <v>1716</v>
      </c>
    </row>
    <row r="9460" spans="1:5" x14ac:dyDescent="0.4">
      <c r="A9460">
        <v>2024</v>
      </c>
      <c r="B9460">
        <v>7</v>
      </c>
      <c r="C9460">
        <v>25</v>
      </c>
      <c r="D9460" s="3">
        <v>1907</v>
      </c>
      <c r="E9460" s="3">
        <v>1601</v>
      </c>
    </row>
    <row r="9461" spans="1:5" x14ac:dyDescent="0.4">
      <c r="A9461">
        <v>2024</v>
      </c>
      <c r="B9461">
        <v>7</v>
      </c>
      <c r="C9461">
        <v>26</v>
      </c>
      <c r="D9461" s="3">
        <v>1850</v>
      </c>
      <c r="E9461" s="3">
        <v>1543</v>
      </c>
    </row>
    <row r="9462" spans="1:5" x14ac:dyDescent="0.4">
      <c r="A9462">
        <v>2024</v>
      </c>
      <c r="B9462">
        <v>7</v>
      </c>
      <c r="C9462">
        <v>27</v>
      </c>
      <c r="D9462" s="3">
        <v>1829</v>
      </c>
      <c r="E9462" s="3">
        <v>1517</v>
      </c>
    </row>
    <row r="9463" spans="1:5" x14ac:dyDescent="0.4">
      <c r="A9463">
        <v>2024</v>
      </c>
      <c r="B9463">
        <v>7</v>
      </c>
      <c r="C9463">
        <v>28</v>
      </c>
      <c r="D9463" s="3">
        <v>1802</v>
      </c>
      <c r="E9463" s="3">
        <v>1457</v>
      </c>
    </row>
    <row r="9464" spans="1:5" x14ac:dyDescent="0.4">
      <c r="A9464">
        <v>2024</v>
      </c>
      <c r="B9464">
        <v>7</v>
      </c>
      <c r="C9464">
        <v>29</v>
      </c>
      <c r="D9464" s="3">
        <v>1804</v>
      </c>
      <c r="E9464" s="3">
        <v>1514</v>
      </c>
    </row>
    <row r="9465" spans="1:5" x14ac:dyDescent="0.4">
      <c r="A9465">
        <v>2024</v>
      </c>
      <c r="B9465">
        <v>7</v>
      </c>
      <c r="C9465">
        <v>30</v>
      </c>
      <c r="D9465" s="3">
        <v>1720</v>
      </c>
      <c r="E9465" s="3">
        <v>1448</v>
      </c>
    </row>
    <row r="9466" spans="1:5" x14ac:dyDescent="0.4">
      <c r="A9466">
        <v>2024</v>
      </c>
      <c r="B9466">
        <v>7</v>
      </c>
      <c r="C9466">
        <v>31</v>
      </c>
      <c r="D9466" s="3">
        <v>1746</v>
      </c>
      <c r="E9466" s="3">
        <v>1354</v>
      </c>
    </row>
    <row r="9467" spans="1:5" x14ac:dyDescent="0.4">
      <c r="A9467">
        <v>2024</v>
      </c>
      <c r="B9467">
        <v>7</v>
      </c>
      <c r="C9467">
        <v>32</v>
      </c>
      <c r="D9467" s="3">
        <v>1740</v>
      </c>
      <c r="E9467" s="3">
        <v>1437</v>
      </c>
    </row>
    <row r="9468" spans="1:5" x14ac:dyDescent="0.4">
      <c r="A9468">
        <v>2024</v>
      </c>
      <c r="B9468">
        <v>7</v>
      </c>
      <c r="C9468">
        <v>33</v>
      </c>
      <c r="D9468" s="3">
        <v>1760</v>
      </c>
      <c r="E9468" s="3">
        <v>1505</v>
      </c>
    </row>
    <row r="9469" spans="1:5" x14ac:dyDescent="0.4">
      <c r="A9469">
        <v>2024</v>
      </c>
      <c r="B9469">
        <v>7</v>
      </c>
      <c r="C9469">
        <v>34</v>
      </c>
      <c r="D9469" s="3">
        <v>1728</v>
      </c>
      <c r="E9469" s="3">
        <v>1567</v>
      </c>
    </row>
    <row r="9470" spans="1:5" x14ac:dyDescent="0.4">
      <c r="A9470">
        <v>2024</v>
      </c>
      <c r="B9470">
        <v>7</v>
      </c>
      <c r="C9470">
        <v>35</v>
      </c>
      <c r="D9470" s="3">
        <v>1802</v>
      </c>
      <c r="E9470" s="3">
        <v>1586</v>
      </c>
    </row>
    <row r="9471" spans="1:5" x14ac:dyDescent="0.4">
      <c r="A9471">
        <v>2024</v>
      </c>
      <c r="B9471">
        <v>7</v>
      </c>
      <c r="C9471">
        <v>36</v>
      </c>
      <c r="D9471" s="3">
        <v>1895</v>
      </c>
      <c r="E9471" s="3">
        <v>1672</v>
      </c>
    </row>
    <row r="9472" spans="1:5" x14ac:dyDescent="0.4">
      <c r="A9472">
        <v>2024</v>
      </c>
      <c r="B9472">
        <v>7</v>
      </c>
      <c r="C9472">
        <v>37</v>
      </c>
      <c r="D9472" s="3">
        <v>1932</v>
      </c>
      <c r="E9472" s="3">
        <v>1718</v>
      </c>
    </row>
    <row r="9473" spans="1:5" x14ac:dyDescent="0.4">
      <c r="A9473">
        <v>2024</v>
      </c>
      <c r="B9473">
        <v>7</v>
      </c>
      <c r="C9473">
        <v>38</v>
      </c>
      <c r="D9473" s="3">
        <v>1957</v>
      </c>
      <c r="E9473" s="3">
        <v>1661</v>
      </c>
    </row>
    <row r="9474" spans="1:5" x14ac:dyDescent="0.4">
      <c r="A9474">
        <v>2024</v>
      </c>
      <c r="B9474">
        <v>7</v>
      </c>
      <c r="C9474">
        <v>39</v>
      </c>
      <c r="D9474" s="3">
        <v>1998</v>
      </c>
      <c r="E9474" s="3">
        <v>1897</v>
      </c>
    </row>
    <row r="9475" spans="1:5" x14ac:dyDescent="0.4">
      <c r="A9475">
        <v>2024</v>
      </c>
      <c r="B9475">
        <v>7</v>
      </c>
      <c r="C9475">
        <v>40</v>
      </c>
      <c r="D9475" s="3">
        <v>2047</v>
      </c>
      <c r="E9475" s="3">
        <v>1886</v>
      </c>
    </row>
    <row r="9476" spans="1:5" x14ac:dyDescent="0.4">
      <c r="A9476">
        <v>2024</v>
      </c>
      <c r="B9476">
        <v>7</v>
      </c>
      <c r="C9476">
        <v>41</v>
      </c>
      <c r="D9476" s="3">
        <v>2117</v>
      </c>
      <c r="E9476" s="3">
        <v>2001</v>
      </c>
    </row>
    <row r="9477" spans="1:5" x14ac:dyDescent="0.4">
      <c r="A9477">
        <v>2024</v>
      </c>
      <c r="B9477">
        <v>7</v>
      </c>
      <c r="C9477">
        <v>42</v>
      </c>
      <c r="D9477" s="3">
        <v>2134</v>
      </c>
      <c r="E9477" s="3">
        <v>2023</v>
      </c>
    </row>
    <row r="9478" spans="1:5" x14ac:dyDescent="0.4">
      <c r="A9478">
        <v>2024</v>
      </c>
      <c r="B9478">
        <v>7</v>
      </c>
      <c r="C9478">
        <v>43</v>
      </c>
      <c r="D9478" s="3">
        <v>2158</v>
      </c>
      <c r="E9478" s="3">
        <v>2051</v>
      </c>
    </row>
    <row r="9479" spans="1:5" x14ac:dyDescent="0.4">
      <c r="A9479">
        <v>2024</v>
      </c>
      <c r="B9479">
        <v>7</v>
      </c>
      <c r="C9479">
        <v>44</v>
      </c>
      <c r="D9479" s="3">
        <v>2244</v>
      </c>
      <c r="E9479" s="3">
        <v>2222</v>
      </c>
    </row>
    <row r="9480" spans="1:5" x14ac:dyDescent="0.4">
      <c r="A9480">
        <v>2024</v>
      </c>
      <c r="B9480">
        <v>7</v>
      </c>
      <c r="C9480">
        <v>45</v>
      </c>
      <c r="D9480" s="3">
        <v>2425</v>
      </c>
      <c r="E9480" s="3">
        <v>2225</v>
      </c>
    </row>
    <row r="9481" spans="1:5" x14ac:dyDescent="0.4">
      <c r="A9481">
        <v>2024</v>
      </c>
      <c r="B9481">
        <v>7</v>
      </c>
      <c r="C9481">
        <v>46</v>
      </c>
      <c r="D9481" s="3">
        <v>2490</v>
      </c>
      <c r="E9481" s="3">
        <v>2355</v>
      </c>
    </row>
    <row r="9482" spans="1:5" x14ac:dyDescent="0.4">
      <c r="A9482">
        <v>2024</v>
      </c>
      <c r="B9482">
        <v>7</v>
      </c>
      <c r="C9482">
        <v>47</v>
      </c>
      <c r="D9482" s="3">
        <v>2666</v>
      </c>
      <c r="E9482" s="3">
        <v>2583</v>
      </c>
    </row>
    <row r="9483" spans="1:5" x14ac:dyDescent="0.4">
      <c r="A9483">
        <v>2024</v>
      </c>
      <c r="B9483">
        <v>7</v>
      </c>
      <c r="C9483">
        <v>48</v>
      </c>
      <c r="D9483" s="3">
        <v>2904</v>
      </c>
      <c r="E9483" s="3">
        <v>2651</v>
      </c>
    </row>
    <row r="9484" spans="1:5" x14ac:dyDescent="0.4">
      <c r="A9484">
        <v>2024</v>
      </c>
      <c r="B9484">
        <v>7</v>
      </c>
      <c r="C9484">
        <v>49</v>
      </c>
      <c r="D9484" s="3">
        <v>3012</v>
      </c>
      <c r="E9484" s="3">
        <v>2927</v>
      </c>
    </row>
    <row r="9485" spans="1:5" x14ac:dyDescent="0.4">
      <c r="A9485">
        <v>2024</v>
      </c>
      <c r="B9485">
        <v>7</v>
      </c>
      <c r="C9485">
        <v>50</v>
      </c>
      <c r="D9485" s="3">
        <v>3221</v>
      </c>
      <c r="E9485" s="3">
        <v>3024</v>
      </c>
    </row>
    <row r="9486" spans="1:5" x14ac:dyDescent="0.4">
      <c r="A9486">
        <v>2024</v>
      </c>
      <c r="B9486">
        <v>7</v>
      </c>
      <c r="C9486">
        <v>51</v>
      </c>
      <c r="D9486" s="3">
        <v>3359</v>
      </c>
      <c r="E9486" s="3">
        <v>3104</v>
      </c>
    </row>
    <row r="9487" spans="1:5" x14ac:dyDescent="0.4">
      <c r="A9487">
        <v>2024</v>
      </c>
      <c r="B9487">
        <v>7</v>
      </c>
      <c r="C9487">
        <v>52</v>
      </c>
      <c r="D9487" s="3">
        <v>3415</v>
      </c>
      <c r="E9487" s="3">
        <v>3178</v>
      </c>
    </row>
    <row r="9488" spans="1:5" x14ac:dyDescent="0.4">
      <c r="A9488">
        <v>2024</v>
      </c>
      <c r="B9488">
        <v>7</v>
      </c>
      <c r="C9488">
        <v>53</v>
      </c>
      <c r="D9488" s="3">
        <v>3265</v>
      </c>
      <c r="E9488" s="3">
        <v>3135</v>
      </c>
    </row>
    <row r="9489" spans="1:5" x14ac:dyDescent="0.4">
      <c r="A9489">
        <v>2024</v>
      </c>
      <c r="B9489">
        <v>7</v>
      </c>
      <c r="C9489">
        <v>54</v>
      </c>
      <c r="D9489" s="3">
        <v>3164</v>
      </c>
      <c r="E9489" s="3">
        <v>2967</v>
      </c>
    </row>
    <row r="9490" spans="1:5" x14ac:dyDescent="0.4">
      <c r="A9490">
        <v>2024</v>
      </c>
      <c r="B9490">
        <v>7</v>
      </c>
      <c r="C9490">
        <v>55</v>
      </c>
      <c r="D9490" s="3">
        <v>3203</v>
      </c>
      <c r="E9490" s="3">
        <v>2876</v>
      </c>
    </row>
    <row r="9491" spans="1:5" x14ac:dyDescent="0.4">
      <c r="A9491">
        <v>2024</v>
      </c>
      <c r="B9491">
        <v>7</v>
      </c>
      <c r="C9491">
        <v>56</v>
      </c>
      <c r="D9491" s="3">
        <v>3054</v>
      </c>
      <c r="E9491" s="3">
        <v>2890</v>
      </c>
    </row>
    <row r="9492" spans="1:5" x14ac:dyDescent="0.4">
      <c r="A9492">
        <v>2024</v>
      </c>
      <c r="B9492">
        <v>7</v>
      </c>
      <c r="C9492">
        <v>57</v>
      </c>
      <c r="D9492" s="3">
        <v>2823</v>
      </c>
      <c r="E9492" s="3">
        <v>2726</v>
      </c>
    </row>
    <row r="9493" spans="1:5" x14ac:dyDescent="0.4">
      <c r="A9493">
        <v>2024</v>
      </c>
      <c r="B9493">
        <v>7</v>
      </c>
      <c r="C9493">
        <v>58</v>
      </c>
      <c r="D9493" s="3">
        <v>2432</v>
      </c>
      <c r="E9493" s="3">
        <v>2334</v>
      </c>
    </row>
    <row r="9494" spans="1:5" x14ac:dyDescent="0.4">
      <c r="A9494">
        <v>2024</v>
      </c>
      <c r="B9494">
        <v>7</v>
      </c>
      <c r="C9494">
        <v>59</v>
      </c>
      <c r="D9494" s="3">
        <v>2696</v>
      </c>
      <c r="E9494" s="3">
        <v>2681</v>
      </c>
    </row>
    <row r="9495" spans="1:5" x14ac:dyDescent="0.4">
      <c r="A9495">
        <v>2024</v>
      </c>
      <c r="B9495">
        <v>7</v>
      </c>
      <c r="C9495">
        <v>60</v>
      </c>
      <c r="D9495" s="3">
        <v>2512</v>
      </c>
      <c r="E9495" s="3">
        <v>2486</v>
      </c>
    </row>
    <row r="9496" spans="1:5" x14ac:dyDescent="0.4">
      <c r="A9496">
        <v>2024</v>
      </c>
      <c r="B9496">
        <v>7</v>
      </c>
      <c r="C9496">
        <v>61</v>
      </c>
      <c r="D9496" s="3">
        <v>2568</v>
      </c>
      <c r="E9496" s="3">
        <v>2337</v>
      </c>
    </row>
    <row r="9497" spans="1:5" x14ac:dyDescent="0.4">
      <c r="A9497">
        <v>2024</v>
      </c>
      <c r="B9497">
        <v>7</v>
      </c>
      <c r="C9497">
        <v>62</v>
      </c>
      <c r="D9497" s="3">
        <v>2417</v>
      </c>
      <c r="E9497" s="3">
        <v>2365</v>
      </c>
    </row>
    <row r="9498" spans="1:5" x14ac:dyDescent="0.4">
      <c r="A9498">
        <v>2024</v>
      </c>
      <c r="B9498">
        <v>7</v>
      </c>
      <c r="C9498">
        <v>63</v>
      </c>
      <c r="D9498" s="3">
        <v>2307</v>
      </c>
      <c r="E9498" s="3">
        <v>2278</v>
      </c>
    </row>
    <row r="9499" spans="1:5" x14ac:dyDescent="0.4">
      <c r="A9499">
        <v>2024</v>
      </c>
      <c r="B9499">
        <v>7</v>
      </c>
      <c r="C9499">
        <v>64</v>
      </c>
      <c r="D9499" s="3">
        <v>2336</v>
      </c>
      <c r="E9499" s="3">
        <v>2212</v>
      </c>
    </row>
    <row r="9500" spans="1:5" x14ac:dyDescent="0.4">
      <c r="A9500">
        <v>2024</v>
      </c>
      <c r="B9500">
        <v>7</v>
      </c>
      <c r="C9500">
        <v>65</v>
      </c>
      <c r="D9500" s="3">
        <v>2345</v>
      </c>
      <c r="E9500" s="3">
        <v>2294</v>
      </c>
    </row>
    <row r="9501" spans="1:5" x14ac:dyDescent="0.4">
      <c r="A9501">
        <v>2024</v>
      </c>
      <c r="B9501">
        <v>7</v>
      </c>
      <c r="C9501">
        <v>66</v>
      </c>
      <c r="D9501" s="3">
        <v>2223</v>
      </c>
      <c r="E9501" s="3">
        <v>2153</v>
      </c>
    </row>
    <row r="9502" spans="1:5" x14ac:dyDescent="0.4">
      <c r="A9502">
        <v>2024</v>
      </c>
      <c r="B9502">
        <v>7</v>
      </c>
      <c r="C9502">
        <v>67</v>
      </c>
      <c r="D9502" s="3">
        <v>2180</v>
      </c>
      <c r="E9502" s="3">
        <v>2166</v>
      </c>
    </row>
    <row r="9503" spans="1:5" x14ac:dyDescent="0.4">
      <c r="A9503">
        <v>2024</v>
      </c>
      <c r="B9503">
        <v>7</v>
      </c>
      <c r="C9503">
        <v>68</v>
      </c>
      <c r="D9503" s="3">
        <v>2188</v>
      </c>
      <c r="E9503" s="3">
        <v>2258</v>
      </c>
    </row>
    <row r="9504" spans="1:5" x14ac:dyDescent="0.4">
      <c r="A9504">
        <v>2024</v>
      </c>
      <c r="B9504">
        <v>7</v>
      </c>
      <c r="C9504">
        <v>69</v>
      </c>
      <c r="D9504" s="3">
        <v>2276</v>
      </c>
      <c r="E9504" s="3">
        <v>2390</v>
      </c>
    </row>
    <row r="9505" spans="1:5" x14ac:dyDescent="0.4">
      <c r="A9505">
        <v>2024</v>
      </c>
      <c r="B9505">
        <v>7</v>
      </c>
      <c r="C9505">
        <v>70</v>
      </c>
      <c r="D9505" s="3">
        <v>2278</v>
      </c>
      <c r="E9505" s="3">
        <v>2366</v>
      </c>
    </row>
    <row r="9506" spans="1:5" x14ac:dyDescent="0.4">
      <c r="A9506">
        <v>2024</v>
      </c>
      <c r="B9506">
        <v>7</v>
      </c>
      <c r="C9506">
        <v>71</v>
      </c>
      <c r="D9506" s="3">
        <v>2391</v>
      </c>
      <c r="E9506" s="3">
        <v>2528</v>
      </c>
    </row>
    <row r="9507" spans="1:5" x14ac:dyDescent="0.4">
      <c r="A9507">
        <v>2024</v>
      </c>
      <c r="B9507">
        <v>7</v>
      </c>
      <c r="C9507">
        <v>72</v>
      </c>
      <c r="D9507" s="3">
        <v>2549</v>
      </c>
      <c r="E9507" s="3">
        <v>2796</v>
      </c>
    </row>
    <row r="9508" spans="1:5" x14ac:dyDescent="0.4">
      <c r="A9508">
        <v>2024</v>
      </c>
      <c r="B9508">
        <v>7</v>
      </c>
      <c r="C9508">
        <v>73</v>
      </c>
      <c r="D9508" s="3">
        <v>2708</v>
      </c>
      <c r="E9508" s="3">
        <v>3009</v>
      </c>
    </row>
    <row r="9509" spans="1:5" x14ac:dyDescent="0.4">
      <c r="A9509">
        <v>2024</v>
      </c>
      <c r="B9509">
        <v>7</v>
      </c>
      <c r="C9509">
        <v>74</v>
      </c>
      <c r="D9509" s="3">
        <v>2962</v>
      </c>
      <c r="E9509" s="3">
        <v>3415</v>
      </c>
    </row>
    <row r="9510" spans="1:5" x14ac:dyDescent="0.4">
      <c r="A9510">
        <v>2024</v>
      </c>
      <c r="B9510">
        <v>7</v>
      </c>
      <c r="C9510">
        <v>75</v>
      </c>
      <c r="D9510" s="3">
        <v>3173</v>
      </c>
      <c r="E9510" s="3">
        <v>3603</v>
      </c>
    </row>
    <row r="9511" spans="1:5" x14ac:dyDescent="0.4">
      <c r="A9511">
        <v>2024</v>
      </c>
      <c r="B9511">
        <v>7</v>
      </c>
      <c r="C9511">
        <v>76</v>
      </c>
      <c r="D9511" s="3">
        <v>3114</v>
      </c>
      <c r="E9511" s="3">
        <v>3804</v>
      </c>
    </row>
    <row r="9512" spans="1:5" x14ac:dyDescent="0.4">
      <c r="A9512">
        <v>2024</v>
      </c>
      <c r="B9512">
        <v>7</v>
      </c>
      <c r="C9512">
        <v>77</v>
      </c>
      <c r="D9512" s="3">
        <v>2863</v>
      </c>
      <c r="E9512" s="3">
        <v>3530</v>
      </c>
    </row>
    <row r="9513" spans="1:5" x14ac:dyDescent="0.4">
      <c r="A9513">
        <v>2024</v>
      </c>
      <c r="B9513">
        <v>7</v>
      </c>
      <c r="C9513">
        <v>78</v>
      </c>
      <c r="D9513" s="3">
        <v>1694</v>
      </c>
      <c r="E9513" s="3">
        <v>2164</v>
      </c>
    </row>
    <row r="9514" spans="1:5" x14ac:dyDescent="0.4">
      <c r="A9514">
        <v>2024</v>
      </c>
      <c r="B9514">
        <v>7</v>
      </c>
      <c r="C9514">
        <v>79</v>
      </c>
      <c r="D9514" s="3">
        <v>1900</v>
      </c>
      <c r="E9514" s="3">
        <v>2551</v>
      </c>
    </row>
    <row r="9515" spans="1:5" x14ac:dyDescent="0.4">
      <c r="A9515">
        <v>2024</v>
      </c>
      <c r="B9515">
        <v>7</v>
      </c>
      <c r="C9515">
        <v>80</v>
      </c>
      <c r="D9515" s="3">
        <v>2380</v>
      </c>
      <c r="E9515" s="3">
        <v>3120</v>
      </c>
    </row>
    <row r="9516" spans="1:5" x14ac:dyDescent="0.4">
      <c r="A9516">
        <v>2024</v>
      </c>
      <c r="B9516">
        <v>7</v>
      </c>
      <c r="C9516">
        <v>81</v>
      </c>
      <c r="D9516" s="3">
        <v>2204</v>
      </c>
      <c r="E9516" s="3">
        <v>2784</v>
      </c>
    </row>
    <row r="9517" spans="1:5" x14ac:dyDescent="0.4">
      <c r="A9517">
        <v>2024</v>
      </c>
      <c r="B9517">
        <v>7</v>
      </c>
      <c r="C9517">
        <v>82</v>
      </c>
      <c r="D9517" s="3">
        <v>2162</v>
      </c>
      <c r="E9517" s="3">
        <v>2784</v>
      </c>
    </row>
    <row r="9518" spans="1:5" x14ac:dyDescent="0.4">
      <c r="A9518">
        <v>2024</v>
      </c>
      <c r="B9518">
        <v>7</v>
      </c>
      <c r="C9518">
        <v>83</v>
      </c>
      <c r="D9518" s="3">
        <v>1952</v>
      </c>
      <c r="E9518" s="3">
        <v>2582</v>
      </c>
    </row>
    <row r="9519" spans="1:5" x14ac:dyDescent="0.4">
      <c r="A9519">
        <v>2024</v>
      </c>
      <c r="B9519">
        <v>7</v>
      </c>
      <c r="C9519">
        <v>84</v>
      </c>
      <c r="D9519" s="3">
        <v>1596</v>
      </c>
      <c r="E9519" s="3">
        <v>2273</v>
      </c>
    </row>
    <row r="9520" spans="1:5" x14ac:dyDescent="0.4">
      <c r="A9520">
        <v>2024</v>
      </c>
      <c r="B9520">
        <v>7</v>
      </c>
      <c r="C9520">
        <v>85</v>
      </c>
      <c r="D9520" s="3">
        <v>1330</v>
      </c>
      <c r="E9520" s="3">
        <v>1873</v>
      </c>
    </row>
    <row r="9521" spans="1:5" x14ac:dyDescent="0.4">
      <c r="A9521">
        <v>2024</v>
      </c>
      <c r="B9521">
        <v>7</v>
      </c>
      <c r="C9521">
        <v>86</v>
      </c>
      <c r="D9521" s="3">
        <v>1247</v>
      </c>
      <c r="E9521" s="3">
        <v>1938</v>
      </c>
    </row>
    <row r="9522" spans="1:5" x14ac:dyDescent="0.4">
      <c r="A9522">
        <v>2024</v>
      </c>
      <c r="B9522">
        <v>7</v>
      </c>
      <c r="C9522">
        <v>87</v>
      </c>
      <c r="D9522" s="3">
        <v>1112</v>
      </c>
      <c r="E9522" s="3">
        <v>1674</v>
      </c>
    </row>
    <row r="9523" spans="1:5" x14ac:dyDescent="0.4">
      <c r="A9523">
        <v>2024</v>
      </c>
      <c r="B9523">
        <v>7</v>
      </c>
      <c r="C9523">
        <v>88</v>
      </c>
      <c r="D9523" s="3">
        <v>997</v>
      </c>
      <c r="E9523" s="3">
        <v>1646</v>
      </c>
    </row>
    <row r="9524" spans="1:5" x14ac:dyDescent="0.4">
      <c r="A9524">
        <v>2024</v>
      </c>
      <c r="B9524">
        <v>7</v>
      </c>
      <c r="C9524">
        <v>89</v>
      </c>
      <c r="D9524" s="3">
        <v>867</v>
      </c>
      <c r="E9524" s="3">
        <v>1503</v>
      </c>
    </row>
    <row r="9525" spans="1:5" x14ac:dyDescent="0.4">
      <c r="A9525">
        <v>2024</v>
      </c>
      <c r="B9525">
        <v>7</v>
      </c>
      <c r="C9525">
        <v>90</v>
      </c>
      <c r="D9525" s="3">
        <v>591</v>
      </c>
      <c r="E9525" s="3">
        <v>1232</v>
      </c>
    </row>
    <row r="9526" spans="1:5" x14ac:dyDescent="0.4">
      <c r="A9526">
        <v>2024</v>
      </c>
      <c r="B9526">
        <v>7</v>
      </c>
      <c r="C9526">
        <v>91</v>
      </c>
      <c r="D9526" s="3">
        <v>513</v>
      </c>
      <c r="E9526" s="3">
        <v>1104</v>
      </c>
    </row>
    <row r="9527" spans="1:5" x14ac:dyDescent="0.4">
      <c r="A9527">
        <v>2024</v>
      </c>
      <c r="B9527">
        <v>7</v>
      </c>
      <c r="C9527">
        <v>92</v>
      </c>
      <c r="D9527" s="3">
        <v>384</v>
      </c>
      <c r="E9527" s="3">
        <v>933</v>
      </c>
    </row>
    <row r="9528" spans="1:5" x14ac:dyDescent="0.4">
      <c r="A9528">
        <v>2024</v>
      </c>
      <c r="B9528">
        <v>7</v>
      </c>
      <c r="C9528">
        <v>93</v>
      </c>
      <c r="D9528" s="3">
        <v>304</v>
      </c>
      <c r="E9528" s="3">
        <v>703</v>
      </c>
    </row>
    <row r="9529" spans="1:5" x14ac:dyDescent="0.4">
      <c r="A9529">
        <v>2024</v>
      </c>
      <c r="B9529">
        <v>7</v>
      </c>
      <c r="C9529">
        <v>94</v>
      </c>
      <c r="D9529" s="3">
        <v>181</v>
      </c>
      <c r="E9529" s="3">
        <v>604</v>
      </c>
    </row>
    <row r="9530" spans="1:5" x14ac:dyDescent="0.4">
      <c r="A9530">
        <v>2024</v>
      </c>
      <c r="B9530">
        <v>7</v>
      </c>
      <c r="C9530">
        <v>95</v>
      </c>
      <c r="D9530" s="3">
        <v>135</v>
      </c>
      <c r="E9530" s="3">
        <v>482</v>
      </c>
    </row>
    <row r="9531" spans="1:5" x14ac:dyDescent="0.4">
      <c r="A9531">
        <v>2024</v>
      </c>
      <c r="B9531">
        <v>7</v>
      </c>
      <c r="C9531">
        <v>96</v>
      </c>
      <c r="D9531" s="3">
        <v>129</v>
      </c>
      <c r="E9531" s="3">
        <v>345</v>
      </c>
    </row>
    <row r="9532" spans="1:5" x14ac:dyDescent="0.4">
      <c r="A9532">
        <v>2024</v>
      </c>
      <c r="B9532">
        <v>7</v>
      </c>
      <c r="C9532">
        <v>97</v>
      </c>
      <c r="D9532" s="3">
        <v>60</v>
      </c>
      <c r="E9532" s="3">
        <v>261</v>
      </c>
    </row>
    <row r="9533" spans="1:5" x14ac:dyDescent="0.4">
      <c r="A9533">
        <v>2024</v>
      </c>
      <c r="B9533">
        <v>7</v>
      </c>
      <c r="C9533">
        <v>98</v>
      </c>
      <c r="D9533" s="3">
        <v>44</v>
      </c>
      <c r="E9533" s="3">
        <v>194</v>
      </c>
    </row>
    <row r="9534" spans="1:5" x14ac:dyDescent="0.4">
      <c r="A9534">
        <v>2024</v>
      </c>
      <c r="B9534">
        <v>7</v>
      </c>
      <c r="C9534">
        <v>99</v>
      </c>
      <c r="D9534" s="3">
        <v>20</v>
      </c>
      <c r="E9534" s="3">
        <v>140</v>
      </c>
    </row>
    <row r="9535" spans="1:5" x14ac:dyDescent="0.4">
      <c r="A9535">
        <v>2024</v>
      </c>
      <c r="B9535">
        <v>7</v>
      </c>
      <c r="C9535">
        <v>100</v>
      </c>
      <c r="D9535" s="3">
        <v>15</v>
      </c>
      <c r="E9535" s="3">
        <v>80</v>
      </c>
    </row>
    <row r="9536" spans="1:5" x14ac:dyDescent="0.4">
      <c r="A9536">
        <v>2024</v>
      </c>
      <c r="B9536">
        <v>7</v>
      </c>
      <c r="C9536">
        <v>101</v>
      </c>
      <c r="D9536" s="3">
        <v>3</v>
      </c>
      <c r="E9536" s="3">
        <v>60</v>
      </c>
    </row>
    <row r="9537" spans="1:5" x14ac:dyDescent="0.4">
      <c r="A9537">
        <v>2024</v>
      </c>
      <c r="B9537">
        <v>7</v>
      </c>
      <c r="C9537">
        <v>102</v>
      </c>
      <c r="D9537" s="3">
        <v>5</v>
      </c>
      <c r="E9537" s="3">
        <v>34</v>
      </c>
    </row>
    <row r="9538" spans="1:5" x14ac:dyDescent="0.4">
      <c r="A9538">
        <v>2024</v>
      </c>
      <c r="B9538">
        <v>7</v>
      </c>
      <c r="C9538">
        <v>103</v>
      </c>
      <c r="D9538" s="3">
        <v>1</v>
      </c>
      <c r="E9538" s="3">
        <v>26</v>
      </c>
    </row>
    <row r="9539" spans="1:5" x14ac:dyDescent="0.4">
      <c r="A9539">
        <v>2024</v>
      </c>
      <c r="B9539">
        <v>7</v>
      </c>
      <c r="C9539">
        <v>104</v>
      </c>
      <c r="D9539" s="3">
        <v>1</v>
      </c>
      <c r="E9539" s="3">
        <v>15</v>
      </c>
    </row>
    <row r="9540" spans="1:5" x14ac:dyDescent="0.4">
      <c r="A9540">
        <v>2024</v>
      </c>
      <c r="B9540">
        <v>7</v>
      </c>
      <c r="C9540">
        <v>105</v>
      </c>
      <c r="D9540" s="3">
        <v>1</v>
      </c>
      <c r="E9540" s="3">
        <v>8</v>
      </c>
    </row>
    <row r="9541" spans="1:5" x14ac:dyDescent="0.4">
      <c r="A9541">
        <v>2024</v>
      </c>
      <c r="B9541">
        <v>7</v>
      </c>
      <c r="C9541">
        <v>106</v>
      </c>
      <c r="D9541" s="3"/>
      <c r="E9541" s="3">
        <v>2</v>
      </c>
    </row>
    <row r="9542" spans="1:5" x14ac:dyDescent="0.4">
      <c r="A9542">
        <v>2024</v>
      </c>
      <c r="B9542">
        <v>7</v>
      </c>
      <c r="C9542">
        <v>107</v>
      </c>
      <c r="D9542" s="3"/>
      <c r="E9542" s="3"/>
    </row>
    <row r="9543" spans="1:5" x14ac:dyDescent="0.4">
      <c r="A9543">
        <v>2024</v>
      </c>
      <c r="B9543">
        <v>7</v>
      </c>
      <c r="C9543">
        <v>108</v>
      </c>
      <c r="D9543" s="3"/>
      <c r="E9543" s="3">
        <v>1</v>
      </c>
    </row>
    <row r="9544" spans="1:5" x14ac:dyDescent="0.4">
      <c r="A9544">
        <v>2024</v>
      </c>
      <c r="B9544">
        <v>7</v>
      </c>
      <c r="C9544">
        <v>109</v>
      </c>
      <c r="D9544" s="3"/>
      <c r="E9544" s="3"/>
    </row>
    <row r="9545" spans="1:5" x14ac:dyDescent="0.4">
      <c r="A9545">
        <v>2024</v>
      </c>
      <c r="B9545">
        <v>7</v>
      </c>
      <c r="C9545">
        <v>110</v>
      </c>
      <c r="D9545" s="3"/>
      <c r="E9545" s="3"/>
    </row>
    <row r="9546" spans="1:5" x14ac:dyDescent="0.4">
      <c r="A9546">
        <v>2024</v>
      </c>
      <c r="B9546">
        <v>7</v>
      </c>
      <c r="C9546">
        <v>111</v>
      </c>
      <c r="D9546" s="3"/>
      <c r="E9546" s="3"/>
    </row>
    <row r="9547" spans="1:5" x14ac:dyDescent="0.4">
      <c r="A9547">
        <v>2024</v>
      </c>
      <c r="B9547">
        <v>7</v>
      </c>
      <c r="C9547">
        <v>112</v>
      </c>
      <c r="D9547" s="3"/>
      <c r="E9547" s="3"/>
    </row>
    <row r="9548" spans="1:5" x14ac:dyDescent="0.4">
      <c r="A9548">
        <v>2024</v>
      </c>
      <c r="B9548">
        <v>7</v>
      </c>
      <c r="C9548">
        <v>113</v>
      </c>
      <c r="D9548" s="3"/>
      <c r="E9548" s="3"/>
    </row>
    <row r="9549" spans="1:5" x14ac:dyDescent="0.4">
      <c r="A9549">
        <v>2024</v>
      </c>
      <c r="B9549">
        <v>7</v>
      </c>
      <c r="C9549">
        <v>114</v>
      </c>
      <c r="D9549" s="3"/>
      <c r="E9549" s="3"/>
    </row>
    <row r="9550" spans="1:5" x14ac:dyDescent="0.4">
      <c r="A9550">
        <v>2024</v>
      </c>
      <c r="B9550">
        <v>7</v>
      </c>
      <c r="C9550">
        <v>115</v>
      </c>
      <c r="D9550" s="3"/>
      <c r="E9550" s="3"/>
    </row>
    <row r="9551" spans="1:5" x14ac:dyDescent="0.4">
      <c r="A9551">
        <v>2024</v>
      </c>
      <c r="B9551">
        <v>7</v>
      </c>
      <c r="C9551">
        <v>116</v>
      </c>
      <c r="D9551" s="3"/>
      <c r="E9551" s="3"/>
    </row>
    <row r="9552" spans="1:5" x14ac:dyDescent="0.4">
      <c r="A9552">
        <v>2024</v>
      </c>
      <c r="B9552">
        <v>7</v>
      </c>
      <c r="C9552">
        <v>117</v>
      </c>
      <c r="D9552" s="3"/>
      <c r="E9552" s="3"/>
    </row>
    <row r="9553" spans="1:5" x14ac:dyDescent="0.4">
      <c r="A9553">
        <v>2024</v>
      </c>
      <c r="B9553">
        <v>7</v>
      </c>
      <c r="C9553">
        <v>118</v>
      </c>
      <c r="D9553" s="3"/>
      <c r="E9553" s="3"/>
    </row>
    <row r="9554" spans="1:5" x14ac:dyDescent="0.4">
      <c r="A9554">
        <v>2024</v>
      </c>
      <c r="B9554">
        <v>7</v>
      </c>
      <c r="C9554">
        <v>119</v>
      </c>
      <c r="D9554" s="3"/>
      <c r="E9554" s="3"/>
    </row>
    <row r="9555" spans="1:5" x14ac:dyDescent="0.4">
      <c r="A9555">
        <v>2024</v>
      </c>
      <c r="B9555">
        <v>7</v>
      </c>
      <c r="C9555">
        <v>120</v>
      </c>
      <c r="D9555" s="3"/>
      <c r="E9555" s="3"/>
    </row>
    <row r="9556" spans="1:5" x14ac:dyDescent="0.4">
      <c r="A9556">
        <v>2024</v>
      </c>
      <c r="B9556">
        <v>7</v>
      </c>
      <c r="C9556">
        <v>121</v>
      </c>
      <c r="D9556" s="3"/>
      <c r="E9556" s="3"/>
    </row>
    <row r="9557" spans="1:5" x14ac:dyDescent="0.4">
      <c r="A9557">
        <v>2024</v>
      </c>
      <c r="B9557">
        <v>7</v>
      </c>
      <c r="C9557">
        <v>122</v>
      </c>
      <c r="D9557" s="3"/>
      <c r="E9557" s="3"/>
    </row>
    <row r="9558" spans="1:5" x14ac:dyDescent="0.4">
      <c r="A9558">
        <v>2024</v>
      </c>
      <c r="B9558">
        <v>7</v>
      </c>
      <c r="C9558">
        <v>123</v>
      </c>
      <c r="D9558" s="3"/>
      <c r="E9558" s="3"/>
    </row>
    <row r="9559" spans="1:5" x14ac:dyDescent="0.4">
      <c r="A9559">
        <v>2024</v>
      </c>
      <c r="B9559">
        <v>7</v>
      </c>
      <c r="C9559">
        <v>124</v>
      </c>
      <c r="D9559" s="3"/>
      <c r="E9559" s="3"/>
    </row>
    <row r="9560" spans="1:5" x14ac:dyDescent="0.4">
      <c r="A9560">
        <v>2024</v>
      </c>
      <c r="B9560">
        <v>7</v>
      </c>
      <c r="C9560">
        <v>125</v>
      </c>
      <c r="D9560" s="3"/>
      <c r="E9560" s="3"/>
    </row>
    <row r="9561" spans="1:5" x14ac:dyDescent="0.4">
      <c r="A9561">
        <v>2024</v>
      </c>
      <c r="B9561">
        <v>7</v>
      </c>
      <c r="C9561">
        <v>126</v>
      </c>
      <c r="D9561" s="3"/>
      <c r="E9561" s="3"/>
    </row>
    <row r="9562" spans="1:5" x14ac:dyDescent="0.4">
      <c r="A9562">
        <v>2024</v>
      </c>
      <c r="B9562">
        <v>7</v>
      </c>
      <c r="C9562">
        <v>127</v>
      </c>
      <c r="D9562" s="3"/>
      <c r="E9562" s="3"/>
    </row>
    <row r="9563" spans="1:5" x14ac:dyDescent="0.4">
      <c r="A9563">
        <v>2024</v>
      </c>
      <c r="B9563">
        <v>7</v>
      </c>
      <c r="C9563">
        <v>128</v>
      </c>
      <c r="D9563" s="3"/>
      <c r="E9563" s="3"/>
    </row>
    <row r="9564" spans="1:5" x14ac:dyDescent="0.4">
      <c r="A9564">
        <v>2024</v>
      </c>
      <c r="B9564">
        <v>7</v>
      </c>
      <c r="C9564">
        <v>129</v>
      </c>
      <c r="D9564" s="3"/>
      <c r="E9564" s="3"/>
    </row>
    <row r="9565" spans="1:5" x14ac:dyDescent="0.4">
      <c r="A9565">
        <v>2024</v>
      </c>
      <c r="B9565">
        <v>7</v>
      </c>
      <c r="C9565">
        <v>130</v>
      </c>
      <c r="D9565" s="3"/>
      <c r="E9565" s="3"/>
    </row>
    <row r="9566" spans="1:5" x14ac:dyDescent="0.4">
      <c r="A9566">
        <v>2024</v>
      </c>
      <c r="B9566">
        <v>8</v>
      </c>
      <c r="C9566">
        <v>0</v>
      </c>
      <c r="D9566" s="3">
        <v>790</v>
      </c>
      <c r="E9566" s="3">
        <v>811</v>
      </c>
    </row>
    <row r="9567" spans="1:5" x14ac:dyDescent="0.4">
      <c r="A9567">
        <v>2024</v>
      </c>
      <c r="B9567">
        <v>8</v>
      </c>
      <c r="C9567">
        <v>1</v>
      </c>
      <c r="D9567" s="3">
        <v>886</v>
      </c>
      <c r="E9567" s="3">
        <v>895</v>
      </c>
    </row>
    <row r="9568" spans="1:5" x14ac:dyDescent="0.4">
      <c r="A9568">
        <v>2024</v>
      </c>
      <c r="B9568">
        <v>8</v>
      </c>
      <c r="C9568">
        <v>2</v>
      </c>
      <c r="D9568" s="3">
        <v>959</v>
      </c>
      <c r="E9568" s="3">
        <v>955</v>
      </c>
    </row>
    <row r="9569" spans="1:5" x14ac:dyDescent="0.4">
      <c r="A9569">
        <v>2024</v>
      </c>
      <c r="B9569">
        <v>8</v>
      </c>
      <c r="C9569">
        <v>3</v>
      </c>
      <c r="D9569" s="3">
        <v>1014</v>
      </c>
      <c r="E9569" s="3">
        <v>960</v>
      </c>
    </row>
    <row r="9570" spans="1:5" x14ac:dyDescent="0.4">
      <c r="A9570">
        <v>2024</v>
      </c>
      <c r="B9570">
        <v>8</v>
      </c>
      <c r="C9570">
        <v>4</v>
      </c>
      <c r="D9570" s="3">
        <v>1122</v>
      </c>
      <c r="E9570" s="3">
        <v>1059</v>
      </c>
    </row>
    <row r="9571" spans="1:5" x14ac:dyDescent="0.4">
      <c r="A9571">
        <v>2024</v>
      </c>
      <c r="B9571">
        <v>8</v>
      </c>
      <c r="C9571">
        <v>5</v>
      </c>
      <c r="D9571" s="3">
        <v>1214</v>
      </c>
      <c r="E9571" s="3">
        <v>1054</v>
      </c>
    </row>
    <row r="9572" spans="1:5" x14ac:dyDescent="0.4">
      <c r="A9572">
        <v>2024</v>
      </c>
      <c r="B9572">
        <v>8</v>
      </c>
      <c r="C9572">
        <v>6</v>
      </c>
      <c r="D9572" s="3">
        <v>1263</v>
      </c>
      <c r="E9572" s="3">
        <v>1180</v>
      </c>
    </row>
    <row r="9573" spans="1:5" x14ac:dyDescent="0.4">
      <c r="A9573">
        <v>2024</v>
      </c>
      <c r="B9573">
        <v>8</v>
      </c>
      <c r="C9573">
        <v>7</v>
      </c>
      <c r="D9573" s="3">
        <v>1266</v>
      </c>
      <c r="E9573" s="3">
        <v>1210</v>
      </c>
    </row>
    <row r="9574" spans="1:5" x14ac:dyDescent="0.4">
      <c r="A9574">
        <v>2024</v>
      </c>
      <c r="B9574">
        <v>8</v>
      </c>
      <c r="C9574">
        <v>8</v>
      </c>
      <c r="D9574" s="3">
        <v>1451</v>
      </c>
      <c r="E9574" s="3">
        <v>1276</v>
      </c>
    </row>
    <row r="9575" spans="1:5" x14ac:dyDescent="0.4">
      <c r="A9575">
        <v>2024</v>
      </c>
      <c r="B9575">
        <v>8</v>
      </c>
      <c r="C9575">
        <v>9</v>
      </c>
      <c r="D9575" s="3">
        <v>1369</v>
      </c>
      <c r="E9575" s="3">
        <v>1361</v>
      </c>
    </row>
    <row r="9576" spans="1:5" x14ac:dyDescent="0.4">
      <c r="A9576">
        <v>2024</v>
      </c>
      <c r="B9576">
        <v>8</v>
      </c>
      <c r="C9576">
        <v>10</v>
      </c>
      <c r="D9576" s="3">
        <v>1401</v>
      </c>
      <c r="E9576" s="3">
        <v>1376</v>
      </c>
    </row>
    <row r="9577" spans="1:5" x14ac:dyDescent="0.4">
      <c r="A9577">
        <v>2024</v>
      </c>
      <c r="B9577">
        <v>8</v>
      </c>
      <c r="C9577">
        <v>11</v>
      </c>
      <c r="D9577" s="3">
        <v>1477</v>
      </c>
      <c r="E9577" s="3">
        <v>1400</v>
      </c>
    </row>
    <row r="9578" spans="1:5" x14ac:dyDescent="0.4">
      <c r="A9578">
        <v>2024</v>
      </c>
      <c r="B9578">
        <v>8</v>
      </c>
      <c r="C9578">
        <v>12</v>
      </c>
      <c r="D9578" s="3">
        <v>1448</v>
      </c>
      <c r="E9578" s="3">
        <v>1445</v>
      </c>
    </row>
    <row r="9579" spans="1:5" x14ac:dyDescent="0.4">
      <c r="A9579">
        <v>2024</v>
      </c>
      <c r="B9579">
        <v>8</v>
      </c>
      <c r="C9579">
        <v>13</v>
      </c>
      <c r="D9579" s="3">
        <v>1561</v>
      </c>
      <c r="E9579" s="3">
        <v>1539</v>
      </c>
    </row>
    <row r="9580" spans="1:5" x14ac:dyDescent="0.4">
      <c r="A9580">
        <v>2024</v>
      </c>
      <c r="B9580">
        <v>8</v>
      </c>
      <c r="C9580">
        <v>14</v>
      </c>
      <c r="D9580" s="3">
        <v>1588</v>
      </c>
      <c r="E9580" s="3">
        <v>1505</v>
      </c>
    </row>
    <row r="9581" spans="1:5" x14ac:dyDescent="0.4">
      <c r="A9581">
        <v>2024</v>
      </c>
      <c r="B9581">
        <v>8</v>
      </c>
      <c r="C9581">
        <v>15</v>
      </c>
      <c r="D9581" s="3">
        <v>1763</v>
      </c>
      <c r="E9581" s="3">
        <v>1487</v>
      </c>
    </row>
    <row r="9582" spans="1:5" x14ac:dyDescent="0.4">
      <c r="A9582">
        <v>2024</v>
      </c>
      <c r="B9582">
        <v>8</v>
      </c>
      <c r="C9582">
        <v>16</v>
      </c>
      <c r="D9582" s="3">
        <v>1965</v>
      </c>
      <c r="E9582" s="3">
        <v>1566</v>
      </c>
    </row>
    <row r="9583" spans="1:5" x14ac:dyDescent="0.4">
      <c r="A9583">
        <v>2024</v>
      </c>
      <c r="B9583">
        <v>8</v>
      </c>
      <c r="C9583">
        <v>17</v>
      </c>
      <c r="D9583" s="3">
        <v>1986</v>
      </c>
      <c r="E9583" s="3">
        <v>1630</v>
      </c>
    </row>
    <row r="9584" spans="1:5" x14ac:dyDescent="0.4">
      <c r="A9584">
        <v>2024</v>
      </c>
      <c r="B9584">
        <v>8</v>
      </c>
      <c r="C9584">
        <v>18</v>
      </c>
      <c r="D9584" s="3">
        <v>2134</v>
      </c>
      <c r="E9584" s="3">
        <v>1652</v>
      </c>
    </row>
    <row r="9585" spans="1:5" x14ac:dyDescent="0.4">
      <c r="A9585">
        <v>2024</v>
      </c>
      <c r="B9585">
        <v>8</v>
      </c>
      <c r="C9585">
        <v>19</v>
      </c>
      <c r="D9585" s="3">
        <v>2277</v>
      </c>
      <c r="E9585" s="3">
        <v>1805</v>
      </c>
    </row>
    <row r="9586" spans="1:5" x14ac:dyDescent="0.4">
      <c r="A9586">
        <v>2024</v>
      </c>
      <c r="B9586">
        <v>8</v>
      </c>
      <c r="C9586">
        <v>20</v>
      </c>
      <c r="D9586" s="3">
        <v>2351</v>
      </c>
      <c r="E9586" s="3">
        <v>1749</v>
      </c>
    </row>
    <row r="9587" spans="1:5" x14ac:dyDescent="0.4">
      <c r="A9587">
        <v>2024</v>
      </c>
      <c r="B9587">
        <v>8</v>
      </c>
      <c r="C9587">
        <v>21</v>
      </c>
      <c r="D9587" s="3">
        <v>2367</v>
      </c>
      <c r="E9587" s="3">
        <v>1877</v>
      </c>
    </row>
    <row r="9588" spans="1:5" x14ac:dyDescent="0.4">
      <c r="A9588">
        <v>2024</v>
      </c>
      <c r="B9588">
        <v>8</v>
      </c>
      <c r="C9588">
        <v>22</v>
      </c>
      <c r="D9588" s="3">
        <v>2336</v>
      </c>
      <c r="E9588" s="3">
        <v>1699</v>
      </c>
    </row>
    <row r="9589" spans="1:5" x14ac:dyDescent="0.4">
      <c r="A9589">
        <v>2024</v>
      </c>
      <c r="B9589">
        <v>8</v>
      </c>
      <c r="C9589">
        <v>23</v>
      </c>
      <c r="D9589" s="3">
        <v>2069</v>
      </c>
      <c r="E9589" s="3">
        <v>1644</v>
      </c>
    </row>
    <row r="9590" spans="1:5" x14ac:dyDescent="0.4">
      <c r="A9590">
        <v>2024</v>
      </c>
      <c r="B9590">
        <v>8</v>
      </c>
      <c r="C9590">
        <v>24</v>
      </c>
      <c r="D9590" s="3">
        <v>1973</v>
      </c>
      <c r="E9590" s="3">
        <v>1693</v>
      </c>
    </row>
    <row r="9591" spans="1:5" x14ac:dyDescent="0.4">
      <c r="A9591">
        <v>2024</v>
      </c>
      <c r="B9591">
        <v>8</v>
      </c>
      <c r="C9591">
        <v>25</v>
      </c>
      <c r="D9591" s="3">
        <v>1925</v>
      </c>
      <c r="E9591" s="3">
        <v>1584</v>
      </c>
    </row>
    <row r="9592" spans="1:5" x14ac:dyDescent="0.4">
      <c r="A9592">
        <v>2024</v>
      </c>
      <c r="B9592">
        <v>8</v>
      </c>
      <c r="C9592">
        <v>26</v>
      </c>
      <c r="D9592" s="3">
        <v>1848</v>
      </c>
      <c r="E9592" s="3">
        <v>1549</v>
      </c>
    </row>
    <row r="9593" spans="1:5" x14ac:dyDescent="0.4">
      <c r="A9593">
        <v>2024</v>
      </c>
      <c r="B9593">
        <v>8</v>
      </c>
      <c r="C9593">
        <v>27</v>
      </c>
      <c r="D9593" s="3">
        <v>1801</v>
      </c>
      <c r="E9593" s="3">
        <v>1524</v>
      </c>
    </row>
    <row r="9594" spans="1:5" x14ac:dyDescent="0.4">
      <c r="A9594">
        <v>2024</v>
      </c>
      <c r="B9594">
        <v>8</v>
      </c>
      <c r="C9594">
        <v>28</v>
      </c>
      <c r="D9594" s="3">
        <v>1811</v>
      </c>
      <c r="E9594" s="3">
        <v>1454</v>
      </c>
    </row>
    <row r="9595" spans="1:5" x14ac:dyDescent="0.4">
      <c r="A9595">
        <v>2024</v>
      </c>
      <c r="B9595">
        <v>8</v>
      </c>
      <c r="C9595">
        <v>29</v>
      </c>
      <c r="D9595" s="3">
        <v>1820</v>
      </c>
      <c r="E9595" s="3">
        <v>1498</v>
      </c>
    </row>
    <row r="9596" spans="1:5" x14ac:dyDescent="0.4">
      <c r="A9596">
        <v>2024</v>
      </c>
      <c r="B9596">
        <v>8</v>
      </c>
      <c r="C9596">
        <v>30</v>
      </c>
      <c r="D9596" s="3">
        <v>1729</v>
      </c>
      <c r="E9596" s="3">
        <v>1467</v>
      </c>
    </row>
    <row r="9597" spans="1:5" x14ac:dyDescent="0.4">
      <c r="A9597">
        <v>2024</v>
      </c>
      <c r="B9597">
        <v>8</v>
      </c>
      <c r="C9597">
        <v>31</v>
      </c>
      <c r="D9597" s="3">
        <v>1763</v>
      </c>
      <c r="E9597" s="3">
        <v>1356</v>
      </c>
    </row>
    <row r="9598" spans="1:5" x14ac:dyDescent="0.4">
      <c r="A9598">
        <v>2024</v>
      </c>
      <c r="B9598">
        <v>8</v>
      </c>
      <c r="C9598">
        <v>32</v>
      </c>
      <c r="D9598" s="3">
        <v>1691</v>
      </c>
      <c r="E9598" s="3">
        <v>1430</v>
      </c>
    </row>
    <row r="9599" spans="1:5" x14ac:dyDescent="0.4">
      <c r="A9599">
        <v>2024</v>
      </c>
      <c r="B9599">
        <v>8</v>
      </c>
      <c r="C9599">
        <v>33</v>
      </c>
      <c r="D9599" s="3">
        <v>1764</v>
      </c>
      <c r="E9599" s="3">
        <v>1508</v>
      </c>
    </row>
    <row r="9600" spans="1:5" x14ac:dyDescent="0.4">
      <c r="A9600">
        <v>2024</v>
      </c>
      <c r="B9600">
        <v>8</v>
      </c>
      <c r="C9600">
        <v>34</v>
      </c>
      <c r="D9600" s="3">
        <v>1728</v>
      </c>
      <c r="E9600" s="3">
        <v>1558</v>
      </c>
    </row>
    <row r="9601" spans="1:5" x14ac:dyDescent="0.4">
      <c r="A9601">
        <v>2024</v>
      </c>
      <c r="B9601">
        <v>8</v>
      </c>
      <c r="C9601">
        <v>35</v>
      </c>
      <c r="D9601" s="3">
        <v>1780</v>
      </c>
      <c r="E9601" s="3">
        <v>1606</v>
      </c>
    </row>
    <row r="9602" spans="1:5" x14ac:dyDescent="0.4">
      <c r="A9602">
        <v>2024</v>
      </c>
      <c r="B9602">
        <v>8</v>
      </c>
      <c r="C9602">
        <v>36</v>
      </c>
      <c r="D9602" s="3">
        <v>1909</v>
      </c>
      <c r="E9602" s="3">
        <v>1653</v>
      </c>
    </row>
    <row r="9603" spans="1:5" x14ac:dyDescent="0.4">
      <c r="A9603">
        <v>2024</v>
      </c>
      <c r="B9603">
        <v>8</v>
      </c>
      <c r="C9603">
        <v>37</v>
      </c>
      <c r="D9603" s="3">
        <v>1936</v>
      </c>
      <c r="E9603" s="3">
        <v>1727</v>
      </c>
    </row>
    <row r="9604" spans="1:5" x14ac:dyDescent="0.4">
      <c r="A9604">
        <v>2024</v>
      </c>
      <c r="B9604">
        <v>8</v>
      </c>
      <c r="C9604">
        <v>38</v>
      </c>
      <c r="D9604" s="3">
        <v>1954</v>
      </c>
      <c r="E9604" s="3">
        <v>1642</v>
      </c>
    </row>
    <row r="9605" spans="1:5" x14ac:dyDescent="0.4">
      <c r="A9605">
        <v>2024</v>
      </c>
      <c r="B9605">
        <v>8</v>
      </c>
      <c r="C9605">
        <v>39</v>
      </c>
      <c r="D9605" s="3">
        <v>2011</v>
      </c>
      <c r="E9605" s="3">
        <v>1886</v>
      </c>
    </row>
    <row r="9606" spans="1:5" x14ac:dyDescent="0.4">
      <c r="A9606">
        <v>2024</v>
      </c>
      <c r="B9606">
        <v>8</v>
      </c>
      <c r="C9606">
        <v>40</v>
      </c>
      <c r="D9606" s="3">
        <v>2023</v>
      </c>
      <c r="E9606" s="3">
        <v>1869</v>
      </c>
    </row>
    <row r="9607" spans="1:5" x14ac:dyDescent="0.4">
      <c r="A9607">
        <v>2024</v>
      </c>
      <c r="B9607">
        <v>8</v>
      </c>
      <c r="C9607">
        <v>41</v>
      </c>
      <c r="D9607" s="3">
        <v>2123</v>
      </c>
      <c r="E9607" s="3">
        <v>1993</v>
      </c>
    </row>
    <row r="9608" spans="1:5" x14ac:dyDescent="0.4">
      <c r="A9608">
        <v>2024</v>
      </c>
      <c r="B9608">
        <v>8</v>
      </c>
      <c r="C9608">
        <v>42</v>
      </c>
      <c r="D9608" s="3">
        <v>2123</v>
      </c>
      <c r="E9608" s="3">
        <v>2018</v>
      </c>
    </row>
    <row r="9609" spans="1:5" x14ac:dyDescent="0.4">
      <c r="A9609">
        <v>2024</v>
      </c>
      <c r="B9609">
        <v>8</v>
      </c>
      <c r="C9609">
        <v>43</v>
      </c>
      <c r="D9609" s="3">
        <v>2171</v>
      </c>
      <c r="E9609" s="3">
        <v>2048</v>
      </c>
    </row>
    <row r="9610" spans="1:5" x14ac:dyDescent="0.4">
      <c r="A9610">
        <v>2024</v>
      </c>
      <c r="B9610">
        <v>8</v>
      </c>
      <c r="C9610">
        <v>44</v>
      </c>
      <c r="D9610" s="3">
        <v>2237</v>
      </c>
      <c r="E9610" s="3">
        <v>2197</v>
      </c>
    </row>
    <row r="9611" spans="1:5" x14ac:dyDescent="0.4">
      <c r="A9611">
        <v>2024</v>
      </c>
      <c r="B9611">
        <v>8</v>
      </c>
      <c r="C9611">
        <v>45</v>
      </c>
      <c r="D9611" s="3">
        <v>2438</v>
      </c>
      <c r="E9611" s="3">
        <v>2231</v>
      </c>
    </row>
    <row r="9612" spans="1:5" x14ac:dyDescent="0.4">
      <c r="A9612">
        <v>2024</v>
      </c>
      <c r="B9612">
        <v>8</v>
      </c>
      <c r="C9612">
        <v>46</v>
      </c>
      <c r="D9612" s="3">
        <v>2478</v>
      </c>
      <c r="E9612" s="3">
        <v>2367</v>
      </c>
    </row>
    <row r="9613" spans="1:5" x14ac:dyDescent="0.4">
      <c r="A9613">
        <v>2024</v>
      </c>
      <c r="B9613">
        <v>8</v>
      </c>
      <c r="C9613">
        <v>47</v>
      </c>
      <c r="D9613" s="3">
        <v>2655</v>
      </c>
      <c r="E9613" s="3">
        <v>2552</v>
      </c>
    </row>
    <row r="9614" spans="1:5" x14ac:dyDescent="0.4">
      <c r="A9614">
        <v>2024</v>
      </c>
      <c r="B9614">
        <v>8</v>
      </c>
      <c r="C9614">
        <v>48</v>
      </c>
      <c r="D9614" s="3">
        <v>2870</v>
      </c>
      <c r="E9614" s="3">
        <v>2655</v>
      </c>
    </row>
    <row r="9615" spans="1:5" x14ac:dyDescent="0.4">
      <c r="A9615">
        <v>2024</v>
      </c>
      <c r="B9615">
        <v>8</v>
      </c>
      <c r="C9615">
        <v>49</v>
      </c>
      <c r="D9615" s="3">
        <v>2984</v>
      </c>
      <c r="E9615" s="3">
        <v>2887</v>
      </c>
    </row>
    <row r="9616" spans="1:5" x14ac:dyDescent="0.4">
      <c r="A9616">
        <v>2024</v>
      </c>
      <c r="B9616">
        <v>8</v>
      </c>
      <c r="C9616">
        <v>50</v>
      </c>
      <c r="D9616" s="3">
        <v>3221</v>
      </c>
      <c r="E9616" s="3">
        <v>3012</v>
      </c>
    </row>
    <row r="9617" spans="1:5" x14ac:dyDescent="0.4">
      <c r="A9617">
        <v>2024</v>
      </c>
      <c r="B9617">
        <v>8</v>
      </c>
      <c r="C9617">
        <v>51</v>
      </c>
      <c r="D9617" s="3">
        <v>3346</v>
      </c>
      <c r="E9617" s="3">
        <v>3110</v>
      </c>
    </row>
    <row r="9618" spans="1:5" x14ac:dyDescent="0.4">
      <c r="A9618">
        <v>2024</v>
      </c>
      <c r="B9618">
        <v>8</v>
      </c>
      <c r="C9618">
        <v>52</v>
      </c>
      <c r="D9618" s="3">
        <v>3406</v>
      </c>
      <c r="E9618" s="3">
        <v>3144</v>
      </c>
    </row>
    <row r="9619" spans="1:5" x14ac:dyDescent="0.4">
      <c r="A9619">
        <v>2024</v>
      </c>
      <c r="B9619">
        <v>8</v>
      </c>
      <c r="C9619">
        <v>53</v>
      </c>
      <c r="D9619" s="3">
        <v>3319</v>
      </c>
      <c r="E9619" s="3">
        <v>3178</v>
      </c>
    </row>
    <row r="9620" spans="1:5" x14ac:dyDescent="0.4">
      <c r="A9620">
        <v>2024</v>
      </c>
      <c r="B9620">
        <v>8</v>
      </c>
      <c r="C9620">
        <v>54</v>
      </c>
      <c r="D9620" s="3">
        <v>3167</v>
      </c>
      <c r="E9620" s="3">
        <v>2968</v>
      </c>
    </row>
    <row r="9621" spans="1:5" x14ac:dyDescent="0.4">
      <c r="A9621">
        <v>2024</v>
      </c>
      <c r="B9621">
        <v>8</v>
      </c>
      <c r="C9621">
        <v>55</v>
      </c>
      <c r="D9621" s="3">
        <v>3209</v>
      </c>
      <c r="E9621" s="3">
        <v>2897</v>
      </c>
    </row>
    <row r="9622" spans="1:5" x14ac:dyDescent="0.4">
      <c r="A9622">
        <v>2024</v>
      </c>
      <c r="B9622">
        <v>8</v>
      </c>
      <c r="C9622">
        <v>56</v>
      </c>
      <c r="D9622" s="3">
        <v>3004</v>
      </c>
      <c r="E9622" s="3">
        <v>2888</v>
      </c>
    </row>
    <row r="9623" spans="1:5" x14ac:dyDescent="0.4">
      <c r="A9623">
        <v>2024</v>
      </c>
      <c r="B9623">
        <v>8</v>
      </c>
      <c r="C9623">
        <v>57</v>
      </c>
      <c r="D9623" s="3">
        <v>2930</v>
      </c>
      <c r="E9623" s="3">
        <v>2791</v>
      </c>
    </row>
    <row r="9624" spans="1:5" x14ac:dyDescent="0.4">
      <c r="A9624">
        <v>2024</v>
      </c>
      <c r="B9624">
        <v>8</v>
      </c>
      <c r="C9624">
        <v>58</v>
      </c>
      <c r="D9624" s="3">
        <v>2368</v>
      </c>
      <c r="E9624" s="3">
        <v>2300</v>
      </c>
    </row>
    <row r="9625" spans="1:5" x14ac:dyDescent="0.4">
      <c r="A9625">
        <v>2024</v>
      </c>
      <c r="B9625">
        <v>8</v>
      </c>
      <c r="C9625">
        <v>59</v>
      </c>
      <c r="D9625" s="3">
        <v>2707</v>
      </c>
      <c r="E9625" s="3">
        <v>2672</v>
      </c>
    </row>
    <row r="9626" spans="1:5" x14ac:dyDescent="0.4">
      <c r="A9626">
        <v>2024</v>
      </c>
      <c r="B9626">
        <v>8</v>
      </c>
      <c r="C9626">
        <v>60</v>
      </c>
      <c r="D9626" s="3">
        <v>2520</v>
      </c>
      <c r="E9626" s="3">
        <v>2478</v>
      </c>
    </row>
    <row r="9627" spans="1:5" x14ac:dyDescent="0.4">
      <c r="A9627">
        <v>2024</v>
      </c>
      <c r="B9627">
        <v>8</v>
      </c>
      <c r="C9627">
        <v>61</v>
      </c>
      <c r="D9627" s="3">
        <v>2582</v>
      </c>
      <c r="E9627" s="3">
        <v>2381</v>
      </c>
    </row>
    <row r="9628" spans="1:5" x14ac:dyDescent="0.4">
      <c r="A9628">
        <v>2024</v>
      </c>
      <c r="B9628">
        <v>8</v>
      </c>
      <c r="C9628">
        <v>62</v>
      </c>
      <c r="D9628" s="3">
        <v>2421</v>
      </c>
      <c r="E9628" s="3">
        <v>2353</v>
      </c>
    </row>
    <row r="9629" spans="1:5" x14ac:dyDescent="0.4">
      <c r="A9629">
        <v>2024</v>
      </c>
      <c r="B9629">
        <v>8</v>
      </c>
      <c r="C9629">
        <v>63</v>
      </c>
      <c r="D9629" s="3">
        <v>2335</v>
      </c>
      <c r="E9629" s="3">
        <v>2269</v>
      </c>
    </row>
    <row r="9630" spans="1:5" x14ac:dyDescent="0.4">
      <c r="A9630">
        <v>2024</v>
      </c>
      <c r="B9630">
        <v>8</v>
      </c>
      <c r="C9630">
        <v>64</v>
      </c>
      <c r="D9630" s="3">
        <v>2311</v>
      </c>
      <c r="E9630" s="3">
        <v>2240</v>
      </c>
    </row>
    <row r="9631" spans="1:5" x14ac:dyDescent="0.4">
      <c r="A9631">
        <v>2024</v>
      </c>
      <c r="B9631">
        <v>8</v>
      </c>
      <c r="C9631">
        <v>65</v>
      </c>
      <c r="D9631" s="3">
        <v>2379</v>
      </c>
      <c r="E9631" s="3">
        <v>2277</v>
      </c>
    </row>
    <row r="9632" spans="1:5" x14ac:dyDescent="0.4">
      <c r="A9632">
        <v>2024</v>
      </c>
      <c r="B9632">
        <v>8</v>
      </c>
      <c r="C9632">
        <v>66</v>
      </c>
      <c r="D9632" s="3">
        <v>2215</v>
      </c>
      <c r="E9632" s="3">
        <v>2166</v>
      </c>
    </row>
    <row r="9633" spans="1:5" x14ac:dyDescent="0.4">
      <c r="A9633">
        <v>2024</v>
      </c>
      <c r="B9633">
        <v>8</v>
      </c>
      <c r="C9633">
        <v>67</v>
      </c>
      <c r="D9633" s="3">
        <v>2163</v>
      </c>
      <c r="E9633" s="3">
        <v>2164</v>
      </c>
    </row>
    <row r="9634" spans="1:5" x14ac:dyDescent="0.4">
      <c r="A9634">
        <v>2024</v>
      </c>
      <c r="B9634">
        <v>8</v>
      </c>
      <c r="C9634">
        <v>68</v>
      </c>
      <c r="D9634" s="3">
        <v>2177</v>
      </c>
      <c r="E9634" s="3">
        <v>2271</v>
      </c>
    </row>
    <row r="9635" spans="1:5" x14ac:dyDescent="0.4">
      <c r="A9635">
        <v>2024</v>
      </c>
      <c r="B9635">
        <v>8</v>
      </c>
      <c r="C9635">
        <v>69</v>
      </c>
      <c r="D9635" s="3">
        <v>2260</v>
      </c>
      <c r="E9635" s="3">
        <v>2389</v>
      </c>
    </row>
    <row r="9636" spans="1:5" x14ac:dyDescent="0.4">
      <c r="A9636">
        <v>2024</v>
      </c>
      <c r="B9636">
        <v>8</v>
      </c>
      <c r="C9636">
        <v>70</v>
      </c>
      <c r="D9636" s="3">
        <v>2286</v>
      </c>
      <c r="E9636" s="3">
        <v>2348</v>
      </c>
    </row>
    <row r="9637" spans="1:5" x14ac:dyDescent="0.4">
      <c r="A9637">
        <v>2024</v>
      </c>
      <c r="B9637">
        <v>8</v>
      </c>
      <c r="C9637">
        <v>71</v>
      </c>
      <c r="D9637" s="3">
        <v>2397</v>
      </c>
      <c r="E9637" s="3">
        <v>2483</v>
      </c>
    </row>
    <row r="9638" spans="1:5" x14ac:dyDescent="0.4">
      <c r="A9638">
        <v>2024</v>
      </c>
      <c r="B9638">
        <v>8</v>
      </c>
      <c r="C9638">
        <v>72</v>
      </c>
      <c r="D9638" s="3">
        <v>2537</v>
      </c>
      <c r="E9638" s="3">
        <v>2788</v>
      </c>
    </row>
    <row r="9639" spans="1:5" x14ac:dyDescent="0.4">
      <c r="A9639">
        <v>2024</v>
      </c>
      <c r="B9639">
        <v>8</v>
      </c>
      <c r="C9639">
        <v>73</v>
      </c>
      <c r="D9639" s="3">
        <v>2692</v>
      </c>
      <c r="E9639" s="3">
        <v>2983</v>
      </c>
    </row>
    <row r="9640" spans="1:5" x14ac:dyDescent="0.4">
      <c r="A9640">
        <v>2024</v>
      </c>
      <c r="B9640">
        <v>8</v>
      </c>
      <c r="C9640">
        <v>74</v>
      </c>
      <c r="D9640" s="3">
        <v>2913</v>
      </c>
      <c r="E9640" s="3">
        <v>3351</v>
      </c>
    </row>
    <row r="9641" spans="1:5" x14ac:dyDescent="0.4">
      <c r="A9641">
        <v>2024</v>
      </c>
      <c r="B9641">
        <v>8</v>
      </c>
      <c r="C9641">
        <v>75</v>
      </c>
      <c r="D9641" s="3">
        <v>3206</v>
      </c>
      <c r="E9641" s="3">
        <v>3640</v>
      </c>
    </row>
    <row r="9642" spans="1:5" x14ac:dyDescent="0.4">
      <c r="A9642">
        <v>2024</v>
      </c>
      <c r="B9642">
        <v>8</v>
      </c>
      <c r="C9642">
        <v>76</v>
      </c>
      <c r="D9642" s="3">
        <v>3038</v>
      </c>
      <c r="E9642" s="3">
        <v>3746</v>
      </c>
    </row>
    <row r="9643" spans="1:5" x14ac:dyDescent="0.4">
      <c r="A9643">
        <v>2024</v>
      </c>
      <c r="B9643">
        <v>8</v>
      </c>
      <c r="C9643">
        <v>77</v>
      </c>
      <c r="D9643" s="3">
        <v>2951</v>
      </c>
      <c r="E9643" s="3">
        <v>3610</v>
      </c>
    </row>
    <row r="9644" spans="1:5" x14ac:dyDescent="0.4">
      <c r="A9644">
        <v>2024</v>
      </c>
      <c r="B9644">
        <v>8</v>
      </c>
      <c r="C9644">
        <v>78</v>
      </c>
      <c r="D9644" s="3">
        <v>1693</v>
      </c>
      <c r="E9644" s="3">
        <v>2218</v>
      </c>
    </row>
    <row r="9645" spans="1:5" x14ac:dyDescent="0.4">
      <c r="A9645">
        <v>2024</v>
      </c>
      <c r="B9645">
        <v>8</v>
      </c>
      <c r="C9645">
        <v>79</v>
      </c>
      <c r="D9645" s="3">
        <v>1894</v>
      </c>
      <c r="E9645" s="3">
        <v>2489</v>
      </c>
    </row>
    <row r="9646" spans="1:5" x14ac:dyDescent="0.4">
      <c r="A9646">
        <v>2024</v>
      </c>
      <c r="B9646">
        <v>8</v>
      </c>
      <c r="C9646">
        <v>80</v>
      </c>
      <c r="D9646" s="3">
        <v>2372</v>
      </c>
      <c r="E9646" s="3">
        <v>3102</v>
      </c>
    </row>
    <row r="9647" spans="1:5" x14ac:dyDescent="0.4">
      <c r="A9647">
        <v>2024</v>
      </c>
      <c r="B9647">
        <v>8</v>
      </c>
      <c r="C9647">
        <v>81</v>
      </c>
      <c r="D9647" s="3">
        <v>2193</v>
      </c>
      <c r="E9647" s="3">
        <v>2793</v>
      </c>
    </row>
    <row r="9648" spans="1:5" x14ac:dyDescent="0.4">
      <c r="A9648">
        <v>2024</v>
      </c>
      <c r="B9648">
        <v>8</v>
      </c>
      <c r="C9648">
        <v>82</v>
      </c>
      <c r="D9648" s="3">
        <v>2159</v>
      </c>
      <c r="E9648" s="3">
        <v>2814</v>
      </c>
    </row>
    <row r="9649" spans="1:5" x14ac:dyDescent="0.4">
      <c r="A9649">
        <v>2024</v>
      </c>
      <c r="B9649">
        <v>8</v>
      </c>
      <c r="C9649">
        <v>83</v>
      </c>
      <c r="D9649" s="3">
        <v>1993</v>
      </c>
      <c r="E9649" s="3">
        <v>2607</v>
      </c>
    </row>
    <row r="9650" spans="1:5" x14ac:dyDescent="0.4">
      <c r="A9650">
        <v>2024</v>
      </c>
      <c r="B9650">
        <v>8</v>
      </c>
      <c r="C9650">
        <v>84</v>
      </c>
      <c r="D9650" s="3">
        <v>1588</v>
      </c>
      <c r="E9650" s="3">
        <v>2280</v>
      </c>
    </row>
    <row r="9651" spans="1:5" x14ac:dyDescent="0.4">
      <c r="A9651">
        <v>2024</v>
      </c>
      <c r="B9651">
        <v>8</v>
      </c>
      <c r="C9651">
        <v>85</v>
      </c>
      <c r="D9651" s="3">
        <v>1341</v>
      </c>
      <c r="E9651" s="3">
        <v>1887</v>
      </c>
    </row>
    <row r="9652" spans="1:5" x14ac:dyDescent="0.4">
      <c r="A9652">
        <v>2024</v>
      </c>
      <c r="B9652">
        <v>8</v>
      </c>
      <c r="C9652">
        <v>86</v>
      </c>
      <c r="D9652" s="3">
        <v>1228</v>
      </c>
      <c r="E9652" s="3">
        <v>1933</v>
      </c>
    </row>
    <row r="9653" spans="1:5" x14ac:dyDescent="0.4">
      <c r="A9653">
        <v>2024</v>
      </c>
      <c r="B9653">
        <v>8</v>
      </c>
      <c r="C9653">
        <v>87</v>
      </c>
      <c r="D9653" s="3">
        <v>1106</v>
      </c>
      <c r="E9653" s="3">
        <v>1686</v>
      </c>
    </row>
    <row r="9654" spans="1:5" x14ac:dyDescent="0.4">
      <c r="A9654">
        <v>2024</v>
      </c>
      <c r="B9654">
        <v>8</v>
      </c>
      <c r="C9654">
        <v>88</v>
      </c>
      <c r="D9654" s="3">
        <v>1001</v>
      </c>
      <c r="E9654" s="3">
        <v>1623</v>
      </c>
    </row>
    <row r="9655" spans="1:5" x14ac:dyDescent="0.4">
      <c r="A9655">
        <v>2024</v>
      </c>
      <c r="B9655">
        <v>8</v>
      </c>
      <c r="C9655">
        <v>89</v>
      </c>
      <c r="D9655" s="3">
        <v>866</v>
      </c>
      <c r="E9655" s="3">
        <v>1508</v>
      </c>
    </row>
    <row r="9656" spans="1:5" x14ac:dyDescent="0.4">
      <c r="A9656">
        <v>2024</v>
      </c>
      <c r="B9656">
        <v>8</v>
      </c>
      <c r="C9656">
        <v>90</v>
      </c>
      <c r="D9656" s="3">
        <v>616</v>
      </c>
      <c r="E9656" s="3">
        <v>1255</v>
      </c>
    </row>
    <row r="9657" spans="1:5" x14ac:dyDescent="0.4">
      <c r="A9657">
        <v>2024</v>
      </c>
      <c r="B9657">
        <v>8</v>
      </c>
      <c r="C9657">
        <v>91</v>
      </c>
      <c r="D9657" s="3">
        <v>513</v>
      </c>
      <c r="E9657" s="3">
        <v>1108</v>
      </c>
    </row>
    <row r="9658" spans="1:5" x14ac:dyDescent="0.4">
      <c r="A9658">
        <v>2024</v>
      </c>
      <c r="B9658">
        <v>8</v>
      </c>
      <c r="C9658">
        <v>92</v>
      </c>
      <c r="D9658" s="3">
        <v>394</v>
      </c>
      <c r="E9658" s="3">
        <v>932</v>
      </c>
    </row>
    <row r="9659" spans="1:5" x14ac:dyDescent="0.4">
      <c r="A9659">
        <v>2024</v>
      </c>
      <c r="B9659">
        <v>8</v>
      </c>
      <c r="C9659">
        <v>93</v>
      </c>
      <c r="D9659" s="3">
        <v>297</v>
      </c>
      <c r="E9659" s="3">
        <v>703</v>
      </c>
    </row>
    <row r="9660" spans="1:5" x14ac:dyDescent="0.4">
      <c r="A9660">
        <v>2024</v>
      </c>
      <c r="B9660">
        <v>8</v>
      </c>
      <c r="C9660">
        <v>94</v>
      </c>
      <c r="D9660" s="3">
        <v>185</v>
      </c>
      <c r="E9660" s="3">
        <v>595</v>
      </c>
    </row>
    <row r="9661" spans="1:5" x14ac:dyDescent="0.4">
      <c r="A9661">
        <v>2024</v>
      </c>
      <c r="B9661">
        <v>8</v>
      </c>
      <c r="C9661">
        <v>95</v>
      </c>
      <c r="D9661" s="3">
        <v>130</v>
      </c>
      <c r="E9661" s="3">
        <v>473</v>
      </c>
    </row>
    <row r="9662" spans="1:5" x14ac:dyDescent="0.4">
      <c r="A9662">
        <v>2024</v>
      </c>
      <c r="B9662">
        <v>8</v>
      </c>
      <c r="C9662">
        <v>96</v>
      </c>
      <c r="D9662" s="3">
        <v>123</v>
      </c>
      <c r="E9662" s="3">
        <v>347</v>
      </c>
    </row>
    <row r="9663" spans="1:5" x14ac:dyDescent="0.4">
      <c r="A9663">
        <v>2024</v>
      </c>
      <c r="B9663">
        <v>8</v>
      </c>
      <c r="C9663">
        <v>97</v>
      </c>
      <c r="D9663" s="3">
        <v>65</v>
      </c>
      <c r="E9663" s="3">
        <v>268</v>
      </c>
    </row>
    <row r="9664" spans="1:5" x14ac:dyDescent="0.4">
      <c r="A9664">
        <v>2024</v>
      </c>
      <c r="B9664">
        <v>8</v>
      </c>
      <c r="C9664">
        <v>98</v>
      </c>
      <c r="D9664" s="3">
        <v>46</v>
      </c>
      <c r="E9664" s="3">
        <v>194</v>
      </c>
    </row>
    <row r="9665" spans="1:5" x14ac:dyDescent="0.4">
      <c r="A9665">
        <v>2024</v>
      </c>
      <c r="B9665">
        <v>8</v>
      </c>
      <c r="C9665">
        <v>99</v>
      </c>
      <c r="D9665" s="3">
        <v>20</v>
      </c>
      <c r="E9665" s="3">
        <v>140</v>
      </c>
    </row>
    <row r="9666" spans="1:5" x14ac:dyDescent="0.4">
      <c r="A9666">
        <v>2024</v>
      </c>
      <c r="B9666">
        <v>8</v>
      </c>
      <c r="C9666">
        <v>100</v>
      </c>
      <c r="D9666" s="3">
        <v>14</v>
      </c>
      <c r="E9666" s="3">
        <v>80</v>
      </c>
    </row>
    <row r="9667" spans="1:5" x14ac:dyDescent="0.4">
      <c r="A9667">
        <v>2024</v>
      </c>
      <c r="B9667">
        <v>8</v>
      </c>
      <c r="C9667">
        <v>101</v>
      </c>
      <c r="D9667" s="3">
        <v>4</v>
      </c>
      <c r="E9667" s="3">
        <v>60</v>
      </c>
    </row>
    <row r="9668" spans="1:5" x14ac:dyDescent="0.4">
      <c r="A9668">
        <v>2024</v>
      </c>
      <c r="B9668">
        <v>8</v>
      </c>
      <c r="C9668">
        <v>102</v>
      </c>
      <c r="D9668" s="3">
        <v>5</v>
      </c>
      <c r="E9668" s="3">
        <v>36</v>
      </c>
    </row>
    <row r="9669" spans="1:5" x14ac:dyDescent="0.4">
      <c r="A9669">
        <v>2024</v>
      </c>
      <c r="B9669">
        <v>8</v>
      </c>
      <c r="C9669">
        <v>103</v>
      </c>
      <c r="D9669" s="3">
        <v>1</v>
      </c>
      <c r="E9669" s="3">
        <v>27</v>
      </c>
    </row>
    <row r="9670" spans="1:5" x14ac:dyDescent="0.4">
      <c r="A9670">
        <v>2024</v>
      </c>
      <c r="B9670">
        <v>8</v>
      </c>
      <c r="C9670">
        <v>104</v>
      </c>
      <c r="D9670" s="3">
        <v>1</v>
      </c>
      <c r="E9670" s="3">
        <v>13</v>
      </c>
    </row>
    <row r="9671" spans="1:5" x14ac:dyDescent="0.4">
      <c r="A9671">
        <v>2024</v>
      </c>
      <c r="B9671">
        <v>8</v>
      </c>
      <c r="C9671">
        <v>105</v>
      </c>
      <c r="D9671" s="3">
        <v>1</v>
      </c>
      <c r="E9671" s="3">
        <v>11</v>
      </c>
    </row>
    <row r="9672" spans="1:5" x14ac:dyDescent="0.4">
      <c r="A9672">
        <v>2024</v>
      </c>
      <c r="B9672">
        <v>8</v>
      </c>
      <c r="C9672">
        <v>106</v>
      </c>
      <c r="D9672" s="3"/>
      <c r="E9672" s="3">
        <v>1</v>
      </c>
    </row>
    <row r="9673" spans="1:5" x14ac:dyDescent="0.4">
      <c r="A9673">
        <v>2024</v>
      </c>
      <c r="B9673">
        <v>8</v>
      </c>
      <c r="C9673">
        <v>107</v>
      </c>
      <c r="D9673" s="3"/>
      <c r="E9673" s="3">
        <v>1</v>
      </c>
    </row>
    <row r="9674" spans="1:5" x14ac:dyDescent="0.4">
      <c r="A9674">
        <v>2024</v>
      </c>
      <c r="B9674">
        <v>8</v>
      </c>
      <c r="C9674">
        <v>108</v>
      </c>
      <c r="D9674" s="3"/>
      <c r="E9674" s="3">
        <v>1</v>
      </c>
    </row>
    <row r="9675" spans="1:5" x14ac:dyDescent="0.4">
      <c r="A9675">
        <v>2024</v>
      </c>
      <c r="B9675">
        <v>8</v>
      </c>
      <c r="C9675">
        <v>109</v>
      </c>
      <c r="D9675" s="3"/>
      <c r="E9675" s="3"/>
    </row>
    <row r="9676" spans="1:5" x14ac:dyDescent="0.4">
      <c r="A9676">
        <v>2024</v>
      </c>
      <c r="B9676">
        <v>8</v>
      </c>
      <c r="C9676">
        <v>110</v>
      </c>
      <c r="D9676" s="3"/>
      <c r="E9676" s="3"/>
    </row>
    <row r="9677" spans="1:5" x14ac:dyDescent="0.4">
      <c r="A9677">
        <v>2024</v>
      </c>
      <c r="B9677">
        <v>8</v>
      </c>
      <c r="C9677">
        <v>111</v>
      </c>
      <c r="D9677" s="3"/>
      <c r="E9677" s="3"/>
    </row>
    <row r="9678" spans="1:5" x14ac:dyDescent="0.4">
      <c r="A9678">
        <v>2024</v>
      </c>
      <c r="B9678">
        <v>8</v>
      </c>
      <c r="C9678">
        <v>112</v>
      </c>
      <c r="D9678" s="3"/>
      <c r="E9678" s="3"/>
    </row>
    <row r="9679" spans="1:5" x14ac:dyDescent="0.4">
      <c r="A9679">
        <v>2024</v>
      </c>
      <c r="B9679">
        <v>8</v>
      </c>
      <c r="C9679">
        <v>113</v>
      </c>
      <c r="D9679" s="3"/>
      <c r="E9679" s="3"/>
    </row>
    <row r="9680" spans="1:5" x14ac:dyDescent="0.4">
      <c r="A9680">
        <v>2024</v>
      </c>
      <c r="B9680">
        <v>8</v>
      </c>
      <c r="C9680">
        <v>114</v>
      </c>
      <c r="D9680" s="3"/>
      <c r="E9680" s="3"/>
    </row>
    <row r="9681" spans="1:5" x14ac:dyDescent="0.4">
      <c r="A9681">
        <v>2024</v>
      </c>
      <c r="B9681">
        <v>8</v>
      </c>
      <c r="C9681">
        <v>115</v>
      </c>
      <c r="D9681" s="3"/>
      <c r="E9681" s="3"/>
    </row>
    <row r="9682" spans="1:5" x14ac:dyDescent="0.4">
      <c r="A9682">
        <v>2024</v>
      </c>
      <c r="B9682">
        <v>8</v>
      </c>
      <c r="C9682">
        <v>116</v>
      </c>
      <c r="D9682" s="3"/>
      <c r="E9682" s="3"/>
    </row>
    <row r="9683" spans="1:5" x14ac:dyDescent="0.4">
      <c r="A9683">
        <v>2024</v>
      </c>
      <c r="B9683">
        <v>8</v>
      </c>
      <c r="C9683">
        <v>117</v>
      </c>
      <c r="D9683" s="3"/>
      <c r="E9683" s="3"/>
    </row>
    <row r="9684" spans="1:5" x14ac:dyDescent="0.4">
      <c r="A9684">
        <v>2024</v>
      </c>
      <c r="B9684">
        <v>8</v>
      </c>
      <c r="C9684">
        <v>118</v>
      </c>
      <c r="D9684" s="3"/>
      <c r="E9684" s="3"/>
    </row>
    <row r="9685" spans="1:5" x14ac:dyDescent="0.4">
      <c r="A9685">
        <v>2024</v>
      </c>
      <c r="B9685">
        <v>8</v>
      </c>
      <c r="C9685">
        <v>119</v>
      </c>
      <c r="D9685" s="3"/>
      <c r="E9685" s="3"/>
    </row>
    <row r="9686" spans="1:5" x14ac:dyDescent="0.4">
      <c r="A9686">
        <v>2024</v>
      </c>
      <c r="B9686">
        <v>8</v>
      </c>
      <c r="C9686">
        <v>120</v>
      </c>
      <c r="D9686" s="3"/>
      <c r="E9686" s="3"/>
    </row>
    <row r="9687" spans="1:5" x14ac:dyDescent="0.4">
      <c r="A9687">
        <v>2024</v>
      </c>
      <c r="B9687">
        <v>8</v>
      </c>
      <c r="C9687">
        <v>121</v>
      </c>
      <c r="D9687" s="3"/>
      <c r="E9687" s="3"/>
    </row>
    <row r="9688" spans="1:5" x14ac:dyDescent="0.4">
      <c r="A9688">
        <v>2024</v>
      </c>
      <c r="B9688">
        <v>8</v>
      </c>
      <c r="C9688">
        <v>122</v>
      </c>
      <c r="D9688" s="3"/>
      <c r="E9688" s="3"/>
    </row>
    <row r="9689" spans="1:5" x14ac:dyDescent="0.4">
      <c r="A9689">
        <v>2024</v>
      </c>
      <c r="B9689">
        <v>8</v>
      </c>
      <c r="C9689">
        <v>123</v>
      </c>
      <c r="D9689" s="3"/>
      <c r="E9689" s="3"/>
    </row>
    <row r="9690" spans="1:5" x14ac:dyDescent="0.4">
      <c r="A9690">
        <v>2024</v>
      </c>
      <c r="B9690">
        <v>8</v>
      </c>
      <c r="C9690">
        <v>124</v>
      </c>
      <c r="D9690" s="3"/>
      <c r="E9690" s="3"/>
    </row>
    <row r="9691" spans="1:5" x14ac:dyDescent="0.4">
      <c r="A9691">
        <v>2024</v>
      </c>
      <c r="B9691">
        <v>8</v>
      </c>
      <c r="C9691">
        <v>125</v>
      </c>
      <c r="D9691" s="3"/>
      <c r="E9691" s="3"/>
    </row>
    <row r="9692" spans="1:5" x14ac:dyDescent="0.4">
      <c r="A9692">
        <v>2024</v>
      </c>
      <c r="B9692">
        <v>8</v>
      </c>
      <c r="C9692">
        <v>126</v>
      </c>
      <c r="D9692" s="3"/>
      <c r="E9692" s="3"/>
    </row>
    <row r="9693" spans="1:5" x14ac:dyDescent="0.4">
      <c r="A9693">
        <v>2024</v>
      </c>
      <c r="B9693">
        <v>8</v>
      </c>
      <c r="C9693">
        <v>127</v>
      </c>
      <c r="D9693" s="3"/>
      <c r="E9693" s="3"/>
    </row>
    <row r="9694" spans="1:5" x14ac:dyDescent="0.4">
      <c r="A9694">
        <v>2024</v>
      </c>
      <c r="B9694">
        <v>8</v>
      </c>
      <c r="C9694">
        <v>128</v>
      </c>
      <c r="D9694" s="3"/>
      <c r="E9694" s="3"/>
    </row>
    <row r="9695" spans="1:5" x14ac:dyDescent="0.4">
      <c r="A9695">
        <v>2024</v>
      </c>
      <c r="B9695">
        <v>8</v>
      </c>
      <c r="C9695">
        <v>129</v>
      </c>
      <c r="D9695" s="3"/>
      <c r="E9695" s="3"/>
    </row>
    <row r="9696" spans="1:5" x14ac:dyDescent="0.4">
      <c r="A9696">
        <v>2024</v>
      </c>
      <c r="B9696">
        <v>8</v>
      </c>
      <c r="C9696">
        <v>130</v>
      </c>
      <c r="D9696" s="3"/>
      <c r="E9696" s="3"/>
    </row>
    <row r="9697" spans="1:5" x14ac:dyDescent="0.4">
      <c r="A9697">
        <v>2024</v>
      </c>
      <c r="B9697">
        <v>9</v>
      </c>
      <c r="C9697">
        <v>0</v>
      </c>
      <c r="D9697" s="3">
        <v>761</v>
      </c>
      <c r="E9697" s="3">
        <v>804</v>
      </c>
    </row>
    <row r="9698" spans="1:5" x14ac:dyDescent="0.4">
      <c r="A9698">
        <v>2024</v>
      </c>
      <c r="B9698">
        <v>9</v>
      </c>
      <c r="C9698">
        <v>1</v>
      </c>
      <c r="D9698" s="3">
        <v>880</v>
      </c>
      <c r="E9698" s="3">
        <v>887</v>
      </c>
    </row>
    <row r="9699" spans="1:5" x14ac:dyDescent="0.4">
      <c r="A9699">
        <v>2024</v>
      </c>
      <c r="B9699">
        <v>9</v>
      </c>
      <c r="C9699">
        <v>2</v>
      </c>
      <c r="D9699" s="3">
        <v>953</v>
      </c>
      <c r="E9699" s="3">
        <v>952</v>
      </c>
    </row>
    <row r="9700" spans="1:5" x14ac:dyDescent="0.4">
      <c r="A9700">
        <v>2024</v>
      </c>
      <c r="B9700">
        <v>9</v>
      </c>
      <c r="C9700">
        <v>3</v>
      </c>
      <c r="D9700" s="3">
        <v>1006</v>
      </c>
      <c r="E9700" s="3">
        <v>984</v>
      </c>
    </row>
    <row r="9701" spans="1:5" x14ac:dyDescent="0.4">
      <c r="A9701">
        <v>2024</v>
      </c>
      <c r="B9701">
        <v>9</v>
      </c>
      <c r="C9701">
        <v>4</v>
      </c>
      <c r="D9701" s="3">
        <v>1120</v>
      </c>
      <c r="E9701" s="3">
        <v>1042</v>
      </c>
    </row>
    <row r="9702" spans="1:5" x14ac:dyDescent="0.4">
      <c r="A9702">
        <v>2024</v>
      </c>
      <c r="B9702">
        <v>9</v>
      </c>
      <c r="C9702">
        <v>5</v>
      </c>
      <c r="D9702" s="3">
        <v>1219</v>
      </c>
      <c r="E9702" s="3">
        <v>1067</v>
      </c>
    </row>
    <row r="9703" spans="1:5" x14ac:dyDescent="0.4">
      <c r="A9703">
        <v>2024</v>
      </c>
      <c r="B9703">
        <v>9</v>
      </c>
      <c r="C9703">
        <v>6</v>
      </c>
      <c r="D9703" s="3">
        <v>1244</v>
      </c>
      <c r="E9703" s="3">
        <v>1159</v>
      </c>
    </row>
    <row r="9704" spans="1:5" x14ac:dyDescent="0.4">
      <c r="A9704">
        <v>2024</v>
      </c>
      <c r="B9704">
        <v>9</v>
      </c>
      <c r="C9704">
        <v>7</v>
      </c>
      <c r="D9704" s="3">
        <v>1285</v>
      </c>
      <c r="E9704" s="3">
        <v>1201</v>
      </c>
    </row>
    <row r="9705" spans="1:5" x14ac:dyDescent="0.4">
      <c r="A9705">
        <v>2024</v>
      </c>
      <c r="B9705">
        <v>9</v>
      </c>
      <c r="C9705">
        <v>8</v>
      </c>
      <c r="D9705" s="3">
        <v>1423</v>
      </c>
      <c r="E9705" s="3">
        <v>1279</v>
      </c>
    </row>
    <row r="9706" spans="1:5" x14ac:dyDescent="0.4">
      <c r="A9706">
        <v>2024</v>
      </c>
      <c r="B9706">
        <v>9</v>
      </c>
      <c r="C9706">
        <v>9</v>
      </c>
      <c r="D9706" s="3">
        <v>1376</v>
      </c>
      <c r="E9706" s="3">
        <v>1338</v>
      </c>
    </row>
    <row r="9707" spans="1:5" x14ac:dyDescent="0.4">
      <c r="A9707">
        <v>2024</v>
      </c>
      <c r="B9707">
        <v>9</v>
      </c>
      <c r="C9707">
        <v>10</v>
      </c>
      <c r="D9707" s="3">
        <v>1407</v>
      </c>
      <c r="E9707" s="3">
        <v>1356</v>
      </c>
    </row>
    <row r="9708" spans="1:5" x14ac:dyDescent="0.4">
      <c r="A9708">
        <v>2024</v>
      </c>
      <c r="B9708">
        <v>9</v>
      </c>
      <c r="C9708">
        <v>11</v>
      </c>
      <c r="D9708" s="3">
        <v>1438</v>
      </c>
      <c r="E9708" s="3">
        <v>1414</v>
      </c>
    </row>
    <row r="9709" spans="1:5" x14ac:dyDescent="0.4">
      <c r="A9709">
        <v>2024</v>
      </c>
      <c r="B9709">
        <v>9</v>
      </c>
      <c r="C9709">
        <v>12</v>
      </c>
      <c r="D9709" s="3">
        <v>1480</v>
      </c>
      <c r="E9709" s="3">
        <v>1451</v>
      </c>
    </row>
    <row r="9710" spans="1:5" x14ac:dyDescent="0.4">
      <c r="A9710">
        <v>2024</v>
      </c>
      <c r="B9710">
        <v>9</v>
      </c>
      <c r="C9710">
        <v>13</v>
      </c>
      <c r="D9710" s="3">
        <v>1559</v>
      </c>
      <c r="E9710" s="3">
        <v>1526</v>
      </c>
    </row>
    <row r="9711" spans="1:5" x14ac:dyDescent="0.4">
      <c r="A9711">
        <v>2024</v>
      </c>
      <c r="B9711">
        <v>9</v>
      </c>
      <c r="C9711">
        <v>14</v>
      </c>
      <c r="D9711" s="3">
        <v>1601</v>
      </c>
      <c r="E9711" s="3">
        <v>1503</v>
      </c>
    </row>
    <row r="9712" spans="1:5" x14ac:dyDescent="0.4">
      <c r="A9712">
        <v>2024</v>
      </c>
      <c r="B9712">
        <v>9</v>
      </c>
      <c r="C9712">
        <v>15</v>
      </c>
      <c r="D9712" s="3">
        <v>1703</v>
      </c>
      <c r="E9712" s="3">
        <v>1495</v>
      </c>
    </row>
    <row r="9713" spans="1:5" x14ac:dyDescent="0.4">
      <c r="A9713">
        <v>2024</v>
      </c>
      <c r="B9713">
        <v>9</v>
      </c>
      <c r="C9713">
        <v>16</v>
      </c>
      <c r="D9713" s="3">
        <v>1956</v>
      </c>
      <c r="E9713" s="3">
        <v>1569</v>
      </c>
    </row>
    <row r="9714" spans="1:5" x14ac:dyDescent="0.4">
      <c r="A9714">
        <v>2024</v>
      </c>
      <c r="B9714">
        <v>9</v>
      </c>
      <c r="C9714">
        <v>17</v>
      </c>
      <c r="D9714" s="3">
        <v>1995</v>
      </c>
      <c r="E9714" s="3">
        <v>1601</v>
      </c>
    </row>
    <row r="9715" spans="1:5" x14ac:dyDescent="0.4">
      <c r="A9715">
        <v>2024</v>
      </c>
      <c r="B9715">
        <v>9</v>
      </c>
      <c r="C9715">
        <v>18</v>
      </c>
      <c r="D9715" s="3">
        <v>2125</v>
      </c>
      <c r="E9715" s="3">
        <v>1658</v>
      </c>
    </row>
    <row r="9716" spans="1:5" x14ac:dyDescent="0.4">
      <c r="A9716">
        <v>2024</v>
      </c>
      <c r="B9716">
        <v>9</v>
      </c>
      <c r="C9716">
        <v>19</v>
      </c>
      <c r="D9716" s="3">
        <v>2239</v>
      </c>
      <c r="E9716" s="3">
        <v>1773</v>
      </c>
    </row>
    <row r="9717" spans="1:5" x14ac:dyDescent="0.4">
      <c r="A9717">
        <v>2024</v>
      </c>
      <c r="B9717">
        <v>9</v>
      </c>
      <c r="C9717">
        <v>20</v>
      </c>
      <c r="D9717" s="3">
        <v>2376</v>
      </c>
      <c r="E9717" s="3">
        <v>1785</v>
      </c>
    </row>
    <row r="9718" spans="1:5" x14ac:dyDescent="0.4">
      <c r="A9718">
        <v>2024</v>
      </c>
      <c r="B9718">
        <v>9</v>
      </c>
      <c r="C9718">
        <v>21</v>
      </c>
      <c r="D9718" s="3">
        <v>2391</v>
      </c>
      <c r="E9718" s="3">
        <v>1854</v>
      </c>
    </row>
    <row r="9719" spans="1:5" x14ac:dyDescent="0.4">
      <c r="A9719">
        <v>2024</v>
      </c>
      <c r="B9719">
        <v>9</v>
      </c>
      <c r="C9719">
        <v>22</v>
      </c>
      <c r="D9719" s="3">
        <v>2313</v>
      </c>
      <c r="E9719" s="3">
        <v>1703</v>
      </c>
    </row>
    <row r="9720" spans="1:5" x14ac:dyDescent="0.4">
      <c r="A9720">
        <v>2024</v>
      </c>
      <c r="B9720">
        <v>9</v>
      </c>
      <c r="C9720">
        <v>23</v>
      </c>
      <c r="D9720" s="3">
        <v>2097</v>
      </c>
      <c r="E9720" s="3">
        <v>1664</v>
      </c>
    </row>
    <row r="9721" spans="1:5" x14ac:dyDescent="0.4">
      <c r="A9721">
        <v>2024</v>
      </c>
      <c r="B9721">
        <v>9</v>
      </c>
      <c r="C9721">
        <v>24</v>
      </c>
      <c r="D9721" s="3">
        <v>2000</v>
      </c>
      <c r="E9721" s="3">
        <v>1664</v>
      </c>
    </row>
    <row r="9722" spans="1:5" x14ac:dyDescent="0.4">
      <c r="A9722">
        <v>2024</v>
      </c>
      <c r="B9722">
        <v>9</v>
      </c>
      <c r="C9722">
        <v>25</v>
      </c>
      <c r="D9722" s="3">
        <v>1894</v>
      </c>
      <c r="E9722" s="3">
        <v>1595</v>
      </c>
    </row>
    <row r="9723" spans="1:5" x14ac:dyDescent="0.4">
      <c r="A9723">
        <v>2024</v>
      </c>
      <c r="B9723">
        <v>9</v>
      </c>
      <c r="C9723">
        <v>26</v>
      </c>
      <c r="D9723" s="3">
        <v>1833</v>
      </c>
      <c r="E9723" s="3">
        <v>1553</v>
      </c>
    </row>
    <row r="9724" spans="1:5" x14ac:dyDescent="0.4">
      <c r="A9724">
        <v>2024</v>
      </c>
      <c r="B9724">
        <v>9</v>
      </c>
      <c r="C9724">
        <v>27</v>
      </c>
      <c r="D9724" s="3">
        <v>1792</v>
      </c>
      <c r="E9724" s="3">
        <v>1535</v>
      </c>
    </row>
    <row r="9725" spans="1:5" x14ac:dyDescent="0.4">
      <c r="A9725">
        <v>2024</v>
      </c>
      <c r="B9725">
        <v>9</v>
      </c>
      <c r="C9725">
        <v>28</v>
      </c>
      <c r="D9725" s="3">
        <v>1846</v>
      </c>
      <c r="E9725" s="3">
        <v>1454</v>
      </c>
    </row>
    <row r="9726" spans="1:5" x14ac:dyDescent="0.4">
      <c r="A9726">
        <v>2024</v>
      </c>
      <c r="B9726">
        <v>9</v>
      </c>
      <c r="C9726">
        <v>29</v>
      </c>
      <c r="D9726" s="3">
        <v>1804</v>
      </c>
      <c r="E9726" s="3">
        <v>1481</v>
      </c>
    </row>
    <row r="9727" spans="1:5" x14ac:dyDescent="0.4">
      <c r="A9727">
        <v>2024</v>
      </c>
      <c r="B9727">
        <v>9</v>
      </c>
      <c r="C9727">
        <v>30</v>
      </c>
      <c r="D9727" s="3">
        <v>1732</v>
      </c>
      <c r="E9727" s="3">
        <v>1474</v>
      </c>
    </row>
    <row r="9728" spans="1:5" x14ac:dyDescent="0.4">
      <c r="A9728">
        <v>2024</v>
      </c>
      <c r="B9728">
        <v>9</v>
      </c>
      <c r="C9728">
        <v>31</v>
      </c>
      <c r="D9728" s="3">
        <v>1765</v>
      </c>
      <c r="E9728" s="3">
        <v>1347</v>
      </c>
    </row>
    <row r="9729" spans="1:5" x14ac:dyDescent="0.4">
      <c r="A9729">
        <v>2024</v>
      </c>
      <c r="B9729">
        <v>9</v>
      </c>
      <c r="C9729">
        <v>32</v>
      </c>
      <c r="D9729" s="3">
        <v>1698</v>
      </c>
      <c r="E9729" s="3">
        <v>1451</v>
      </c>
    </row>
    <row r="9730" spans="1:5" x14ac:dyDescent="0.4">
      <c r="A9730">
        <v>2024</v>
      </c>
      <c r="B9730">
        <v>9</v>
      </c>
      <c r="C9730">
        <v>33</v>
      </c>
      <c r="D9730" s="3">
        <v>1758</v>
      </c>
      <c r="E9730" s="3">
        <v>1486</v>
      </c>
    </row>
    <row r="9731" spans="1:5" x14ac:dyDescent="0.4">
      <c r="A9731">
        <v>2024</v>
      </c>
      <c r="B9731">
        <v>9</v>
      </c>
      <c r="C9731">
        <v>34</v>
      </c>
      <c r="D9731" s="3">
        <v>1735</v>
      </c>
      <c r="E9731" s="3">
        <v>1534</v>
      </c>
    </row>
    <row r="9732" spans="1:5" x14ac:dyDescent="0.4">
      <c r="A9732">
        <v>2024</v>
      </c>
      <c r="B9732">
        <v>9</v>
      </c>
      <c r="C9732">
        <v>35</v>
      </c>
      <c r="D9732" s="3">
        <v>1754</v>
      </c>
      <c r="E9732" s="3">
        <v>1624</v>
      </c>
    </row>
    <row r="9733" spans="1:5" x14ac:dyDescent="0.4">
      <c r="A9733">
        <v>2024</v>
      </c>
      <c r="B9733">
        <v>9</v>
      </c>
      <c r="C9733">
        <v>36</v>
      </c>
      <c r="D9733" s="3">
        <v>1907</v>
      </c>
      <c r="E9733" s="3">
        <v>1641</v>
      </c>
    </row>
    <row r="9734" spans="1:5" x14ac:dyDescent="0.4">
      <c r="A9734">
        <v>2024</v>
      </c>
      <c r="B9734">
        <v>9</v>
      </c>
      <c r="C9734">
        <v>37</v>
      </c>
      <c r="D9734" s="3">
        <v>1924</v>
      </c>
      <c r="E9734" s="3">
        <v>1715</v>
      </c>
    </row>
    <row r="9735" spans="1:5" x14ac:dyDescent="0.4">
      <c r="A9735">
        <v>2024</v>
      </c>
      <c r="B9735">
        <v>9</v>
      </c>
      <c r="C9735">
        <v>38</v>
      </c>
      <c r="D9735" s="3">
        <v>1952</v>
      </c>
      <c r="E9735" s="3">
        <v>1656</v>
      </c>
    </row>
    <row r="9736" spans="1:5" x14ac:dyDescent="0.4">
      <c r="A9736">
        <v>2024</v>
      </c>
      <c r="B9736">
        <v>9</v>
      </c>
      <c r="C9736">
        <v>39</v>
      </c>
      <c r="D9736" s="3">
        <v>2005</v>
      </c>
      <c r="E9736" s="3">
        <v>1866</v>
      </c>
    </row>
    <row r="9737" spans="1:5" x14ac:dyDescent="0.4">
      <c r="A9737">
        <v>2024</v>
      </c>
      <c r="B9737">
        <v>9</v>
      </c>
      <c r="C9737">
        <v>40</v>
      </c>
      <c r="D9737" s="3">
        <v>2015</v>
      </c>
      <c r="E9737" s="3">
        <v>1868</v>
      </c>
    </row>
    <row r="9738" spans="1:5" x14ac:dyDescent="0.4">
      <c r="A9738">
        <v>2024</v>
      </c>
      <c r="B9738">
        <v>9</v>
      </c>
      <c r="C9738">
        <v>41</v>
      </c>
      <c r="D9738" s="3">
        <v>2121</v>
      </c>
      <c r="E9738" s="3">
        <v>1997</v>
      </c>
    </row>
    <row r="9739" spans="1:5" x14ac:dyDescent="0.4">
      <c r="A9739">
        <v>2024</v>
      </c>
      <c r="B9739">
        <v>9</v>
      </c>
      <c r="C9739">
        <v>42</v>
      </c>
      <c r="D9739" s="3">
        <v>2120</v>
      </c>
      <c r="E9739" s="3">
        <v>1989</v>
      </c>
    </row>
    <row r="9740" spans="1:5" x14ac:dyDescent="0.4">
      <c r="A9740">
        <v>2024</v>
      </c>
      <c r="B9740">
        <v>9</v>
      </c>
      <c r="C9740">
        <v>43</v>
      </c>
      <c r="D9740" s="3">
        <v>2158</v>
      </c>
      <c r="E9740" s="3">
        <v>2053</v>
      </c>
    </row>
    <row r="9741" spans="1:5" x14ac:dyDescent="0.4">
      <c r="A9741">
        <v>2024</v>
      </c>
      <c r="B9741">
        <v>9</v>
      </c>
      <c r="C9741">
        <v>44</v>
      </c>
      <c r="D9741" s="3">
        <v>2232</v>
      </c>
      <c r="E9741" s="3">
        <v>2171</v>
      </c>
    </row>
    <row r="9742" spans="1:5" x14ac:dyDescent="0.4">
      <c r="A9742">
        <v>2024</v>
      </c>
      <c r="B9742">
        <v>9</v>
      </c>
      <c r="C9742">
        <v>45</v>
      </c>
      <c r="D9742" s="3">
        <v>2424</v>
      </c>
      <c r="E9742" s="3">
        <v>2251</v>
      </c>
    </row>
    <row r="9743" spans="1:5" x14ac:dyDescent="0.4">
      <c r="A9743">
        <v>2024</v>
      </c>
      <c r="B9743">
        <v>9</v>
      </c>
      <c r="C9743">
        <v>46</v>
      </c>
      <c r="D9743" s="3">
        <v>2486</v>
      </c>
      <c r="E9743" s="3">
        <v>2383</v>
      </c>
    </row>
    <row r="9744" spans="1:5" x14ac:dyDescent="0.4">
      <c r="A9744">
        <v>2024</v>
      </c>
      <c r="B9744">
        <v>9</v>
      </c>
      <c r="C9744">
        <v>47</v>
      </c>
      <c r="D9744" s="3">
        <v>2611</v>
      </c>
      <c r="E9744" s="3">
        <v>2505</v>
      </c>
    </row>
    <row r="9745" spans="1:5" x14ac:dyDescent="0.4">
      <c r="A9745">
        <v>2024</v>
      </c>
      <c r="B9745">
        <v>9</v>
      </c>
      <c r="C9745">
        <v>48</v>
      </c>
      <c r="D9745" s="3">
        <v>2883</v>
      </c>
      <c r="E9745" s="3">
        <v>2629</v>
      </c>
    </row>
    <row r="9746" spans="1:5" x14ac:dyDescent="0.4">
      <c r="A9746">
        <v>2024</v>
      </c>
      <c r="B9746">
        <v>9</v>
      </c>
      <c r="C9746">
        <v>49</v>
      </c>
      <c r="D9746" s="3">
        <v>2958</v>
      </c>
      <c r="E9746" s="3">
        <v>2877</v>
      </c>
    </row>
    <row r="9747" spans="1:5" x14ac:dyDescent="0.4">
      <c r="A9747">
        <v>2024</v>
      </c>
      <c r="B9747">
        <v>9</v>
      </c>
      <c r="C9747">
        <v>50</v>
      </c>
      <c r="D9747" s="3">
        <v>3204</v>
      </c>
      <c r="E9747" s="3">
        <v>3008</v>
      </c>
    </row>
    <row r="9748" spans="1:5" x14ac:dyDescent="0.4">
      <c r="A9748">
        <v>2024</v>
      </c>
      <c r="B9748">
        <v>9</v>
      </c>
      <c r="C9748">
        <v>51</v>
      </c>
      <c r="D9748" s="3">
        <v>3367</v>
      </c>
      <c r="E9748" s="3">
        <v>3115</v>
      </c>
    </row>
    <row r="9749" spans="1:5" x14ac:dyDescent="0.4">
      <c r="A9749">
        <v>2024</v>
      </c>
      <c r="B9749">
        <v>9</v>
      </c>
      <c r="C9749">
        <v>52</v>
      </c>
      <c r="D9749" s="3">
        <v>3356</v>
      </c>
      <c r="E9749" s="3">
        <v>3146</v>
      </c>
    </row>
    <row r="9750" spans="1:5" x14ac:dyDescent="0.4">
      <c r="A9750">
        <v>2024</v>
      </c>
      <c r="B9750">
        <v>9</v>
      </c>
      <c r="C9750">
        <v>53</v>
      </c>
      <c r="D9750" s="3">
        <v>3354</v>
      </c>
      <c r="E9750" s="3">
        <v>3194</v>
      </c>
    </row>
    <row r="9751" spans="1:5" x14ac:dyDescent="0.4">
      <c r="A9751">
        <v>2024</v>
      </c>
      <c r="B9751">
        <v>9</v>
      </c>
      <c r="C9751">
        <v>54</v>
      </c>
      <c r="D9751" s="3">
        <v>3206</v>
      </c>
      <c r="E9751" s="3">
        <v>2970</v>
      </c>
    </row>
    <row r="9752" spans="1:5" x14ac:dyDescent="0.4">
      <c r="A9752">
        <v>2024</v>
      </c>
      <c r="B9752">
        <v>9</v>
      </c>
      <c r="C9752">
        <v>55</v>
      </c>
      <c r="D9752" s="3">
        <v>3176</v>
      </c>
      <c r="E9752" s="3">
        <v>2905</v>
      </c>
    </row>
    <row r="9753" spans="1:5" x14ac:dyDescent="0.4">
      <c r="A9753">
        <v>2024</v>
      </c>
      <c r="B9753">
        <v>9</v>
      </c>
      <c r="C9753">
        <v>56</v>
      </c>
      <c r="D9753" s="3">
        <v>3011</v>
      </c>
      <c r="E9753" s="3">
        <v>2871</v>
      </c>
    </row>
    <row r="9754" spans="1:5" x14ac:dyDescent="0.4">
      <c r="A9754">
        <v>2024</v>
      </c>
      <c r="B9754">
        <v>9</v>
      </c>
      <c r="C9754">
        <v>57</v>
      </c>
      <c r="D9754" s="3">
        <v>2992</v>
      </c>
      <c r="E9754" s="3">
        <v>2874</v>
      </c>
    </row>
    <row r="9755" spans="1:5" x14ac:dyDescent="0.4">
      <c r="A9755">
        <v>2024</v>
      </c>
      <c r="B9755">
        <v>9</v>
      </c>
      <c r="C9755">
        <v>58</v>
      </c>
      <c r="D9755" s="3">
        <v>2310</v>
      </c>
      <c r="E9755" s="3">
        <v>2203</v>
      </c>
    </row>
    <row r="9756" spans="1:5" x14ac:dyDescent="0.4">
      <c r="A9756">
        <v>2024</v>
      </c>
      <c r="B9756">
        <v>9</v>
      </c>
      <c r="C9756">
        <v>59</v>
      </c>
      <c r="D9756" s="3">
        <v>2766</v>
      </c>
      <c r="E9756" s="3">
        <v>2707</v>
      </c>
    </row>
    <row r="9757" spans="1:5" x14ac:dyDescent="0.4">
      <c r="A9757">
        <v>2024</v>
      </c>
      <c r="B9757">
        <v>9</v>
      </c>
      <c r="C9757">
        <v>60</v>
      </c>
      <c r="D9757" s="3">
        <v>2547</v>
      </c>
      <c r="E9757" s="3">
        <v>2487</v>
      </c>
    </row>
    <row r="9758" spans="1:5" x14ac:dyDescent="0.4">
      <c r="A9758">
        <v>2024</v>
      </c>
      <c r="B9758">
        <v>9</v>
      </c>
      <c r="C9758">
        <v>61</v>
      </c>
      <c r="D9758" s="3">
        <v>2555</v>
      </c>
      <c r="E9758" s="3">
        <v>2414</v>
      </c>
    </row>
    <row r="9759" spans="1:5" x14ac:dyDescent="0.4">
      <c r="A9759">
        <v>2024</v>
      </c>
      <c r="B9759">
        <v>9</v>
      </c>
      <c r="C9759">
        <v>62</v>
      </c>
      <c r="D9759" s="3">
        <v>2437</v>
      </c>
      <c r="E9759" s="3">
        <v>2336</v>
      </c>
    </row>
    <row r="9760" spans="1:5" x14ac:dyDescent="0.4">
      <c r="A9760">
        <v>2024</v>
      </c>
      <c r="B9760">
        <v>9</v>
      </c>
      <c r="C9760">
        <v>63</v>
      </c>
      <c r="D9760" s="3">
        <v>2335</v>
      </c>
      <c r="E9760" s="3">
        <v>2266</v>
      </c>
    </row>
    <row r="9761" spans="1:5" x14ac:dyDescent="0.4">
      <c r="A9761">
        <v>2024</v>
      </c>
      <c r="B9761">
        <v>9</v>
      </c>
      <c r="C9761">
        <v>64</v>
      </c>
      <c r="D9761" s="3">
        <v>2324</v>
      </c>
      <c r="E9761" s="3">
        <v>2266</v>
      </c>
    </row>
    <row r="9762" spans="1:5" x14ac:dyDescent="0.4">
      <c r="A9762">
        <v>2024</v>
      </c>
      <c r="B9762">
        <v>9</v>
      </c>
      <c r="C9762">
        <v>65</v>
      </c>
      <c r="D9762" s="3">
        <v>2371</v>
      </c>
      <c r="E9762" s="3">
        <v>2282</v>
      </c>
    </row>
    <row r="9763" spans="1:5" x14ac:dyDescent="0.4">
      <c r="A9763">
        <v>2024</v>
      </c>
      <c r="B9763">
        <v>9</v>
      </c>
      <c r="C9763">
        <v>66</v>
      </c>
      <c r="D9763" s="3">
        <v>2220</v>
      </c>
      <c r="E9763" s="3">
        <v>2165</v>
      </c>
    </row>
    <row r="9764" spans="1:5" x14ac:dyDescent="0.4">
      <c r="A9764">
        <v>2024</v>
      </c>
      <c r="B9764">
        <v>9</v>
      </c>
      <c r="C9764">
        <v>67</v>
      </c>
      <c r="D9764" s="3">
        <v>2138</v>
      </c>
      <c r="E9764" s="3">
        <v>2149</v>
      </c>
    </row>
    <row r="9765" spans="1:5" x14ac:dyDescent="0.4">
      <c r="A9765">
        <v>2024</v>
      </c>
      <c r="B9765">
        <v>9</v>
      </c>
      <c r="C9765">
        <v>68</v>
      </c>
      <c r="D9765" s="3">
        <v>2199</v>
      </c>
      <c r="E9765" s="3">
        <v>2278</v>
      </c>
    </row>
    <row r="9766" spans="1:5" x14ac:dyDescent="0.4">
      <c r="A9766">
        <v>2024</v>
      </c>
      <c r="B9766">
        <v>9</v>
      </c>
      <c r="C9766">
        <v>69</v>
      </c>
      <c r="D9766" s="3">
        <v>2250</v>
      </c>
      <c r="E9766" s="3">
        <v>2352</v>
      </c>
    </row>
    <row r="9767" spans="1:5" x14ac:dyDescent="0.4">
      <c r="A9767">
        <v>2024</v>
      </c>
      <c r="B9767">
        <v>9</v>
      </c>
      <c r="C9767">
        <v>70</v>
      </c>
      <c r="D9767" s="3">
        <v>2261</v>
      </c>
      <c r="E9767" s="3">
        <v>2366</v>
      </c>
    </row>
    <row r="9768" spans="1:5" x14ac:dyDescent="0.4">
      <c r="A9768">
        <v>2024</v>
      </c>
      <c r="B9768">
        <v>9</v>
      </c>
      <c r="C9768">
        <v>71</v>
      </c>
      <c r="D9768" s="3">
        <v>2388</v>
      </c>
      <c r="E9768" s="3">
        <v>2464</v>
      </c>
    </row>
    <row r="9769" spans="1:5" x14ac:dyDescent="0.4">
      <c r="A9769">
        <v>2024</v>
      </c>
      <c r="B9769">
        <v>9</v>
      </c>
      <c r="C9769">
        <v>72</v>
      </c>
      <c r="D9769" s="3">
        <v>2547</v>
      </c>
      <c r="E9769" s="3">
        <v>2769</v>
      </c>
    </row>
    <row r="9770" spans="1:5" x14ac:dyDescent="0.4">
      <c r="A9770">
        <v>2024</v>
      </c>
      <c r="B9770">
        <v>9</v>
      </c>
      <c r="C9770">
        <v>73</v>
      </c>
      <c r="D9770" s="3">
        <v>2648</v>
      </c>
      <c r="E9770" s="3">
        <v>2966</v>
      </c>
    </row>
    <row r="9771" spans="1:5" x14ac:dyDescent="0.4">
      <c r="A9771">
        <v>2024</v>
      </c>
      <c r="B9771">
        <v>9</v>
      </c>
      <c r="C9771">
        <v>74</v>
      </c>
      <c r="D9771" s="3">
        <v>2875</v>
      </c>
      <c r="E9771" s="3">
        <v>3277</v>
      </c>
    </row>
    <row r="9772" spans="1:5" x14ac:dyDescent="0.4">
      <c r="A9772">
        <v>2024</v>
      </c>
      <c r="B9772">
        <v>9</v>
      </c>
      <c r="C9772">
        <v>75</v>
      </c>
      <c r="D9772" s="3">
        <v>3228</v>
      </c>
      <c r="E9772" s="3">
        <v>3658</v>
      </c>
    </row>
    <row r="9773" spans="1:5" x14ac:dyDescent="0.4">
      <c r="A9773">
        <v>2024</v>
      </c>
      <c r="B9773">
        <v>9</v>
      </c>
      <c r="C9773">
        <v>76</v>
      </c>
      <c r="D9773" s="3">
        <v>3012</v>
      </c>
      <c r="E9773" s="3">
        <v>3712</v>
      </c>
    </row>
    <row r="9774" spans="1:5" x14ac:dyDescent="0.4">
      <c r="A9774">
        <v>2024</v>
      </c>
      <c r="B9774">
        <v>9</v>
      </c>
      <c r="C9774">
        <v>77</v>
      </c>
      <c r="D9774" s="3">
        <v>3003</v>
      </c>
      <c r="E9774" s="3">
        <v>3692</v>
      </c>
    </row>
    <row r="9775" spans="1:5" x14ac:dyDescent="0.4">
      <c r="A9775">
        <v>2024</v>
      </c>
      <c r="B9775">
        <v>9</v>
      </c>
      <c r="C9775">
        <v>78</v>
      </c>
      <c r="D9775" s="3">
        <v>1721</v>
      </c>
      <c r="E9775" s="3">
        <v>2239</v>
      </c>
    </row>
    <row r="9776" spans="1:5" x14ac:dyDescent="0.4">
      <c r="A9776">
        <v>2024</v>
      </c>
      <c r="B9776">
        <v>9</v>
      </c>
      <c r="C9776">
        <v>79</v>
      </c>
      <c r="D9776" s="3">
        <v>1862</v>
      </c>
      <c r="E9776" s="3">
        <v>2461</v>
      </c>
    </row>
    <row r="9777" spans="1:5" x14ac:dyDescent="0.4">
      <c r="A9777">
        <v>2024</v>
      </c>
      <c r="B9777">
        <v>9</v>
      </c>
      <c r="C9777">
        <v>80</v>
      </c>
      <c r="D9777" s="3">
        <v>2336</v>
      </c>
      <c r="E9777" s="3">
        <v>3083</v>
      </c>
    </row>
    <row r="9778" spans="1:5" x14ac:dyDescent="0.4">
      <c r="A9778">
        <v>2024</v>
      </c>
      <c r="B9778">
        <v>9</v>
      </c>
      <c r="C9778">
        <v>81</v>
      </c>
      <c r="D9778" s="3">
        <v>2195</v>
      </c>
      <c r="E9778" s="3">
        <v>2807</v>
      </c>
    </row>
    <row r="9779" spans="1:5" x14ac:dyDescent="0.4">
      <c r="A9779">
        <v>2024</v>
      </c>
      <c r="B9779">
        <v>9</v>
      </c>
      <c r="C9779">
        <v>82</v>
      </c>
      <c r="D9779" s="3">
        <v>2194</v>
      </c>
      <c r="E9779" s="3">
        <v>2795</v>
      </c>
    </row>
    <row r="9780" spans="1:5" x14ac:dyDescent="0.4">
      <c r="A9780">
        <v>2024</v>
      </c>
      <c r="B9780">
        <v>9</v>
      </c>
      <c r="C9780">
        <v>83</v>
      </c>
      <c r="D9780" s="3">
        <v>1998</v>
      </c>
      <c r="E9780" s="3">
        <v>2659</v>
      </c>
    </row>
    <row r="9781" spans="1:5" x14ac:dyDescent="0.4">
      <c r="A9781">
        <v>2024</v>
      </c>
      <c r="B9781">
        <v>9</v>
      </c>
      <c r="C9781">
        <v>84</v>
      </c>
      <c r="D9781" s="3">
        <v>1595</v>
      </c>
      <c r="E9781" s="3">
        <v>2300</v>
      </c>
    </row>
    <row r="9782" spans="1:5" x14ac:dyDescent="0.4">
      <c r="A9782">
        <v>2024</v>
      </c>
      <c r="B9782">
        <v>9</v>
      </c>
      <c r="C9782">
        <v>85</v>
      </c>
      <c r="D9782" s="3">
        <v>1364</v>
      </c>
      <c r="E9782" s="3">
        <v>1895</v>
      </c>
    </row>
    <row r="9783" spans="1:5" x14ac:dyDescent="0.4">
      <c r="A9783">
        <v>2024</v>
      </c>
      <c r="B9783">
        <v>9</v>
      </c>
      <c r="C9783">
        <v>86</v>
      </c>
      <c r="D9783" s="3">
        <v>1197</v>
      </c>
      <c r="E9783" s="3">
        <v>1895</v>
      </c>
    </row>
    <row r="9784" spans="1:5" x14ac:dyDescent="0.4">
      <c r="A9784">
        <v>2024</v>
      </c>
      <c r="B9784">
        <v>9</v>
      </c>
      <c r="C9784">
        <v>87</v>
      </c>
      <c r="D9784" s="3">
        <v>1124</v>
      </c>
      <c r="E9784" s="3">
        <v>1717</v>
      </c>
    </row>
    <row r="9785" spans="1:5" x14ac:dyDescent="0.4">
      <c r="A9785">
        <v>2024</v>
      </c>
      <c r="B9785">
        <v>9</v>
      </c>
      <c r="C9785">
        <v>88</v>
      </c>
      <c r="D9785" s="3">
        <v>981</v>
      </c>
      <c r="E9785" s="3">
        <v>1609</v>
      </c>
    </row>
    <row r="9786" spans="1:5" x14ac:dyDescent="0.4">
      <c r="A9786">
        <v>2024</v>
      </c>
      <c r="B9786">
        <v>9</v>
      </c>
      <c r="C9786">
        <v>89</v>
      </c>
      <c r="D9786" s="3">
        <v>894</v>
      </c>
      <c r="E9786" s="3">
        <v>1519</v>
      </c>
    </row>
    <row r="9787" spans="1:5" x14ac:dyDescent="0.4">
      <c r="A9787">
        <v>2024</v>
      </c>
      <c r="B9787">
        <v>9</v>
      </c>
      <c r="C9787">
        <v>90</v>
      </c>
      <c r="D9787" s="3">
        <v>622</v>
      </c>
      <c r="E9787" s="3">
        <v>1244</v>
      </c>
    </row>
    <row r="9788" spans="1:5" x14ac:dyDescent="0.4">
      <c r="A9788">
        <v>2024</v>
      </c>
      <c r="B9788">
        <v>9</v>
      </c>
      <c r="C9788">
        <v>91</v>
      </c>
      <c r="D9788" s="3">
        <v>510</v>
      </c>
      <c r="E9788" s="3">
        <v>1117</v>
      </c>
    </row>
    <row r="9789" spans="1:5" x14ac:dyDescent="0.4">
      <c r="A9789">
        <v>2024</v>
      </c>
      <c r="B9789">
        <v>9</v>
      </c>
      <c r="C9789">
        <v>92</v>
      </c>
      <c r="D9789" s="3">
        <v>396</v>
      </c>
      <c r="E9789" s="3">
        <v>936</v>
      </c>
    </row>
    <row r="9790" spans="1:5" x14ac:dyDescent="0.4">
      <c r="A9790">
        <v>2024</v>
      </c>
      <c r="B9790">
        <v>9</v>
      </c>
      <c r="C9790">
        <v>93</v>
      </c>
      <c r="D9790" s="3">
        <v>294</v>
      </c>
      <c r="E9790" s="3">
        <v>712</v>
      </c>
    </row>
    <row r="9791" spans="1:5" x14ac:dyDescent="0.4">
      <c r="A9791">
        <v>2024</v>
      </c>
      <c r="B9791">
        <v>9</v>
      </c>
      <c r="C9791">
        <v>94</v>
      </c>
      <c r="D9791" s="3">
        <v>195</v>
      </c>
      <c r="E9791" s="3">
        <v>587</v>
      </c>
    </row>
    <row r="9792" spans="1:5" x14ac:dyDescent="0.4">
      <c r="A9792">
        <v>2024</v>
      </c>
      <c r="B9792">
        <v>9</v>
      </c>
      <c r="C9792">
        <v>95</v>
      </c>
      <c r="D9792" s="3">
        <v>128</v>
      </c>
      <c r="E9792" s="3">
        <v>477</v>
      </c>
    </row>
    <row r="9793" spans="1:5" x14ac:dyDescent="0.4">
      <c r="A9793">
        <v>2024</v>
      </c>
      <c r="B9793">
        <v>9</v>
      </c>
      <c r="C9793">
        <v>96</v>
      </c>
      <c r="D9793" s="3">
        <v>119</v>
      </c>
      <c r="E9793" s="3">
        <v>350</v>
      </c>
    </row>
    <row r="9794" spans="1:5" x14ac:dyDescent="0.4">
      <c r="A9794">
        <v>2024</v>
      </c>
      <c r="B9794">
        <v>9</v>
      </c>
      <c r="C9794">
        <v>97</v>
      </c>
      <c r="D9794" s="3">
        <v>69</v>
      </c>
      <c r="E9794" s="3">
        <v>264</v>
      </c>
    </row>
    <row r="9795" spans="1:5" x14ac:dyDescent="0.4">
      <c r="A9795">
        <v>2024</v>
      </c>
      <c r="B9795">
        <v>9</v>
      </c>
      <c r="C9795">
        <v>98</v>
      </c>
      <c r="D9795" s="3">
        <v>48</v>
      </c>
      <c r="E9795" s="3">
        <v>195</v>
      </c>
    </row>
    <row r="9796" spans="1:5" x14ac:dyDescent="0.4">
      <c r="A9796">
        <v>2024</v>
      </c>
      <c r="B9796">
        <v>9</v>
      </c>
      <c r="C9796">
        <v>99</v>
      </c>
      <c r="D9796" s="3">
        <v>20</v>
      </c>
      <c r="E9796" s="3">
        <v>145</v>
      </c>
    </row>
    <row r="9797" spans="1:5" x14ac:dyDescent="0.4">
      <c r="A9797">
        <v>2024</v>
      </c>
      <c r="B9797">
        <v>9</v>
      </c>
      <c r="C9797">
        <v>100</v>
      </c>
      <c r="D9797" s="3">
        <v>12</v>
      </c>
      <c r="E9797" s="3">
        <v>75</v>
      </c>
    </row>
    <row r="9798" spans="1:5" x14ac:dyDescent="0.4">
      <c r="A9798">
        <v>2024</v>
      </c>
      <c r="B9798">
        <v>9</v>
      </c>
      <c r="C9798">
        <v>101</v>
      </c>
      <c r="D9798" s="3">
        <v>6</v>
      </c>
      <c r="E9798" s="3">
        <v>63</v>
      </c>
    </row>
    <row r="9799" spans="1:5" x14ac:dyDescent="0.4">
      <c r="A9799">
        <v>2024</v>
      </c>
      <c r="B9799">
        <v>9</v>
      </c>
      <c r="C9799">
        <v>102</v>
      </c>
      <c r="D9799" s="3">
        <v>5</v>
      </c>
      <c r="E9799" s="3">
        <v>37</v>
      </c>
    </row>
    <row r="9800" spans="1:5" x14ac:dyDescent="0.4">
      <c r="A9800">
        <v>2024</v>
      </c>
      <c r="B9800">
        <v>9</v>
      </c>
      <c r="C9800">
        <v>103</v>
      </c>
      <c r="D9800" s="3">
        <v>1</v>
      </c>
      <c r="E9800" s="3">
        <v>22</v>
      </c>
    </row>
    <row r="9801" spans="1:5" x14ac:dyDescent="0.4">
      <c r="A9801">
        <v>2024</v>
      </c>
      <c r="B9801">
        <v>9</v>
      </c>
      <c r="C9801">
        <v>104</v>
      </c>
      <c r="D9801" s="3">
        <v>1</v>
      </c>
      <c r="E9801" s="3">
        <v>17</v>
      </c>
    </row>
    <row r="9802" spans="1:5" x14ac:dyDescent="0.4">
      <c r="A9802">
        <v>2024</v>
      </c>
      <c r="B9802">
        <v>9</v>
      </c>
      <c r="C9802">
        <v>105</v>
      </c>
      <c r="D9802" s="3">
        <v>1</v>
      </c>
      <c r="E9802" s="3">
        <v>10</v>
      </c>
    </row>
    <row r="9803" spans="1:5" x14ac:dyDescent="0.4">
      <c r="A9803">
        <v>2024</v>
      </c>
      <c r="B9803">
        <v>9</v>
      </c>
      <c r="C9803">
        <v>106</v>
      </c>
      <c r="D9803" s="3"/>
      <c r="E9803" s="3">
        <v>3</v>
      </c>
    </row>
    <row r="9804" spans="1:5" x14ac:dyDescent="0.4">
      <c r="A9804">
        <v>2024</v>
      </c>
      <c r="B9804">
        <v>9</v>
      </c>
      <c r="C9804">
        <v>107</v>
      </c>
      <c r="D9804" s="3"/>
      <c r="E9804" s="3">
        <v>1</v>
      </c>
    </row>
    <row r="9805" spans="1:5" x14ac:dyDescent="0.4">
      <c r="A9805">
        <v>2024</v>
      </c>
      <c r="B9805">
        <v>9</v>
      </c>
      <c r="C9805">
        <v>108</v>
      </c>
      <c r="D9805" s="3"/>
      <c r="E9805" s="3">
        <v>1</v>
      </c>
    </row>
    <row r="9806" spans="1:5" x14ac:dyDescent="0.4">
      <c r="A9806">
        <v>2024</v>
      </c>
      <c r="B9806">
        <v>9</v>
      </c>
      <c r="C9806">
        <v>109</v>
      </c>
      <c r="D9806" s="3"/>
      <c r="E9806" s="3"/>
    </row>
    <row r="9807" spans="1:5" x14ac:dyDescent="0.4">
      <c r="A9807">
        <v>2024</v>
      </c>
      <c r="B9807">
        <v>9</v>
      </c>
      <c r="C9807">
        <v>110</v>
      </c>
      <c r="D9807" s="3"/>
      <c r="E9807" s="3"/>
    </row>
    <row r="9808" spans="1:5" x14ac:dyDescent="0.4">
      <c r="A9808">
        <v>2024</v>
      </c>
      <c r="B9808">
        <v>9</v>
      </c>
      <c r="C9808">
        <v>111</v>
      </c>
      <c r="D9808" s="3"/>
      <c r="E9808" s="3"/>
    </row>
    <row r="9809" spans="1:5" x14ac:dyDescent="0.4">
      <c r="A9809">
        <v>2024</v>
      </c>
      <c r="B9809">
        <v>9</v>
      </c>
      <c r="C9809">
        <v>112</v>
      </c>
      <c r="D9809" s="3"/>
      <c r="E9809" s="3"/>
    </row>
    <row r="9810" spans="1:5" x14ac:dyDescent="0.4">
      <c r="A9810">
        <v>2024</v>
      </c>
      <c r="B9810">
        <v>9</v>
      </c>
      <c r="C9810">
        <v>113</v>
      </c>
      <c r="D9810" s="3"/>
      <c r="E9810" s="3"/>
    </row>
    <row r="9811" spans="1:5" x14ac:dyDescent="0.4">
      <c r="A9811">
        <v>2024</v>
      </c>
      <c r="B9811">
        <v>9</v>
      </c>
      <c r="C9811">
        <v>114</v>
      </c>
      <c r="D9811" s="3"/>
      <c r="E9811" s="3"/>
    </row>
    <row r="9812" spans="1:5" x14ac:dyDescent="0.4">
      <c r="A9812">
        <v>2024</v>
      </c>
      <c r="B9812">
        <v>9</v>
      </c>
      <c r="C9812">
        <v>115</v>
      </c>
      <c r="D9812" s="3"/>
      <c r="E9812" s="3"/>
    </row>
    <row r="9813" spans="1:5" x14ac:dyDescent="0.4">
      <c r="A9813">
        <v>2024</v>
      </c>
      <c r="B9813">
        <v>9</v>
      </c>
      <c r="C9813">
        <v>116</v>
      </c>
      <c r="D9813" s="3"/>
      <c r="E9813" s="3"/>
    </row>
    <row r="9814" spans="1:5" x14ac:dyDescent="0.4">
      <c r="A9814">
        <v>2024</v>
      </c>
      <c r="B9814">
        <v>9</v>
      </c>
      <c r="C9814">
        <v>117</v>
      </c>
      <c r="D9814" s="3"/>
      <c r="E9814" s="3"/>
    </row>
    <row r="9815" spans="1:5" x14ac:dyDescent="0.4">
      <c r="A9815">
        <v>2024</v>
      </c>
      <c r="B9815">
        <v>9</v>
      </c>
      <c r="C9815">
        <v>118</v>
      </c>
      <c r="D9815" s="3"/>
      <c r="E9815" s="3"/>
    </row>
    <row r="9816" spans="1:5" x14ac:dyDescent="0.4">
      <c r="A9816">
        <v>2024</v>
      </c>
      <c r="B9816">
        <v>9</v>
      </c>
      <c r="C9816">
        <v>119</v>
      </c>
      <c r="D9816" s="3"/>
      <c r="E9816" s="3"/>
    </row>
    <row r="9817" spans="1:5" x14ac:dyDescent="0.4">
      <c r="A9817">
        <v>2024</v>
      </c>
      <c r="B9817">
        <v>9</v>
      </c>
      <c r="C9817">
        <v>120</v>
      </c>
      <c r="D9817" s="3"/>
      <c r="E9817" s="3"/>
    </row>
    <row r="9818" spans="1:5" x14ac:dyDescent="0.4">
      <c r="A9818">
        <v>2024</v>
      </c>
      <c r="B9818">
        <v>9</v>
      </c>
      <c r="C9818">
        <v>121</v>
      </c>
      <c r="D9818" s="3"/>
      <c r="E9818" s="3"/>
    </row>
    <row r="9819" spans="1:5" x14ac:dyDescent="0.4">
      <c r="A9819">
        <v>2024</v>
      </c>
      <c r="B9819">
        <v>9</v>
      </c>
      <c r="C9819">
        <v>122</v>
      </c>
      <c r="D9819" s="3"/>
      <c r="E9819" s="3"/>
    </row>
    <row r="9820" spans="1:5" x14ac:dyDescent="0.4">
      <c r="A9820">
        <v>2024</v>
      </c>
      <c r="B9820">
        <v>9</v>
      </c>
      <c r="C9820">
        <v>123</v>
      </c>
      <c r="D9820" s="3"/>
      <c r="E9820" s="3"/>
    </row>
    <row r="9821" spans="1:5" x14ac:dyDescent="0.4">
      <c r="A9821">
        <v>2024</v>
      </c>
      <c r="B9821">
        <v>9</v>
      </c>
      <c r="C9821">
        <v>124</v>
      </c>
      <c r="D9821" s="3"/>
      <c r="E9821" s="3"/>
    </row>
    <row r="9822" spans="1:5" x14ac:dyDescent="0.4">
      <c r="A9822">
        <v>2024</v>
      </c>
      <c r="B9822">
        <v>9</v>
      </c>
      <c r="C9822">
        <v>125</v>
      </c>
      <c r="D9822" s="3"/>
      <c r="E9822" s="3"/>
    </row>
    <row r="9823" spans="1:5" x14ac:dyDescent="0.4">
      <c r="A9823">
        <v>2024</v>
      </c>
      <c r="B9823">
        <v>9</v>
      </c>
      <c r="C9823">
        <v>126</v>
      </c>
      <c r="D9823" s="3"/>
      <c r="E9823" s="3"/>
    </row>
    <row r="9824" spans="1:5" x14ac:dyDescent="0.4">
      <c r="A9824">
        <v>2024</v>
      </c>
      <c r="B9824">
        <v>9</v>
      </c>
      <c r="C9824">
        <v>127</v>
      </c>
      <c r="D9824" s="3"/>
      <c r="E9824" s="3"/>
    </row>
    <row r="9825" spans="1:5" x14ac:dyDescent="0.4">
      <c r="A9825">
        <v>2024</v>
      </c>
      <c r="B9825">
        <v>9</v>
      </c>
      <c r="C9825">
        <v>128</v>
      </c>
      <c r="D9825" s="3"/>
      <c r="E9825" s="3"/>
    </row>
    <row r="9826" spans="1:5" x14ac:dyDescent="0.4">
      <c r="A9826">
        <v>2024</v>
      </c>
      <c r="B9826">
        <v>9</v>
      </c>
      <c r="C9826">
        <v>129</v>
      </c>
      <c r="D9826" s="3"/>
      <c r="E9826" s="3"/>
    </row>
    <row r="9827" spans="1:5" x14ac:dyDescent="0.4">
      <c r="A9827">
        <v>2024</v>
      </c>
      <c r="B9827">
        <v>9</v>
      </c>
      <c r="C9827">
        <v>130</v>
      </c>
      <c r="D9827" s="3"/>
      <c r="E9827" s="3"/>
    </row>
    <row r="9828" spans="1:5" x14ac:dyDescent="0.4">
      <c r="A9828">
        <v>2024</v>
      </c>
      <c r="B9828">
        <v>10</v>
      </c>
      <c r="C9828">
        <v>0</v>
      </c>
      <c r="D9828" s="3">
        <v>765</v>
      </c>
      <c r="E9828" s="3">
        <v>773</v>
      </c>
    </row>
    <row r="9829" spans="1:5" x14ac:dyDescent="0.4">
      <c r="A9829">
        <v>2024</v>
      </c>
      <c r="B9829">
        <v>10</v>
      </c>
      <c r="C9829">
        <v>1</v>
      </c>
      <c r="D9829" s="3">
        <v>871</v>
      </c>
      <c r="E9829" s="3">
        <v>855</v>
      </c>
    </row>
    <row r="9830" spans="1:5" x14ac:dyDescent="0.4">
      <c r="A9830">
        <v>2024</v>
      </c>
      <c r="B9830">
        <v>10</v>
      </c>
      <c r="C9830">
        <v>2</v>
      </c>
      <c r="D9830" s="3">
        <v>931</v>
      </c>
      <c r="E9830" s="3">
        <v>997</v>
      </c>
    </row>
    <row r="9831" spans="1:5" x14ac:dyDescent="0.4">
      <c r="A9831">
        <v>2024</v>
      </c>
      <c r="B9831">
        <v>10</v>
      </c>
      <c r="C9831">
        <v>3</v>
      </c>
      <c r="D9831" s="3">
        <v>1004</v>
      </c>
      <c r="E9831" s="3">
        <v>954</v>
      </c>
    </row>
    <row r="9832" spans="1:5" x14ac:dyDescent="0.4">
      <c r="A9832">
        <v>2024</v>
      </c>
      <c r="B9832">
        <v>10</v>
      </c>
      <c r="C9832">
        <v>4</v>
      </c>
      <c r="D9832" s="3">
        <v>1111</v>
      </c>
      <c r="E9832" s="3">
        <v>1048</v>
      </c>
    </row>
    <row r="9833" spans="1:5" x14ac:dyDescent="0.4">
      <c r="A9833">
        <v>2024</v>
      </c>
      <c r="B9833">
        <v>10</v>
      </c>
      <c r="C9833">
        <v>5</v>
      </c>
      <c r="D9833" s="3">
        <v>1209</v>
      </c>
      <c r="E9833" s="3">
        <v>1051</v>
      </c>
    </row>
    <row r="9834" spans="1:5" x14ac:dyDescent="0.4">
      <c r="A9834">
        <v>2024</v>
      </c>
      <c r="B9834">
        <v>10</v>
      </c>
      <c r="C9834">
        <v>6</v>
      </c>
      <c r="D9834" s="3">
        <v>1239</v>
      </c>
      <c r="E9834" s="3">
        <v>1155</v>
      </c>
    </row>
    <row r="9835" spans="1:5" x14ac:dyDescent="0.4">
      <c r="A9835">
        <v>2024</v>
      </c>
      <c r="B9835">
        <v>10</v>
      </c>
      <c r="C9835">
        <v>7</v>
      </c>
      <c r="D9835" s="3">
        <v>1286</v>
      </c>
      <c r="E9835" s="3">
        <v>1205</v>
      </c>
    </row>
    <row r="9836" spans="1:5" x14ac:dyDescent="0.4">
      <c r="A9836">
        <v>2024</v>
      </c>
      <c r="B9836">
        <v>10</v>
      </c>
      <c r="C9836">
        <v>8</v>
      </c>
      <c r="D9836" s="3">
        <v>1426</v>
      </c>
      <c r="E9836" s="3">
        <v>1279</v>
      </c>
    </row>
    <row r="9837" spans="1:5" x14ac:dyDescent="0.4">
      <c r="A9837">
        <v>2024</v>
      </c>
      <c r="B9837">
        <v>10</v>
      </c>
      <c r="C9837">
        <v>9</v>
      </c>
      <c r="D9837" s="3">
        <v>1377</v>
      </c>
      <c r="E9837" s="3">
        <v>1321</v>
      </c>
    </row>
    <row r="9838" spans="1:5" x14ac:dyDescent="0.4">
      <c r="A9838">
        <v>2024</v>
      </c>
      <c r="B9838">
        <v>10</v>
      </c>
      <c r="C9838">
        <v>10</v>
      </c>
      <c r="D9838" s="3">
        <v>1394</v>
      </c>
      <c r="E9838" s="3">
        <v>1349</v>
      </c>
    </row>
    <row r="9839" spans="1:5" x14ac:dyDescent="0.4">
      <c r="A9839">
        <v>2024</v>
      </c>
      <c r="B9839">
        <v>10</v>
      </c>
      <c r="C9839">
        <v>11</v>
      </c>
      <c r="D9839" s="3">
        <v>1424</v>
      </c>
      <c r="E9839" s="3">
        <v>1443</v>
      </c>
    </row>
    <row r="9840" spans="1:5" x14ac:dyDescent="0.4">
      <c r="A9840">
        <v>2024</v>
      </c>
      <c r="B9840">
        <v>10</v>
      </c>
      <c r="C9840">
        <v>12</v>
      </c>
      <c r="D9840" s="3">
        <v>1485</v>
      </c>
      <c r="E9840" s="3">
        <v>1426</v>
      </c>
    </row>
    <row r="9841" spans="1:5" x14ac:dyDescent="0.4">
      <c r="A9841">
        <v>2024</v>
      </c>
      <c r="B9841">
        <v>10</v>
      </c>
      <c r="C9841">
        <v>13</v>
      </c>
      <c r="D9841" s="3">
        <v>1563</v>
      </c>
      <c r="E9841" s="3">
        <v>1528</v>
      </c>
    </row>
    <row r="9842" spans="1:5" x14ac:dyDescent="0.4">
      <c r="A9842">
        <v>2024</v>
      </c>
      <c r="B9842">
        <v>10</v>
      </c>
      <c r="C9842">
        <v>14</v>
      </c>
      <c r="D9842" s="3">
        <v>1595</v>
      </c>
      <c r="E9842" s="3">
        <v>1495</v>
      </c>
    </row>
    <row r="9843" spans="1:5" x14ac:dyDescent="0.4">
      <c r="A9843">
        <v>2024</v>
      </c>
      <c r="B9843">
        <v>10</v>
      </c>
      <c r="C9843">
        <v>15</v>
      </c>
      <c r="D9843" s="3">
        <v>1697</v>
      </c>
      <c r="E9843" s="3">
        <v>1501</v>
      </c>
    </row>
    <row r="9844" spans="1:5" x14ac:dyDescent="0.4">
      <c r="A9844">
        <v>2024</v>
      </c>
      <c r="B9844">
        <v>10</v>
      </c>
      <c r="C9844">
        <v>16</v>
      </c>
      <c r="D9844" s="3">
        <v>1903</v>
      </c>
      <c r="E9844" s="3">
        <v>1535</v>
      </c>
    </row>
    <row r="9845" spans="1:5" x14ac:dyDescent="0.4">
      <c r="A9845">
        <v>2024</v>
      </c>
      <c r="B9845">
        <v>10</v>
      </c>
      <c r="C9845">
        <v>17</v>
      </c>
      <c r="D9845" s="3">
        <v>1999</v>
      </c>
      <c r="E9845" s="3">
        <v>1637</v>
      </c>
    </row>
    <row r="9846" spans="1:5" x14ac:dyDescent="0.4">
      <c r="A9846">
        <v>2024</v>
      </c>
      <c r="B9846">
        <v>10</v>
      </c>
      <c r="C9846">
        <v>18</v>
      </c>
      <c r="D9846" s="3">
        <v>2132</v>
      </c>
      <c r="E9846" s="3">
        <v>1638</v>
      </c>
    </row>
    <row r="9847" spans="1:5" x14ac:dyDescent="0.4">
      <c r="A9847">
        <v>2024</v>
      </c>
      <c r="B9847">
        <v>10</v>
      </c>
      <c r="C9847">
        <v>19</v>
      </c>
      <c r="D9847" s="3">
        <v>2225</v>
      </c>
      <c r="E9847" s="3">
        <v>1759</v>
      </c>
    </row>
    <row r="9848" spans="1:5" x14ac:dyDescent="0.4">
      <c r="A9848">
        <v>2024</v>
      </c>
      <c r="B9848">
        <v>10</v>
      </c>
      <c r="C9848">
        <v>20</v>
      </c>
      <c r="D9848" s="3">
        <v>2379</v>
      </c>
      <c r="E9848" s="3">
        <v>1775</v>
      </c>
    </row>
    <row r="9849" spans="1:5" x14ac:dyDescent="0.4">
      <c r="A9849">
        <v>2024</v>
      </c>
      <c r="B9849">
        <v>10</v>
      </c>
      <c r="C9849">
        <v>21</v>
      </c>
      <c r="D9849" s="3">
        <v>2407</v>
      </c>
      <c r="E9849" s="3">
        <v>1867</v>
      </c>
    </row>
    <row r="9850" spans="1:5" x14ac:dyDescent="0.4">
      <c r="A9850">
        <v>2024</v>
      </c>
      <c r="B9850">
        <v>10</v>
      </c>
      <c r="C9850">
        <v>22</v>
      </c>
      <c r="D9850" s="3">
        <v>2314</v>
      </c>
      <c r="E9850" s="3">
        <v>1713</v>
      </c>
    </row>
    <row r="9851" spans="1:5" x14ac:dyDescent="0.4">
      <c r="A9851">
        <v>2024</v>
      </c>
      <c r="B9851">
        <v>10</v>
      </c>
      <c r="C9851">
        <v>23</v>
      </c>
      <c r="D9851" s="3">
        <v>2106</v>
      </c>
      <c r="E9851" s="3">
        <v>1682</v>
      </c>
    </row>
    <row r="9852" spans="1:5" x14ac:dyDescent="0.4">
      <c r="A9852">
        <v>2024</v>
      </c>
      <c r="B9852">
        <v>10</v>
      </c>
      <c r="C9852">
        <v>24</v>
      </c>
      <c r="D9852" s="3">
        <v>2036</v>
      </c>
      <c r="E9852" s="3">
        <v>1659</v>
      </c>
    </row>
    <row r="9853" spans="1:5" x14ac:dyDescent="0.4">
      <c r="A9853">
        <v>2024</v>
      </c>
      <c r="B9853">
        <v>10</v>
      </c>
      <c r="C9853">
        <v>25</v>
      </c>
      <c r="D9853" s="3">
        <v>1898</v>
      </c>
      <c r="E9853" s="3">
        <v>1599</v>
      </c>
    </row>
    <row r="9854" spans="1:5" x14ac:dyDescent="0.4">
      <c r="A9854">
        <v>2024</v>
      </c>
      <c r="B9854">
        <v>10</v>
      </c>
      <c r="C9854">
        <v>26</v>
      </c>
      <c r="D9854" s="3">
        <v>1811</v>
      </c>
      <c r="E9854" s="3">
        <v>1546</v>
      </c>
    </row>
    <row r="9855" spans="1:5" x14ac:dyDescent="0.4">
      <c r="A9855">
        <v>2024</v>
      </c>
      <c r="B9855">
        <v>10</v>
      </c>
      <c r="C9855">
        <v>27</v>
      </c>
      <c r="D9855" s="3">
        <v>1821</v>
      </c>
      <c r="E9855" s="3">
        <v>1533</v>
      </c>
    </row>
    <row r="9856" spans="1:5" x14ac:dyDescent="0.4">
      <c r="A9856">
        <v>2024</v>
      </c>
      <c r="B9856">
        <v>10</v>
      </c>
      <c r="C9856">
        <v>28</v>
      </c>
      <c r="D9856" s="3">
        <v>1843</v>
      </c>
      <c r="E9856" s="3">
        <v>1467</v>
      </c>
    </row>
    <row r="9857" spans="1:5" x14ac:dyDescent="0.4">
      <c r="A9857">
        <v>2024</v>
      </c>
      <c r="B9857">
        <v>10</v>
      </c>
      <c r="C9857">
        <v>29</v>
      </c>
      <c r="D9857" s="3">
        <v>1825</v>
      </c>
      <c r="E9857" s="3">
        <v>1475</v>
      </c>
    </row>
    <row r="9858" spans="1:5" x14ac:dyDescent="0.4">
      <c r="A9858">
        <v>2024</v>
      </c>
      <c r="B9858">
        <v>10</v>
      </c>
      <c r="C9858">
        <v>30</v>
      </c>
      <c r="D9858" s="3">
        <v>1717</v>
      </c>
      <c r="E9858" s="3">
        <v>1476</v>
      </c>
    </row>
    <row r="9859" spans="1:5" x14ac:dyDescent="0.4">
      <c r="A9859">
        <v>2024</v>
      </c>
      <c r="B9859">
        <v>10</v>
      </c>
      <c r="C9859">
        <v>31</v>
      </c>
      <c r="D9859" s="3">
        <v>1779</v>
      </c>
      <c r="E9859" s="3">
        <v>1360</v>
      </c>
    </row>
    <row r="9860" spans="1:5" x14ac:dyDescent="0.4">
      <c r="A9860">
        <v>2024</v>
      </c>
      <c r="B9860">
        <v>10</v>
      </c>
      <c r="C9860">
        <v>32</v>
      </c>
      <c r="D9860" s="3">
        <v>1669</v>
      </c>
      <c r="E9860" s="3">
        <v>1428</v>
      </c>
    </row>
    <row r="9861" spans="1:5" x14ac:dyDescent="0.4">
      <c r="A9861">
        <v>2024</v>
      </c>
      <c r="B9861">
        <v>10</v>
      </c>
      <c r="C9861">
        <v>33</v>
      </c>
      <c r="D9861" s="3">
        <v>1771</v>
      </c>
      <c r="E9861" s="3">
        <v>1506</v>
      </c>
    </row>
    <row r="9862" spans="1:5" x14ac:dyDescent="0.4">
      <c r="A9862">
        <v>2024</v>
      </c>
      <c r="B9862">
        <v>10</v>
      </c>
      <c r="C9862">
        <v>34</v>
      </c>
      <c r="D9862" s="3">
        <v>1752</v>
      </c>
      <c r="E9862" s="3">
        <v>1519</v>
      </c>
    </row>
    <row r="9863" spans="1:5" x14ac:dyDescent="0.4">
      <c r="A9863">
        <v>2024</v>
      </c>
      <c r="B9863">
        <v>10</v>
      </c>
      <c r="C9863">
        <v>35</v>
      </c>
      <c r="D9863" s="3">
        <v>1719</v>
      </c>
      <c r="E9863" s="3">
        <v>1620</v>
      </c>
    </row>
    <row r="9864" spans="1:5" x14ac:dyDescent="0.4">
      <c r="A9864">
        <v>2024</v>
      </c>
      <c r="B9864">
        <v>10</v>
      </c>
      <c r="C9864">
        <v>36</v>
      </c>
      <c r="D9864" s="3">
        <v>1917</v>
      </c>
      <c r="E9864" s="3">
        <v>1655</v>
      </c>
    </row>
    <row r="9865" spans="1:5" x14ac:dyDescent="0.4">
      <c r="A9865">
        <v>2024</v>
      </c>
      <c r="B9865">
        <v>10</v>
      </c>
      <c r="C9865">
        <v>37</v>
      </c>
      <c r="D9865" s="3">
        <v>1909</v>
      </c>
      <c r="E9865" s="3">
        <v>1712</v>
      </c>
    </row>
    <row r="9866" spans="1:5" x14ac:dyDescent="0.4">
      <c r="A9866">
        <v>2024</v>
      </c>
      <c r="B9866">
        <v>10</v>
      </c>
      <c r="C9866">
        <v>38</v>
      </c>
      <c r="D9866" s="3">
        <v>1953</v>
      </c>
      <c r="E9866" s="3">
        <v>1660</v>
      </c>
    </row>
    <row r="9867" spans="1:5" x14ac:dyDescent="0.4">
      <c r="A9867">
        <v>2024</v>
      </c>
      <c r="B9867">
        <v>10</v>
      </c>
      <c r="C9867">
        <v>39</v>
      </c>
      <c r="D9867" s="3">
        <v>1985</v>
      </c>
      <c r="E9867" s="3">
        <v>1838</v>
      </c>
    </row>
    <row r="9868" spans="1:5" x14ac:dyDescent="0.4">
      <c r="A9868">
        <v>2024</v>
      </c>
      <c r="B9868">
        <v>10</v>
      </c>
      <c r="C9868">
        <v>40</v>
      </c>
      <c r="D9868" s="3">
        <v>2040</v>
      </c>
      <c r="E9868" s="3">
        <v>1887</v>
      </c>
    </row>
    <row r="9869" spans="1:5" x14ac:dyDescent="0.4">
      <c r="A9869">
        <v>2024</v>
      </c>
      <c r="B9869">
        <v>10</v>
      </c>
      <c r="C9869">
        <v>41</v>
      </c>
      <c r="D9869" s="3">
        <v>2113</v>
      </c>
      <c r="E9869" s="3">
        <v>1989</v>
      </c>
    </row>
    <row r="9870" spans="1:5" x14ac:dyDescent="0.4">
      <c r="A9870">
        <v>2024</v>
      </c>
      <c r="B9870">
        <v>10</v>
      </c>
      <c r="C9870">
        <v>42</v>
      </c>
      <c r="D9870" s="3">
        <v>2130</v>
      </c>
      <c r="E9870" s="3">
        <v>1983</v>
      </c>
    </row>
    <row r="9871" spans="1:5" x14ac:dyDescent="0.4">
      <c r="A9871">
        <v>2024</v>
      </c>
      <c r="B9871">
        <v>10</v>
      </c>
      <c r="C9871">
        <v>43</v>
      </c>
      <c r="D9871" s="3">
        <v>2126</v>
      </c>
      <c r="E9871" s="3">
        <v>2040</v>
      </c>
    </row>
    <row r="9872" spans="1:5" x14ac:dyDescent="0.4">
      <c r="A9872">
        <v>2024</v>
      </c>
      <c r="B9872">
        <v>10</v>
      </c>
      <c r="C9872">
        <v>44</v>
      </c>
      <c r="D9872" s="3">
        <v>2235</v>
      </c>
      <c r="E9872" s="3">
        <v>2150</v>
      </c>
    </row>
    <row r="9873" spans="1:5" x14ac:dyDescent="0.4">
      <c r="A9873">
        <v>2024</v>
      </c>
      <c r="B9873">
        <v>10</v>
      </c>
      <c r="C9873">
        <v>45</v>
      </c>
      <c r="D9873" s="3">
        <v>2405</v>
      </c>
      <c r="E9873" s="3">
        <v>2276</v>
      </c>
    </row>
    <row r="9874" spans="1:5" x14ac:dyDescent="0.4">
      <c r="A9874">
        <v>2024</v>
      </c>
      <c r="B9874">
        <v>10</v>
      </c>
      <c r="C9874">
        <v>46</v>
      </c>
      <c r="D9874" s="3">
        <v>2478</v>
      </c>
      <c r="E9874" s="3">
        <v>2322</v>
      </c>
    </row>
    <row r="9875" spans="1:5" x14ac:dyDescent="0.4">
      <c r="A9875">
        <v>2024</v>
      </c>
      <c r="B9875">
        <v>10</v>
      </c>
      <c r="C9875">
        <v>47</v>
      </c>
      <c r="D9875" s="3">
        <v>2621</v>
      </c>
      <c r="E9875" s="3">
        <v>2510</v>
      </c>
    </row>
    <row r="9876" spans="1:5" x14ac:dyDescent="0.4">
      <c r="A9876">
        <v>2024</v>
      </c>
      <c r="B9876">
        <v>10</v>
      </c>
      <c r="C9876">
        <v>48</v>
      </c>
      <c r="D9876" s="3">
        <v>2869</v>
      </c>
      <c r="E9876" s="3">
        <v>2629</v>
      </c>
    </row>
    <row r="9877" spans="1:5" x14ac:dyDescent="0.4">
      <c r="A9877">
        <v>2024</v>
      </c>
      <c r="B9877">
        <v>10</v>
      </c>
      <c r="C9877">
        <v>49</v>
      </c>
      <c r="D9877" s="3">
        <v>2906</v>
      </c>
      <c r="E9877" s="3">
        <v>2858</v>
      </c>
    </row>
    <row r="9878" spans="1:5" x14ac:dyDescent="0.4">
      <c r="A9878">
        <v>2024</v>
      </c>
      <c r="B9878">
        <v>10</v>
      </c>
      <c r="C9878">
        <v>50</v>
      </c>
      <c r="D9878" s="3">
        <v>3194</v>
      </c>
      <c r="E9878" s="3">
        <v>2977</v>
      </c>
    </row>
    <row r="9879" spans="1:5" x14ac:dyDescent="0.4">
      <c r="A9879">
        <v>2024</v>
      </c>
      <c r="B9879">
        <v>10</v>
      </c>
      <c r="C9879">
        <v>51</v>
      </c>
      <c r="D9879" s="3">
        <v>3367</v>
      </c>
      <c r="E9879" s="3">
        <v>3147</v>
      </c>
    </row>
    <row r="9880" spans="1:5" x14ac:dyDescent="0.4">
      <c r="A9880">
        <v>2024</v>
      </c>
      <c r="B9880">
        <v>10</v>
      </c>
      <c r="C9880">
        <v>52</v>
      </c>
      <c r="D9880" s="3">
        <v>3356</v>
      </c>
      <c r="E9880" s="3">
        <v>3132</v>
      </c>
    </row>
    <row r="9881" spans="1:5" x14ac:dyDescent="0.4">
      <c r="A9881">
        <v>2024</v>
      </c>
      <c r="B9881">
        <v>10</v>
      </c>
      <c r="C9881">
        <v>53</v>
      </c>
      <c r="D9881" s="3">
        <v>3367</v>
      </c>
      <c r="E9881" s="3">
        <v>3193</v>
      </c>
    </row>
    <row r="9882" spans="1:5" x14ac:dyDescent="0.4">
      <c r="A9882">
        <v>2024</v>
      </c>
      <c r="B9882">
        <v>10</v>
      </c>
      <c r="C9882">
        <v>54</v>
      </c>
      <c r="D9882" s="3">
        <v>3250</v>
      </c>
      <c r="E9882" s="3">
        <v>2987</v>
      </c>
    </row>
    <row r="9883" spans="1:5" x14ac:dyDescent="0.4">
      <c r="A9883">
        <v>2024</v>
      </c>
      <c r="B9883">
        <v>10</v>
      </c>
      <c r="C9883">
        <v>55</v>
      </c>
      <c r="D9883" s="3">
        <v>3162</v>
      </c>
      <c r="E9883" s="3">
        <v>2936</v>
      </c>
    </row>
    <row r="9884" spans="1:5" x14ac:dyDescent="0.4">
      <c r="A9884">
        <v>2024</v>
      </c>
      <c r="B9884">
        <v>10</v>
      </c>
      <c r="C9884">
        <v>56</v>
      </c>
      <c r="D9884" s="3">
        <v>3001</v>
      </c>
      <c r="E9884" s="3">
        <v>2841</v>
      </c>
    </row>
    <row r="9885" spans="1:5" x14ac:dyDescent="0.4">
      <c r="A9885">
        <v>2024</v>
      </c>
      <c r="B9885">
        <v>10</v>
      </c>
      <c r="C9885">
        <v>57</v>
      </c>
      <c r="D9885" s="3">
        <v>3037</v>
      </c>
      <c r="E9885" s="3">
        <v>2920</v>
      </c>
    </row>
    <row r="9886" spans="1:5" x14ac:dyDescent="0.4">
      <c r="A9886">
        <v>2024</v>
      </c>
      <c r="B9886">
        <v>10</v>
      </c>
      <c r="C9886">
        <v>58</v>
      </c>
      <c r="D9886" s="3">
        <v>2260</v>
      </c>
      <c r="E9886" s="3">
        <v>2172</v>
      </c>
    </row>
    <row r="9887" spans="1:5" x14ac:dyDescent="0.4">
      <c r="A9887">
        <v>2024</v>
      </c>
      <c r="B9887">
        <v>10</v>
      </c>
      <c r="C9887">
        <v>59</v>
      </c>
      <c r="D9887" s="3">
        <v>2805</v>
      </c>
      <c r="E9887" s="3">
        <v>2717</v>
      </c>
    </row>
    <row r="9888" spans="1:5" x14ac:dyDescent="0.4">
      <c r="A9888">
        <v>2024</v>
      </c>
      <c r="B9888">
        <v>10</v>
      </c>
      <c r="C9888">
        <v>60</v>
      </c>
      <c r="D9888" s="3">
        <v>2568</v>
      </c>
      <c r="E9888" s="3">
        <v>2496</v>
      </c>
    </row>
    <row r="9889" spans="1:5" x14ac:dyDescent="0.4">
      <c r="A9889">
        <v>2024</v>
      </c>
      <c r="B9889">
        <v>10</v>
      </c>
      <c r="C9889">
        <v>61</v>
      </c>
      <c r="D9889" s="3">
        <v>2574</v>
      </c>
      <c r="E9889" s="3">
        <v>2445</v>
      </c>
    </row>
    <row r="9890" spans="1:5" x14ac:dyDescent="0.4">
      <c r="A9890">
        <v>2024</v>
      </c>
      <c r="B9890">
        <v>10</v>
      </c>
      <c r="C9890">
        <v>62</v>
      </c>
      <c r="D9890" s="3">
        <v>2419</v>
      </c>
      <c r="E9890" s="3">
        <v>2341</v>
      </c>
    </row>
    <row r="9891" spans="1:5" x14ac:dyDescent="0.4">
      <c r="A9891">
        <v>2024</v>
      </c>
      <c r="B9891">
        <v>10</v>
      </c>
      <c r="C9891">
        <v>63</v>
      </c>
      <c r="D9891" s="3">
        <v>2384</v>
      </c>
      <c r="E9891" s="3">
        <v>2266</v>
      </c>
    </row>
    <row r="9892" spans="1:5" x14ac:dyDescent="0.4">
      <c r="A9892">
        <v>2024</v>
      </c>
      <c r="B9892">
        <v>10</v>
      </c>
      <c r="C9892">
        <v>64</v>
      </c>
      <c r="D9892" s="3">
        <v>2280</v>
      </c>
      <c r="E9892" s="3">
        <v>2240</v>
      </c>
    </row>
    <row r="9893" spans="1:5" x14ac:dyDescent="0.4">
      <c r="A9893">
        <v>2024</v>
      </c>
      <c r="B9893">
        <v>10</v>
      </c>
      <c r="C9893">
        <v>65</v>
      </c>
      <c r="D9893" s="3">
        <v>2380</v>
      </c>
      <c r="E9893" s="3">
        <v>2277</v>
      </c>
    </row>
    <row r="9894" spans="1:5" x14ac:dyDescent="0.4">
      <c r="A9894">
        <v>2024</v>
      </c>
      <c r="B9894">
        <v>10</v>
      </c>
      <c r="C9894">
        <v>66</v>
      </c>
      <c r="D9894" s="3">
        <v>2221</v>
      </c>
      <c r="E9894" s="3">
        <v>2190</v>
      </c>
    </row>
    <row r="9895" spans="1:5" x14ac:dyDescent="0.4">
      <c r="A9895">
        <v>2024</v>
      </c>
      <c r="B9895">
        <v>10</v>
      </c>
      <c r="C9895">
        <v>67</v>
      </c>
      <c r="D9895" s="3">
        <v>2116</v>
      </c>
      <c r="E9895" s="3">
        <v>2146</v>
      </c>
    </row>
    <row r="9896" spans="1:5" x14ac:dyDescent="0.4">
      <c r="A9896">
        <v>2024</v>
      </c>
      <c r="B9896">
        <v>10</v>
      </c>
      <c r="C9896">
        <v>68</v>
      </c>
      <c r="D9896" s="3">
        <v>2236</v>
      </c>
      <c r="E9896" s="3">
        <v>2239</v>
      </c>
    </row>
    <row r="9897" spans="1:5" x14ac:dyDescent="0.4">
      <c r="A9897">
        <v>2024</v>
      </c>
      <c r="B9897">
        <v>10</v>
      </c>
      <c r="C9897">
        <v>69</v>
      </c>
      <c r="D9897" s="3">
        <v>2217</v>
      </c>
      <c r="E9897" s="3">
        <v>2382</v>
      </c>
    </row>
    <row r="9898" spans="1:5" x14ac:dyDescent="0.4">
      <c r="A9898">
        <v>2024</v>
      </c>
      <c r="B9898">
        <v>10</v>
      </c>
      <c r="C9898">
        <v>70</v>
      </c>
      <c r="D9898" s="3">
        <v>2277</v>
      </c>
      <c r="E9898" s="3">
        <v>2367</v>
      </c>
    </row>
    <row r="9899" spans="1:5" x14ac:dyDescent="0.4">
      <c r="A9899">
        <v>2024</v>
      </c>
      <c r="B9899">
        <v>10</v>
      </c>
      <c r="C9899">
        <v>71</v>
      </c>
      <c r="D9899" s="3">
        <v>2365</v>
      </c>
      <c r="E9899" s="3">
        <v>2435</v>
      </c>
    </row>
    <row r="9900" spans="1:5" x14ac:dyDescent="0.4">
      <c r="A9900">
        <v>2024</v>
      </c>
      <c r="B9900">
        <v>10</v>
      </c>
      <c r="C9900">
        <v>72</v>
      </c>
      <c r="D9900" s="3">
        <v>2542</v>
      </c>
      <c r="E9900" s="3">
        <v>2769</v>
      </c>
    </row>
    <row r="9901" spans="1:5" x14ac:dyDescent="0.4">
      <c r="A9901">
        <v>2024</v>
      </c>
      <c r="B9901">
        <v>10</v>
      </c>
      <c r="C9901">
        <v>73</v>
      </c>
      <c r="D9901" s="3">
        <v>2622</v>
      </c>
      <c r="E9901" s="3">
        <v>2923</v>
      </c>
    </row>
    <row r="9902" spans="1:5" x14ac:dyDescent="0.4">
      <c r="A9902">
        <v>2024</v>
      </c>
      <c r="B9902">
        <v>10</v>
      </c>
      <c r="C9902">
        <v>74</v>
      </c>
      <c r="D9902" s="3">
        <v>2813</v>
      </c>
      <c r="E9902" s="3">
        <v>3239</v>
      </c>
    </row>
    <row r="9903" spans="1:5" x14ac:dyDescent="0.4">
      <c r="A9903">
        <v>2024</v>
      </c>
      <c r="B9903">
        <v>10</v>
      </c>
      <c r="C9903">
        <v>75</v>
      </c>
      <c r="D9903" s="3">
        <v>3234</v>
      </c>
      <c r="E9903" s="3">
        <v>3642</v>
      </c>
    </row>
    <row r="9904" spans="1:5" x14ac:dyDescent="0.4">
      <c r="A9904">
        <v>2024</v>
      </c>
      <c r="B9904">
        <v>10</v>
      </c>
      <c r="C9904">
        <v>76</v>
      </c>
      <c r="D9904" s="3">
        <v>3000</v>
      </c>
      <c r="E9904" s="3">
        <v>3672</v>
      </c>
    </row>
    <row r="9905" spans="1:5" x14ac:dyDescent="0.4">
      <c r="A9905">
        <v>2024</v>
      </c>
      <c r="B9905">
        <v>10</v>
      </c>
      <c r="C9905">
        <v>77</v>
      </c>
      <c r="D9905" s="3">
        <v>3022</v>
      </c>
      <c r="E9905" s="3">
        <v>3712</v>
      </c>
    </row>
    <row r="9906" spans="1:5" x14ac:dyDescent="0.4">
      <c r="A9906">
        <v>2024</v>
      </c>
      <c r="B9906">
        <v>10</v>
      </c>
      <c r="C9906">
        <v>78</v>
      </c>
      <c r="D9906" s="3">
        <v>1792</v>
      </c>
      <c r="E9906" s="3">
        <v>2370</v>
      </c>
    </row>
    <row r="9907" spans="1:5" x14ac:dyDescent="0.4">
      <c r="A9907">
        <v>2024</v>
      </c>
      <c r="B9907">
        <v>10</v>
      </c>
      <c r="C9907">
        <v>79</v>
      </c>
      <c r="D9907" s="3">
        <v>1803</v>
      </c>
      <c r="E9907" s="3">
        <v>2378</v>
      </c>
    </row>
    <row r="9908" spans="1:5" x14ac:dyDescent="0.4">
      <c r="A9908">
        <v>2024</v>
      </c>
      <c r="B9908">
        <v>10</v>
      </c>
      <c r="C9908">
        <v>80</v>
      </c>
      <c r="D9908" s="3">
        <v>2320</v>
      </c>
      <c r="E9908" s="3">
        <v>3067</v>
      </c>
    </row>
    <row r="9909" spans="1:5" x14ac:dyDescent="0.4">
      <c r="A9909">
        <v>2024</v>
      </c>
      <c r="B9909">
        <v>10</v>
      </c>
      <c r="C9909">
        <v>81</v>
      </c>
      <c r="D9909" s="3">
        <v>2203</v>
      </c>
      <c r="E9909" s="3">
        <v>2825</v>
      </c>
    </row>
    <row r="9910" spans="1:5" x14ac:dyDescent="0.4">
      <c r="A9910">
        <v>2024</v>
      </c>
      <c r="B9910">
        <v>10</v>
      </c>
      <c r="C9910">
        <v>82</v>
      </c>
      <c r="D9910" s="3">
        <v>2197</v>
      </c>
      <c r="E9910" s="3">
        <v>2810</v>
      </c>
    </row>
    <row r="9911" spans="1:5" x14ac:dyDescent="0.4">
      <c r="A9911">
        <v>2024</v>
      </c>
      <c r="B9911">
        <v>10</v>
      </c>
      <c r="C9911">
        <v>83</v>
      </c>
      <c r="D9911" s="3">
        <v>1996</v>
      </c>
      <c r="E9911" s="3">
        <v>2652</v>
      </c>
    </row>
    <row r="9912" spans="1:5" x14ac:dyDescent="0.4">
      <c r="A9912">
        <v>2024</v>
      </c>
      <c r="B9912">
        <v>10</v>
      </c>
      <c r="C9912">
        <v>84</v>
      </c>
      <c r="D9912" s="3">
        <v>1597</v>
      </c>
      <c r="E9912" s="3">
        <v>2316</v>
      </c>
    </row>
    <row r="9913" spans="1:5" x14ac:dyDescent="0.4">
      <c r="A9913">
        <v>2024</v>
      </c>
      <c r="B9913">
        <v>10</v>
      </c>
      <c r="C9913">
        <v>85</v>
      </c>
      <c r="D9913" s="3">
        <v>1399</v>
      </c>
      <c r="E9913" s="3">
        <v>1916</v>
      </c>
    </row>
    <row r="9914" spans="1:5" x14ac:dyDescent="0.4">
      <c r="A9914">
        <v>2024</v>
      </c>
      <c r="B9914">
        <v>10</v>
      </c>
      <c r="C9914">
        <v>86</v>
      </c>
      <c r="D9914" s="3">
        <v>1175</v>
      </c>
      <c r="E9914" s="3">
        <v>1881</v>
      </c>
    </row>
    <row r="9915" spans="1:5" x14ac:dyDescent="0.4">
      <c r="A9915">
        <v>2024</v>
      </c>
      <c r="B9915">
        <v>10</v>
      </c>
      <c r="C9915">
        <v>87</v>
      </c>
      <c r="D9915" s="3">
        <v>1147</v>
      </c>
      <c r="E9915" s="3">
        <v>1741</v>
      </c>
    </row>
    <row r="9916" spans="1:5" x14ac:dyDescent="0.4">
      <c r="A9916">
        <v>2024</v>
      </c>
      <c r="B9916">
        <v>10</v>
      </c>
      <c r="C9916">
        <v>88</v>
      </c>
      <c r="D9916" s="3">
        <v>972</v>
      </c>
      <c r="E9916" s="3">
        <v>1592</v>
      </c>
    </row>
    <row r="9917" spans="1:5" x14ac:dyDescent="0.4">
      <c r="A9917">
        <v>2024</v>
      </c>
      <c r="B9917">
        <v>10</v>
      </c>
      <c r="C9917">
        <v>89</v>
      </c>
      <c r="D9917" s="3">
        <v>894</v>
      </c>
      <c r="E9917" s="3">
        <v>1540</v>
      </c>
    </row>
    <row r="9918" spans="1:5" x14ac:dyDescent="0.4">
      <c r="A9918">
        <v>2024</v>
      </c>
      <c r="B9918">
        <v>10</v>
      </c>
      <c r="C9918">
        <v>90</v>
      </c>
      <c r="D9918" s="3">
        <v>638</v>
      </c>
      <c r="E9918" s="3">
        <v>1239</v>
      </c>
    </row>
    <row r="9919" spans="1:5" x14ac:dyDescent="0.4">
      <c r="A9919">
        <v>2024</v>
      </c>
      <c r="B9919">
        <v>10</v>
      </c>
      <c r="C9919">
        <v>91</v>
      </c>
      <c r="D9919" s="3">
        <v>519</v>
      </c>
      <c r="E9919" s="3">
        <v>1111</v>
      </c>
    </row>
    <row r="9920" spans="1:5" x14ac:dyDescent="0.4">
      <c r="A9920">
        <v>2024</v>
      </c>
      <c r="B9920">
        <v>10</v>
      </c>
      <c r="C9920">
        <v>92</v>
      </c>
      <c r="D9920" s="3">
        <v>393</v>
      </c>
      <c r="E9920" s="3">
        <v>954</v>
      </c>
    </row>
    <row r="9921" spans="1:5" x14ac:dyDescent="0.4">
      <c r="A9921">
        <v>2024</v>
      </c>
      <c r="B9921">
        <v>10</v>
      </c>
      <c r="C9921">
        <v>93</v>
      </c>
      <c r="D9921" s="3">
        <v>285</v>
      </c>
      <c r="E9921" s="3">
        <v>730</v>
      </c>
    </row>
    <row r="9922" spans="1:5" x14ac:dyDescent="0.4">
      <c r="A9922">
        <v>2024</v>
      </c>
      <c r="B9922">
        <v>10</v>
      </c>
      <c r="C9922">
        <v>94</v>
      </c>
      <c r="D9922" s="3">
        <v>206</v>
      </c>
      <c r="E9922" s="3">
        <v>574</v>
      </c>
    </row>
    <row r="9923" spans="1:5" x14ac:dyDescent="0.4">
      <c r="A9923">
        <v>2024</v>
      </c>
      <c r="B9923">
        <v>10</v>
      </c>
      <c r="C9923">
        <v>95</v>
      </c>
      <c r="D9923" s="3">
        <v>123</v>
      </c>
      <c r="E9923" s="3">
        <v>480</v>
      </c>
    </row>
    <row r="9924" spans="1:5" x14ac:dyDescent="0.4">
      <c r="A9924">
        <v>2024</v>
      </c>
      <c r="B9924">
        <v>10</v>
      </c>
      <c r="C9924">
        <v>96</v>
      </c>
      <c r="D9924" s="3">
        <v>116</v>
      </c>
      <c r="E9924" s="3">
        <v>357</v>
      </c>
    </row>
    <row r="9925" spans="1:5" x14ac:dyDescent="0.4">
      <c r="A9925">
        <v>2024</v>
      </c>
      <c r="B9925">
        <v>10</v>
      </c>
      <c r="C9925">
        <v>97</v>
      </c>
      <c r="D9925" s="3">
        <v>74</v>
      </c>
      <c r="E9925" s="3">
        <v>260</v>
      </c>
    </row>
    <row r="9926" spans="1:5" x14ac:dyDescent="0.4">
      <c r="A9926">
        <v>2024</v>
      </c>
      <c r="B9926">
        <v>10</v>
      </c>
      <c r="C9926">
        <v>98</v>
      </c>
      <c r="D9926" s="3">
        <v>46</v>
      </c>
      <c r="E9926" s="3">
        <v>195</v>
      </c>
    </row>
    <row r="9927" spans="1:5" x14ac:dyDescent="0.4">
      <c r="A9927">
        <v>2024</v>
      </c>
      <c r="B9927">
        <v>10</v>
      </c>
      <c r="C9927">
        <v>99</v>
      </c>
      <c r="D9927" s="3">
        <v>22</v>
      </c>
      <c r="E9927" s="3">
        <v>140</v>
      </c>
    </row>
    <row r="9928" spans="1:5" x14ac:dyDescent="0.4">
      <c r="A9928">
        <v>2024</v>
      </c>
      <c r="B9928">
        <v>10</v>
      </c>
      <c r="C9928">
        <v>100</v>
      </c>
      <c r="D9928" s="3">
        <v>13</v>
      </c>
      <c r="E9928" s="3">
        <v>82</v>
      </c>
    </row>
    <row r="9929" spans="1:5" x14ac:dyDescent="0.4">
      <c r="A9929">
        <v>2024</v>
      </c>
      <c r="B9929">
        <v>10</v>
      </c>
      <c r="C9929">
        <v>101</v>
      </c>
      <c r="D9929" s="3">
        <v>5</v>
      </c>
      <c r="E9929" s="3">
        <v>62</v>
      </c>
    </row>
    <row r="9930" spans="1:5" x14ac:dyDescent="0.4">
      <c r="A9930">
        <v>2024</v>
      </c>
      <c r="B9930">
        <v>10</v>
      </c>
      <c r="C9930">
        <v>102</v>
      </c>
      <c r="D9930" s="3">
        <v>3</v>
      </c>
      <c r="E9930" s="3">
        <v>38</v>
      </c>
    </row>
    <row r="9931" spans="1:5" x14ac:dyDescent="0.4">
      <c r="A9931">
        <v>2024</v>
      </c>
      <c r="B9931">
        <v>10</v>
      </c>
      <c r="C9931">
        <v>103</v>
      </c>
      <c r="D9931" s="3">
        <v>2</v>
      </c>
      <c r="E9931" s="3">
        <v>21</v>
      </c>
    </row>
    <row r="9932" spans="1:5" x14ac:dyDescent="0.4">
      <c r="A9932">
        <v>2024</v>
      </c>
      <c r="B9932">
        <v>10</v>
      </c>
      <c r="C9932">
        <v>104</v>
      </c>
      <c r="D9932" s="3">
        <v>1</v>
      </c>
      <c r="E9932" s="3">
        <v>18</v>
      </c>
    </row>
    <row r="9933" spans="1:5" x14ac:dyDescent="0.4">
      <c r="A9933">
        <v>2024</v>
      </c>
      <c r="B9933">
        <v>10</v>
      </c>
      <c r="C9933">
        <v>105</v>
      </c>
      <c r="D9933" s="3">
        <v>1</v>
      </c>
      <c r="E9933" s="3">
        <v>9</v>
      </c>
    </row>
    <row r="9934" spans="1:5" x14ac:dyDescent="0.4">
      <c r="A9934">
        <v>2024</v>
      </c>
      <c r="B9934">
        <v>10</v>
      </c>
      <c r="C9934">
        <v>106</v>
      </c>
      <c r="D9934" s="3"/>
      <c r="E9934" s="3">
        <v>4</v>
      </c>
    </row>
    <row r="9935" spans="1:5" x14ac:dyDescent="0.4">
      <c r="A9935">
        <v>2024</v>
      </c>
      <c r="B9935">
        <v>10</v>
      </c>
      <c r="C9935">
        <v>107</v>
      </c>
      <c r="D9935" s="3"/>
      <c r="E9935" s="3">
        <v>1</v>
      </c>
    </row>
    <row r="9936" spans="1:5" x14ac:dyDescent="0.4">
      <c r="A9936">
        <v>2024</v>
      </c>
      <c r="B9936">
        <v>10</v>
      </c>
      <c r="C9936">
        <v>108</v>
      </c>
      <c r="D9936" s="3"/>
      <c r="E9936" s="3">
        <v>1</v>
      </c>
    </row>
    <row r="9937" spans="1:5" x14ac:dyDescent="0.4">
      <c r="A9937">
        <v>2024</v>
      </c>
      <c r="B9937">
        <v>10</v>
      </c>
      <c r="C9937">
        <v>109</v>
      </c>
      <c r="D9937" s="3"/>
      <c r="E9937" s="3"/>
    </row>
    <row r="9938" spans="1:5" x14ac:dyDescent="0.4">
      <c r="A9938">
        <v>2024</v>
      </c>
      <c r="B9938">
        <v>10</v>
      </c>
      <c r="C9938">
        <v>110</v>
      </c>
      <c r="D9938" s="3"/>
      <c r="E9938" s="3"/>
    </row>
    <row r="9939" spans="1:5" x14ac:dyDescent="0.4">
      <c r="A9939">
        <v>2024</v>
      </c>
      <c r="B9939">
        <v>10</v>
      </c>
      <c r="C9939">
        <v>111</v>
      </c>
      <c r="D9939" s="3"/>
      <c r="E9939" s="3"/>
    </row>
    <row r="9940" spans="1:5" x14ac:dyDescent="0.4">
      <c r="A9940">
        <v>2024</v>
      </c>
      <c r="B9940">
        <v>10</v>
      </c>
      <c r="C9940">
        <v>112</v>
      </c>
      <c r="D9940" s="3"/>
      <c r="E9940" s="3"/>
    </row>
    <row r="9941" spans="1:5" x14ac:dyDescent="0.4">
      <c r="A9941">
        <v>2024</v>
      </c>
      <c r="B9941">
        <v>10</v>
      </c>
      <c r="C9941">
        <v>113</v>
      </c>
      <c r="D9941" s="3"/>
      <c r="E9941" s="3"/>
    </row>
    <row r="9942" spans="1:5" x14ac:dyDescent="0.4">
      <c r="A9942">
        <v>2024</v>
      </c>
      <c r="B9942">
        <v>10</v>
      </c>
      <c r="C9942">
        <v>114</v>
      </c>
      <c r="D9942" s="3"/>
      <c r="E9942" s="3"/>
    </row>
    <row r="9943" spans="1:5" x14ac:dyDescent="0.4">
      <c r="A9943">
        <v>2024</v>
      </c>
      <c r="B9943">
        <v>10</v>
      </c>
      <c r="C9943">
        <v>115</v>
      </c>
      <c r="D9943" s="3"/>
      <c r="E9943" s="3"/>
    </row>
    <row r="9944" spans="1:5" x14ac:dyDescent="0.4">
      <c r="A9944">
        <v>2024</v>
      </c>
      <c r="B9944">
        <v>10</v>
      </c>
      <c r="C9944">
        <v>116</v>
      </c>
      <c r="D9944" s="3"/>
      <c r="E9944" s="3"/>
    </row>
    <row r="9945" spans="1:5" x14ac:dyDescent="0.4">
      <c r="A9945">
        <v>2024</v>
      </c>
      <c r="B9945">
        <v>10</v>
      </c>
      <c r="C9945">
        <v>117</v>
      </c>
      <c r="D9945" s="3"/>
      <c r="E9945" s="3"/>
    </row>
    <row r="9946" spans="1:5" x14ac:dyDescent="0.4">
      <c r="A9946">
        <v>2024</v>
      </c>
      <c r="B9946">
        <v>10</v>
      </c>
      <c r="C9946">
        <v>118</v>
      </c>
      <c r="D9946" s="3"/>
      <c r="E9946" s="3"/>
    </row>
    <row r="9947" spans="1:5" x14ac:dyDescent="0.4">
      <c r="A9947">
        <v>2024</v>
      </c>
      <c r="B9947">
        <v>10</v>
      </c>
      <c r="C9947">
        <v>119</v>
      </c>
      <c r="D9947" s="3"/>
      <c r="E9947" s="3"/>
    </row>
    <row r="9948" spans="1:5" x14ac:dyDescent="0.4">
      <c r="A9948">
        <v>2024</v>
      </c>
      <c r="B9948">
        <v>10</v>
      </c>
      <c r="C9948">
        <v>120</v>
      </c>
      <c r="D9948" s="3"/>
      <c r="E9948" s="3"/>
    </row>
    <row r="9949" spans="1:5" x14ac:dyDescent="0.4">
      <c r="A9949">
        <v>2024</v>
      </c>
      <c r="B9949">
        <v>10</v>
      </c>
      <c r="C9949">
        <v>121</v>
      </c>
      <c r="D9949" s="3"/>
      <c r="E9949" s="3"/>
    </row>
    <row r="9950" spans="1:5" x14ac:dyDescent="0.4">
      <c r="A9950">
        <v>2024</v>
      </c>
      <c r="B9950">
        <v>10</v>
      </c>
      <c r="C9950">
        <v>122</v>
      </c>
      <c r="D9950" s="3"/>
      <c r="E9950" s="3"/>
    </row>
    <row r="9951" spans="1:5" x14ac:dyDescent="0.4">
      <c r="A9951">
        <v>2024</v>
      </c>
      <c r="B9951">
        <v>10</v>
      </c>
      <c r="C9951">
        <v>123</v>
      </c>
      <c r="D9951" s="3"/>
      <c r="E9951" s="3"/>
    </row>
    <row r="9952" spans="1:5" x14ac:dyDescent="0.4">
      <c r="A9952">
        <v>2024</v>
      </c>
      <c r="B9952">
        <v>10</v>
      </c>
      <c r="C9952">
        <v>124</v>
      </c>
      <c r="D9952" s="3"/>
      <c r="E9952" s="3"/>
    </row>
    <row r="9953" spans="1:5" x14ac:dyDescent="0.4">
      <c r="A9953">
        <v>2024</v>
      </c>
      <c r="B9953">
        <v>10</v>
      </c>
      <c r="C9953">
        <v>125</v>
      </c>
      <c r="D9953" s="3"/>
      <c r="E9953" s="3"/>
    </row>
    <row r="9954" spans="1:5" x14ac:dyDescent="0.4">
      <c r="A9954">
        <v>2024</v>
      </c>
      <c r="B9954">
        <v>10</v>
      </c>
      <c r="C9954">
        <v>126</v>
      </c>
      <c r="D9954" s="3"/>
      <c r="E9954" s="3"/>
    </row>
    <row r="9955" spans="1:5" x14ac:dyDescent="0.4">
      <c r="A9955">
        <v>2024</v>
      </c>
      <c r="B9955">
        <v>10</v>
      </c>
      <c r="C9955">
        <v>127</v>
      </c>
      <c r="D9955" s="3"/>
      <c r="E9955" s="3"/>
    </row>
    <row r="9956" spans="1:5" x14ac:dyDescent="0.4">
      <c r="A9956">
        <v>2024</v>
      </c>
      <c r="B9956">
        <v>10</v>
      </c>
      <c r="C9956">
        <v>128</v>
      </c>
      <c r="D9956" s="3"/>
      <c r="E9956" s="3"/>
    </row>
    <row r="9957" spans="1:5" x14ac:dyDescent="0.4">
      <c r="A9957">
        <v>2024</v>
      </c>
      <c r="B9957">
        <v>10</v>
      </c>
      <c r="C9957">
        <v>129</v>
      </c>
      <c r="D9957" s="3"/>
      <c r="E9957" s="3"/>
    </row>
    <row r="9958" spans="1:5" x14ac:dyDescent="0.4">
      <c r="A9958">
        <v>2024</v>
      </c>
      <c r="B9958">
        <v>10</v>
      </c>
      <c r="C9958">
        <v>130</v>
      </c>
      <c r="D9958" s="3"/>
      <c r="E9958" s="3"/>
    </row>
    <row r="9959" spans="1:5" x14ac:dyDescent="0.4">
      <c r="A9959">
        <v>2024</v>
      </c>
      <c r="B9959">
        <v>11</v>
      </c>
      <c r="C9959">
        <v>0</v>
      </c>
      <c r="D9959" s="3">
        <v>773</v>
      </c>
      <c r="E9959" s="3">
        <v>762</v>
      </c>
    </row>
    <row r="9960" spans="1:5" x14ac:dyDescent="0.4">
      <c r="A9960">
        <v>2024</v>
      </c>
      <c r="B9960">
        <v>11</v>
      </c>
      <c r="C9960">
        <v>1</v>
      </c>
      <c r="D9960" s="3">
        <v>866</v>
      </c>
      <c r="E9960" s="3">
        <v>849</v>
      </c>
    </row>
    <row r="9961" spans="1:5" x14ac:dyDescent="0.4">
      <c r="A9961">
        <v>2024</v>
      </c>
      <c r="B9961">
        <v>11</v>
      </c>
      <c r="C9961">
        <v>2</v>
      </c>
      <c r="D9961" s="3">
        <v>925</v>
      </c>
      <c r="E9961" s="3">
        <v>1002</v>
      </c>
    </row>
    <row r="9962" spans="1:5" x14ac:dyDescent="0.4">
      <c r="A9962">
        <v>2024</v>
      </c>
      <c r="B9962">
        <v>11</v>
      </c>
      <c r="C9962">
        <v>3</v>
      </c>
      <c r="D9962" s="3">
        <v>999</v>
      </c>
      <c r="E9962" s="3">
        <v>936</v>
      </c>
    </row>
    <row r="9963" spans="1:5" x14ac:dyDescent="0.4">
      <c r="A9963">
        <v>2024</v>
      </c>
      <c r="B9963">
        <v>11</v>
      </c>
      <c r="C9963">
        <v>4</v>
      </c>
      <c r="D9963" s="3">
        <v>1096</v>
      </c>
      <c r="E9963" s="3">
        <v>1062</v>
      </c>
    </row>
    <row r="9964" spans="1:5" x14ac:dyDescent="0.4">
      <c r="A9964">
        <v>2024</v>
      </c>
      <c r="B9964">
        <v>11</v>
      </c>
      <c r="C9964">
        <v>5</v>
      </c>
      <c r="D9964" s="3">
        <v>1214</v>
      </c>
      <c r="E9964" s="3">
        <v>1044</v>
      </c>
    </row>
    <row r="9965" spans="1:5" x14ac:dyDescent="0.4">
      <c r="A9965">
        <v>2024</v>
      </c>
      <c r="B9965">
        <v>11</v>
      </c>
      <c r="C9965">
        <v>6</v>
      </c>
      <c r="D9965" s="3">
        <v>1235</v>
      </c>
      <c r="E9965" s="3">
        <v>1142</v>
      </c>
    </row>
    <row r="9966" spans="1:5" x14ac:dyDescent="0.4">
      <c r="A9966">
        <v>2024</v>
      </c>
      <c r="B9966">
        <v>11</v>
      </c>
      <c r="C9966">
        <v>7</v>
      </c>
      <c r="D9966" s="3">
        <v>1265</v>
      </c>
      <c r="E9966" s="3">
        <v>1215</v>
      </c>
    </row>
    <row r="9967" spans="1:5" x14ac:dyDescent="0.4">
      <c r="A9967">
        <v>2024</v>
      </c>
      <c r="B9967">
        <v>11</v>
      </c>
      <c r="C9967">
        <v>8</v>
      </c>
      <c r="D9967" s="3">
        <v>1431</v>
      </c>
      <c r="E9967" s="3">
        <v>1261</v>
      </c>
    </row>
    <row r="9968" spans="1:5" x14ac:dyDescent="0.4">
      <c r="A9968">
        <v>2024</v>
      </c>
      <c r="B9968">
        <v>11</v>
      </c>
      <c r="C9968">
        <v>9</v>
      </c>
      <c r="D9968" s="3">
        <v>1372</v>
      </c>
      <c r="E9968" s="3">
        <v>1316</v>
      </c>
    </row>
    <row r="9969" spans="1:5" x14ac:dyDescent="0.4">
      <c r="A9969">
        <v>2024</v>
      </c>
      <c r="B9969">
        <v>11</v>
      </c>
      <c r="C9969">
        <v>10</v>
      </c>
      <c r="D9969" s="3">
        <v>1393</v>
      </c>
      <c r="E9969" s="3">
        <v>1343</v>
      </c>
    </row>
    <row r="9970" spans="1:5" x14ac:dyDescent="0.4">
      <c r="A9970">
        <v>2024</v>
      </c>
      <c r="B9970">
        <v>11</v>
      </c>
      <c r="C9970">
        <v>11</v>
      </c>
      <c r="D9970" s="3">
        <v>1428</v>
      </c>
      <c r="E9970" s="3">
        <v>1442</v>
      </c>
    </row>
    <row r="9971" spans="1:5" x14ac:dyDescent="0.4">
      <c r="A9971">
        <v>2024</v>
      </c>
      <c r="B9971">
        <v>11</v>
      </c>
      <c r="C9971">
        <v>12</v>
      </c>
      <c r="D9971" s="3">
        <v>1473</v>
      </c>
      <c r="E9971" s="3">
        <v>1425</v>
      </c>
    </row>
    <row r="9972" spans="1:5" x14ac:dyDescent="0.4">
      <c r="A9972">
        <v>2024</v>
      </c>
      <c r="B9972">
        <v>11</v>
      </c>
      <c r="C9972">
        <v>13</v>
      </c>
      <c r="D9972" s="3">
        <v>1550</v>
      </c>
      <c r="E9972" s="3">
        <v>1528</v>
      </c>
    </row>
    <row r="9973" spans="1:5" x14ac:dyDescent="0.4">
      <c r="A9973">
        <v>2024</v>
      </c>
      <c r="B9973">
        <v>11</v>
      </c>
      <c r="C9973">
        <v>14</v>
      </c>
      <c r="D9973" s="3">
        <v>1610</v>
      </c>
      <c r="E9973" s="3">
        <v>1493</v>
      </c>
    </row>
    <row r="9974" spans="1:5" x14ac:dyDescent="0.4">
      <c r="A9974">
        <v>2024</v>
      </c>
      <c r="B9974">
        <v>11</v>
      </c>
      <c r="C9974">
        <v>15</v>
      </c>
      <c r="D9974" s="3">
        <v>1643</v>
      </c>
      <c r="E9974" s="3">
        <v>1505</v>
      </c>
    </row>
    <row r="9975" spans="1:5" x14ac:dyDescent="0.4">
      <c r="A9975">
        <v>2024</v>
      </c>
      <c r="B9975">
        <v>11</v>
      </c>
      <c r="C9975">
        <v>16</v>
      </c>
      <c r="D9975" s="3">
        <v>1915</v>
      </c>
      <c r="E9975" s="3">
        <v>1533</v>
      </c>
    </row>
    <row r="9976" spans="1:5" x14ac:dyDescent="0.4">
      <c r="A9976">
        <v>2024</v>
      </c>
      <c r="B9976">
        <v>11</v>
      </c>
      <c r="C9976">
        <v>17</v>
      </c>
      <c r="D9976" s="3">
        <v>2002</v>
      </c>
      <c r="E9976" s="3">
        <v>1628</v>
      </c>
    </row>
    <row r="9977" spans="1:5" x14ac:dyDescent="0.4">
      <c r="A9977">
        <v>2024</v>
      </c>
      <c r="B9977">
        <v>11</v>
      </c>
      <c r="C9977">
        <v>18</v>
      </c>
      <c r="D9977" s="3">
        <v>2091</v>
      </c>
      <c r="E9977" s="3">
        <v>1656</v>
      </c>
    </row>
    <row r="9978" spans="1:5" x14ac:dyDescent="0.4">
      <c r="A9978">
        <v>2024</v>
      </c>
      <c r="B9978">
        <v>11</v>
      </c>
      <c r="C9978">
        <v>19</v>
      </c>
      <c r="D9978" s="3">
        <v>2231</v>
      </c>
      <c r="E9978" s="3">
        <v>1737</v>
      </c>
    </row>
    <row r="9979" spans="1:5" x14ac:dyDescent="0.4">
      <c r="A9979">
        <v>2024</v>
      </c>
      <c r="B9979">
        <v>11</v>
      </c>
      <c r="C9979">
        <v>20</v>
      </c>
      <c r="D9979" s="3">
        <v>2358</v>
      </c>
      <c r="E9979" s="3">
        <v>1772</v>
      </c>
    </row>
    <row r="9980" spans="1:5" x14ac:dyDescent="0.4">
      <c r="A9980">
        <v>2024</v>
      </c>
      <c r="B9980">
        <v>11</v>
      </c>
      <c r="C9980">
        <v>21</v>
      </c>
      <c r="D9980" s="3">
        <v>2419</v>
      </c>
      <c r="E9980" s="3">
        <v>1879</v>
      </c>
    </row>
    <row r="9981" spans="1:5" x14ac:dyDescent="0.4">
      <c r="A9981">
        <v>2024</v>
      </c>
      <c r="B9981">
        <v>11</v>
      </c>
      <c r="C9981">
        <v>22</v>
      </c>
      <c r="D9981" s="3">
        <v>2324</v>
      </c>
      <c r="E9981" s="3">
        <v>1730</v>
      </c>
    </row>
    <row r="9982" spans="1:5" x14ac:dyDescent="0.4">
      <c r="A9982">
        <v>2024</v>
      </c>
      <c r="B9982">
        <v>11</v>
      </c>
      <c r="C9982">
        <v>23</v>
      </c>
      <c r="D9982" s="3">
        <v>2149</v>
      </c>
      <c r="E9982" s="3">
        <v>1653</v>
      </c>
    </row>
    <row r="9983" spans="1:5" x14ac:dyDescent="0.4">
      <c r="A9983">
        <v>2024</v>
      </c>
      <c r="B9983">
        <v>11</v>
      </c>
      <c r="C9983">
        <v>24</v>
      </c>
      <c r="D9983" s="3">
        <v>2031</v>
      </c>
      <c r="E9983" s="3">
        <v>1687</v>
      </c>
    </row>
    <row r="9984" spans="1:5" x14ac:dyDescent="0.4">
      <c r="A9984">
        <v>2024</v>
      </c>
      <c r="B9984">
        <v>11</v>
      </c>
      <c r="C9984">
        <v>25</v>
      </c>
      <c r="D9984" s="3">
        <v>1903</v>
      </c>
      <c r="E9984" s="3">
        <v>1553</v>
      </c>
    </row>
    <row r="9985" spans="1:5" x14ac:dyDescent="0.4">
      <c r="A9985">
        <v>2024</v>
      </c>
      <c r="B9985">
        <v>11</v>
      </c>
      <c r="C9985">
        <v>26</v>
      </c>
      <c r="D9985" s="3">
        <v>1816</v>
      </c>
      <c r="E9985" s="3">
        <v>1566</v>
      </c>
    </row>
    <row r="9986" spans="1:5" x14ac:dyDescent="0.4">
      <c r="A9986">
        <v>2024</v>
      </c>
      <c r="B9986">
        <v>11</v>
      </c>
      <c r="C9986">
        <v>27</v>
      </c>
      <c r="D9986" s="3">
        <v>1797</v>
      </c>
      <c r="E9986" s="3">
        <v>1553</v>
      </c>
    </row>
    <row r="9987" spans="1:5" x14ac:dyDescent="0.4">
      <c r="A9987">
        <v>2024</v>
      </c>
      <c r="B9987">
        <v>11</v>
      </c>
      <c r="C9987">
        <v>28</v>
      </c>
      <c r="D9987" s="3">
        <v>1858</v>
      </c>
      <c r="E9987" s="3">
        <v>1453</v>
      </c>
    </row>
    <row r="9988" spans="1:5" x14ac:dyDescent="0.4">
      <c r="A9988">
        <v>2024</v>
      </c>
      <c r="B9988">
        <v>11</v>
      </c>
      <c r="C9988">
        <v>29</v>
      </c>
      <c r="D9988" s="3">
        <v>1818</v>
      </c>
      <c r="E9988" s="3">
        <v>1463</v>
      </c>
    </row>
    <row r="9989" spans="1:5" x14ac:dyDescent="0.4">
      <c r="A9989">
        <v>2024</v>
      </c>
      <c r="B9989">
        <v>11</v>
      </c>
      <c r="C9989">
        <v>30</v>
      </c>
      <c r="D9989" s="3">
        <v>1730</v>
      </c>
      <c r="E9989" s="3">
        <v>1481</v>
      </c>
    </row>
    <row r="9990" spans="1:5" x14ac:dyDescent="0.4">
      <c r="A9990">
        <v>2024</v>
      </c>
      <c r="B9990">
        <v>11</v>
      </c>
      <c r="C9990">
        <v>31</v>
      </c>
      <c r="D9990" s="3">
        <v>1752</v>
      </c>
      <c r="E9990" s="3">
        <v>1336</v>
      </c>
    </row>
    <row r="9991" spans="1:5" x14ac:dyDescent="0.4">
      <c r="A9991">
        <v>2024</v>
      </c>
      <c r="B9991">
        <v>11</v>
      </c>
      <c r="C9991">
        <v>32</v>
      </c>
      <c r="D9991" s="3">
        <v>1705</v>
      </c>
      <c r="E9991" s="3">
        <v>1442</v>
      </c>
    </row>
    <row r="9992" spans="1:5" x14ac:dyDescent="0.4">
      <c r="A9992">
        <v>2024</v>
      </c>
      <c r="B9992">
        <v>11</v>
      </c>
      <c r="C9992">
        <v>33</v>
      </c>
      <c r="D9992" s="3">
        <v>1755</v>
      </c>
      <c r="E9992" s="3">
        <v>1499</v>
      </c>
    </row>
    <row r="9993" spans="1:5" x14ac:dyDescent="0.4">
      <c r="A9993">
        <v>2024</v>
      </c>
      <c r="B9993">
        <v>11</v>
      </c>
      <c r="C9993">
        <v>34</v>
      </c>
      <c r="D9993" s="3">
        <v>1732</v>
      </c>
      <c r="E9993" s="3">
        <v>1522</v>
      </c>
    </row>
    <row r="9994" spans="1:5" x14ac:dyDescent="0.4">
      <c r="A9994">
        <v>2024</v>
      </c>
      <c r="B9994">
        <v>11</v>
      </c>
      <c r="C9994">
        <v>35</v>
      </c>
      <c r="D9994" s="3">
        <v>1729</v>
      </c>
      <c r="E9994" s="3">
        <v>1626</v>
      </c>
    </row>
    <row r="9995" spans="1:5" x14ac:dyDescent="0.4">
      <c r="A9995">
        <v>2024</v>
      </c>
      <c r="B9995">
        <v>11</v>
      </c>
      <c r="C9995">
        <v>36</v>
      </c>
      <c r="D9995" s="3">
        <v>1932</v>
      </c>
      <c r="E9995" s="3">
        <v>1646</v>
      </c>
    </row>
    <row r="9996" spans="1:5" x14ac:dyDescent="0.4">
      <c r="A9996">
        <v>2024</v>
      </c>
      <c r="B9996">
        <v>11</v>
      </c>
      <c r="C9996">
        <v>37</v>
      </c>
      <c r="D9996" s="3">
        <v>1882</v>
      </c>
      <c r="E9996" s="3">
        <v>1687</v>
      </c>
    </row>
    <row r="9997" spans="1:5" x14ac:dyDescent="0.4">
      <c r="A9997">
        <v>2024</v>
      </c>
      <c r="B9997">
        <v>11</v>
      </c>
      <c r="C9997">
        <v>38</v>
      </c>
      <c r="D9997" s="3">
        <v>1948</v>
      </c>
      <c r="E9997" s="3">
        <v>1660</v>
      </c>
    </row>
    <row r="9998" spans="1:5" x14ac:dyDescent="0.4">
      <c r="A9998">
        <v>2024</v>
      </c>
      <c r="B9998">
        <v>11</v>
      </c>
      <c r="C9998">
        <v>39</v>
      </c>
      <c r="D9998" s="3">
        <v>1960</v>
      </c>
      <c r="E9998" s="3">
        <v>1854</v>
      </c>
    </row>
    <row r="9999" spans="1:5" x14ac:dyDescent="0.4">
      <c r="A9999">
        <v>2024</v>
      </c>
      <c r="B9999">
        <v>11</v>
      </c>
      <c r="C9999">
        <v>40</v>
      </c>
      <c r="D9999" s="3">
        <v>2058</v>
      </c>
      <c r="E9999" s="3">
        <v>1892</v>
      </c>
    </row>
    <row r="10000" spans="1:5" x14ac:dyDescent="0.4">
      <c r="A10000">
        <v>2024</v>
      </c>
      <c r="B10000">
        <v>11</v>
      </c>
      <c r="C10000">
        <v>41</v>
      </c>
      <c r="D10000" s="3">
        <v>2102</v>
      </c>
      <c r="E10000" s="3">
        <v>1978</v>
      </c>
    </row>
    <row r="10001" spans="1:5" x14ac:dyDescent="0.4">
      <c r="A10001">
        <v>2024</v>
      </c>
      <c r="B10001">
        <v>11</v>
      </c>
      <c r="C10001">
        <v>42</v>
      </c>
      <c r="D10001" s="3">
        <v>2153</v>
      </c>
      <c r="E10001" s="3">
        <v>1977</v>
      </c>
    </row>
    <row r="10002" spans="1:5" x14ac:dyDescent="0.4">
      <c r="A10002">
        <v>2024</v>
      </c>
      <c r="B10002">
        <v>11</v>
      </c>
      <c r="C10002">
        <v>43</v>
      </c>
      <c r="D10002" s="3">
        <v>2105</v>
      </c>
      <c r="E10002" s="3">
        <v>2010</v>
      </c>
    </row>
    <row r="10003" spans="1:5" x14ac:dyDescent="0.4">
      <c r="A10003">
        <v>2024</v>
      </c>
      <c r="B10003">
        <v>11</v>
      </c>
      <c r="C10003">
        <v>44</v>
      </c>
      <c r="D10003" s="3">
        <v>2221</v>
      </c>
      <c r="E10003" s="3">
        <v>2163</v>
      </c>
    </row>
    <row r="10004" spans="1:5" x14ac:dyDescent="0.4">
      <c r="A10004">
        <v>2024</v>
      </c>
      <c r="B10004">
        <v>11</v>
      </c>
      <c r="C10004">
        <v>45</v>
      </c>
      <c r="D10004" s="3">
        <v>2374</v>
      </c>
      <c r="E10004" s="3">
        <v>2237</v>
      </c>
    </row>
    <row r="10005" spans="1:5" x14ac:dyDescent="0.4">
      <c r="A10005">
        <v>2024</v>
      </c>
      <c r="B10005">
        <v>11</v>
      </c>
      <c r="C10005">
        <v>46</v>
      </c>
      <c r="D10005" s="3">
        <v>2485</v>
      </c>
      <c r="E10005" s="3">
        <v>2349</v>
      </c>
    </row>
    <row r="10006" spans="1:5" x14ac:dyDescent="0.4">
      <c r="A10006">
        <v>2024</v>
      </c>
      <c r="B10006">
        <v>11</v>
      </c>
      <c r="C10006">
        <v>47</v>
      </c>
      <c r="D10006" s="3">
        <v>2629</v>
      </c>
      <c r="E10006" s="3">
        <v>2472</v>
      </c>
    </row>
    <row r="10007" spans="1:5" x14ac:dyDescent="0.4">
      <c r="A10007">
        <v>2024</v>
      </c>
      <c r="B10007">
        <v>11</v>
      </c>
      <c r="C10007">
        <v>48</v>
      </c>
      <c r="D10007" s="3">
        <v>2814</v>
      </c>
      <c r="E10007" s="3">
        <v>2607</v>
      </c>
    </row>
    <row r="10008" spans="1:5" x14ac:dyDescent="0.4">
      <c r="A10008">
        <v>2024</v>
      </c>
      <c r="B10008">
        <v>11</v>
      </c>
      <c r="C10008">
        <v>49</v>
      </c>
      <c r="D10008" s="3">
        <v>2938</v>
      </c>
      <c r="E10008" s="3">
        <v>2831</v>
      </c>
    </row>
    <row r="10009" spans="1:5" x14ac:dyDescent="0.4">
      <c r="A10009">
        <v>2024</v>
      </c>
      <c r="B10009">
        <v>11</v>
      </c>
      <c r="C10009">
        <v>50</v>
      </c>
      <c r="D10009" s="3">
        <v>3141</v>
      </c>
      <c r="E10009" s="3">
        <v>3015</v>
      </c>
    </row>
    <row r="10010" spans="1:5" x14ac:dyDescent="0.4">
      <c r="A10010">
        <v>2024</v>
      </c>
      <c r="B10010">
        <v>11</v>
      </c>
      <c r="C10010">
        <v>51</v>
      </c>
      <c r="D10010" s="3">
        <v>3359</v>
      </c>
      <c r="E10010" s="3">
        <v>3134</v>
      </c>
    </row>
    <row r="10011" spans="1:5" x14ac:dyDescent="0.4">
      <c r="A10011">
        <v>2024</v>
      </c>
      <c r="B10011">
        <v>11</v>
      </c>
      <c r="C10011">
        <v>52</v>
      </c>
      <c r="D10011" s="3">
        <v>3386</v>
      </c>
      <c r="E10011" s="3">
        <v>3125</v>
      </c>
    </row>
    <row r="10012" spans="1:5" x14ac:dyDescent="0.4">
      <c r="A10012">
        <v>2024</v>
      </c>
      <c r="B10012">
        <v>11</v>
      </c>
      <c r="C10012">
        <v>53</v>
      </c>
      <c r="D10012" s="3">
        <v>3335</v>
      </c>
      <c r="E10012" s="3">
        <v>3172</v>
      </c>
    </row>
    <row r="10013" spans="1:5" x14ac:dyDescent="0.4">
      <c r="A10013">
        <v>2024</v>
      </c>
      <c r="B10013">
        <v>11</v>
      </c>
      <c r="C10013">
        <v>54</v>
      </c>
      <c r="D10013" s="3">
        <v>3280</v>
      </c>
      <c r="E10013" s="3">
        <v>3025</v>
      </c>
    </row>
    <row r="10014" spans="1:5" x14ac:dyDescent="0.4">
      <c r="A10014">
        <v>2024</v>
      </c>
      <c r="B10014">
        <v>11</v>
      </c>
      <c r="C10014">
        <v>55</v>
      </c>
      <c r="D10014" s="3">
        <v>3148</v>
      </c>
      <c r="E10014" s="3">
        <v>2915</v>
      </c>
    </row>
    <row r="10015" spans="1:5" x14ac:dyDescent="0.4">
      <c r="A10015">
        <v>2024</v>
      </c>
      <c r="B10015">
        <v>11</v>
      </c>
      <c r="C10015">
        <v>56</v>
      </c>
      <c r="D10015" s="3">
        <v>3004</v>
      </c>
      <c r="E10015" s="3">
        <v>2859</v>
      </c>
    </row>
    <row r="10016" spans="1:5" x14ac:dyDescent="0.4">
      <c r="A10016">
        <v>2024</v>
      </c>
      <c r="B10016">
        <v>11</v>
      </c>
      <c r="C10016">
        <v>57</v>
      </c>
      <c r="D10016" s="3">
        <v>3096</v>
      </c>
      <c r="E10016" s="3">
        <v>2955</v>
      </c>
    </row>
    <row r="10017" spans="1:5" x14ac:dyDescent="0.4">
      <c r="A10017">
        <v>2024</v>
      </c>
      <c r="B10017">
        <v>11</v>
      </c>
      <c r="C10017">
        <v>58</v>
      </c>
      <c r="D10017" s="3">
        <v>2232</v>
      </c>
      <c r="E10017" s="3">
        <v>2153</v>
      </c>
    </row>
    <row r="10018" spans="1:5" x14ac:dyDescent="0.4">
      <c r="A10018">
        <v>2024</v>
      </c>
      <c r="B10018">
        <v>11</v>
      </c>
      <c r="C10018">
        <v>59</v>
      </c>
      <c r="D10018" s="3">
        <v>2817</v>
      </c>
      <c r="E10018" s="3">
        <v>2747</v>
      </c>
    </row>
    <row r="10019" spans="1:5" x14ac:dyDescent="0.4">
      <c r="A10019">
        <v>2024</v>
      </c>
      <c r="B10019">
        <v>11</v>
      </c>
      <c r="C10019">
        <v>60</v>
      </c>
      <c r="D10019" s="3">
        <v>2609</v>
      </c>
      <c r="E10019" s="3">
        <v>2484</v>
      </c>
    </row>
    <row r="10020" spans="1:5" x14ac:dyDescent="0.4">
      <c r="A10020">
        <v>2024</v>
      </c>
      <c r="B10020">
        <v>11</v>
      </c>
      <c r="C10020">
        <v>61</v>
      </c>
      <c r="D10020" s="3">
        <v>2553</v>
      </c>
      <c r="E10020" s="3">
        <v>2464</v>
      </c>
    </row>
    <row r="10021" spans="1:5" x14ac:dyDescent="0.4">
      <c r="A10021">
        <v>2024</v>
      </c>
      <c r="B10021">
        <v>11</v>
      </c>
      <c r="C10021">
        <v>62</v>
      </c>
      <c r="D10021" s="3">
        <v>2423</v>
      </c>
      <c r="E10021" s="3">
        <v>2343</v>
      </c>
    </row>
    <row r="10022" spans="1:5" x14ac:dyDescent="0.4">
      <c r="A10022">
        <v>2024</v>
      </c>
      <c r="B10022">
        <v>11</v>
      </c>
      <c r="C10022">
        <v>63</v>
      </c>
      <c r="D10022" s="3">
        <v>2368</v>
      </c>
      <c r="E10022" s="3">
        <v>2232</v>
      </c>
    </row>
    <row r="10023" spans="1:5" x14ac:dyDescent="0.4">
      <c r="A10023">
        <v>2024</v>
      </c>
      <c r="B10023">
        <v>11</v>
      </c>
      <c r="C10023">
        <v>64</v>
      </c>
      <c r="D10023" s="3">
        <v>2285</v>
      </c>
      <c r="E10023" s="3">
        <v>2277</v>
      </c>
    </row>
    <row r="10024" spans="1:5" x14ac:dyDescent="0.4">
      <c r="A10024">
        <v>2024</v>
      </c>
      <c r="B10024">
        <v>11</v>
      </c>
      <c r="C10024">
        <v>65</v>
      </c>
      <c r="D10024" s="3">
        <v>2380</v>
      </c>
      <c r="E10024" s="3">
        <v>2267</v>
      </c>
    </row>
    <row r="10025" spans="1:5" x14ac:dyDescent="0.4">
      <c r="A10025">
        <v>2024</v>
      </c>
      <c r="B10025">
        <v>11</v>
      </c>
      <c r="C10025">
        <v>66</v>
      </c>
      <c r="D10025" s="3">
        <v>2241</v>
      </c>
      <c r="E10025" s="3">
        <v>2209</v>
      </c>
    </row>
    <row r="10026" spans="1:5" x14ac:dyDescent="0.4">
      <c r="A10026">
        <v>2024</v>
      </c>
      <c r="B10026">
        <v>11</v>
      </c>
      <c r="C10026">
        <v>67</v>
      </c>
      <c r="D10026" s="3">
        <v>2103</v>
      </c>
      <c r="E10026" s="3">
        <v>2113</v>
      </c>
    </row>
    <row r="10027" spans="1:5" x14ac:dyDescent="0.4">
      <c r="A10027">
        <v>2024</v>
      </c>
      <c r="B10027">
        <v>11</v>
      </c>
      <c r="C10027">
        <v>68</v>
      </c>
      <c r="D10027" s="3">
        <v>2241</v>
      </c>
      <c r="E10027" s="3">
        <v>2274</v>
      </c>
    </row>
    <row r="10028" spans="1:5" x14ac:dyDescent="0.4">
      <c r="A10028">
        <v>2024</v>
      </c>
      <c r="B10028">
        <v>11</v>
      </c>
      <c r="C10028">
        <v>69</v>
      </c>
      <c r="D10028" s="3">
        <v>2188</v>
      </c>
      <c r="E10028" s="3">
        <v>2349</v>
      </c>
    </row>
    <row r="10029" spans="1:5" x14ac:dyDescent="0.4">
      <c r="A10029">
        <v>2024</v>
      </c>
      <c r="B10029">
        <v>11</v>
      </c>
      <c r="C10029">
        <v>70</v>
      </c>
      <c r="D10029" s="3">
        <v>2279</v>
      </c>
      <c r="E10029" s="3">
        <v>2389</v>
      </c>
    </row>
    <row r="10030" spans="1:5" x14ac:dyDescent="0.4">
      <c r="A10030">
        <v>2024</v>
      </c>
      <c r="B10030">
        <v>11</v>
      </c>
      <c r="C10030">
        <v>71</v>
      </c>
      <c r="D10030" s="3">
        <v>2359</v>
      </c>
      <c r="E10030" s="3">
        <v>2397</v>
      </c>
    </row>
    <row r="10031" spans="1:5" x14ac:dyDescent="0.4">
      <c r="A10031">
        <v>2024</v>
      </c>
      <c r="B10031">
        <v>11</v>
      </c>
      <c r="C10031">
        <v>72</v>
      </c>
      <c r="D10031" s="3">
        <v>2515</v>
      </c>
      <c r="E10031" s="3">
        <v>2734</v>
      </c>
    </row>
    <row r="10032" spans="1:5" x14ac:dyDescent="0.4">
      <c r="A10032">
        <v>2024</v>
      </c>
      <c r="B10032">
        <v>11</v>
      </c>
      <c r="C10032">
        <v>73</v>
      </c>
      <c r="D10032" s="3">
        <v>2607</v>
      </c>
      <c r="E10032" s="3">
        <v>2916</v>
      </c>
    </row>
    <row r="10033" spans="1:5" x14ac:dyDescent="0.4">
      <c r="A10033">
        <v>2024</v>
      </c>
      <c r="B10033">
        <v>11</v>
      </c>
      <c r="C10033">
        <v>74</v>
      </c>
      <c r="D10033" s="3">
        <v>2797</v>
      </c>
      <c r="E10033" s="3">
        <v>3148</v>
      </c>
    </row>
    <row r="10034" spans="1:5" x14ac:dyDescent="0.4">
      <c r="A10034">
        <v>2024</v>
      </c>
      <c r="B10034">
        <v>11</v>
      </c>
      <c r="C10034">
        <v>75</v>
      </c>
      <c r="D10034" s="3">
        <v>3183</v>
      </c>
      <c r="E10034" s="3">
        <v>3658</v>
      </c>
    </row>
    <row r="10035" spans="1:5" x14ac:dyDescent="0.4">
      <c r="A10035">
        <v>2024</v>
      </c>
      <c r="B10035">
        <v>11</v>
      </c>
      <c r="C10035">
        <v>76</v>
      </c>
      <c r="D10035" s="3">
        <v>2994</v>
      </c>
      <c r="E10035" s="3">
        <v>3680</v>
      </c>
    </row>
    <row r="10036" spans="1:5" x14ac:dyDescent="0.4">
      <c r="A10036">
        <v>2024</v>
      </c>
      <c r="B10036">
        <v>11</v>
      </c>
      <c r="C10036">
        <v>77</v>
      </c>
      <c r="D10036" s="3">
        <v>3063</v>
      </c>
      <c r="E10036" s="3">
        <v>3678</v>
      </c>
    </row>
    <row r="10037" spans="1:5" x14ac:dyDescent="0.4">
      <c r="A10037">
        <v>2024</v>
      </c>
      <c r="B10037">
        <v>11</v>
      </c>
      <c r="C10037">
        <v>78</v>
      </c>
      <c r="D10037" s="3">
        <v>1893</v>
      </c>
      <c r="E10037" s="3">
        <v>2504</v>
      </c>
    </row>
    <row r="10038" spans="1:5" x14ac:dyDescent="0.4">
      <c r="A10038">
        <v>2024</v>
      </c>
      <c r="B10038">
        <v>11</v>
      </c>
      <c r="C10038">
        <v>79</v>
      </c>
      <c r="D10038" s="3">
        <v>1756</v>
      </c>
      <c r="E10038" s="3">
        <v>2344</v>
      </c>
    </row>
    <row r="10039" spans="1:5" x14ac:dyDescent="0.4">
      <c r="A10039">
        <v>2024</v>
      </c>
      <c r="B10039">
        <v>11</v>
      </c>
      <c r="C10039">
        <v>80</v>
      </c>
      <c r="D10039" s="3">
        <v>2259</v>
      </c>
      <c r="E10039" s="3">
        <v>3007</v>
      </c>
    </row>
    <row r="10040" spans="1:5" x14ac:dyDescent="0.4">
      <c r="A10040">
        <v>2024</v>
      </c>
      <c r="B10040">
        <v>11</v>
      </c>
      <c r="C10040">
        <v>81</v>
      </c>
      <c r="D10040" s="3">
        <v>2203</v>
      </c>
      <c r="E10040" s="3">
        <v>2875</v>
      </c>
    </row>
    <row r="10041" spans="1:5" x14ac:dyDescent="0.4">
      <c r="A10041">
        <v>2024</v>
      </c>
      <c r="B10041">
        <v>11</v>
      </c>
      <c r="C10041">
        <v>82</v>
      </c>
      <c r="D10041" s="3">
        <v>2197</v>
      </c>
      <c r="E10041" s="3">
        <v>2748</v>
      </c>
    </row>
    <row r="10042" spans="1:5" x14ac:dyDescent="0.4">
      <c r="A10042">
        <v>2024</v>
      </c>
      <c r="B10042">
        <v>11</v>
      </c>
      <c r="C10042">
        <v>83</v>
      </c>
      <c r="D10042" s="3">
        <v>2003</v>
      </c>
      <c r="E10042" s="3">
        <v>2695</v>
      </c>
    </row>
    <row r="10043" spans="1:5" x14ac:dyDescent="0.4">
      <c r="A10043">
        <v>2024</v>
      </c>
      <c r="B10043">
        <v>11</v>
      </c>
      <c r="C10043">
        <v>84</v>
      </c>
      <c r="D10043" s="3">
        <v>1584</v>
      </c>
      <c r="E10043" s="3">
        <v>2293</v>
      </c>
    </row>
    <row r="10044" spans="1:5" x14ac:dyDescent="0.4">
      <c r="A10044">
        <v>2024</v>
      </c>
      <c r="B10044">
        <v>11</v>
      </c>
      <c r="C10044">
        <v>85</v>
      </c>
      <c r="D10044" s="3">
        <v>1419</v>
      </c>
      <c r="E10044" s="3">
        <v>1986</v>
      </c>
    </row>
    <row r="10045" spans="1:5" x14ac:dyDescent="0.4">
      <c r="A10045">
        <v>2024</v>
      </c>
      <c r="B10045">
        <v>11</v>
      </c>
      <c r="C10045">
        <v>86</v>
      </c>
      <c r="D10045" s="3">
        <v>1190</v>
      </c>
      <c r="E10045" s="3">
        <v>1829</v>
      </c>
    </row>
    <row r="10046" spans="1:5" x14ac:dyDescent="0.4">
      <c r="A10046">
        <v>2024</v>
      </c>
      <c r="B10046">
        <v>11</v>
      </c>
      <c r="C10046">
        <v>87</v>
      </c>
      <c r="D10046" s="3">
        <v>1163</v>
      </c>
      <c r="E10046" s="3">
        <v>1779</v>
      </c>
    </row>
    <row r="10047" spans="1:5" x14ac:dyDescent="0.4">
      <c r="A10047">
        <v>2024</v>
      </c>
      <c r="B10047">
        <v>11</v>
      </c>
      <c r="C10047">
        <v>88</v>
      </c>
      <c r="D10047" s="3">
        <v>958</v>
      </c>
      <c r="E10047" s="3">
        <v>1564</v>
      </c>
    </row>
    <row r="10048" spans="1:5" x14ac:dyDescent="0.4">
      <c r="A10048">
        <v>2024</v>
      </c>
      <c r="B10048">
        <v>11</v>
      </c>
      <c r="C10048">
        <v>89</v>
      </c>
      <c r="D10048" s="3">
        <v>900</v>
      </c>
      <c r="E10048" s="3">
        <v>1565</v>
      </c>
    </row>
    <row r="10049" spans="1:5" x14ac:dyDescent="0.4">
      <c r="A10049">
        <v>2024</v>
      </c>
      <c r="B10049">
        <v>11</v>
      </c>
      <c r="C10049">
        <v>90</v>
      </c>
      <c r="D10049" s="3">
        <v>653</v>
      </c>
      <c r="E10049" s="3">
        <v>1242</v>
      </c>
    </row>
    <row r="10050" spans="1:5" x14ac:dyDescent="0.4">
      <c r="A10050">
        <v>2024</v>
      </c>
      <c r="B10050">
        <v>11</v>
      </c>
      <c r="C10050">
        <v>91</v>
      </c>
      <c r="D10050" s="3">
        <v>517</v>
      </c>
      <c r="E10050" s="3">
        <v>1100</v>
      </c>
    </row>
    <row r="10051" spans="1:5" x14ac:dyDescent="0.4">
      <c r="A10051">
        <v>2024</v>
      </c>
      <c r="B10051">
        <v>11</v>
      </c>
      <c r="C10051">
        <v>92</v>
      </c>
      <c r="D10051" s="3">
        <v>400</v>
      </c>
      <c r="E10051" s="3">
        <v>956</v>
      </c>
    </row>
    <row r="10052" spans="1:5" x14ac:dyDescent="0.4">
      <c r="A10052">
        <v>2024</v>
      </c>
      <c r="B10052">
        <v>11</v>
      </c>
      <c r="C10052">
        <v>93</v>
      </c>
      <c r="D10052" s="3">
        <v>285</v>
      </c>
      <c r="E10052" s="3">
        <v>735</v>
      </c>
    </row>
    <row r="10053" spans="1:5" x14ac:dyDescent="0.4">
      <c r="A10053">
        <v>2024</v>
      </c>
      <c r="B10053">
        <v>11</v>
      </c>
      <c r="C10053">
        <v>94</v>
      </c>
      <c r="D10053" s="3">
        <v>198</v>
      </c>
      <c r="E10053" s="3">
        <v>591</v>
      </c>
    </row>
    <row r="10054" spans="1:5" x14ac:dyDescent="0.4">
      <c r="A10054">
        <v>2024</v>
      </c>
      <c r="B10054">
        <v>11</v>
      </c>
      <c r="C10054">
        <v>95</v>
      </c>
      <c r="D10054" s="3">
        <v>134</v>
      </c>
      <c r="E10054" s="3">
        <v>468</v>
      </c>
    </row>
    <row r="10055" spans="1:5" x14ac:dyDescent="0.4">
      <c r="A10055">
        <v>2024</v>
      </c>
      <c r="B10055">
        <v>11</v>
      </c>
      <c r="C10055">
        <v>96</v>
      </c>
      <c r="D10055" s="3">
        <v>109</v>
      </c>
      <c r="E10055" s="3">
        <v>369</v>
      </c>
    </row>
    <row r="10056" spans="1:5" x14ac:dyDescent="0.4">
      <c r="A10056">
        <v>2024</v>
      </c>
      <c r="B10056">
        <v>11</v>
      </c>
      <c r="C10056">
        <v>97</v>
      </c>
      <c r="D10056" s="3">
        <v>83</v>
      </c>
      <c r="E10056" s="3">
        <v>253</v>
      </c>
    </row>
    <row r="10057" spans="1:5" x14ac:dyDescent="0.4">
      <c r="A10057">
        <v>2024</v>
      </c>
      <c r="B10057">
        <v>11</v>
      </c>
      <c r="C10057">
        <v>98</v>
      </c>
      <c r="D10057" s="3">
        <v>47</v>
      </c>
      <c r="E10057" s="3">
        <v>201</v>
      </c>
    </row>
    <row r="10058" spans="1:5" x14ac:dyDescent="0.4">
      <c r="A10058">
        <v>2024</v>
      </c>
      <c r="B10058">
        <v>11</v>
      </c>
      <c r="C10058">
        <v>99</v>
      </c>
      <c r="D10058" s="3">
        <v>23</v>
      </c>
      <c r="E10058" s="3">
        <v>138</v>
      </c>
    </row>
    <row r="10059" spans="1:5" x14ac:dyDescent="0.4">
      <c r="A10059">
        <v>2024</v>
      </c>
      <c r="B10059">
        <v>11</v>
      </c>
      <c r="C10059">
        <v>100</v>
      </c>
      <c r="D10059" s="3">
        <v>11</v>
      </c>
      <c r="E10059" s="3">
        <v>84</v>
      </c>
    </row>
    <row r="10060" spans="1:5" x14ac:dyDescent="0.4">
      <c r="A10060">
        <v>2024</v>
      </c>
      <c r="B10060">
        <v>11</v>
      </c>
      <c r="C10060">
        <v>101</v>
      </c>
      <c r="D10060" s="3">
        <v>6</v>
      </c>
      <c r="E10060" s="3">
        <v>62</v>
      </c>
    </row>
    <row r="10061" spans="1:5" x14ac:dyDescent="0.4">
      <c r="A10061">
        <v>2024</v>
      </c>
      <c r="B10061">
        <v>11</v>
      </c>
      <c r="C10061">
        <v>102</v>
      </c>
      <c r="D10061" s="3">
        <v>3</v>
      </c>
      <c r="E10061" s="3">
        <v>37</v>
      </c>
    </row>
    <row r="10062" spans="1:5" x14ac:dyDescent="0.4">
      <c r="A10062">
        <v>2024</v>
      </c>
      <c r="B10062">
        <v>11</v>
      </c>
      <c r="C10062">
        <v>103</v>
      </c>
      <c r="D10062" s="3">
        <v>2</v>
      </c>
      <c r="E10062" s="3">
        <v>22</v>
      </c>
    </row>
    <row r="10063" spans="1:5" x14ac:dyDescent="0.4">
      <c r="A10063">
        <v>2024</v>
      </c>
      <c r="B10063">
        <v>11</v>
      </c>
      <c r="C10063">
        <v>104</v>
      </c>
      <c r="D10063" s="3"/>
      <c r="E10063" s="3">
        <v>19</v>
      </c>
    </row>
    <row r="10064" spans="1:5" x14ac:dyDescent="0.4">
      <c r="A10064">
        <v>2024</v>
      </c>
      <c r="B10064">
        <v>11</v>
      </c>
      <c r="C10064">
        <v>105</v>
      </c>
      <c r="D10064" s="3">
        <v>2</v>
      </c>
      <c r="E10064" s="3">
        <v>9</v>
      </c>
    </row>
    <row r="10065" spans="1:5" x14ac:dyDescent="0.4">
      <c r="A10065">
        <v>2024</v>
      </c>
      <c r="B10065">
        <v>11</v>
      </c>
      <c r="C10065">
        <v>106</v>
      </c>
      <c r="D10065" s="3"/>
      <c r="E10065" s="3">
        <v>4</v>
      </c>
    </row>
    <row r="10066" spans="1:5" x14ac:dyDescent="0.4">
      <c r="A10066">
        <v>2024</v>
      </c>
      <c r="B10066">
        <v>11</v>
      </c>
      <c r="C10066">
        <v>107</v>
      </c>
      <c r="D10066" s="3"/>
      <c r="E10066" s="3">
        <v>1</v>
      </c>
    </row>
    <row r="10067" spans="1:5" x14ac:dyDescent="0.4">
      <c r="A10067">
        <v>2024</v>
      </c>
      <c r="B10067">
        <v>11</v>
      </c>
      <c r="C10067">
        <v>108</v>
      </c>
      <c r="D10067" s="3"/>
      <c r="E10067" s="3"/>
    </row>
    <row r="10068" spans="1:5" x14ac:dyDescent="0.4">
      <c r="A10068">
        <v>2024</v>
      </c>
      <c r="B10068">
        <v>11</v>
      </c>
      <c r="C10068">
        <v>109</v>
      </c>
      <c r="D10068" s="3"/>
      <c r="E10068" s="3">
        <v>1</v>
      </c>
    </row>
    <row r="10069" spans="1:5" x14ac:dyDescent="0.4">
      <c r="A10069">
        <v>2024</v>
      </c>
      <c r="B10069">
        <v>11</v>
      </c>
      <c r="C10069">
        <v>110</v>
      </c>
      <c r="D10069" s="3"/>
      <c r="E10069" s="3"/>
    </row>
    <row r="10070" spans="1:5" x14ac:dyDescent="0.4">
      <c r="A10070">
        <v>2024</v>
      </c>
      <c r="B10070">
        <v>11</v>
      </c>
      <c r="C10070">
        <v>111</v>
      </c>
      <c r="D10070" s="3"/>
      <c r="E10070" s="3"/>
    </row>
    <row r="10071" spans="1:5" x14ac:dyDescent="0.4">
      <c r="A10071">
        <v>2024</v>
      </c>
      <c r="B10071">
        <v>11</v>
      </c>
      <c r="C10071">
        <v>112</v>
      </c>
      <c r="D10071" s="3"/>
      <c r="E10071" s="3"/>
    </row>
    <row r="10072" spans="1:5" x14ac:dyDescent="0.4">
      <c r="A10072">
        <v>2024</v>
      </c>
      <c r="B10072">
        <v>11</v>
      </c>
      <c r="C10072">
        <v>113</v>
      </c>
      <c r="D10072" s="3"/>
      <c r="E10072" s="3"/>
    </row>
    <row r="10073" spans="1:5" x14ac:dyDescent="0.4">
      <c r="A10073">
        <v>2024</v>
      </c>
      <c r="B10073">
        <v>11</v>
      </c>
      <c r="C10073">
        <v>114</v>
      </c>
      <c r="D10073" s="3"/>
      <c r="E10073" s="3"/>
    </row>
    <row r="10074" spans="1:5" x14ac:dyDescent="0.4">
      <c r="A10074">
        <v>2024</v>
      </c>
      <c r="B10074">
        <v>11</v>
      </c>
      <c r="C10074">
        <v>115</v>
      </c>
      <c r="D10074" s="3"/>
      <c r="E10074" s="3"/>
    </row>
    <row r="10075" spans="1:5" x14ac:dyDescent="0.4">
      <c r="A10075">
        <v>2024</v>
      </c>
      <c r="B10075">
        <v>11</v>
      </c>
      <c r="C10075">
        <v>116</v>
      </c>
      <c r="D10075" s="3"/>
      <c r="E10075" s="3"/>
    </row>
    <row r="10076" spans="1:5" x14ac:dyDescent="0.4">
      <c r="A10076">
        <v>2024</v>
      </c>
      <c r="B10076">
        <v>11</v>
      </c>
      <c r="C10076">
        <v>117</v>
      </c>
      <c r="D10076" s="3"/>
      <c r="E10076" s="3"/>
    </row>
    <row r="10077" spans="1:5" x14ac:dyDescent="0.4">
      <c r="A10077">
        <v>2024</v>
      </c>
      <c r="B10077">
        <v>11</v>
      </c>
      <c r="C10077">
        <v>118</v>
      </c>
      <c r="D10077" s="3"/>
      <c r="E10077" s="3"/>
    </row>
    <row r="10078" spans="1:5" x14ac:dyDescent="0.4">
      <c r="A10078">
        <v>2024</v>
      </c>
      <c r="B10078">
        <v>11</v>
      </c>
      <c r="C10078">
        <v>119</v>
      </c>
      <c r="D10078" s="3"/>
      <c r="E10078" s="3"/>
    </row>
    <row r="10079" spans="1:5" x14ac:dyDescent="0.4">
      <c r="A10079">
        <v>2024</v>
      </c>
      <c r="B10079">
        <v>11</v>
      </c>
      <c r="C10079">
        <v>120</v>
      </c>
      <c r="D10079" s="3"/>
      <c r="E10079" s="3"/>
    </row>
    <row r="10080" spans="1:5" x14ac:dyDescent="0.4">
      <c r="A10080">
        <v>2024</v>
      </c>
      <c r="B10080">
        <v>11</v>
      </c>
      <c r="C10080">
        <v>121</v>
      </c>
      <c r="D10080" s="3"/>
      <c r="E10080" s="3"/>
    </row>
    <row r="10081" spans="1:5" x14ac:dyDescent="0.4">
      <c r="A10081">
        <v>2024</v>
      </c>
      <c r="B10081">
        <v>11</v>
      </c>
      <c r="C10081">
        <v>122</v>
      </c>
      <c r="D10081" s="3"/>
      <c r="E10081" s="3"/>
    </row>
    <row r="10082" spans="1:5" x14ac:dyDescent="0.4">
      <c r="A10082">
        <v>2024</v>
      </c>
      <c r="B10082">
        <v>11</v>
      </c>
      <c r="C10082">
        <v>123</v>
      </c>
      <c r="D10082" s="3"/>
      <c r="E10082" s="3"/>
    </row>
    <row r="10083" spans="1:5" x14ac:dyDescent="0.4">
      <c r="A10083">
        <v>2024</v>
      </c>
      <c r="B10083">
        <v>11</v>
      </c>
      <c r="C10083">
        <v>124</v>
      </c>
      <c r="D10083" s="3"/>
      <c r="E10083" s="3"/>
    </row>
    <row r="10084" spans="1:5" x14ac:dyDescent="0.4">
      <c r="A10084">
        <v>2024</v>
      </c>
      <c r="B10084">
        <v>11</v>
      </c>
      <c r="C10084">
        <v>125</v>
      </c>
      <c r="D10084" s="3"/>
      <c r="E10084" s="3"/>
    </row>
    <row r="10085" spans="1:5" x14ac:dyDescent="0.4">
      <c r="A10085">
        <v>2024</v>
      </c>
      <c r="B10085">
        <v>11</v>
      </c>
      <c r="C10085">
        <v>126</v>
      </c>
      <c r="D10085" s="3"/>
      <c r="E10085" s="3"/>
    </row>
    <row r="10086" spans="1:5" x14ac:dyDescent="0.4">
      <c r="A10086">
        <v>2024</v>
      </c>
      <c r="B10086">
        <v>11</v>
      </c>
      <c r="C10086">
        <v>127</v>
      </c>
      <c r="D10086" s="3"/>
      <c r="E10086" s="3"/>
    </row>
    <row r="10087" spans="1:5" x14ac:dyDescent="0.4">
      <c r="A10087">
        <v>2024</v>
      </c>
      <c r="B10087">
        <v>11</v>
      </c>
      <c r="C10087">
        <v>128</v>
      </c>
      <c r="D10087" s="3"/>
      <c r="E10087" s="3"/>
    </row>
    <row r="10088" spans="1:5" x14ac:dyDescent="0.4">
      <c r="A10088">
        <v>2024</v>
      </c>
      <c r="B10088">
        <v>11</v>
      </c>
      <c r="C10088">
        <v>129</v>
      </c>
      <c r="D10088" s="3"/>
      <c r="E10088" s="3"/>
    </row>
    <row r="10089" spans="1:5" x14ac:dyDescent="0.4">
      <c r="A10089">
        <v>2024</v>
      </c>
      <c r="B10089">
        <v>11</v>
      </c>
      <c r="C10089">
        <v>130</v>
      </c>
      <c r="D10089" s="3"/>
      <c r="E10089" s="3"/>
    </row>
    <row r="10090" spans="1:5" x14ac:dyDescent="0.4">
      <c r="A10090">
        <v>2024</v>
      </c>
      <c r="B10090">
        <v>12</v>
      </c>
      <c r="C10090">
        <v>0</v>
      </c>
      <c r="D10090" s="3">
        <v>759</v>
      </c>
      <c r="E10090" s="3">
        <v>734</v>
      </c>
    </row>
    <row r="10091" spans="1:5" x14ac:dyDescent="0.4">
      <c r="A10091">
        <v>2024</v>
      </c>
      <c r="B10091">
        <v>12</v>
      </c>
      <c r="C10091">
        <v>1</v>
      </c>
      <c r="D10091" s="3">
        <v>856</v>
      </c>
      <c r="E10091" s="3">
        <v>853</v>
      </c>
    </row>
    <row r="10092" spans="1:5" x14ac:dyDescent="0.4">
      <c r="A10092">
        <v>2024</v>
      </c>
      <c r="B10092">
        <v>12</v>
      </c>
      <c r="C10092">
        <v>2</v>
      </c>
      <c r="D10092" s="3">
        <v>940</v>
      </c>
      <c r="E10092" s="3">
        <v>988</v>
      </c>
    </row>
    <row r="10093" spans="1:5" x14ac:dyDescent="0.4">
      <c r="A10093">
        <v>2024</v>
      </c>
      <c r="B10093">
        <v>12</v>
      </c>
      <c r="C10093">
        <v>3</v>
      </c>
      <c r="D10093" s="3">
        <v>990</v>
      </c>
      <c r="E10093" s="3">
        <v>940</v>
      </c>
    </row>
    <row r="10094" spans="1:5" x14ac:dyDescent="0.4">
      <c r="A10094">
        <v>2024</v>
      </c>
      <c r="B10094">
        <v>12</v>
      </c>
      <c r="C10094">
        <v>4</v>
      </c>
      <c r="D10094" s="3">
        <v>1081</v>
      </c>
      <c r="E10094" s="3">
        <v>1041</v>
      </c>
    </row>
    <row r="10095" spans="1:5" x14ac:dyDescent="0.4">
      <c r="A10095">
        <v>2024</v>
      </c>
      <c r="B10095">
        <v>12</v>
      </c>
      <c r="C10095">
        <v>5</v>
      </c>
      <c r="D10095" s="3">
        <v>1203</v>
      </c>
      <c r="E10095" s="3">
        <v>1075</v>
      </c>
    </row>
    <row r="10096" spans="1:5" x14ac:dyDescent="0.4">
      <c r="A10096">
        <v>2024</v>
      </c>
      <c r="B10096">
        <v>12</v>
      </c>
      <c r="C10096">
        <v>6</v>
      </c>
      <c r="D10096" s="3">
        <v>1212</v>
      </c>
      <c r="E10096" s="3">
        <v>1124</v>
      </c>
    </row>
    <row r="10097" spans="1:5" x14ac:dyDescent="0.4">
      <c r="A10097">
        <v>2024</v>
      </c>
      <c r="B10097">
        <v>12</v>
      </c>
      <c r="C10097">
        <v>7</v>
      </c>
      <c r="D10097" s="3">
        <v>1283</v>
      </c>
      <c r="E10097" s="3">
        <v>1206</v>
      </c>
    </row>
    <row r="10098" spans="1:5" x14ac:dyDescent="0.4">
      <c r="A10098">
        <v>2024</v>
      </c>
      <c r="B10098">
        <v>12</v>
      </c>
      <c r="C10098">
        <v>8</v>
      </c>
      <c r="D10098" s="3">
        <v>1419</v>
      </c>
      <c r="E10098" s="3">
        <v>1245</v>
      </c>
    </row>
    <row r="10099" spans="1:5" x14ac:dyDescent="0.4">
      <c r="A10099">
        <v>2024</v>
      </c>
      <c r="B10099">
        <v>12</v>
      </c>
      <c r="C10099">
        <v>9</v>
      </c>
      <c r="D10099" s="3">
        <v>1379</v>
      </c>
      <c r="E10099" s="3">
        <v>1313</v>
      </c>
    </row>
    <row r="10100" spans="1:5" x14ac:dyDescent="0.4">
      <c r="A10100">
        <v>2024</v>
      </c>
      <c r="B10100">
        <v>12</v>
      </c>
      <c r="C10100">
        <v>10</v>
      </c>
      <c r="D10100" s="3">
        <v>1390</v>
      </c>
      <c r="E10100" s="3">
        <v>1358</v>
      </c>
    </row>
    <row r="10101" spans="1:5" x14ac:dyDescent="0.4">
      <c r="A10101">
        <v>2024</v>
      </c>
      <c r="B10101">
        <v>12</v>
      </c>
      <c r="C10101">
        <v>11</v>
      </c>
      <c r="D10101" s="3">
        <v>1424</v>
      </c>
      <c r="E10101" s="3">
        <v>1447</v>
      </c>
    </row>
    <row r="10102" spans="1:5" x14ac:dyDescent="0.4">
      <c r="A10102">
        <v>2024</v>
      </c>
      <c r="B10102">
        <v>12</v>
      </c>
      <c r="C10102">
        <v>12</v>
      </c>
      <c r="D10102" s="3">
        <v>1495</v>
      </c>
      <c r="E10102" s="3">
        <v>1410</v>
      </c>
    </row>
    <row r="10103" spans="1:5" x14ac:dyDescent="0.4">
      <c r="A10103">
        <v>2024</v>
      </c>
      <c r="B10103">
        <v>12</v>
      </c>
      <c r="C10103">
        <v>13</v>
      </c>
      <c r="D10103" s="3">
        <v>1506</v>
      </c>
      <c r="E10103" s="3">
        <v>1511</v>
      </c>
    </row>
    <row r="10104" spans="1:5" x14ac:dyDescent="0.4">
      <c r="A10104">
        <v>2024</v>
      </c>
      <c r="B10104">
        <v>12</v>
      </c>
      <c r="C10104">
        <v>14</v>
      </c>
      <c r="D10104" s="3">
        <v>1621</v>
      </c>
      <c r="E10104" s="3">
        <v>1507</v>
      </c>
    </row>
    <row r="10105" spans="1:5" x14ac:dyDescent="0.4">
      <c r="A10105">
        <v>2024</v>
      </c>
      <c r="B10105">
        <v>12</v>
      </c>
      <c r="C10105">
        <v>15</v>
      </c>
      <c r="D10105" s="3">
        <v>1605</v>
      </c>
      <c r="E10105" s="3">
        <v>1498</v>
      </c>
    </row>
    <row r="10106" spans="1:5" x14ac:dyDescent="0.4">
      <c r="A10106">
        <v>2024</v>
      </c>
      <c r="B10106">
        <v>12</v>
      </c>
      <c r="C10106">
        <v>16</v>
      </c>
      <c r="D10106" s="3">
        <v>1932</v>
      </c>
      <c r="E10106" s="3">
        <v>1515</v>
      </c>
    </row>
    <row r="10107" spans="1:5" x14ac:dyDescent="0.4">
      <c r="A10107">
        <v>2024</v>
      </c>
      <c r="B10107">
        <v>12</v>
      </c>
      <c r="C10107">
        <v>17</v>
      </c>
      <c r="D10107" s="3">
        <v>1987</v>
      </c>
      <c r="E10107" s="3">
        <v>1635</v>
      </c>
    </row>
    <row r="10108" spans="1:5" x14ac:dyDescent="0.4">
      <c r="A10108">
        <v>2024</v>
      </c>
      <c r="B10108">
        <v>12</v>
      </c>
      <c r="C10108">
        <v>18</v>
      </c>
      <c r="D10108" s="3">
        <v>2066</v>
      </c>
      <c r="E10108" s="3">
        <v>1659</v>
      </c>
    </row>
    <row r="10109" spans="1:5" x14ac:dyDescent="0.4">
      <c r="A10109">
        <v>2024</v>
      </c>
      <c r="B10109">
        <v>12</v>
      </c>
      <c r="C10109">
        <v>19</v>
      </c>
      <c r="D10109" s="3">
        <v>2192</v>
      </c>
      <c r="E10109" s="3">
        <v>1695</v>
      </c>
    </row>
    <row r="10110" spans="1:5" x14ac:dyDescent="0.4">
      <c r="A10110">
        <v>2024</v>
      </c>
      <c r="B10110">
        <v>12</v>
      </c>
      <c r="C10110">
        <v>20</v>
      </c>
      <c r="D10110" s="3">
        <v>2357</v>
      </c>
      <c r="E10110" s="3">
        <v>1835</v>
      </c>
    </row>
    <row r="10111" spans="1:5" x14ac:dyDescent="0.4">
      <c r="A10111">
        <v>2024</v>
      </c>
      <c r="B10111">
        <v>12</v>
      </c>
      <c r="C10111">
        <v>21</v>
      </c>
      <c r="D10111" s="3">
        <v>2423</v>
      </c>
      <c r="E10111" s="3">
        <v>1834</v>
      </c>
    </row>
    <row r="10112" spans="1:5" x14ac:dyDescent="0.4">
      <c r="A10112">
        <v>2024</v>
      </c>
      <c r="B10112">
        <v>12</v>
      </c>
      <c r="C10112">
        <v>22</v>
      </c>
      <c r="D10112" s="3">
        <v>2328</v>
      </c>
      <c r="E10112" s="3">
        <v>1752</v>
      </c>
    </row>
    <row r="10113" spans="1:5" x14ac:dyDescent="0.4">
      <c r="A10113">
        <v>2024</v>
      </c>
      <c r="B10113">
        <v>12</v>
      </c>
      <c r="C10113">
        <v>23</v>
      </c>
      <c r="D10113" s="3">
        <v>2140</v>
      </c>
      <c r="E10113" s="3">
        <v>1642</v>
      </c>
    </row>
    <row r="10114" spans="1:5" x14ac:dyDescent="0.4">
      <c r="A10114">
        <v>2024</v>
      </c>
      <c r="B10114">
        <v>12</v>
      </c>
      <c r="C10114">
        <v>24</v>
      </c>
      <c r="D10114" s="3">
        <v>2011</v>
      </c>
      <c r="E10114" s="3">
        <v>1693</v>
      </c>
    </row>
    <row r="10115" spans="1:5" x14ac:dyDescent="0.4">
      <c r="A10115">
        <v>2024</v>
      </c>
      <c r="B10115">
        <v>12</v>
      </c>
      <c r="C10115">
        <v>25</v>
      </c>
      <c r="D10115" s="3">
        <v>1893</v>
      </c>
      <c r="E10115" s="3">
        <v>1553</v>
      </c>
    </row>
    <row r="10116" spans="1:5" x14ac:dyDescent="0.4">
      <c r="A10116">
        <v>2024</v>
      </c>
      <c r="B10116">
        <v>12</v>
      </c>
      <c r="C10116">
        <v>26</v>
      </c>
      <c r="D10116" s="3">
        <v>1810</v>
      </c>
      <c r="E10116" s="3">
        <v>1547</v>
      </c>
    </row>
    <row r="10117" spans="1:5" x14ac:dyDescent="0.4">
      <c r="A10117">
        <v>2024</v>
      </c>
      <c r="B10117">
        <v>12</v>
      </c>
      <c r="C10117">
        <v>27</v>
      </c>
      <c r="D10117" s="3">
        <v>1805</v>
      </c>
      <c r="E10117" s="3">
        <v>1573</v>
      </c>
    </row>
    <row r="10118" spans="1:5" x14ac:dyDescent="0.4">
      <c r="A10118">
        <v>2024</v>
      </c>
      <c r="B10118">
        <v>12</v>
      </c>
      <c r="C10118">
        <v>28</v>
      </c>
      <c r="D10118" s="3">
        <v>1844</v>
      </c>
      <c r="E10118" s="3">
        <v>1442</v>
      </c>
    </row>
    <row r="10119" spans="1:5" x14ac:dyDescent="0.4">
      <c r="A10119">
        <v>2024</v>
      </c>
      <c r="B10119">
        <v>12</v>
      </c>
      <c r="C10119">
        <v>29</v>
      </c>
      <c r="D10119" s="3">
        <v>1821</v>
      </c>
      <c r="E10119" s="3">
        <v>1455</v>
      </c>
    </row>
    <row r="10120" spans="1:5" x14ac:dyDescent="0.4">
      <c r="A10120">
        <v>2024</v>
      </c>
      <c r="B10120">
        <v>12</v>
      </c>
      <c r="C10120">
        <v>30</v>
      </c>
      <c r="D10120" s="3">
        <v>1743</v>
      </c>
      <c r="E10120" s="3">
        <v>1492</v>
      </c>
    </row>
    <row r="10121" spans="1:5" x14ac:dyDescent="0.4">
      <c r="A10121">
        <v>2024</v>
      </c>
      <c r="B10121">
        <v>12</v>
      </c>
      <c r="C10121">
        <v>31</v>
      </c>
      <c r="D10121" s="3">
        <v>1750</v>
      </c>
      <c r="E10121" s="3">
        <v>1362</v>
      </c>
    </row>
    <row r="10122" spans="1:5" x14ac:dyDescent="0.4">
      <c r="A10122">
        <v>2024</v>
      </c>
      <c r="B10122">
        <v>12</v>
      </c>
      <c r="C10122">
        <v>32</v>
      </c>
      <c r="D10122" s="3">
        <v>1693</v>
      </c>
      <c r="E10122" s="3">
        <v>1429</v>
      </c>
    </row>
    <row r="10123" spans="1:5" x14ac:dyDescent="0.4">
      <c r="A10123">
        <v>2024</v>
      </c>
      <c r="B10123">
        <v>12</v>
      </c>
      <c r="C10123">
        <v>33</v>
      </c>
      <c r="D10123" s="3">
        <v>1761</v>
      </c>
      <c r="E10123" s="3">
        <v>1479</v>
      </c>
    </row>
    <row r="10124" spans="1:5" x14ac:dyDescent="0.4">
      <c r="A10124">
        <v>2024</v>
      </c>
      <c r="B10124">
        <v>12</v>
      </c>
      <c r="C10124">
        <v>34</v>
      </c>
      <c r="D10124" s="3">
        <v>1754</v>
      </c>
      <c r="E10124" s="3">
        <v>1528</v>
      </c>
    </row>
    <row r="10125" spans="1:5" x14ac:dyDescent="0.4">
      <c r="A10125">
        <v>2024</v>
      </c>
      <c r="B10125">
        <v>12</v>
      </c>
      <c r="C10125">
        <v>35</v>
      </c>
      <c r="D10125" s="3">
        <v>1706</v>
      </c>
      <c r="E10125" s="3">
        <v>1613</v>
      </c>
    </row>
    <row r="10126" spans="1:5" x14ac:dyDescent="0.4">
      <c r="A10126">
        <v>2024</v>
      </c>
      <c r="B10126">
        <v>12</v>
      </c>
      <c r="C10126">
        <v>36</v>
      </c>
      <c r="D10126" s="3">
        <v>1933</v>
      </c>
      <c r="E10126" s="3">
        <v>1668</v>
      </c>
    </row>
    <row r="10127" spans="1:5" x14ac:dyDescent="0.4">
      <c r="A10127">
        <v>2024</v>
      </c>
      <c r="B10127">
        <v>12</v>
      </c>
      <c r="C10127">
        <v>37</v>
      </c>
      <c r="D10127" s="3">
        <v>1874</v>
      </c>
      <c r="E10127" s="3">
        <v>1657</v>
      </c>
    </row>
    <row r="10128" spans="1:5" x14ac:dyDescent="0.4">
      <c r="A10128">
        <v>2024</v>
      </c>
      <c r="B10128">
        <v>12</v>
      </c>
      <c r="C10128">
        <v>38</v>
      </c>
      <c r="D10128" s="3">
        <v>1921</v>
      </c>
      <c r="E10128" s="3">
        <v>1653</v>
      </c>
    </row>
    <row r="10129" spans="1:5" x14ac:dyDescent="0.4">
      <c r="A10129">
        <v>2024</v>
      </c>
      <c r="B10129">
        <v>12</v>
      </c>
      <c r="C10129">
        <v>39</v>
      </c>
      <c r="D10129" s="3">
        <v>1952</v>
      </c>
      <c r="E10129" s="3">
        <v>1832</v>
      </c>
    </row>
    <row r="10130" spans="1:5" x14ac:dyDescent="0.4">
      <c r="A10130">
        <v>2024</v>
      </c>
      <c r="B10130">
        <v>12</v>
      </c>
      <c r="C10130">
        <v>40</v>
      </c>
      <c r="D10130" s="3">
        <v>2069</v>
      </c>
      <c r="E10130" s="3">
        <v>1911</v>
      </c>
    </row>
    <row r="10131" spans="1:5" x14ac:dyDescent="0.4">
      <c r="A10131">
        <v>2024</v>
      </c>
      <c r="B10131">
        <v>12</v>
      </c>
      <c r="C10131">
        <v>41</v>
      </c>
      <c r="D10131" s="3">
        <v>2100</v>
      </c>
      <c r="E10131" s="3">
        <v>1979</v>
      </c>
    </row>
    <row r="10132" spans="1:5" x14ac:dyDescent="0.4">
      <c r="A10132">
        <v>2024</v>
      </c>
      <c r="B10132">
        <v>12</v>
      </c>
      <c r="C10132">
        <v>42</v>
      </c>
      <c r="D10132" s="3">
        <v>2141</v>
      </c>
      <c r="E10132" s="3">
        <v>1941</v>
      </c>
    </row>
    <row r="10133" spans="1:5" x14ac:dyDescent="0.4">
      <c r="A10133">
        <v>2024</v>
      </c>
      <c r="B10133">
        <v>12</v>
      </c>
      <c r="C10133">
        <v>43</v>
      </c>
      <c r="D10133" s="3">
        <v>2124</v>
      </c>
      <c r="E10133" s="3">
        <v>2010</v>
      </c>
    </row>
    <row r="10134" spans="1:5" x14ac:dyDescent="0.4">
      <c r="A10134">
        <v>2024</v>
      </c>
      <c r="B10134">
        <v>12</v>
      </c>
      <c r="C10134">
        <v>44</v>
      </c>
      <c r="D10134" s="3">
        <v>2196</v>
      </c>
      <c r="E10134" s="3">
        <v>2142</v>
      </c>
    </row>
    <row r="10135" spans="1:5" x14ac:dyDescent="0.4">
      <c r="A10135">
        <v>2024</v>
      </c>
      <c r="B10135">
        <v>12</v>
      </c>
      <c r="C10135">
        <v>45</v>
      </c>
      <c r="D10135" s="3">
        <v>2342</v>
      </c>
      <c r="E10135" s="3">
        <v>2230</v>
      </c>
    </row>
    <row r="10136" spans="1:5" x14ac:dyDescent="0.4">
      <c r="A10136">
        <v>2024</v>
      </c>
      <c r="B10136">
        <v>12</v>
      </c>
      <c r="C10136">
        <v>46</v>
      </c>
      <c r="D10136" s="3">
        <v>2502</v>
      </c>
      <c r="E10136" s="3">
        <v>2346</v>
      </c>
    </row>
    <row r="10137" spans="1:5" x14ac:dyDescent="0.4">
      <c r="A10137">
        <v>2024</v>
      </c>
      <c r="B10137">
        <v>12</v>
      </c>
      <c r="C10137">
        <v>47</v>
      </c>
      <c r="D10137" s="3">
        <v>2596</v>
      </c>
      <c r="E10137" s="3">
        <v>2463</v>
      </c>
    </row>
    <row r="10138" spans="1:5" x14ac:dyDescent="0.4">
      <c r="A10138">
        <v>2024</v>
      </c>
      <c r="B10138">
        <v>12</v>
      </c>
      <c r="C10138">
        <v>48</v>
      </c>
      <c r="D10138" s="3">
        <v>2822</v>
      </c>
      <c r="E10138" s="3">
        <v>2591</v>
      </c>
    </row>
    <row r="10139" spans="1:5" x14ac:dyDescent="0.4">
      <c r="A10139">
        <v>2024</v>
      </c>
      <c r="B10139">
        <v>12</v>
      </c>
      <c r="C10139">
        <v>49</v>
      </c>
      <c r="D10139" s="3">
        <v>2916</v>
      </c>
      <c r="E10139" s="3">
        <v>2800</v>
      </c>
    </row>
    <row r="10140" spans="1:5" x14ac:dyDescent="0.4">
      <c r="A10140">
        <v>2024</v>
      </c>
      <c r="B10140">
        <v>12</v>
      </c>
      <c r="C10140">
        <v>50</v>
      </c>
      <c r="D10140" s="3">
        <v>3103</v>
      </c>
      <c r="E10140" s="3">
        <v>3003</v>
      </c>
    </row>
    <row r="10141" spans="1:5" x14ac:dyDescent="0.4">
      <c r="A10141">
        <v>2024</v>
      </c>
      <c r="B10141">
        <v>12</v>
      </c>
      <c r="C10141">
        <v>51</v>
      </c>
      <c r="D10141" s="3">
        <v>3343</v>
      </c>
      <c r="E10141" s="3">
        <v>3143</v>
      </c>
    </row>
    <row r="10142" spans="1:5" x14ac:dyDescent="0.4">
      <c r="A10142">
        <v>2024</v>
      </c>
      <c r="B10142">
        <v>12</v>
      </c>
      <c r="C10142">
        <v>52</v>
      </c>
      <c r="D10142" s="3">
        <v>3410</v>
      </c>
      <c r="E10142" s="3">
        <v>3129</v>
      </c>
    </row>
    <row r="10143" spans="1:5" x14ac:dyDescent="0.4">
      <c r="A10143">
        <v>2024</v>
      </c>
      <c r="B10143">
        <v>12</v>
      </c>
      <c r="C10143">
        <v>53</v>
      </c>
      <c r="D10143" s="3">
        <v>3329</v>
      </c>
      <c r="E10143" s="3">
        <v>3143</v>
      </c>
    </row>
    <row r="10144" spans="1:5" x14ac:dyDescent="0.4">
      <c r="A10144">
        <v>2024</v>
      </c>
      <c r="B10144">
        <v>12</v>
      </c>
      <c r="C10144">
        <v>54</v>
      </c>
      <c r="D10144" s="3">
        <v>3279</v>
      </c>
      <c r="E10144" s="3">
        <v>3066</v>
      </c>
    </row>
    <row r="10145" spans="1:5" x14ac:dyDescent="0.4">
      <c r="A10145">
        <v>2024</v>
      </c>
      <c r="B10145">
        <v>12</v>
      </c>
      <c r="C10145">
        <v>55</v>
      </c>
      <c r="D10145" s="3">
        <v>3139</v>
      </c>
      <c r="E10145" s="3">
        <v>2901</v>
      </c>
    </row>
    <row r="10146" spans="1:5" x14ac:dyDescent="0.4">
      <c r="A10146">
        <v>2024</v>
      </c>
      <c r="B10146">
        <v>12</v>
      </c>
      <c r="C10146">
        <v>56</v>
      </c>
      <c r="D10146" s="3">
        <v>3016</v>
      </c>
      <c r="E10146" s="3">
        <v>2884</v>
      </c>
    </row>
    <row r="10147" spans="1:5" x14ac:dyDescent="0.4">
      <c r="A10147">
        <v>2024</v>
      </c>
      <c r="B10147">
        <v>12</v>
      </c>
      <c r="C10147">
        <v>57</v>
      </c>
      <c r="D10147" s="3">
        <v>3142</v>
      </c>
      <c r="E10147" s="3">
        <v>2956</v>
      </c>
    </row>
    <row r="10148" spans="1:5" x14ac:dyDescent="0.4">
      <c r="A10148">
        <v>2024</v>
      </c>
      <c r="B10148">
        <v>12</v>
      </c>
      <c r="C10148">
        <v>58</v>
      </c>
      <c r="D10148" s="3">
        <v>2240</v>
      </c>
      <c r="E10148" s="3">
        <v>2154</v>
      </c>
    </row>
    <row r="10149" spans="1:5" x14ac:dyDescent="0.4">
      <c r="A10149">
        <v>2024</v>
      </c>
      <c r="B10149">
        <v>12</v>
      </c>
      <c r="C10149">
        <v>59</v>
      </c>
      <c r="D10149" s="3">
        <v>2821</v>
      </c>
      <c r="E10149" s="3">
        <v>2750</v>
      </c>
    </row>
    <row r="10150" spans="1:5" x14ac:dyDescent="0.4">
      <c r="A10150">
        <v>2024</v>
      </c>
      <c r="B10150">
        <v>12</v>
      </c>
      <c r="C10150">
        <v>60</v>
      </c>
      <c r="D10150" s="3">
        <v>2571</v>
      </c>
      <c r="E10150" s="3">
        <v>2509</v>
      </c>
    </row>
    <row r="10151" spans="1:5" x14ac:dyDescent="0.4">
      <c r="A10151">
        <v>2024</v>
      </c>
      <c r="B10151">
        <v>12</v>
      </c>
      <c r="C10151">
        <v>61</v>
      </c>
      <c r="D10151" s="3">
        <v>2573</v>
      </c>
      <c r="E10151" s="3">
        <v>2457</v>
      </c>
    </row>
    <row r="10152" spans="1:5" x14ac:dyDescent="0.4">
      <c r="A10152">
        <v>2024</v>
      </c>
      <c r="B10152">
        <v>12</v>
      </c>
      <c r="C10152">
        <v>62</v>
      </c>
      <c r="D10152" s="3">
        <v>2419</v>
      </c>
      <c r="E10152" s="3">
        <v>2323</v>
      </c>
    </row>
    <row r="10153" spans="1:5" x14ac:dyDescent="0.4">
      <c r="A10153">
        <v>2024</v>
      </c>
      <c r="B10153">
        <v>12</v>
      </c>
      <c r="C10153">
        <v>63</v>
      </c>
      <c r="D10153" s="3">
        <v>2412</v>
      </c>
      <c r="E10153" s="3">
        <v>2265</v>
      </c>
    </row>
    <row r="10154" spans="1:5" x14ac:dyDescent="0.4">
      <c r="A10154">
        <v>2024</v>
      </c>
      <c r="B10154">
        <v>12</v>
      </c>
      <c r="C10154">
        <v>64</v>
      </c>
      <c r="D10154" s="3">
        <v>2263</v>
      </c>
      <c r="E10154" s="3">
        <v>2288</v>
      </c>
    </row>
    <row r="10155" spans="1:5" x14ac:dyDescent="0.4">
      <c r="A10155">
        <v>2024</v>
      </c>
      <c r="B10155">
        <v>12</v>
      </c>
      <c r="C10155">
        <v>65</v>
      </c>
      <c r="D10155" s="3">
        <v>2368</v>
      </c>
      <c r="E10155" s="3">
        <v>2208</v>
      </c>
    </row>
    <row r="10156" spans="1:5" x14ac:dyDescent="0.4">
      <c r="A10156">
        <v>2024</v>
      </c>
      <c r="B10156">
        <v>12</v>
      </c>
      <c r="C10156">
        <v>66</v>
      </c>
      <c r="D10156" s="3">
        <v>2269</v>
      </c>
      <c r="E10156" s="3">
        <v>2239</v>
      </c>
    </row>
    <row r="10157" spans="1:5" x14ac:dyDescent="0.4">
      <c r="A10157">
        <v>2024</v>
      </c>
      <c r="B10157">
        <v>12</v>
      </c>
      <c r="C10157">
        <v>67</v>
      </c>
      <c r="D10157" s="3">
        <v>2095</v>
      </c>
      <c r="E10157" s="3">
        <v>2131</v>
      </c>
    </row>
    <row r="10158" spans="1:5" x14ac:dyDescent="0.4">
      <c r="A10158">
        <v>2024</v>
      </c>
      <c r="B10158">
        <v>12</v>
      </c>
      <c r="C10158">
        <v>68</v>
      </c>
      <c r="D10158" s="3">
        <v>2254</v>
      </c>
      <c r="E10158" s="3">
        <v>2282</v>
      </c>
    </row>
    <row r="10159" spans="1:5" x14ac:dyDescent="0.4">
      <c r="A10159">
        <v>2024</v>
      </c>
      <c r="B10159">
        <v>12</v>
      </c>
      <c r="C10159">
        <v>69</v>
      </c>
      <c r="D10159" s="3">
        <v>2194</v>
      </c>
      <c r="E10159" s="3">
        <v>2315</v>
      </c>
    </row>
    <row r="10160" spans="1:5" x14ac:dyDescent="0.4">
      <c r="A10160">
        <v>2024</v>
      </c>
      <c r="B10160">
        <v>12</v>
      </c>
      <c r="C10160">
        <v>70</v>
      </c>
      <c r="D10160" s="3">
        <v>2242</v>
      </c>
      <c r="E10160" s="3">
        <v>2393</v>
      </c>
    </row>
    <row r="10161" spans="1:5" x14ac:dyDescent="0.4">
      <c r="A10161">
        <v>2024</v>
      </c>
      <c r="B10161">
        <v>12</v>
      </c>
      <c r="C10161">
        <v>71</v>
      </c>
      <c r="D10161" s="3">
        <v>2340</v>
      </c>
      <c r="E10161" s="3">
        <v>2374</v>
      </c>
    </row>
    <row r="10162" spans="1:5" x14ac:dyDescent="0.4">
      <c r="A10162">
        <v>2024</v>
      </c>
      <c r="B10162">
        <v>12</v>
      </c>
      <c r="C10162">
        <v>72</v>
      </c>
      <c r="D10162" s="3">
        <v>2507</v>
      </c>
      <c r="E10162" s="3">
        <v>2713</v>
      </c>
    </row>
    <row r="10163" spans="1:5" x14ac:dyDescent="0.4">
      <c r="A10163">
        <v>2024</v>
      </c>
      <c r="B10163">
        <v>12</v>
      </c>
      <c r="C10163">
        <v>73</v>
      </c>
      <c r="D10163" s="3">
        <v>2577</v>
      </c>
      <c r="E10163" s="3">
        <v>2931</v>
      </c>
    </row>
    <row r="10164" spans="1:5" x14ac:dyDescent="0.4">
      <c r="A10164">
        <v>2024</v>
      </c>
      <c r="B10164">
        <v>12</v>
      </c>
      <c r="C10164">
        <v>74</v>
      </c>
      <c r="D10164" s="3">
        <v>2777</v>
      </c>
      <c r="E10164" s="3">
        <v>3065</v>
      </c>
    </row>
    <row r="10165" spans="1:5" x14ac:dyDescent="0.4">
      <c r="A10165">
        <v>2024</v>
      </c>
      <c r="B10165">
        <v>12</v>
      </c>
      <c r="C10165">
        <v>75</v>
      </c>
      <c r="D10165" s="3">
        <v>3193</v>
      </c>
      <c r="E10165" s="3">
        <v>3713</v>
      </c>
    </row>
    <row r="10166" spans="1:5" x14ac:dyDescent="0.4">
      <c r="A10166">
        <v>2024</v>
      </c>
      <c r="B10166">
        <v>12</v>
      </c>
      <c r="C10166">
        <v>76</v>
      </c>
      <c r="D10166" s="3">
        <v>2993</v>
      </c>
      <c r="E10166" s="3">
        <v>3623</v>
      </c>
    </row>
    <row r="10167" spans="1:5" x14ac:dyDescent="0.4">
      <c r="A10167">
        <v>2024</v>
      </c>
      <c r="B10167">
        <v>12</v>
      </c>
      <c r="C10167">
        <v>77</v>
      </c>
      <c r="D10167" s="3">
        <v>3053</v>
      </c>
      <c r="E10167" s="3">
        <v>3722</v>
      </c>
    </row>
    <row r="10168" spans="1:5" x14ac:dyDescent="0.4">
      <c r="A10168">
        <v>2024</v>
      </c>
      <c r="B10168">
        <v>12</v>
      </c>
      <c r="C10168">
        <v>78</v>
      </c>
      <c r="D10168" s="3">
        <v>1996</v>
      </c>
      <c r="E10168" s="3">
        <v>2588</v>
      </c>
    </row>
    <row r="10169" spans="1:5" x14ac:dyDescent="0.4">
      <c r="A10169">
        <v>2024</v>
      </c>
      <c r="B10169">
        <v>12</v>
      </c>
      <c r="C10169">
        <v>79</v>
      </c>
      <c r="D10169" s="3">
        <v>1710</v>
      </c>
      <c r="E10169" s="3">
        <v>2309</v>
      </c>
    </row>
    <row r="10170" spans="1:5" x14ac:dyDescent="0.4">
      <c r="A10170">
        <v>2024</v>
      </c>
      <c r="B10170">
        <v>12</v>
      </c>
      <c r="C10170">
        <v>80</v>
      </c>
      <c r="D10170" s="3">
        <v>2199</v>
      </c>
      <c r="E10170" s="3">
        <v>2941</v>
      </c>
    </row>
    <row r="10171" spans="1:5" x14ac:dyDescent="0.4">
      <c r="A10171">
        <v>2024</v>
      </c>
      <c r="B10171">
        <v>12</v>
      </c>
      <c r="C10171">
        <v>81</v>
      </c>
      <c r="D10171" s="3">
        <v>2250</v>
      </c>
      <c r="E10171" s="3">
        <v>2904</v>
      </c>
    </row>
    <row r="10172" spans="1:5" x14ac:dyDescent="0.4">
      <c r="A10172">
        <v>2024</v>
      </c>
      <c r="B10172">
        <v>12</v>
      </c>
      <c r="C10172">
        <v>82</v>
      </c>
      <c r="D10172" s="3">
        <v>2155</v>
      </c>
      <c r="E10172" s="3">
        <v>2730</v>
      </c>
    </row>
    <row r="10173" spans="1:5" x14ac:dyDescent="0.4">
      <c r="A10173">
        <v>2024</v>
      </c>
      <c r="B10173">
        <v>12</v>
      </c>
      <c r="C10173">
        <v>83</v>
      </c>
      <c r="D10173" s="3">
        <v>2006</v>
      </c>
      <c r="E10173" s="3">
        <v>2699</v>
      </c>
    </row>
    <row r="10174" spans="1:5" x14ac:dyDescent="0.4">
      <c r="A10174">
        <v>2024</v>
      </c>
      <c r="B10174">
        <v>12</v>
      </c>
      <c r="C10174">
        <v>84</v>
      </c>
      <c r="D10174" s="3">
        <v>1615</v>
      </c>
      <c r="E10174" s="3">
        <v>2329</v>
      </c>
    </row>
    <row r="10175" spans="1:5" x14ac:dyDescent="0.4">
      <c r="A10175">
        <v>2024</v>
      </c>
      <c r="B10175">
        <v>12</v>
      </c>
      <c r="C10175">
        <v>85</v>
      </c>
      <c r="D10175" s="3">
        <v>1421</v>
      </c>
      <c r="E10175" s="3">
        <v>1993</v>
      </c>
    </row>
    <row r="10176" spans="1:5" x14ac:dyDescent="0.4">
      <c r="A10176">
        <v>2024</v>
      </c>
      <c r="B10176">
        <v>12</v>
      </c>
      <c r="C10176">
        <v>86</v>
      </c>
      <c r="D10176" s="3">
        <v>1188</v>
      </c>
      <c r="E10176" s="3">
        <v>1789</v>
      </c>
    </row>
    <row r="10177" spans="1:5" x14ac:dyDescent="0.4">
      <c r="A10177">
        <v>2024</v>
      </c>
      <c r="B10177">
        <v>12</v>
      </c>
      <c r="C10177">
        <v>87</v>
      </c>
      <c r="D10177" s="3">
        <v>1159</v>
      </c>
      <c r="E10177" s="3">
        <v>1816</v>
      </c>
    </row>
    <row r="10178" spans="1:5" x14ac:dyDescent="0.4">
      <c r="A10178">
        <v>2024</v>
      </c>
      <c r="B10178">
        <v>12</v>
      </c>
      <c r="C10178">
        <v>88</v>
      </c>
      <c r="D10178" s="3">
        <v>974</v>
      </c>
      <c r="E10178" s="3">
        <v>1541</v>
      </c>
    </row>
    <row r="10179" spans="1:5" x14ac:dyDescent="0.4">
      <c r="A10179">
        <v>2024</v>
      </c>
      <c r="B10179">
        <v>12</v>
      </c>
      <c r="C10179">
        <v>89</v>
      </c>
      <c r="D10179" s="3">
        <v>898</v>
      </c>
      <c r="E10179" s="3">
        <v>1552</v>
      </c>
    </row>
    <row r="10180" spans="1:5" x14ac:dyDescent="0.4">
      <c r="A10180">
        <v>2024</v>
      </c>
      <c r="B10180">
        <v>12</v>
      </c>
      <c r="C10180">
        <v>90</v>
      </c>
      <c r="D10180" s="3">
        <v>655</v>
      </c>
      <c r="E10180" s="3">
        <v>1251</v>
      </c>
    </row>
    <row r="10181" spans="1:5" x14ac:dyDescent="0.4">
      <c r="A10181">
        <v>2024</v>
      </c>
      <c r="B10181">
        <v>12</v>
      </c>
      <c r="C10181">
        <v>91</v>
      </c>
      <c r="D10181" s="3">
        <v>519</v>
      </c>
      <c r="E10181" s="3">
        <v>1110</v>
      </c>
    </row>
    <row r="10182" spans="1:5" x14ac:dyDescent="0.4">
      <c r="A10182">
        <v>2024</v>
      </c>
      <c r="B10182">
        <v>12</v>
      </c>
      <c r="C10182">
        <v>92</v>
      </c>
      <c r="D10182" s="3">
        <v>401</v>
      </c>
      <c r="E10182" s="3">
        <v>956</v>
      </c>
    </row>
    <row r="10183" spans="1:5" x14ac:dyDescent="0.4">
      <c r="A10183">
        <v>2024</v>
      </c>
      <c r="B10183">
        <v>12</v>
      </c>
      <c r="C10183">
        <v>93</v>
      </c>
      <c r="D10183" s="3">
        <v>288</v>
      </c>
      <c r="E10183" s="3">
        <v>737</v>
      </c>
    </row>
    <row r="10184" spans="1:5" x14ac:dyDescent="0.4">
      <c r="A10184">
        <v>2024</v>
      </c>
      <c r="B10184">
        <v>12</v>
      </c>
      <c r="C10184">
        <v>94</v>
      </c>
      <c r="D10184" s="3">
        <v>198</v>
      </c>
      <c r="E10184" s="3">
        <v>591</v>
      </c>
    </row>
    <row r="10185" spans="1:5" x14ac:dyDescent="0.4">
      <c r="A10185">
        <v>2024</v>
      </c>
      <c r="B10185">
        <v>12</v>
      </c>
      <c r="C10185">
        <v>95</v>
      </c>
      <c r="D10185" s="3">
        <v>136</v>
      </c>
      <c r="E10185" s="3">
        <v>476</v>
      </c>
    </row>
    <row r="10186" spans="1:5" x14ac:dyDescent="0.4">
      <c r="A10186">
        <v>2024</v>
      </c>
      <c r="B10186">
        <v>12</v>
      </c>
      <c r="C10186">
        <v>96</v>
      </c>
      <c r="D10186" s="3">
        <v>111</v>
      </c>
      <c r="E10186" s="3">
        <v>361</v>
      </c>
    </row>
    <row r="10187" spans="1:5" x14ac:dyDescent="0.4">
      <c r="A10187">
        <v>2024</v>
      </c>
      <c r="B10187">
        <v>12</v>
      </c>
      <c r="C10187">
        <v>97</v>
      </c>
      <c r="D10187" s="3">
        <v>82</v>
      </c>
      <c r="E10187" s="3">
        <v>260</v>
      </c>
    </row>
    <row r="10188" spans="1:5" x14ac:dyDescent="0.4">
      <c r="A10188">
        <v>2024</v>
      </c>
      <c r="B10188">
        <v>12</v>
      </c>
      <c r="C10188">
        <v>98</v>
      </c>
      <c r="D10188" s="3">
        <v>46</v>
      </c>
      <c r="E10188" s="3">
        <v>201</v>
      </c>
    </row>
    <row r="10189" spans="1:5" x14ac:dyDescent="0.4">
      <c r="A10189">
        <v>2024</v>
      </c>
      <c r="B10189">
        <v>12</v>
      </c>
      <c r="C10189">
        <v>99</v>
      </c>
      <c r="D10189" s="3">
        <v>22</v>
      </c>
      <c r="E10189" s="3">
        <v>141</v>
      </c>
    </row>
    <row r="10190" spans="1:5" x14ac:dyDescent="0.4">
      <c r="A10190">
        <v>2024</v>
      </c>
      <c r="B10190">
        <v>12</v>
      </c>
      <c r="C10190">
        <v>100</v>
      </c>
      <c r="D10190" s="3">
        <v>11</v>
      </c>
      <c r="E10190" s="3">
        <v>83</v>
      </c>
    </row>
    <row r="10191" spans="1:5" x14ac:dyDescent="0.4">
      <c r="A10191">
        <v>2024</v>
      </c>
      <c r="B10191">
        <v>12</v>
      </c>
      <c r="C10191">
        <v>101</v>
      </c>
      <c r="D10191" s="3">
        <v>7</v>
      </c>
      <c r="E10191" s="3">
        <v>64</v>
      </c>
    </row>
    <row r="10192" spans="1:5" x14ac:dyDescent="0.4">
      <c r="A10192">
        <v>2024</v>
      </c>
      <c r="B10192">
        <v>12</v>
      </c>
      <c r="C10192">
        <v>102</v>
      </c>
      <c r="D10192" s="3">
        <v>4</v>
      </c>
      <c r="E10192" s="3">
        <v>35</v>
      </c>
    </row>
    <row r="10193" spans="1:5" x14ac:dyDescent="0.4">
      <c r="A10193">
        <v>2024</v>
      </c>
      <c r="B10193">
        <v>12</v>
      </c>
      <c r="C10193">
        <v>103</v>
      </c>
      <c r="D10193" s="3">
        <v>1</v>
      </c>
      <c r="E10193" s="3">
        <v>22</v>
      </c>
    </row>
    <row r="10194" spans="1:5" x14ac:dyDescent="0.4">
      <c r="A10194">
        <v>2024</v>
      </c>
      <c r="B10194">
        <v>12</v>
      </c>
      <c r="C10194">
        <v>104</v>
      </c>
      <c r="D10194" s="3"/>
      <c r="E10194" s="3">
        <v>19</v>
      </c>
    </row>
    <row r="10195" spans="1:5" x14ac:dyDescent="0.4">
      <c r="A10195">
        <v>2024</v>
      </c>
      <c r="B10195">
        <v>12</v>
      </c>
      <c r="C10195">
        <v>105</v>
      </c>
      <c r="D10195" s="3">
        <v>2</v>
      </c>
      <c r="E10195" s="3">
        <v>8</v>
      </c>
    </row>
    <row r="10196" spans="1:5" x14ac:dyDescent="0.4">
      <c r="A10196">
        <v>2024</v>
      </c>
      <c r="B10196">
        <v>12</v>
      </c>
      <c r="C10196">
        <v>106</v>
      </c>
      <c r="D10196" s="3"/>
      <c r="E10196" s="3">
        <v>4</v>
      </c>
    </row>
    <row r="10197" spans="1:5" x14ac:dyDescent="0.4">
      <c r="A10197">
        <v>2024</v>
      </c>
      <c r="B10197">
        <v>12</v>
      </c>
      <c r="C10197">
        <v>107</v>
      </c>
      <c r="D10197" s="3"/>
      <c r="E10197" s="3">
        <v>1</v>
      </c>
    </row>
    <row r="10198" spans="1:5" x14ac:dyDescent="0.4">
      <c r="A10198">
        <v>2024</v>
      </c>
      <c r="B10198">
        <v>12</v>
      </c>
      <c r="C10198">
        <v>108</v>
      </c>
      <c r="D10198" s="3"/>
      <c r="E10198" s="3"/>
    </row>
    <row r="10199" spans="1:5" x14ac:dyDescent="0.4">
      <c r="A10199">
        <v>2024</v>
      </c>
      <c r="B10199">
        <v>12</v>
      </c>
      <c r="C10199">
        <v>109</v>
      </c>
      <c r="D10199" s="3"/>
      <c r="E10199" s="3">
        <v>1</v>
      </c>
    </row>
    <row r="10200" spans="1:5" x14ac:dyDescent="0.4">
      <c r="A10200">
        <v>2024</v>
      </c>
      <c r="B10200">
        <v>12</v>
      </c>
      <c r="C10200">
        <v>110</v>
      </c>
      <c r="D10200" s="3"/>
      <c r="E10200" s="3"/>
    </row>
    <row r="10201" spans="1:5" x14ac:dyDescent="0.4">
      <c r="A10201">
        <v>2024</v>
      </c>
      <c r="B10201">
        <v>12</v>
      </c>
      <c r="C10201">
        <v>111</v>
      </c>
      <c r="D10201" s="3"/>
      <c r="E10201" s="3"/>
    </row>
    <row r="10202" spans="1:5" x14ac:dyDescent="0.4">
      <c r="A10202">
        <v>2024</v>
      </c>
      <c r="B10202">
        <v>12</v>
      </c>
      <c r="C10202">
        <v>112</v>
      </c>
      <c r="D10202" s="3"/>
      <c r="E10202" s="3"/>
    </row>
    <row r="10203" spans="1:5" x14ac:dyDescent="0.4">
      <c r="A10203">
        <v>2024</v>
      </c>
      <c r="B10203">
        <v>12</v>
      </c>
      <c r="C10203">
        <v>113</v>
      </c>
      <c r="D10203" s="3"/>
      <c r="E10203" s="3"/>
    </row>
    <row r="10204" spans="1:5" x14ac:dyDescent="0.4">
      <c r="A10204">
        <v>2024</v>
      </c>
      <c r="B10204">
        <v>12</v>
      </c>
      <c r="C10204">
        <v>114</v>
      </c>
      <c r="D10204" s="3"/>
      <c r="E10204" s="3"/>
    </row>
    <row r="10205" spans="1:5" x14ac:dyDescent="0.4">
      <c r="A10205">
        <v>2024</v>
      </c>
      <c r="B10205">
        <v>12</v>
      </c>
      <c r="C10205">
        <v>115</v>
      </c>
      <c r="D10205" s="3"/>
      <c r="E10205" s="3"/>
    </row>
    <row r="10206" spans="1:5" x14ac:dyDescent="0.4">
      <c r="A10206">
        <v>2024</v>
      </c>
      <c r="B10206">
        <v>12</v>
      </c>
      <c r="C10206">
        <v>116</v>
      </c>
      <c r="D10206" s="3"/>
      <c r="E10206" s="3"/>
    </row>
    <row r="10207" spans="1:5" x14ac:dyDescent="0.4">
      <c r="A10207">
        <v>2024</v>
      </c>
      <c r="B10207">
        <v>12</v>
      </c>
      <c r="C10207">
        <v>117</v>
      </c>
      <c r="D10207" s="3"/>
      <c r="E10207" s="3"/>
    </row>
    <row r="10208" spans="1:5" x14ac:dyDescent="0.4">
      <c r="A10208">
        <v>2024</v>
      </c>
      <c r="B10208">
        <v>12</v>
      </c>
      <c r="C10208">
        <v>118</v>
      </c>
      <c r="D10208" s="3"/>
      <c r="E10208" s="3"/>
    </row>
    <row r="10209" spans="1:5" x14ac:dyDescent="0.4">
      <c r="A10209">
        <v>2024</v>
      </c>
      <c r="B10209">
        <v>12</v>
      </c>
      <c r="C10209">
        <v>119</v>
      </c>
      <c r="D10209" s="3"/>
      <c r="E10209" s="3"/>
    </row>
    <row r="10210" spans="1:5" x14ac:dyDescent="0.4">
      <c r="A10210">
        <v>2024</v>
      </c>
      <c r="B10210">
        <v>12</v>
      </c>
      <c r="C10210">
        <v>120</v>
      </c>
      <c r="D10210" s="3"/>
      <c r="E10210" s="3"/>
    </row>
    <row r="10211" spans="1:5" x14ac:dyDescent="0.4">
      <c r="A10211">
        <v>2024</v>
      </c>
      <c r="B10211">
        <v>12</v>
      </c>
      <c r="C10211">
        <v>121</v>
      </c>
      <c r="D10211" s="3"/>
      <c r="E10211" s="3"/>
    </row>
    <row r="10212" spans="1:5" x14ac:dyDescent="0.4">
      <c r="A10212">
        <v>2024</v>
      </c>
      <c r="B10212">
        <v>12</v>
      </c>
      <c r="C10212">
        <v>122</v>
      </c>
      <c r="D10212" s="3"/>
      <c r="E10212" s="3"/>
    </row>
    <row r="10213" spans="1:5" x14ac:dyDescent="0.4">
      <c r="A10213">
        <v>2024</v>
      </c>
      <c r="B10213">
        <v>12</v>
      </c>
      <c r="C10213">
        <v>123</v>
      </c>
      <c r="D10213" s="3"/>
      <c r="E10213" s="3"/>
    </row>
    <row r="10214" spans="1:5" x14ac:dyDescent="0.4">
      <c r="A10214">
        <v>2024</v>
      </c>
      <c r="B10214">
        <v>12</v>
      </c>
      <c r="C10214">
        <v>124</v>
      </c>
      <c r="D10214" s="3"/>
      <c r="E10214" s="3"/>
    </row>
    <row r="10215" spans="1:5" x14ac:dyDescent="0.4">
      <c r="A10215">
        <v>2024</v>
      </c>
      <c r="B10215">
        <v>12</v>
      </c>
      <c r="C10215">
        <v>125</v>
      </c>
      <c r="D10215" s="3"/>
      <c r="E10215" s="3"/>
    </row>
    <row r="10216" spans="1:5" x14ac:dyDescent="0.4">
      <c r="A10216">
        <v>2024</v>
      </c>
      <c r="B10216">
        <v>12</v>
      </c>
      <c r="C10216">
        <v>126</v>
      </c>
      <c r="D10216" s="3"/>
      <c r="E10216" s="3"/>
    </row>
    <row r="10217" spans="1:5" x14ac:dyDescent="0.4">
      <c r="A10217">
        <v>2024</v>
      </c>
      <c r="B10217">
        <v>12</v>
      </c>
      <c r="C10217">
        <v>127</v>
      </c>
      <c r="D10217" s="3"/>
      <c r="E10217" s="3"/>
    </row>
    <row r="10218" spans="1:5" x14ac:dyDescent="0.4">
      <c r="A10218">
        <v>2024</v>
      </c>
      <c r="B10218">
        <v>12</v>
      </c>
      <c r="C10218">
        <v>128</v>
      </c>
      <c r="D10218" s="3"/>
      <c r="E10218" s="3"/>
    </row>
    <row r="10219" spans="1:5" x14ac:dyDescent="0.4">
      <c r="A10219">
        <v>2024</v>
      </c>
      <c r="B10219">
        <v>12</v>
      </c>
      <c r="C10219">
        <v>129</v>
      </c>
      <c r="D10219" s="3"/>
      <c r="E10219" s="3"/>
    </row>
    <row r="10220" spans="1:5" x14ac:dyDescent="0.4">
      <c r="A10220">
        <v>2024</v>
      </c>
      <c r="B10220">
        <v>12</v>
      </c>
      <c r="C10220">
        <v>130</v>
      </c>
      <c r="D10220" s="3"/>
      <c r="E10220" s="3"/>
    </row>
    <row r="10221" spans="1:5" x14ac:dyDescent="0.4">
      <c r="A10221">
        <v>2025</v>
      </c>
      <c r="B10221">
        <v>1</v>
      </c>
      <c r="C10221">
        <v>0</v>
      </c>
      <c r="D10221" s="3">
        <v>782</v>
      </c>
      <c r="E10221" s="3">
        <v>730</v>
      </c>
    </row>
    <row r="10222" spans="1:5" x14ac:dyDescent="0.4">
      <c r="A10222">
        <v>2025</v>
      </c>
      <c r="B10222">
        <v>1</v>
      </c>
      <c r="C10222">
        <v>1</v>
      </c>
      <c r="D10222" s="3">
        <v>852</v>
      </c>
      <c r="E10222" s="3">
        <v>853</v>
      </c>
    </row>
    <row r="10223" spans="1:5" x14ac:dyDescent="0.4">
      <c r="A10223">
        <v>2025</v>
      </c>
      <c r="B10223">
        <v>1</v>
      </c>
      <c r="C10223">
        <v>2</v>
      </c>
      <c r="D10223" s="3">
        <v>932</v>
      </c>
      <c r="E10223" s="3">
        <v>979</v>
      </c>
    </row>
    <row r="10224" spans="1:5" x14ac:dyDescent="0.4">
      <c r="A10224">
        <v>2025</v>
      </c>
      <c r="B10224">
        <v>1</v>
      </c>
      <c r="C10224">
        <v>3</v>
      </c>
      <c r="D10224" s="3">
        <v>992</v>
      </c>
      <c r="E10224" s="3">
        <v>939</v>
      </c>
    </row>
    <row r="10225" spans="1:5" x14ac:dyDescent="0.4">
      <c r="A10225">
        <v>2025</v>
      </c>
      <c r="B10225">
        <v>1</v>
      </c>
      <c r="C10225">
        <v>4</v>
      </c>
      <c r="D10225" s="3">
        <v>1066</v>
      </c>
      <c r="E10225" s="3">
        <v>1047</v>
      </c>
    </row>
    <row r="10226" spans="1:5" x14ac:dyDescent="0.4">
      <c r="A10226">
        <v>2025</v>
      </c>
      <c r="B10226">
        <v>1</v>
      </c>
      <c r="C10226">
        <v>5</v>
      </c>
      <c r="D10226" s="3">
        <v>1189</v>
      </c>
      <c r="E10226" s="3">
        <v>1076</v>
      </c>
    </row>
    <row r="10227" spans="1:5" x14ac:dyDescent="0.4">
      <c r="A10227">
        <v>2025</v>
      </c>
      <c r="B10227">
        <v>1</v>
      </c>
      <c r="C10227">
        <v>6</v>
      </c>
      <c r="D10227" s="3">
        <v>1220</v>
      </c>
      <c r="E10227" s="3">
        <v>1095</v>
      </c>
    </row>
    <row r="10228" spans="1:5" x14ac:dyDescent="0.4">
      <c r="A10228">
        <v>2025</v>
      </c>
      <c r="B10228">
        <v>1</v>
      </c>
      <c r="C10228">
        <v>7</v>
      </c>
      <c r="D10228" s="3">
        <v>1281</v>
      </c>
      <c r="E10228" s="3">
        <v>1219</v>
      </c>
    </row>
    <row r="10229" spans="1:5" x14ac:dyDescent="0.4">
      <c r="A10229">
        <v>2025</v>
      </c>
      <c r="B10229">
        <v>1</v>
      </c>
      <c r="C10229">
        <v>8</v>
      </c>
      <c r="D10229" s="3">
        <v>1387</v>
      </c>
      <c r="E10229" s="3">
        <v>1235</v>
      </c>
    </row>
    <row r="10230" spans="1:5" x14ac:dyDescent="0.4">
      <c r="A10230">
        <v>2025</v>
      </c>
      <c r="B10230">
        <v>1</v>
      </c>
      <c r="C10230">
        <v>9</v>
      </c>
      <c r="D10230" s="3">
        <v>1408</v>
      </c>
      <c r="E10230" s="3">
        <v>1297</v>
      </c>
    </row>
    <row r="10231" spans="1:5" x14ac:dyDescent="0.4">
      <c r="A10231">
        <v>2025</v>
      </c>
      <c r="B10231">
        <v>1</v>
      </c>
      <c r="C10231">
        <v>10</v>
      </c>
      <c r="D10231" s="3">
        <v>1380</v>
      </c>
      <c r="E10231" s="3">
        <v>1375</v>
      </c>
    </row>
    <row r="10232" spans="1:5" x14ac:dyDescent="0.4">
      <c r="A10232">
        <v>2025</v>
      </c>
      <c r="B10232">
        <v>1</v>
      </c>
      <c r="C10232">
        <v>11</v>
      </c>
      <c r="D10232" s="3">
        <v>1412</v>
      </c>
      <c r="E10232" s="3">
        <v>1429</v>
      </c>
    </row>
    <row r="10233" spans="1:5" x14ac:dyDescent="0.4">
      <c r="A10233">
        <v>2025</v>
      </c>
      <c r="B10233">
        <v>1</v>
      </c>
      <c r="C10233">
        <v>12</v>
      </c>
      <c r="D10233" s="3">
        <v>1500</v>
      </c>
      <c r="E10233" s="3">
        <v>1411</v>
      </c>
    </row>
    <row r="10234" spans="1:5" x14ac:dyDescent="0.4">
      <c r="A10234">
        <v>2025</v>
      </c>
      <c r="B10234">
        <v>1</v>
      </c>
      <c r="C10234">
        <v>13</v>
      </c>
      <c r="D10234" s="3">
        <v>1507</v>
      </c>
      <c r="E10234" s="3">
        <v>1516</v>
      </c>
    </row>
    <row r="10235" spans="1:5" x14ac:dyDescent="0.4">
      <c r="A10235">
        <v>2025</v>
      </c>
      <c r="B10235">
        <v>1</v>
      </c>
      <c r="C10235">
        <v>14</v>
      </c>
      <c r="D10235" s="3">
        <v>1615</v>
      </c>
      <c r="E10235" s="3">
        <v>1512</v>
      </c>
    </row>
    <row r="10236" spans="1:5" x14ac:dyDescent="0.4">
      <c r="A10236">
        <v>2025</v>
      </c>
      <c r="B10236">
        <v>1</v>
      </c>
      <c r="C10236">
        <v>15</v>
      </c>
      <c r="D10236" s="3">
        <v>1562</v>
      </c>
      <c r="E10236" s="3">
        <v>1481</v>
      </c>
    </row>
    <row r="10237" spans="1:5" x14ac:dyDescent="0.4">
      <c r="A10237">
        <v>2025</v>
      </c>
      <c r="B10237">
        <v>1</v>
      </c>
      <c r="C10237">
        <v>16</v>
      </c>
      <c r="D10237" s="3">
        <v>1966</v>
      </c>
      <c r="E10237" s="3">
        <v>1519</v>
      </c>
    </row>
    <row r="10238" spans="1:5" x14ac:dyDescent="0.4">
      <c r="A10238">
        <v>2025</v>
      </c>
      <c r="B10238">
        <v>1</v>
      </c>
      <c r="C10238">
        <v>17</v>
      </c>
      <c r="D10238" s="3">
        <v>1961</v>
      </c>
      <c r="E10238" s="3">
        <v>1633</v>
      </c>
    </row>
    <row r="10239" spans="1:5" x14ac:dyDescent="0.4">
      <c r="A10239">
        <v>2025</v>
      </c>
      <c r="B10239">
        <v>1</v>
      </c>
      <c r="C10239">
        <v>18</v>
      </c>
      <c r="D10239" s="3">
        <v>2070</v>
      </c>
      <c r="E10239" s="3">
        <v>1649</v>
      </c>
    </row>
    <row r="10240" spans="1:5" x14ac:dyDescent="0.4">
      <c r="A10240">
        <v>2025</v>
      </c>
      <c r="B10240">
        <v>1</v>
      </c>
      <c r="C10240">
        <v>19</v>
      </c>
      <c r="D10240" s="3">
        <v>2170</v>
      </c>
      <c r="E10240" s="3">
        <v>1681</v>
      </c>
    </row>
    <row r="10241" spans="1:5" x14ac:dyDescent="0.4">
      <c r="A10241">
        <v>2025</v>
      </c>
      <c r="B10241">
        <v>1</v>
      </c>
      <c r="C10241">
        <v>20</v>
      </c>
      <c r="D10241" s="3">
        <v>2350</v>
      </c>
      <c r="E10241" s="3">
        <v>1846</v>
      </c>
    </row>
    <row r="10242" spans="1:5" x14ac:dyDescent="0.4">
      <c r="A10242">
        <v>2025</v>
      </c>
      <c r="B10242">
        <v>1</v>
      </c>
      <c r="C10242">
        <v>21</v>
      </c>
      <c r="D10242" s="3">
        <v>2445</v>
      </c>
      <c r="E10242" s="3">
        <v>1815</v>
      </c>
    </row>
    <row r="10243" spans="1:5" x14ac:dyDescent="0.4">
      <c r="A10243">
        <v>2025</v>
      </c>
      <c r="B10243">
        <v>1</v>
      </c>
      <c r="C10243">
        <v>22</v>
      </c>
      <c r="D10243" s="3">
        <v>2365</v>
      </c>
      <c r="E10243" s="3">
        <v>1769</v>
      </c>
    </row>
    <row r="10244" spans="1:5" x14ac:dyDescent="0.4">
      <c r="A10244">
        <v>2025</v>
      </c>
      <c r="B10244">
        <v>1</v>
      </c>
      <c r="C10244">
        <v>23</v>
      </c>
      <c r="D10244" s="3">
        <v>2126</v>
      </c>
      <c r="E10244" s="3">
        <v>1641</v>
      </c>
    </row>
    <row r="10245" spans="1:5" x14ac:dyDescent="0.4">
      <c r="A10245">
        <v>2025</v>
      </c>
      <c r="B10245">
        <v>1</v>
      </c>
      <c r="C10245">
        <v>24</v>
      </c>
      <c r="D10245" s="3">
        <v>2006</v>
      </c>
      <c r="E10245" s="3">
        <v>1699</v>
      </c>
    </row>
    <row r="10246" spans="1:5" x14ac:dyDescent="0.4">
      <c r="A10246">
        <v>2025</v>
      </c>
      <c r="B10246">
        <v>1</v>
      </c>
      <c r="C10246">
        <v>25</v>
      </c>
      <c r="D10246" s="3">
        <v>1890</v>
      </c>
      <c r="E10246" s="3">
        <v>1554</v>
      </c>
    </row>
    <row r="10247" spans="1:5" x14ac:dyDescent="0.4">
      <c r="A10247">
        <v>2025</v>
      </c>
      <c r="B10247">
        <v>1</v>
      </c>
      <c r="C10247">
        <v>26</v>
      </c>
      <c r="D10247" s="3">
        <v>1826</v>
      </c>
      <c r="E10247" s="3">
        <v>1560</v>
      </c>
    </row>
    <row r="10248" spans="1:5" x14ac:dyDescent="0.4">
      <c r="A10248">
        <v>2025</v>
      </c>
      <c r="B10248">
        <v>1</v>
      </c>
      <c r="C10248">
        <v>27</v>
      </c>
      <c r="D10248" s="3">
        <v>1779</v>
      </c>
      <c r="E10248" s="3">
        <v>1557</v>
      </c>
    </row>
    <row r="10249" spans="1:5" x14ac:dyDescent="0.4">
      <c r="A10249">
        <v>2025</v>
      </c>
      <c r="B10249">
        <v>1</v>
      </c>
      <c r="C10249">
        <v>28</v>
      </c>
      <c r="D10249" s="3">
        <v>1845</v>
      </c>
      <c r="E10249" s="3">
        <v>1472</v>
      </c>
    </row>
    <row r="10250" spans="1:5" x14ac:dyDescent="0.4">
      <c r="A10250">
        <v>2025</v>
      </c>
      <c r="B10250">
        <v>1</v>
      </c>
      <c r="C10250">
        <v>29</v>
      </c>
      <c r="D10250" s="3">
        <v>1826</v>
      </c>
      <c r="E10250" s="3">
        <v>1427</v>
      </c>
    </row>
    <row r="10251" spans="1:5" x14ac:dyDescent="0.4">
      <c r="A10251">
        <v>2025</v>
      </c>
      <c r="B10251">
        <v>1</v>
      </c>
      <c r="C10251">
        <v>30</v>
      </c>
      <c r="D10251" s="3">
        <v>1765</v>
      </c>
      <c r="E10251" s="3">
        <v>1509</v>
      </c>
    </row>
    <row r="10252" spans="1:5" x14ac:dyDescent="0.4">
      <c r="A10252">
        <v>2025</v>
      </c>
      <c r="B10252">
        <v>1</v>
      </c>
      <c r="C10252">
        <v>31</v>
      </c>
      <c r="D10252" s="3">
        <v>1727</v>
      </c>
      <c r="E10252" s="3">
        <v>1380</v>
      </c>
    </row>
    <row r="10253" spans="1:5" x14ac:dyDescent="0.4">
      <c r="A10253">
        <v>2025</v>
      </c>
      <c r="B10253">
        <v>1</v>
      </c>
      <c r="C10253">
        <v>32</v>
      </c>
      <c r="D10253" s="3">
        <v>1710</v>
      </c>
      <c r="E10253" s="3">
        <v>1419</v>
      </c>
    </row>
    <row r="10254" spans="1:5" x14ac:dyDescent="0.4">
      <c r="A10254">
        <v>2025</v>
      </c>
      <c r="B10254">
        <v>1</v>
      </c>
      <c r="C10254">
        <v>33</v>
      </c>
      <c r="D10254" s="3">
        <v>1720</v>
      </c>
      <c r="E10254" s="3">
        <v>1452</v>
      </c>
    </row>
    <row r="10255" spans="1:5" x14ac:dyDescent="0.4">
      <c r="A10255">
        <v>2025</v>
      </c>
      <c r="B10255">
        <v>1</v>
      </c>
      <c r="C10255">
        <v>34</v>
      </c>
      <c r="D10255" s="3">
        <v>1745</v>
      </c>
      <c r="E10255" s="3">
        <v>1534</v>
      </c>
    </row>
    <row r="10256" spans="1:5" x14ac:dyDescent="0.4">
      <c r="A10256">
        <v>2025</v>
      </c>
      <c r="B10256">
        <v>1</v>
      </c>
      <c r="C10256">
        <v>35</v>
      </c>
      <c r="D10256" s="3">
        <v>1717</v>
      </c>
      <c r="E10256" s="3">
        <v>1601</v>
      </c>
    </row>
    <row r="10257" spans="1:5" x14ac:dyDescent="0.4">
      <c r="A10257">
        <v>2025</v>
      </c>
      <c r="B10257">
        <v>1</v>
      </c>
      <c r="C10257">
        <v>36</v>
      </c>
      <c r="D10257" s="3">
        <v>1939</v>
      </c>
      <c r="E10257" s="3">
        <v>1670</v>
      </c>
    </row>
    <row r="10258" spans="1:5" x14ac:dyDescent="0.4">
      <c r="A10258">
        <v>2025</v>
      </c>
      <c r="B10258">
        <v>1</v>
      </c>
      <c r="C10258">
        <v>37</v>
      </c>
      <c r="D10258" s="3">
        <v>1869</v>
      </c>
      <c r="E10258" s="3">
        <v>1679</v>
      </c>
    </row>
    <row r="10259" spans="1:5" x14ac:dyDescent="0.4">
      <c r="A10259">
        <v>2025</v>
      </c>
      <c r="B10259">
        <v>1</v>
      </c>
      <c r="C10259">
        <v>38</v>
      </c>
      <c r="D10259" s="3">
        <v>1920</v>
      </c>
      <c r="E10259" s="3">
        <v>1614</v>
      </c>
    </row>
    <row r="10260" spans="1:5" x14ac:dyDescent="0.4">
      <c r="A10260">
        <v>2025</v>
      </c>
      <c r="B10260">
        <v>1</v>
      </c>
      <c r="C10260">
        <v>39</v>
      </c>
      <c r="D10260" s="3">
        <v>1925</v>
      </c>
      <c r="E10260" s="3">
        <v>1806</v>
      </c>
    </row>
    <row r="10261" spans="1:5" x14ac:dyDescent="0.4">
      <c r="A10261">
        <v>2025</v>
      </c>
      <c r="B10261">
        <v>1</v>
      </c>
      <c r="C10261">
        <v>40</v>
      </c>
      <c r="D10261" s="3">
        <v>2095</v>
      </c>
      <c r="E10261" s="3">
        <v>1929</v>
      </c>
    </row>
    <row r="10262" spans="1:5" x14ac:dyDescent="0.4">
      <c r="A10262">
        <v>2025</v>
      </c>
      <c r="B10262">
        <v>1</v>
      </c>
      <c r="C10262">
        <v>41</v>
      </c>
      <c r="D10262" s="3">
        <v>2102</v>
      </c>
      <c r="E10262" s="3">
        <v>1998</v>
      </c>
    </row>
    <row r="10263" spans="1:5" x14ac:dyDescent="0.4">
      <c r="A10263">
        <v>2025</v>
      </c>
      <c r="B10263">
        <v>1</v>
      </c>
      <c r="C10263">
        <v>42</v>
      </c>
      <c r="D10263" s="3">
        <v>2111</v>
      </c>
      <c r="E10263" s="3">
        <v>1923</v>
      </c>
    </row>
    <row r="10264" spans="1:5" x14ac:dyDescent="0.4">
      <c r="A10264">
        <v>2025</v>
      </c>
      <c r="B10264">
        <v>1</v>
      </c>
      <c r="C10264">
        <v>43</v>
      </c>
      <c r="D10264" s="3">
        <v>2125</v>
      </c>
      <c r="E10264" s="3">
        <v>2004</v>
      </c>
    </row>
    <row r="10265" spans="1:5" x14ac:dyDescent="0.4">
      <c r="A10265">
        <v>2025</v>
      </c>
      <c r="B10265">
        <v>1</v>
      </c>
      <c r="C10265">
        <v>44</v>
      </c>
      <c r="D10265" s="3">
        <v>2192</v>
      </c>
      <c r="E10265" s="3">
        <v>2106</v>
      </c>
    </row>
    <row r="10266" spans="1:5" x14ac:dyDescent="0.4">
      <c r="A10266">
        <v>2025</v>
      </c>
      <c r="B10266">
        <v>1</v>
      </c>
      <c r="C10266">
        <v>45</v>
      </c>
      <c r="D10266" s="3">
        <v>2316</v>
      </c>
      <c r="E10266" s="3">
        <v>2236</v>
      </c>
    </row>
    <row r="10267" spans="1:5" x14ac:dyDescent="0.4">
      <c r="A10267">
        <v>2025</v>
      </c>
      <c r="B10267">
        <v>1</v>
      </c>
      <c r="C10267">
        <v>46</v>
      </c>
      <c r="D10267" s="3">
        <v>2499</v>
      </c>
      <c r="E10267" s="3">
        <v>2344</v>
      </c>
    </row>
    <row r="10268" spans="1:5" x14ac:dyDescent="0.4">
      <c r="A10268">
        <v>2025</v>
      </c>
      <c r="B10268">
        <v>1</v>
      </c>
      <c r="C10268">
        <v>47</v>
      </c>
      <c r="D10268" s="3">
        <v>2611</v>
      </c>
      <c r="E10268" s="3">
        <v>2464</v>
      </c>
    </row>
    <row r="10269" spans="1:5" x14ac:dyDescent="0.4">
      <c r="A10269">
        <v>2025</v>
      </c>
      <c r="B10269">
        <v>1</v>
      </c>
      <c r="C10269">
        <v>48</v>
      </c>
      <c r="D10269" s="3">
        <v>2778</v>
      </c>
      <c r="E10269" s="3">
        <v>2580</v>
      </c>
    </row>
    <row r="10270" spans="1:5" x14ac:dyDescent="0.4">
      <c r="A10270">
        <v>2025</v>
      </c>
      <c r="B10270">
        <v>1</v>
      </c>
      <c r="C10270">
        <v>49</v>
      </c>
      <c r="D10270" s="3">
        <v>2916</v>
      </c>
      <c r="E10270" s="3">
        <v>2791</v>
      </c>
    </row>
    <row r="10271" spans="1:5" x14ac:dyDescent="0.4">
      <c r="A10271">
        <v>2025</v>
      </c>
      <c r="B10271">
        <v>1</v>
      </c>
      <c r="C10271">
        <v>50</v>
      </c>
      <c r="D10271" s="3">
        <v>3045</v>
      </c>
      <c r="E10271" s="3">
        <v>2998</v>
      </c>
    </row>
    <row r="10272" spans="1:5" x14ac:dyDescent="0.4">
      <c r="A10272">
        <v>2025</v>
      </c>
      <c r="B10272">
        <v>1</v>
      </c>
      <c r="C10272">
        <v>51</v>
      </c>
      <c r="D10272" s="3">
        <v>3352</v>
      </c>
      <c r="E10272" s="3">
        <v>3114</v>
      </c>
    </row>
    <row r="10273" spans="1:5" x14ac:dyDescent="0.4">
      <c r="A10273">
        <v>2025</v>
      </c>
      <c r="B10273">
        <v>1</v>
      </c>
      <c r="C10273">
        <v>52</v>
      </c>
      <c r="D10273" s="3">
        <v>3405</v>
      </c>
      <c r="E10273" s="3">
        <v>3119</v>
      </c>
    </row>
    <row r="10274" spans="1:5" x14ac:dyDescent="0.4">
      <c r="A10274">
        <v>2025</v>
      </c>
      <c r="B10274">
        <v>1</v>
      </c>
      <c r="C10274">
        <v>53</v>
      </c>
      <c r="D10274" s="3">
        <v>3338</v>
      </c>
      <c r="E10274" s="3">
        <v>3148</v>
      </c>
    </row>
    <row r="10275" spans="1:5" x14ac:dyDescent="0.4">
      <c r="A10275">
        <v>2025</v>
      </c>
      <c r="B10275">
        <v>1</v>
      </c>
      <c r="C10275">
        <v>54</v>
      </c>
      <c r="D10275" s="3">
        <v>3241</v>
      </c>
      <c r="E10275" s="3">
        <v>3072</v>
      </c>
    </row>
    <row r="10276" spans="1:5" x14ac:dyDescent="0.4">
      <c r="A10276">
        <v>2025</v>
      </c>
      <c r="B10276">
        <v>1</v>
      </c>
      <c r="C10276">
        <v>55</v>
      </c>
      <c r="D10276" s="3">
        <v>3134</v>
      </c>
      <c r="E10276" s="3">
        <v>2922</v>
      </c>
    </row>
    <row r="10277" spans="1:5" x14ac:dyDescent="0.4">
      <c r="A10277">
        <v>2025</v>
      </c>
      <c r="B10277">
        <v>1</v>
      </c>
      <c r="C10277">
        <v>56</v>
      </c>
      <c r="D10277" s="3">
        <v>3074</v>
      </c>
      <c r="E10277" s="3">
        <v>2884</v>
      </c>
    </row>
    <row r="10278" spans="1:5" x14ac:dyDescent="0.4">
      <c r="A10278">
        <v>2025</v>
      </c>
      <c r="B10278">
        <v>1</v>
      </c>
      <c r="C10278">
        <v>57</v>
      </c>
      <c r="D10278" s="3">
        <v>3104</v>
      </c>
      <c r="E10278" s="3">
        <v>2908</v>
      </c>
    </row>
    <row r="10279" spans="1:5" x14ac:dyDescent="0.4">
      <c r="A10279">
        <v>2025</v>
      </c>
      <c r="B10279">
        <v>1</v>
      </c>
      <c r="C10279">
        <v>58</v>
      </c>
      <c r="D10279" s="3">
        <v>2342</v>
      </c>
      <c r="E10279" s="3">
        <v>2240</v>
      </c>
    </row>
    <row r="10280" spans="1:5" x14ac:dyDescent="0.4">
      <c r="A10280">
        <v>2025</v>
      </c>
      <c r="B10280">
        <v>1</v>
      </c>
      <c r="C10280">
        <v>59</v>
      </c>
      <c r="D10280" s="3">
        <v>2773</v>
      </c>
      <c r="E10280" s="3">
        <v>2710</v>
      </c>
    </row>
    <row r="10281" spans="1:5" x14ac:dyDescent="0.4">
      <c r="A10281">
        <v>2025</v>
      </c>
      <c r="B10281">
        <v>1</v>
      </c>
      <c r="C10281">
        <v>60</v>
      </c>
      <c r="D10281" s="3">
        <v>2565</v>
      </c>
      <c r="E10281" s="3">
        <v>2533</v>
      </c>
    </row>
    <row r="10282" spans="1:5" x14ac:dyDescent="0.4">
      <c r="A10282">
        <v>2025</v>
      </c>
      <c r="B10282">
        <v>1</v>
      </c>
      <c r="C10282">
        <v>61</v>
      </c>
      <c r="D10282" s="3">
        <v>2578</v>
      </c>
      <c r="E10282" s="3">
        <v>2448</v>
      </c>
    </row>
    <row r="10283" spans="1:5" x14ac:dyDescent="0.4">
      <c r="A10283">
        <v>2025</v>
      </c>
      <c r="B10283">
        <v>1</v>
      </c>
      <c r="C10283">
        <v>62</v>
      </c>
      <c r="D10283" s="3">
        <v>2414</v>
      </c>
      <c r="E10283" s="3">
        <v>2333</v>
      </c>
    </row>
    <row r="10284" spans="1:5" x14ac:dyDescent="0.4">
      <c r="A10284">
        <v>2025</v>
      </c>
      <c r="B10284">
        <v>1</v>
      </c>
      <c r="C10284">
        <v>63</v>
      </c>
      <c r="D10284" s="3">
        <v>2430</v>
      </c>
      <c r="E10284" s="3">
        <v>2262</v>
      </c>
    </row>
    <row r="10285" spans="1:5" x14ac:dyDescent="0.4">
      <c r="A10285">
        <v>2025</v>
      </c>
      <c r="B10285">
        <v>1</v>
      </c>
      <c r="C10285">
        <v>64</v>
      </c>
      <c r="D10285" s="3">
        <v>2240</v>
      </c>
      <c r="E10285" s="3">
        <v>2294</v>
      </c>
    </row>
    <row r="10286" spans="1:5" x14ac:dyDescent="0.4">
      <c r="A10286">
        <v>2025</v>
      </c>
      <c r="B10286">
        <v>1</v>
      </c>
      <c r="C10286">
        <v>65</v>
      </c>
      <c r="D10286" s="3">
        <v>2388</v>
      </c>
      <c r="E10286" s="3">
        <v>2176</v>
      </c>
    </row>
    <row r="10287" spans="1:5" x14ac:dyDescent="0.4">
      <c r="A10287">
        <v>2025</v>
      </c>
      <c r="B10287">
        <v>1</v>
      </c>
      <c r="C10287">
        <v>66</v>
      </c>
      <c r="D10287" s="3">
        <v>2255</v>
      </c>
      <c r="E10287" s="3">
        <v>2277</v>
      </c>
    </row>
    <row r="10288" spans="1:5" x14ac:dyDescent="0.4">
      <c r="A10288">
        <v>2025</v>
      </c>
      <c r="B10288">
        <v>1</v>
      </c>
      <c r="C10288">
        <v>67</v>
      </c>
      <c r="D10288" s="3">
        <v>2122</v>
      </c>
      <c r="E10288" s="3">
        <v>2116</v>
      </c>
    </row>
    <row r="10289" spans="1:5" x14ac:dyDescent="0.4">
      <c r="A10289">
        <v>2025</v>
      </c>
      <c r="B10289">
        <v>1</v>
      </c>
      <c r="C10289">
        <v>68</v>
      </c>
      <c r="D10289" s="3">
        <v>2235</v>
      </c>
      <c r="E10289" s="3">
        <v>2283</v>
      </c>
    </row>
    <row r="10290" spans="1:5" x14ac:dyDescent="0.4">
      <c r="A10290">
        <v>2025</v>
      </c>
      <c r="B10290">
        <v>1</v>
      </c>
      <c r="C10290">
        <v>69</v>
      </c>
      <c r="D10290" s="3">
        <v>2190</v>
      </c>
      <c r="E10290" s="3">
        <v>2270</v>
      </c>
    </row>
    <row r="10291" spans="1:5" x14ac:dyDescent="0.4">
      <c r="A10291">
        <v>2025</v>
      </c>
      <c r="B10291">
        <v>1</v>
      </c>
      <c r="C10291">
        <v>70</v>
      </c>
      <c r="D10291" s="3">
        <v>2217</v>
      </c>
      <c r="E10291" s="3">
        <v>2383</v>
      </c>
    </row>
    <row r="10292" spans="1:5" x14ac:dyDescent="0.4">
      <c r="A10292">
        <v>2025</v>
      </c>
      <c r="B10292">
        <v>1</v>
      </c>
      <c r="C10292">
        <v>71</v>
      </c>
      <c r="D10292" s="3">
        <v>2330</v>
      </c>
      <c r="E10292" s="3">
        <v>2397</v>
      </c>
    </row>
    <row r="10293" spans="1:5" x14ac:dyDescent="0.4">
      <c r="A10293">
        <v>2025</v>
      </c>
      <c r="B10293">
        <v>1</v>
      </c>
      <c r="C10293">
        <v>72</v>
      </c>
      <c r="D10293" s="3">
        <v>2472</v>
      </c>
      <c r="E10293" s="3">
        <v>2654</v>
      </c>
    </row>
    <row r="10294" spans="1:5" x14ac:dyDescent="0.4">
      <c r="A10294">
        <v>2025</v>
      </c>
      <c r="B10294">
        <v>1</v>
      </c>
      <c r="C10294">
        <v>73</v>
      </c>
      <c r="D10294" s="3">
        <v>2571</v>
      </c>
      <c r="E10294" s="3">
        <v>2874</v>
      </c>
    </row>
    <row r="10295" spans="1:5" x14ac:dyDescent="0.4">
      <c r="A10295">
        <v>2025</v>
      </c>
      <c r="B10295">
        <v>1</v>
      </c>
      <c r="C10295">
        <v>74</v>
      </c>
      <c r="D10295" s="3">
        <v>2755</v>
      </c>
      <c r="E10295" s="3">
        <v>3036</v>
      </c>
    </row>
    <row r="10296" spans="1:5" x14ac:dyDescent="0.4">
      <c r="A10296">
        <v>2025</v>
      </c>
      <c r="B10296">
        <v>1</v>
      </c>
      <c r="C10296">
        <v>75</v>
      </c>
      <c r="D10296" s="3">
        <v>3101</v>
      </c>
      <c r="E10296" s="3">
        <v>3681</v>
      </c>
    </row>
    <row r="10297" spans="1:5" x14ac:dyDescent="0.4">
      <c r="A10297">
        <v>2025</v>
      </c>
      <c r="B10297">
        <v>1</v>
      </c>
      <c r="C10297">
        <v>76</v>
      </c>
      <c r="D10297" s="3">
        <v>2996</v>
      </c>
      <c r="E10297" s="3">
        <v>3592</v>
      </c>
    </row>
    <row r="10298" spans="1:5" x14ac:dyDescent="0.4">
      <c r="A10298">
        <v>2025</v>
      </c>
      <c r="B10298">
        <v>1</v>
      </c>
      <c r="C10298">
        <v>77</v>
      </c>
      <c r="D10298" s="3">
        <v>3116</v>
      </c>
      <c r="E10298" s="3">
        <v>3785</v>
      </c>
    </row>
    <row r="10299" spans="1:5" x14ac:dyDescent="0.4">
      <c r="A10299">
        <v>2025</v>
      </c>
      <c r="B10299">
        <v>1</v>
      </c>
      <c r="C10299">
        <v>78</v>
      </c>
      <c r="D10299" s="3">
        <v>2108</v>
      </c>
      <c r="E10299" s="3">
        <v>2709</v>
      </c>
    </row>
    <row r="10300" spans="1:5" x14ac:dyDescent="0.4">
      <c r="A10300">
        <v>2025</v>
      </c>
      <c r="B10300">
        <v>1</v>
      </c>
      <c r="C10300">
        <v>79</v>
      </c>
      <c r="D10300" s="3">
        <v>1658</v>
      </c>
      <c r="E10300" s="3">
        <v>2266</v>
      </c>
    </row>
    <row r="10301" spans="1:5" x14ac:dyDescent="0.4">
      <c r="A10301">
        <v>2025</v>
      </c>
      <c r="B10301">
        <v>1</v>
      </c>
      <c r="C10301">
        <v>80</v>
      </c>
      <c r="D10301" s="3">
        <v>2110</v>
      </c>
      <c r="E10301" s="3">
        <v>2852</v>
      </c>
    </row>
    <row r="10302" spans="1:5" x14ac:dyDescent="0.4">
      <c r="A10302">
        <v>2025</v>
      </c>
      <c r="B10302">
        <v>1</v>
      </c>
      <c r="C10302">
        <v>81</v>
      </c>
      <c r="D10302" s="3">
        <v>2246</v>
      </c>
      <c r="E10302" s="3">
        <v>2924</v>
      </c>
    </row>
    <row r="10303" spans="1:5" x14ac:dyDescent="0.4">
      <c r="A10303">
        <v>2025</v>
      </c>
      <c r="B10303">
        <v>1</v>
      </c>
      <c r="C10303">
        <v>82</v>
      </c>
      <c r="D10303" s="3">
        <v>2147</v>
      </c>
      <c r="E10303" s="3">
        <v>2695</v>
      </c>
    </row>
    <row r="10304" spans="1:5" x14ac:dyDescent="0.4">
      <c r="A10304">
        <v>2025</v>
      </c>
      <c r="B10304">
        <v>1</v>
      </c>
      <c r="C10304">
        <v>83</v>
      </c>
      <c r="D10304" s="3">
        <v>2013</v>
      </c>
      <c r="E10304" s="3">
        <v>2748</v>
      </c>
    </row>
    <row r="10305" spans="1:5" x14ac:dyDescent="0.4">
      <c r="A10305">
        <v>2025</v>
      </c>
      <c r="B10305">
        <v>1</v>
      </c>
      <c r="C10305">
        <v>84</v>
      </c>
      <c r="D10305" s="3">
        <v>1645</v>
      </c>
      <c r="E10305" s="3">
        <v>2310</v>
      </c>
    </row>
    <row r="10306" spans="1:5" x14ac:dyDescent="0.4">
      <c r="A10306">
        <v>2025</v>
      </c>
      <c r="B10306">
        <v>1</v>
      </c>
      <c r="C10306">
        <v>85</v>
      </c>
      <c r="D10306" s="3">
        <v>1438</v>
      </c>
      <c r="E10306" s="3">
        <v>2008</v>
      </c>
    </row>
    <row r="10307" spans="1:5" x14ac:dyDescent="0.4">
      <c r="A10307">
        <v>2025</v>
      </c>
      <c r="B10307">
        <v>1</v>
      </c>
      <c r="C10307">
        <v>86</v>
      </c>
      <c r="D10307" s="3">
        <v>1171</v>
      </c>
      <c r="E10307" s="3">
        <v>1785</v>
      </c>
    </row>
    <row r="10308" spans="1:5" x14ac:dyDescent="0.4">
      <c r="A10308">
        <v>2025</v>
      </c>
      <c r="B10308">
        <v>1</v>
      </c>
      <c r="C10308">
        <v>87</v>
      </c>
      <c r="D10308" s="3">
        <v>1158</v>
      </c>
      <c r="E10308" s="3">
        <v>1838</v>
      </c>
    </row>
    <row r="10309" spans="1:5" x14ac:dyDescent="0.4">
      <c r="A10309">
        <v>2025</v>
      </c>
      <c r="B10309">
        <v>1</v>
      </c>
      <c r="C10309">
        <v>88</v>
      </c>
      <c r="D10309" s="3">
        <v>971</v>
      </c>
      <c r="E10309" s="3">
        <v>1525</v>
      </c>
    </row>
    <row r="10310" spans="1:5" x14ac:dyDescent="0.4">
      <c r="A10310">
        <v>2025</v>
      </c>
      <c r="B10310">
        <v>1</v>
      </c>
      <c r="C10310">
        <v>89</v>
      </c>
      <c r="D10310" s="3">
        <v>898</v>
      </c>
      <c r="E10310" s="3">
        <v>1526</v>
      </c>
    </row>
    <row r="10311" spans="1:5" x14ac:dyDescent="0.4">
      <c r="A10311">
        <v>2025</v>
      </c>
      <c r="B10311">
        <v>1</v>
      </c>
      <c r="C10311">
        <v>90</v>
      </c>
      <c r="D10311" s="3">
        <v>661</v>
      </c>
      <c r="E10311" s="3">
        <v>1300</v>
      </c>
    </row>
    <row r="10312" spans="1:5" x14ac:dyDescent="0.4">
      <c r="A10312">
        <v>2025</v>
      </c>
      <c r="B10312">
        <v>1</v>
      </c>
      <c r="C10312">
        <v>91</v>
      </c>
      <c r="D10312" s="3">
        <v>513</v>
      </c>
      <c r="E10312" s="3">
        <v>1095</v>
      </c>
    </row>
    <row r="10313" spans="1:5" x14ac:dyDescent="0.4">
      <c r="A10313">
        <v>2025</v>
      </c>
      <c r="B10313">
        <v>1</v>
      </c>
      <c r="C10313">
        <v>92</v>
      </c>
      <c r="D10313" s="3">
        <v>412</v>
      </c>
      <c r="E10313" s="3">
        <v>972</v>
      </c>
    </row>
    <row r="10314" spans="1:5" x14ac:dyDescent="0.4">
      <c r="A10314">
        <v>2025</v>
      </c>
      <c r="B10314">
        <v>1</v>
      </c>
      <c r="C10314">
        <v>93</v>
      </c>
      <c r="D10314" s="3">
        <v>287</v>
      </c>
      <c r="E10314" s="3">
        <v>750</v>
      </c>
    </row>
    <row r="10315" spans="1:5" x14ac:dyDescent="0.4">
      <c r="A10315">
        <v>2025</v>
      </c>
      <c r="B10315">
        <v>1</v>
      </c>
      <c r="C10315">
        <v>94</v>
      </c>
      <c r="D10315" s="3">
        <v>204</v>
      </c>
      <c r="E10315" s="3">
        <v>588</v>
      </c>
    </row>
    <row r="10316" spans="1:5" x14ac:dyDescent="0.4">
      <c r="A10316">
        <v>2025</v>
      </c>
      <c r="B10316">
        <v>1</v>
      </c>
      <c r="C10316">
        <v>95</v>
      </c>
      <c r="D10316" s="3">
        <v>137</v>
      </c>
      <c r="E10316" s="3">
        <v>492</v>
      </c>
    </row>
    <row r="10317" spans="1:5" x14ac:dyDescent="0.4">
      <c r="A10317">
        <v>2025</v>
      </c>
      <c r="B10317">
        <v>1</v>
      </c>
      <c r="C10317">
        <v>96</v>
      </c>
      <c r="D10317" s="3">
        <v>103</v>
      </c>
      <c r="E10317" s="3">
        <v>357</v>
      </c>
    </row>
    <row r="10318" spans="1:5" x14ac:dyDescent="0.4">
      <c r="A10318">
        <v>2025</v>
      </c>
      <c r="B10318">
        <v>1</v>
      </c>
      <c r="C10318">
        <v>97</v>
      </c>
      <c r="D10318" s="3">
        <v>90</v>
      </c>
      <c r="E10318" s="3">
        <v>268</v>
      </c>
    </row>
    <row r="10319" spans="1:5" x14ac:dyDescent="0.4">
      <c r="A10319">
        <v>2025</v>
      </c>
      <c r="B10319">
        <v>1</v>
      </c>
      <c r="C10319">
        <v>98</v>
      </c>
      <c r="D10319" s="3">
        <v>35</v>
      </c>
      <c r="E10319" s="3">
        <v>190</v>
      </c>
    </row>
    <row r="10320" spans="1:5" x14ac:dyDescent="0.4">
      <c r="A10320">
        <v>2025</v>
      </c>
      <c r="B10320">
        <v>1</v>
      </c>
      <c r="C10320">
        <v>99</v>
      </c>
      <c r="D10320" s="3">
        <v>29</v>
      </c>
      <c r="E10320" s="3">
        <v>147</v>
      </c>
    </row>
    <row r="10321" spans="1:5" x14ac:dyDescent="0.4">
      <c r="A10321">
        <v>2025</v>
      </c>
      <c r="B10321">
        <v>1</v>
      </c>
      <c r="C10321">
        <v>100</v>
      </c>
      <c r="D10321" s="3">
        <v>10</v>
      </c>
      <c r="E10321" s="3">
        <v>81</v>
      </c>
    </row>
    <row r="10322" spans="1:5" x14ac:dyDescent="0.4">
      <c r="A10322">
        <v>2025</v>
      </c>
      <c r="B10322">
        <v>1</v>
      </c>
      <c r="C10322">
        <v>101</v>
      </c>
      <c r="D10322" s="3">
        <v>7</v>
      </c>
      <c r="E10322" s="3">
        <v>60</v>
      </c>
    </row>
    <row r="10323" spans="1:5" x14ac:dyDescent="0.4">
      <c r="A10323">
        <v>2025</v>
      </c>
      <c r="B10323">
        <v>1</v>
      </c>
      <c r="C10323">
        <v>102</v>
      </c>
      <c r="D10323" s="3">
        <v>3</v>
      </c>
      <c r="E10323" s="3">
        <v>35</v>
      </c>
    </row>
    <row r="10324" spans="1:5" x14ac:dyDescent="0.4">
      <c r="A10324">
        <v>2025</v>
      </c>
      <c r="B10324">
        <v>1</v>
      </c>
      <c r="C10324">
        <v>103</v>
      </c>
      <c r="D10324" s="3">
        <v>2</v>
      </c>
      <c r="E10324" s="3">
        <v>25</v>
      </c>
    </row>
    <row r="10325" spans="1:5" x14ac:dyDescent="0.4">
      <c r="A10325">
        <v>2025</v>
      </c>
      <c r="B10325">
        <v>1</v>
      </c>
      <c r="C10325">
        <v>104</v>
      </c>
      <c r="D10325" s="3"/>
      <c r="E10325" s="3">
        <v>18</v>
      </c>
    </row>
    <row r="10326" spans="1:5" x14ac:dyDescent="0.4">
      <c r="A10326">
        <v>2025</v>
      </c>
      <c r="B10326">
        <v>1</v>
      </c>
      <c r="C10326">
        <v>105</v>
      </c>
      <c r="D10326" s="3">
        <v>2</v>
      </c>
      <c r="E10326" s="3">
        <v>8</v>
      </c>
    </row>
    <row r="10327" spans="1:5" x14ac:dyDescent="0.4">
      <c r="A10327">
        <v>2025</v>
      </c>
      <c r="B10327">
        <v>1</v>
      </c>
      <c r="C10327">
        <v>106</v>
      </c>
      <c r="D10327" s="3"/>
      <c r="E10327" s="3">
        <v>5</v>
      </c>
    </row>
    <row r="10328" spans="1:5" x14ac:dyDescent="0.4">
      <c r="A10328">
        <v>2025</v>
      </c>
      <c r="B10328">
        <v>1</v>
      </c>
      <c r="C10328">
        <v>107</v>
      </c>
      <c r="D10328" s="3"/>
      <c r="E10328" s="3">
        <v>1</v>
      </c>
    </row>
    <row r="10329" spans="1:5" x14ac:dyDescent="0.4">
      <c r="A10329">
        <v>2025</v>
      </c>
      <c r="B10329">
        <v>1</v>
      </c>
      <c r="C10329">
        <v>108</v>
      </c>
      <c r="D10329" s="3"/>
      <c r="E10329" s="3"/>
    </row>
    <row r="10330" spans="1:5" x14ac:dyDescent="0.4">
      <c r="A10330">
        <v>2025</v>
      </c>
      <c r="B10330">
        <v>1</v>
      </c>
      <c r="C10330">
        <v>109</v>
      </c>
      <c r="D10330" s="3"/>
      <c r="E10330" s="3"/>
    </row>
    <row r="10331" spans="1:5" x14ac:dyDescent="0.4">
      <c r="A10331">
        <v>2025</v>
      </c>
      <c r="B10331">
        <v>1</v>
      </c>
      <c r="C10331">
        <v>110</v>
      </c>
      <c r="D10331" s="3"/>
      <c r="E10331" s="3"/>
    </row>
    <row r="10332" spans="1:5" x14ac:dyDescent="0.4">
      <c r="A10332">
        <v>2025</v>
      </c>
      <c r="B10332">
        <v>1</v>
      </c>
      <c r="C10332">
        <v>111</v>
      </c>
      <c r="D10332" s="3"/>
      <c r="E10332" s="3"/>
    </row>
    <row r="10333" spans="1:5" x14ac:dyDescent="0.4">
      <c r="A10333">
        <v>2025</v>
      </c>
      <c r="B10333">
        <v>1</v>
      </c>
      <c r="C10333">
        <v>112</v>
      </c>
      <c r="D10333" s="3"/>
      <c r="E10333" s="3"/>
    </row>
    <row r="10334" spans="1:5" x14ac:dyDescent="0.4">
      <c r="A10334">
        <v>2025</v>
      </c>
      <c r="B10334">
        <v>1</v>
      </c>
      <c r="C10334">
        <v>113</v>
      </c>
      <c r="D10334" s="3"/>
      <c r="E10334" s="3"/>
    </row>
    <row r="10335" spans="1:5" x14ac:dyDescent="0.4">
      <c r="A10335">
        <v>2025</v>
      </c>
      <c r="B10335">
        <v>1</v>
      </c>
      <c r="C10335">
        <v>114</v>
      </c>
      <c r="D10335" s="3"/>
      <c r="E10335" s="3"/>
    </row>
    <row r="10336" spans="1:5" x14ac:dyDescent="0.4">
      <c r="A10336">
        <v>2025</v>
      </c>
      <c r="B10336">
        <v>1</v>
      </c>
      <c r="C10336">
        <v>115</v>
      </c>
      <c r="D10336" s="3"/>
      <c r="E10336" s="3"/>
    </row>
    <row r="10337" spans="1:5" x14ac:dyDescent="0.4">
      <c r="A10337">
        <v>2025</v>
      </c>
      <c r="B10337">
        <v>1</v>
      </c>
      <c r="C10337">
        <v>116</v>
      </c>
      <c r="D10337" s="3"/>
      <c r="E10337" s="3"/>
    </row>
    <row r="10338" spans="1:5" x14ac:dyDescent="0.4">
      <c r="A10338">
        <v>2025</v>
      </c>
      <c r="B10338">
        <v>1</v>
      </c>
      <c r="C10338">
        <v>117</v>
      </c>
      <c r="D10338" s="3"/>
      <c r="E10338" s="3"/>
    </row>
    <row r="10339" spans="1:5" x14ac:dyDescent="0.4">
      <c r="A10339">
        <v>2025</v>
      </c>
      <c r="B10339">
        <v>1</v>
      </c>
      <c r="C10339">
        <v>118</v>
      </c>
      <c r="D10339" s="3"/>
      <c r="E10339" s="3"/>
    </row>
    <row r="10340" spans="1:5" x14ac:dyDescent="0.4">
      <c r="A10340">
        <v>2025</v>
      </c>
      <c r="B10340">
        <v>1</v>
      </c>
      <c r="C10340">
        <v>119</v>
      </c>
      <c r="D10340" s="3"/>
      <c r="E10340" s="3"/>
    </row>
    <row r="10341" spans="1:5" x14ac:dyDescent="0.4">
      <c r="A10341">
        <v>2025</v>
      </c>
      <c r="B10341">
        <v>1</v>
      </c>
      <c r="C10341">
        <v>120</v>
      </c>
      <c r="D10341" s="3"/>
      <c r="E10341" s="3"/>
    </row>
    <row r="10342" spans="1:5" x14ac:dyDescent="0.4">
      <c r="A10342">
        <v>2025</v>
      </c>
      <c r="B10342">
        <v>1</v>
      </c>
      <c r="C10342">
        <v>121</v>
      </c>
      <c r="D10342" s="3"/>
      <c r="E10342" s="3"/>
    </row>
    <row r="10343" spans="1:5" x14ac:dyDescent="0.4">
      <c r="A10343">
        <v>2025</v>
      </c>
      <c r="B10343">
        <v>1</v>
      </c>
      <c r="C10343">
        <v>122</v>
      </c>
      <c r="D10343" s="3"/>
      <c r="E10343" s="3"/>
    </row>
    <row r="10344" spans="1:5" x14ac:dyDescent="0.4">
      <c r="A10344">
        <v>2025</v>
      </c>
      <c r="B10344">
        <v>1</v>
      </c>
      <c r="C10344">
        <v>123</v>
      </c>
      <c r="D10344" s="3"/>
      <c r="E10344" s="3"/>
    </row>
    <row r="10345" spans="1:5" x14ac:dyDescent="0.4">
      <c r="A10345">
        <v>2025</v>
      </c>
      <c r="B10345">
        <v>1</v>
      </c>
      <c r="C10345">
        <v>124</v>
      </c>
      <c r="D10345" s="3"/>
      <c r="E10345" s="3"/>
    </row>
    <row r="10346" spans="1:5" x14ac:dyDescent="0.4">
      <c r="A10346">
        <v>2025</v>
      </c>
      <c r="B10346">
        <v>1</v>
      </c>
      <c r="C10346">
        <v>125</v>
      </c>
      <c r="D10346" s="3"/>
      <c r="E10346" s="3"/>
    </row>
    <row r="10347" spans="1:5" x14ac:dyDescent="0.4">
      <c r="A10347">
        <v>2025</v>
      </c>
      <c r="B10347">
        <v>1</v>
      </c>
      <c r="C10347">
        <v>126</v>
      </c>
      <c r="D10347" s="3"/>
      <c r="E10347" s="3"/>
    </row>
    <row r="10348" spans="1:5" x14ac:dyDescent="0.4">
      <c r="A10348">
        <v>2025</v>
      </c>
      <c r="B10348">
        <v>1</v>
      </c>
      <c r="C10348">
        <v>127</v>
      </c>
      <c r="D10348" s="3"/>
      <c r="E10348" s="3"/>
    </row>
    <row r="10349" spans="1:5" x14ac:dyDescent="0.4">
      <c r="A10349">
        <v>2025</v>
      </c>
      <c r="B10349">
        <v>1</v>
      </c>
      <c r="C10349">
        <v>128</v>
      </c>
      <c r="D10349" s="3"/>
      <c r="E10349" s="3"/>
    </row>
    <row r="10350" spans="1:5" x14ac:dyDescent="0.4">
      <c r="A10350">
        <v>2025</v>
      </c>
      <c r="B10350">
        <v>1</v>
      </c>
      <c r="C10350">
        <v>129</v>
      </c>
      <c r="D10350" s="3"/>
      <c r="E10350" s="3"/>
    </row>
    <row r="10351" spans="1:5" x14ac:dyDescent="0.4">
      <c r="A10351">
        <v>2025</v>
      </c>
      <c r="B10351">
        <v>1</v>
      </c>
      <c r="C10351">
        <v>130</v>
      </c>
      <c r="D10351" s="3"/>
      <c r="E10351" s="3"/>
    </row>
    <row r="10352" spans="1:5" x14ac:dyDescent="0.4">
      <c r="A10352">
        <v>2025</v>
      </c>
      <c r="B10352">
        <v>2</v>
      </c>
      <c r="C10352">
        <v>0</v>
      </c>
      <c r="D10352" s="3">
        <v>773</v>
      </c>
      <c r="E10352" s="3">
        <v>719</v>
      </c>
    </row>
    <row r="10353" spans="1:5" x14ac:dyDescent="0.4">
      <c r="A10353">
        <v>2025</v>
      </c>
      <c r="B10353">
        <v>2</v>
      </c>
      <c r="C10353">
        <v>1</v>
      </c>
      <c r="D10353" s="3">
        <v>860</v>
      </c>
      <c r="E10353" s="3">
        <v>869</v>
      </c>
    </row>
    <row r="10354" spans="1:5" x14ac:dyDescent="0.4">
      <c r="A10354">
        <v>2025</v>
      </c>
      <c r="B10354">
        <v>2</v>
      </c>
      <c r="C10354">
        <v>2</v>
      </c>
      <c r="D10354" s="3">
        <v>936</v>
      </c>
      <c r="E10354" s="3">
        <v>954</v>
      </c>
    </row>
    <row r="10355" spans="1:5" x14ac:dyDescent="0.4">
      <c r="A10355">
        <v>2025</v>
      </c>
      <c r="B10355">
        <v>2</v>
      </c>
      <c r="C10355">
        <v>3</v>
      </c>
      <c r="D10355" s="3">
        <v>996</v>
      </c>
      <c r="E10355" s="3">
        <v>960</v>
      </c>
    </row>
    <row r="10356" spans="1:5" x14ac:dyDescent="0.4">
      <c r="A10356">
        <v>2025</v>
      </c>
      <c r="B10356">
        <v>2</v>
      </c>
      <c r="C10356">
        <v>4</v>
      </c>
      <c r="D10356" s="3">
        <v>1051</v>
      </c>
      <c r="E10356" s="3">
        <v>1029</v>
      </c>
    </row>
    <row r="10357" spans="1:5" x14ac:dyDescent="0.4">
      <c r="A10357">
        <v>2025</v>
      </c>
      <c r="B10357">
        <v>2</v>
      </c>
      <c r="C10357">
        <v>5</v>
      </c>
      <c r="D10357" s="3">
        <v>1174</v>
      </c>
      <c r="E10357" s="3">
        <v>1077</v>
      </c>
    </row>
    <row r="10358" spans="1:5" x14ac:dyDescent="0.4">
      <c r="A10358">
        <v>2025</v>
      </c>
      <c r="B10358">
        <v>2</v>
      </c>
      <c r="C10358">
        <v>6</v>
      </c>
      <c r="D10358" s="3">
        <v>1213</v>
      </c>
      <c r="E10358" s="3">
        <v>1083</v>
      </c>
    </row>
    <row r="10359" spans="1:5" x14ac:dyDescent="0.4">
      <c r="A10359">
        <v>2025</v>
      </c>
      <c r="B10359">
        <v>2</v>
      </c>
      <c r="C10359">
        <v>7</v>
      </c>
      <c r="D10359" s="3">
        <v>1276</v>
      </c>
      <c r="E10359" s="3">
        <v>1221</v>
      </c>
    </row>
    <row r="10360" spans="1:5" x14ac:dyDescent="0.4">
      <c r="A10360">
        <v>2025</v>
      </c>
      <c r="B10360">
        <v>2</v>
      </c>
      <c r="C10360">
        <v>8</v>
      </c>
      <c r="D10360" s="3">
        <v>1383</v>
      </c>
      <c r="E10360" s="3">
        <v>1233</v>
      </c>
    </row>
    <row r="10361" spans="1:5" x14ac:dyDescent="0.4">
      <c r="A10361">
        <v>2025</v>
      </c>
      <c r="B10361">
        <v>2</v>
      </c>
      <c r="C10361">
        <v>9</v>
      </c>
      <c r="D10361" s="3">
        <v>1412</v>
      </c>
      <c r="E10361" s="3">
        <v>1272</v>
      </c>
    </row>
    <row r="10362" spans="1:5" x14ac:dyDescent="0.4">
      <c r="A10362">
        <v>2025</v>
      </c>
      <c r="B10362">
        <v>2</v>
      </c>
      <c r="C10362">
        <v>10</v>
      </c>
      <c r="D10362" s="3">
        <v>1391</v>
      </c>
      <c r="E10362" s="3">
        <v>1378</v>
      </c>
    </row>
    <row r="10363" spans="1:5" x14ac:dyDescent="0.4">
      <c r="A10363">
        <v>2025</v>
      </c>
      <c r="B10363">
        <v>2</v>
      </c>
      <c r="C10363">
        <v>11</v>
      </c>
      <c r="D10363" s="3">
        <v>1397</v>
      </c>
      <c r="E10363" s="3">
        <v>1433</v>
      </c>
    </row>
    <row r="10364" spans="1:5" x14ac:dyDescent="0.4">
      <c r="A10364">
        <v>2025</v>
      </c>
      <c r="B10364">
        <v>2</v>
      </c>
      <c r="C10364">
        <v>12</v>
      </c>
      <c r="D10364" s="3">
        <v>1500</v>
      </c>
      <c r="E10364" s="3">
        <v>1404</v>
      </c>
    </row>
    <row r="10365" spans="1:5" x14ac:dyDescent="0.4">
      <c r="A10365">
        <v>2025</v>
      </c>
      <c r="B10365">
        <v>2</v>
      </c>
      <c r="C10365">
        <v>13</v>
      </c>
      <c r="D10365" s="3">
        <v>1497</v>
      </c>
      <c r="E10365" s="3">
        <v>1514</v>
      </c>
    </row>
    <row r="10366" spans="1:5" x14ac:dyDescent="0.4">
      <c r="A10366">
        <v>2025</v>
      </c>
      <c r="B10366">
        <v>2</v>
      </c>
      <c r="C10366">
        <v>14</v>
      </c>
      <c r="D10366" s="3">
        <v>1610</v>
      </c>
      <c r="E10366" s="3">
        <v>1517</v>
      </c>
    </row>
    <row r="10367" spans="1:5" x14ac:dyDescent="0.4">
      <c r="A10367">
        <v>2025</v>
      </c>
      <c r="B10367">
        <v>2</v>
      </c>
      <c r="C10367">
        <v>15</v>
      </c>
      <c r="D10367" s="3">
        <v>1554</v>
      </c>
      <c r="E10367" s="3">
        <v>1489</v>
      </c>
    </row>
    <row r="10368" spans="1:5" x14ac:dyDescent="0.4">
      <c r="A10368">
        <v>2025</v>
      </c>
      <c r="B10368">
        <v>2</v>
      </c>
      <c r="C10368">
        <v>16</v>
      </c>
      <c r="D10368" s="3">
        <v>1951</v>
      </c>
      <c r="E10368" s="3">
        <v>1497</v>
      </c>
    </row>
    <row r="10369" spans="1:5" x14ac:dyDescent="0.4">
      <c r="A10369">
        <v>2025</v>
      </c>
      <c r="B10369">
        <v>2</v>
      </c>
      <c r="C10369">
        <v>17</v>
      </c>
      <c r="D10369" s="3">
        <v>1958</v>
      </c>
      <c r="E10369" s="3">
        <v>1649</v>
      </c>
    </row>
    <row r="10370" spans="1:5" x14ac:dyDescent="0.4">
      <c r="A10370">
        <v>2025</v>
      </c>
      <c r="B10370">
        <v>2</v>
      </c>
      <c r="C10370">
        <v>18</v>
      </c>
      <c r="D10370" s="3">
        <v>2070</v>
      </c>
      <c r="E10370" s="3">
        <v>1636</v>
      </c>
    </row>
    <row r="10371" spans="1:5" x14ac:dyDescent="0.4">
      <c r="A10371">
        <v>2025</v>
      </c>
      <c r="B10371">
        <v>2</v>
      </c>
      <c r="C10371">
        <v>19</v>
      </c>
      <c r="D10371" s="3">
        <v>2172</v>
      </c>
      <c r="E10371" s="3">
        <v>1677</v>
      </c>
    </row>
    <row r="10372" spans="1:5" x14ac:dyDescent="0.4">
      <c r="A10372">
        <v>2025</v>
      </c>
      <c r="B10372">
        <v>2</v>
      </c>
      <c r="C10372">
        <v>20</v>
      </c>
      <c r="D10372" s="3">
        <v>2304</v>
      </c>
      <c r="E10372" s="3">
        <v>1850</v>
      </c>
    </row>
    <row r="10373" spans="1:5" x14ac:dyDescent="0.4">
      <c r="A10373">
        <v>2025</v>
      </c>
      <c r="B10373">
        <v>2</v>
      </c>
      <c r="C10373">
        <v>21</v>
      </c>
      <c r="D10373" s="3">
        <v>2469</v>
      </c>
      <c r="E10373" s="3">
        <v>1801</v>
      </c>
    </row>
    <row r="10374" spans="1:5" x14ac:dyDescent="0.4">
      <c r="A10374">
        <v>2025</v>
      </c>
      <c r="B10374">
        <v>2</v>
      </c>
      <c r="C10374">
        <v>22</v>
      </c>
      <c r="D10374" s="3">
        <v>2356</v>
      </c>
      <c r="E10374" s="3">
        <v>1792</v>
      </c>
    </row>
    <row r="10375" spans="1:5" x14ac:dyDescent="0.4">
      <c r="A10375">
        <v>2025</v>
      </c>
      <c r="B10375">
        <v>2</v>
      </c>
      <c r="C10375">
        <v>23</v>
      </c>
      <c r="D10375" s="3">
        <v>2162</v>
      </c>
      <c r="E10375" s="3">
        <v>1640</v>
      </c>
    </row>
    <row r="10376" spans="1:5" x14ac:dyDescent="0.4">
      <c r="A10376">
        <v>2025</v>
      </c>
      <c r="B10376">
        <v>2</v>
      </c>
      <c r="C10376">
        <v>24</v>
      </c>
      <c r="D10376" s="3">
        <v>1984</v>
      </c>
      <c r="E10376" s="3">
        <v>1652</v>
      </c>
    </row>
    <row r="10377" spans="1:5" x14ac:dyDescent="0.4">
      <c r="A10377">
        <v>2025</v>
      </c>
      <c r="B10377">
        <v>2</v>
      </c>
      <c r="C10377">
        <v>25</v>
      </c>
      <c r="D10377" s="3">
        <v>1890</v>
      </c>
      <c r="E10377" s="3">
        <v>1600</v>
      </c>
    </row>
    <row r="10378" spans="1:5" x14ac:dyDescent="0.4">
      <c r="A10378">
        <v>2025</v>
      </c>
      <c r="B10378">
        <v>2</v>
      </c>
      <c r="C10378">
        <v>26</v>
      </c>
      <c r="D10378" s="3">
        <v>1834</v>
      </c>
      <c r="E10378" s="3">
        <v>1516</v>
      </c>
    </row>
    <row r="10379" spans="1:5" x14ac:dyDescent="0.4">
      <c r="A10379">
        <v>2025</v>
      </c>
      <c r="B10379">
        <v>2</v>
      </c>
      <c r="C10379">
        <v>27</v>
      </c>
      <c r="D10379" s="3">
        <v>1766</v>
      </c>
      <c r="E10379" s="3">
        <v>1567</v>
      </c>
    </row>
    <row r="10380" spans="1:5" x14ac:dyDescent="0.4">
      <c r="A10380">
        <v>2025</v>
      </c>
      <c r="B10380">
        <v>2</v>
      </c>
      <c r="C10380">
        <v>28</v>
      </c>
      <c r="D10380" s="3">
        <v>1845</v>
      </c>
      <c r="E10380" s="3">
        <v>1470</v>
      </c>
    </row>
    <row r="10381" spans="1:5" x14ac:dyDescent="0.4">
      <c r="A10381">
        <v>2025</v>
      </c>
      <c r="B10381">
        <v>2</v>
      </c>
      <c r="C10381">
        <v>29</v>
      </c>
      <c r="D10381" s="3">
        <v>1819</v>
      </c>
      <c r="E10381" s="3">
        <v>1427</v>
      </c>
    </row>
    <row r="10382" spans="1:5" x14ac:dyDescent="0.4">
      <c r="A10382">
        <v>2025</v>
      </c>
      <c r="B10382">
        <v>2</v>
      </c>
      <c r="C10382">
        <v>30</v>
      </c>
      <c r="D10382" s="3">
        <v>1790</v>
      </c>
      <c r="E10382" s="3">
        <v>1516</v>
      </c>
    </row>
    <row r="10383" spans="1:5" x14ac:dyDescent="0.4">
      <c r="A10383">
        <v>2025</v>
      </c>
      <c r="B10383">
        <v>2</v>
      </c>
      <c r="C10383">
        <v>31</v>
      </c>
      <c r="D10383" s="3">
        <v>1736</v>
      </c>
      <c r="E10383" s="3">
        <v>1386</v>
      </c>
    </row>
    <row r="10384" spans="1:5" x14ac:dyDescent="0.4">
      <c r="A10384">
        <v>2025</v>
      </c>
      <c r="B10384">
        <v>2</v>
      </c>
      <c r="C10384">
        <v>32</v>
      </c>
      <c r="D10384" s="3">
        <v>1704</v>
      </c>
      <c r="E10384" s="3">
        <v>1400</v>
      </c>
    </row>
    <row r="10385" spans="1:5" x14ac:dyDescent="0.4">
      <c r="A10385">
        <v>2025</v>
      </c>
      <c r="B10385">
        <v>2</v>
      </c>
      <c r="C10385">
        <v>33</v>
      </c>
      <c r="D10385" s="3">
        <v>1732</v>
      </c>
      <c r="E10385" s="3">
        <v>1465</v>
      </c>
    </row>
    <row r="10386" spans="1:5" x14ac:dyDescent="0.4">
      <c r="A10386">
        <v>2025</v>
      </c>
      <c r="B10386">
        <v>2</v>
      </c>
      <c r="C10386">
        <v>34</v>
      </c>
      <c r="D10386" s="3">
        <v>1748</v>
      </c>
      <c r="E10386" s="3">
        <v>1540</v>
      </c>
    </row>
    <row r="10387" spans="1:5" x14ac:dyDescent="0.4">
      <c r="A10387">
        <v>2025</v>
      </c>
      <c r="B10387">
        <v>2</v>
      </c>
      <c r="C10387">
        <v>35</v>
      </c>
      <c r="D10387" s="3">
        <v>1718</v>
      </c>
      <c r="E10387" s="3">
        <v>1581</v>
      </c>
    </row>
    <row r="10388" spans="1:5" x14ac:dyDescent="0.4">
      <c r="A10388">
        <v>2025</v>
      </c>
      <c r="B10388">
        <v>2</v>
      </c>
      <c r="C10388">
        <v>36</v>
      </c>
      <c r="D10388" s="3">
        <v>1900</v>
      </c>
      <c r="E10388" s="3">
        <v>1650</v>
      </c>
    </row>
    <row r="10389" spans="1:5" x14ac:dyDescent="0.4">
      <c r="A10389">
        <v>2025</v>
      </c>
      <c r="B10389">
        <v>2</v>
      </c>
      <c r="C10389">
        <v>37</v>
      </c>
      <c r="D10389" s="3">
        <v>1888</v>
      </c>
      <c r="E10389" s="3">
        <v>1685</v>
      </c>
    </row>
    <row r="10390" spans="1:5" x14ac:dyDescent="0.4">
      <c r="A10390">
        <v>2025</v>
      </c>
      <c r="B10390">
        <v>2</v>
      </c>
      <c r="C10390">
        <v>38</v>
      </c>
      <c r="D10390" s="3">
        <v>1898</v>
      </c>
      <c r="E10390" s="3">
        <v>1626</v>
      </c>
    </row>
    <row r="10391" spans="1:5" x14ac:dyDescent="0.4">
      <c r="A10391">
        <v>2025</v>
      </c>
      <c r="B10391">
        <v>2</v>
      </c>
      <c r="C10391">
        <v>39</v>
      </c>
      <c r="D10391" s="3">
        <v>1941</v>
      </c>
      <c r="E10391" s="3">
        <v>1792</v>
      </c>
    </row>
    <row r="10392" spans="1:5" x14ac:dyDescent="0.4">
      <c r="A10392">
        <v>2025</v>
      </c>
      <c r="B10392">
        <v>2</v>
      </c>
      <c r="C10392">
        <v>40</v>
      </c>
      <c r="D10392" s="3">
        <v>2089</v>
      </c>
      <c r="E10392" s="3">
        <v>1909</v>
      </c>
    </row>
    <row r="10393" spans="1:5" x14ac:dyDescent="0.4">
      <c r="A10393">
        <v>2025</v>
      </c>
      <c r="B10393">
        <v>2</v>
      </c>
      <c r="C10393">
        <v>41</v>
      </c>
      <c r="D10393" s="3">
        <v>2088</v>
      </c>
      <c r="E10393" s="3">
        <v>2003</v>
      </c>
    </row>
    <row r="10394" spans="1:5" x14ac:dyDescent="0.4">
      <c r="A10394">
        <v>2025</v>
      </c>
      <c r="B10394">
        <v>2</v>
      </c>
      <c r="C10394">
        <v>42</v>
      </c>
      <c r="D10394" s="3">
        <v>2110</v>
      </c>
      <c r="E10394" s="3">
        <v>1937</v>
      </c>
    </row>
    <row r="10395" spans="1:5" x14ac:dyDescent="0.4">
      <c r="A10395">
        <v>2025</v>
      </c>
      <c r="B10395">
        <v>2</v>
      </c>
      <c r="C10395">
        <v>43</v>
      </c>
      <c r="D10395" s="3">
        <v>2102</v>
      </c>
      <c r="E10395" s="3">
        <v>1981</v>
      </c>
    </row>
    <row r="10396" spans="1:5" x14ac:dyDescent="0.4">
      <c r="A10396">
        <v>2025</v>
      </c>
      <c r="B10396">
        <v>2</v>
      </c>
      <c r="C10396">
        <v>44</v>
      </c>
      <c r="D10396" s="3">
        <v>2181</v>
      </c>
      <c r="E10396" s="3">
        <v>2078</v>
      </c>
    </row>
    <row r="10397" spans="1:5" x14ac:dyDescent="0.4">
      <c r="A10397">
        <v>2025</v>
      </c>
      <c r="B10397">
        <v>2</v>
      </c>
      <c r="C10397">
        <v>45</v>
      </c>
      <c r="D10397" s="3">
        <v>2331</v>
      </c>
      <c r="E10397" s="3">
        <v>2241</v>
      </c>
    </row>
    <row r="10398" spans="1:5" x14ac:dyDescent="0.4">
      <c r="A10398">
        <v>2025</v>
      </c>
      <c r="B10398">
        <v>2</v>
      </c>
      <c r="C10398">
        <v>46</v>
      </c>
      <c r="D10398" s="3">
        <v>2506</v>
      </c>
      <c r="E10398" s="3">
        <v>2341</v>
      </c>
    </row>
    <row r="10399" spans="1:5" x14ac:dyDescent="0.4">
      <c r="A10399">
        <v>2025</v>
      </c>
      <c r="B10399">
        <v>2</v>
      </c>
      <c r="C10399">
        <v>47</v>
      </c>
      <c r="D10399" s="3">
        <v>2552</v>
      </c>
      <c r="E10399" s="3">
        <v>2438</v>
      </c>
    </row>
    <row r="10400" spans="1:5" x14ac:dyDescent="0.4">
      <c r="A10400">
        <v>2025</v>
      </c>
      <c r="B10400">
        <v>2</v>
      </c>
      <c r="C10400">
        <v>48</v>
      </c>
      <c r="D10400" s="3">
        <v>2760</v>
      </c>
      <c r="E10400" s="3">
        <v>2554</v>
      </c>
    </row>
    <row r="10401" spans="1:5" x14ac:dyDescent="0.4">
      <c r="A10401">
        <v>2025</v>
      </c>
      <c r="B10401">
        <v>2</v>
      </c>
      <c r="C10401">
        <v>49</v>
      </c>
      <c r="D10401" s="3">
        <v>2891</v>
      </c>
      <c r="E10401" s="3">
        <v>2782</v>
      </c>
    </row>
    <row r="10402" spans="1:5" x14ac:dyDescent="0.4">
      <c r="A10402">
        <v>2025</v>
      </c>
      <c r="B10402">
        <v>2</v>
      </c>
      <c r="C10402">
        <v>50</v>
      </c>
      <c r="D10402" s="3">
        <v>3064</v>
      </c>
      <c r="E10402" s="3">
        <v>2988</v>
      </c>
    </row>
    <row r="10403" spans="1:5" x14ac:dyDescent="0.4">
      <c r="A10403">
        <v>2025</v>
      </c>
      <c r="B10403">
        <v>2</v>
      </c>
      <c r="C10403">
        <v>51</v>
      </c>
      <c r="D10403" s="3">
        <v>3342</v>
      </c>
      <c r="E10403" s="3">
        <v>3133</v>
      </c>
    </row>
    <row r="10404" spans="1:5" x14ac:dyDescent="0.4">
      <c r="A10404">
        <v>2025</v>
      </c>
      <c r="B10404">
        <v>2</v>
      </c>
      <c r="C10404">
        <v>52</v>
      </c>
      <c r="D10404" s="3">
        <v>3363</v>
      </c>
      <c r="E10404" s="3">
        <v>3098</v>
      </c>
    </row>
    <row r="10405" spans="1:5" x14ac:dyDescent="0.4">
      <c r="A10405">
        <v>2025</v>
      </c>
      <c r="B10405">
        <v>2</v>
      </c>
      <c r="C10405">
        <v>53</v>
      </c>
      <c r="D10405" s="3">
        <v>3359</v>
      </c>
      <c r="E10405" s="3">
        <v>3173</v>
      </c>
    </row>
    <row r="10406" spans="1:5" x14ac:dyDescent="0.4">
      <c r="A10406">
        <v>2025</v>
      </c>
      <c r="B10406">
        <v>2</v>
      </c>
      <c r="C10406">
        <v>54</v>
      </c>
      <c r="D10406" s="3">
        <v>3261</v>
      </c>
      <c r="E10406" s="3">
        <v>3050</v>
      </c>
    </row>
    <row r="10407" spans="1:5" x14ac:dyDescent="0.4">
      <c r="A10407">
        <v>2025</v>
      </c>
      <c r="B10407">
        <v>2</v>
      </c>
      <c r="C10407">
        <v>55</v>
      </c>
      <c r="D10407" s="3">
        <v>3154</v>
      </c>
      <c r="E10407" s="3">
        <v>2923</v>
      </c>
    </row>
    <row r="10408" spans="1:5" x14ac:dyDescent="0.4">
      <c r="A10408">
        <v>2025</v>
      </c>
      <c r="B10408">
        <v>2</v>
      </c>
      <c r="C10408">
        <v>56</v>
      </c>
      <c r="D10408" s="3">
        <v>3060</v>
      </c>
      <c r="E10408" s="3">
        <v>2900</v>
      </c>
    </row>
    <row r="10409" spans="1:5" x14ac:dyDescent="0.4">
      <c r="A10409">
        <v>2025</v>
      </c>
      <c r="B10409">
        <v>2</v>
      </c>
      <c r="C10409">
        <v>57</v>
      </c>
      <c r="D10409" s="3">
        <v>3110</v>
      </c>
      <c r="E10409" s="3">
        <v>2871</v>
      </c>
    </row>
    <row r="10410" spans="1:5" x14ac:dyDescent="0.4">
      <c r="A10410">
        <v>2025</v>
      </c>
      <c r="B10410">
        <v>2</v>
      </c>
      <c r="C10410">
        <v>58</v>
      </c>
      <c r="D10410" s="3">
        <v>2422</v>
      </c>
      <c r="E10410" s="3">
        <v>2350</v>
      </c>
    </row>
    <row r="10411" spans="1:5" x14ac:dyDescent="0.4">
      <c r="A10411">
        <v>2025</v>
      </c>
      <c r="B10411">
        <v>2</v>
      </c>
      <c r="C10411">
        <v>59</v>
      </c>
      <c r="D10411" s="3">
        <v>2708</v>
      </c>
      <c r="E10411" s="3">
        <v>2637</v>
      </c>
    </row>
    <row r="10412" spans="1:5" x14ac:dyDescent="0.4">
      <c r="A10412">
        <v>2025</v>
      </c>
      <c r="B10412">
        <v>2</v>
      </c>
      <c r="C10412">
        <v>60</v>
      </c>
      <c r="D10412" s="3">
        <v>2581</v>
      </c>
      <c r="E10412" s="3">
        <v>2589</v>
      </c>
    </row>
    <row r="10413" spans="1:5" x14ac:dyDescent="0.4">
      <c r="A10413">
        <v>2025</v>
      </c>
      <c r="B10413">
        <v>2</v>
      </c>
      <c r="C10413">
        <v>61</v>
      </c>
      <c r="D10413" s="3">
        <v>2552</v>
      </c>
      <c r="E10413" s="3">
        <v>2411</v>
      </c>
    </row>
    <row r="10414" spans="1:5" x14ac:dyDescent="0.4">
      <c r="A10414">
        <v>2025</v>
      </c>
      <c r="B10414">
        <v>2</v>
      </c>
      <c r="C10414">
        <v>62</v>
      </c>
      <c r="D10414" s="3">
        <v>2437</v>
      </c>
      <c r="E10414" s="3">
        <v>2330</v>
      </c>
    </row>
    <row r="10415" spans="1:5" x14ac:dyDescent="0.4">
      <c r="A10415">
        <v>2025</v>
      </c>
      <c r="B10415">
        <v>2</v>
      </c>
      <c r="C10415">
        <v>63</v>
      </c>
      <c r="D10415" s="3">
        <v>2427</v>
      </c>
      <c r="E10415" s="3">
        <v>2323</v>
      </c>
    </row>
    <row r="10416" spans="1:5" x14ac:dyDescent="0.4">
      <c r="A10416">
        <v>2025</v>
      </c>
      <c r="B10416">
        <v>2</v>
      </c>
      <c r="C10416">
        <v>64</v>
      </c>
      <c r="D10416" s="3">
        <v>2250</v>
      </c>
      <c r="E10416" s="3">
        <v>2275</v>
      </c>
    </row>
    <row r="10417" spans="1:5" x14ac:dyDescent="0.4">
      <c r="A10417">
        <v>2025</v>
      </c>
      <c r="B10417">
        <v>2</v>
      </c>
      <c r="C10417">
        <v>65</v>
      </c>
      <c r="D10417" s="3">
        <v>2372</v>
      </c>
      <c r="E10417" s="3">
        <v>2184</v>
      </c>
    </row>
    <row r="10418" spans="1:5" x14ac:dyDescent="0.4">
      <c r="A10418">
        <v>2025</v>
      </c>
      <c r="B10418">
        <v>2</v>
      </c>
      <c r="C10418">
        <v>66</v>
      </c>
      <c r="D10418" s="3">
        <v>2288</v>
      </c>
      <c r="E10418" s="3">
        <v>2274</v>
      </c>
    </row>
    <row r="10419" spans="1:5" x14ac:dyDescent="0.4">
      <c r="A10419">
        <v>2025</v>
      </c>
      <c r="B10419">
        <v>2</v>
      </c>
      <c r="C10419">
        <v>67</v>
      </c>
      <c r="D10419" s="3">
        <v>2111</v>
      </c>
      <c r="E10419" s="3">
        <v>2143</v>
      </c>
    </row>
    <row r="10420" spans="1:5" x14ac:dyDescent="0.4">
      <c r="A10420">
        <v>2025</v>
      </c>
      <c r="B10420">
        <v>2</v>
      </c>
      <c r="C10420">
        <v>68</v>
      </c>
      <c r="D10420" s="3">
        <v>2225</v>
      </c>
      <c r="E10420" s="3">
        <v>2237</v>
      </c>
    </row>
    <row r="10421" spans="1:5" x14ac:dyDescent="0.4">
      <c r="A10421">
        <v>2025</v>
      </c>
      <c r="B10421">
        <v>2</v>
      </c>
      <c r="C10421">
        <v>69</v>
      </c>
      <c r="D10421" s="3">
        <v>2160</v>
      </c>
      <c r="E10421" s="3">
        <v>2237</v>
      </c>
    </row>
    <row r="10422" spans="1:5" x14ac:dyDescent="0.4">
      <c r="A10422">
        <v>2025</v>
      </c>
      <c r="B10422">
        <v>2</v>
      </c>
      <c r="C10422">
        <v>70</v>
      </c>
      <c r="D10422" s="3">
        <v>2230</v>
      </c>
      <c r="E10422" s="3">
        <v>2381</v>
      </c>
    </row>
    <row r="10423" spans="1:5" x14ac:dyDescent="0.4">
      <c r="A10423">
        <v>2025</v>
      </c>
      <c r="B10423">
        <v>2</v>
      </c>
      <c r="C10423">
        <v>71</v>
      </c>
      <c r="D10423" s="3">
        <v>2297</v>
      </c>
      <c r="E10423" s="3">
        <v>2393</v>
      </c>
    </row>
    <row r="10424" spans="1:5" x14ac:dyDescent="0.4">
      <c r="A10424">
        <v>2025</v>
      </c>
      <c r="B10424">
        <v>2</v>
      </c>
      <c r="C10424">
        <v>72</v>
      </c>
      <c r="D10424" s="3">
        <v>2453</v>
      </c>
      <c r="E10424" s="3">
        <v>2628</v>
      </c>
    </row>
    <row r="10425" spans="1:5" x14ac:dyDescent="0.4">
      <c r="A10425">
        <v>2025</v>
      </c>
      <c r="B10425">
        <v>2</v>
      </c>
      <c r="C10425">
        <v>73</v>
      </c>
      <c r="D10425" s="3">
        <v>2591</v>
      </c>
      <c r="E10425" s="3">
        <v>2865</v>
      </c>
    </row>
    <row r="10426" spans="1:5" x14ac:dyDescent="0.4">
      <c r="A10426">
        <v>2025</v>
      </c>
      <c r="B10426">
        <v>2</v>
      </c>
      <c r="C10426">
        <v>74</v>
      </c>
      <c r="D10426" s="3">
        <v>2717</v>
      </c>
      <c r="E10426" s="3">
        <v>2998</v>
      </c>
    </row>
    <row r="10427" spans="1:5" x14ac:dyDescent="0.4">
      <c r="A10427">
        <v>2025</v>
      </c>
      <c r="B10427">
        <v>2</v>
      </c>
      <c r="C10427">
        <v>75</v>
      </c>
      <c r="D10427" s="3">
        <v>3082</v>
      </c>
      <c r="E10427" s="3">
        <v>3662</v>
      </c>
    </row>
    <row r="10428" spans="1:5" x14ac:dyDescent="0.4">
      <c r="A10428">
        <v>2025</v>
      </c>
      <c r="B10428">
        <v>2</v>
      </c>
      <c r="C10428">
        <v>76</v>
      </c>
      <c r="D10428" s="3">
        <v>2948</v>
      </c>
      <c r="E10428" s="3">
        <v>3547</v>
      </c>
    </row>
    <row r="10429" spans="1:5" x14ac:dyDescent="0.4">
      <c r="A10429">
        <v>2025</v>
      </c>
      <c r="B10429">
        <v>2</v>
      </c>
      <c r="C10429">
        <v>77</v>
      </c>
      <c r="D10429" s="3">
        <v>3167</v>
      </c>
      <c r="E10429" s="3">
        <v>3820</v>
      </c>
    </row>
    <row r="10430" spans="1:5" x14ac:dyDescent="0.4">
      <c r="A10430">
        <v>2025</v>
      </c>
      <c r="B10430">
        <v>2</v>
      </c>
      <c r="C10430">
        <v>78</v>
      </c>
      <c r="D10430" s="3">
        <v>2214</v>
      </c>
      <c r="E10430" s="3">
        <v>2848</v>
      </c>
    </row>
    <row r="10431" spans="1:5" x14ac:dyDescent="0.4">
      <c r="A10431">
        <v>2025</v>
      </c>
      <c r="B10431">
        <v>2</v>
      </c>
      <c r="C10431">
        <v>79</v>
      </c>
      <c r="D10431" s="3">
        <v>1622</v>
      </c>
      <c r="E10431" s="3">
        <v>2208</v>
      </c>
    </row>
    <row r="10432" spans="1:5" x14ac:dyDescent="0.4">
      <c r="A10432">
        <v>2025</v>
      </c>
      <c r="B10432">
        <v>2</v>
      </c>
      <c r="C10432">
        <v>80</v>
      </c>
      <c r="D10432" s="3">
        <v>2026</v>
      </c>
      <c r="E10432" s="3">
        <v>2760</v>
      </c>
    </row>
    <row r="10433" spans="1:5" x14ac:dyDescent="0.4">
      <c r="A10433">
        <v>2025</v>
      </c>
      <c r="B10433">
        <v>2</v>
      </c>
      <c r="C10433">
        <v>81</v>
      </c>
      <c r="D10433" s="3">
        <v>2254</v>
      </c>
      <c r="E10433" s="3">
        <v>2964</v>
      </c>
    </row>
    <row r="10434" spans="1:5" x14ac:dyDescent="0.4">
      <c r="A10434">
        <v>2025</v>
      </c>
      <c r="B10434">
        <v>2</v>
      </c>
      <c r="C10434">
        <v>82</v>
      </c>
      <c r="D10434" s="3">
        <v>2155</v>
      </c>
      <c r="E10434" s="3">
        <v>2706</v>
      </c>
    </row>
    <row r="10435" spans="1:5" x14ac:dyDescent="0.4">
      <c r="A10435">
        <v>2025</v>
      </c>
      <c r="B10435">
        <v>2</v>
      </c>
      <c r="C10435">
        <v>83</v>
      </c>
      <c r="D10435" s="3">
        <v>2010</v>
      </c>
      <c r="E10435" s="3">
        <v>2712</v>
      </c>
    </row>
    <row r="10436" spans="1:5" x14ac:dyDescent="0.4">
      <c r="A10436">
        <v>2025</v>
      </c>
      <c r="B10436">
        <v>2</v>
      </c>
      <c r="C10436">
        <v>84</v>
      </c>
      <c r="D10436" s="3">
        <v>1657</v>
      </c>
      <c r="E10436" s="3">
        <v>2361</v>
      </c>
    </row>
    <row r="10437" spans="1:5" x14ac:dyDescent="0.4">
      <c r="A10437">
        <v>2025</v>
      </c>
      <c r="B10437">
        <v>2</v>
      </c>
      <c r="C10437">
        <v>85</v>
      </c>
      <c r="D10437" s="3">
        <v>1444</v>
      </c>
      <c r="E10437" s="3">
        <v>2027</v>
      </c>
    </row>
    <row r="10438" spans="1:5" x14ac:dyDescent="0.4">
      <c r="A10438">
        <v>2025</v>
      </c>
      <c r="B10438">
        <v>2</v>
      </c>
      <c r="C10438">
        <v>86</v>
      </c>
      <c r="D10438" s="3">
        <v>1181</v>
      </c>
      <c r="E10438" s="3">
        <v>1755</v>
      </c>
    </row>
    <row r="10439" spans="1:5" x14ac:dyDescent="0.4">
      <c r="A10439">
        <v>2025</v>
      </c>
      <c r="B10439">
        <v>2</v>
      </c>
      <c r="C10439">
        <v>87</v>
      </c>
      <c r="D10439" s="3">
        <v>1164</v>
      </c>
      <c r="E10439" s="3">
        <v>1848</v>
      </c>
    </row>
    <row r="10440" spans="1:5" x14ac:dyDescent="0.4">
      <c r="A10440">
        <v>2025</v>
      </c>
      <c r="B10440">
        <v>2</v>
      </c>
      <c r="C10440">
        <v>88</v>
      </c>
      <c r="D10440" s="3">
        <v>961</v>
      </c>
      <c r="E10440" s="3">
        <v>1540</v>
      </c>
    </row>
    <row r="10441" spans="1:5" x14ac:dyDescent="0.4">
      <c r="A10441">
        <v>2025</v>
      </c>
      <c r="B10441">
        <v>2</v>
      </c>
      <c r="C10441">
        <v>89</v>
      </c>
      <c r="D10441" s="3">
        <v>883</v>
      </c>
      <c r="E10441" s="3">
        <v>1518</v>
      </c>
    </row>
    <row r="10442" spans="1:5" x14ac:dyDescent="0.4">
      <c r="A10442">
        <v>2025</v>
      </c>
      <c r="B10442">
        <v>2</v>
      </c>
      <c r="C10442">
        <v>90</v>
      </c>
      <c r="D10442" s="3">
        <v>691</v>
      </c>
      <c r="E10442" s="3">
        <v>1308</v>
      </c>
    </row>
    <row r="10443" spans="1:5" x14ac:dyDescent="0.4">
      <c r="A10443">
        <v>2025</v>
      </c>
      <c r="B10443">
        <v>2</v>
      </c>
      <c r="C10443">
        <v>91</v>
      </c>
      <c r="D10443" s="3">
        <v>501</v>
      </c>
      <c r="E10443" s="3">
        <v>1088</v>
      </c>
    </row>
    <row r="10444" spans="1:5" x14ac:dyDescent="0.4">
      <c r="A10444">
        <v>2025</v>
      </c>
      <c r="B10444">
        <v>2</v>
      </c>
      <c r="C10444">
        <v>92</v>
      </c>
      <c r="D10444" s="3">
        <v>415</v>
      </c>
      <c r="E10444" s="3">
        <v>981</v>
      </c>
    </row>
    <row r="10445" spans="1:5" x14ac:dyDescent="0.4">
      <c r="A10445">
        <v>2025</v>
      </c>
      <c r="B10445">
        <v>2</v>
      </c>
      <c r="C10445">
        <v>93</v>
      </c>
      <c r="D10445" s="3">
        <v>289</v>
      </c>
      <c r="E10445" s="3">
        <v>751</v>
      </c>
    </row>
    <row r="10446" spans="1:5" x14ac:dyDescent="0.4">
      <c r="A10446">
        <v>2025</v>
      </c>
      <c r="B10446">
        <v>2</v>
      </c>
      <c r="C10446">
        <v>94</v>
      </c>
      <c r="D10446" s="3">
        <v>205</v>
      </c>
      <c r="E10446" s="3">
        <v>601</v>
      </c>
    </row>
    <row r="10447" spans="1:5" x14ac:dyDescent="0.4">
      <c r="A10447">
        <v>2025</v>
      </c>
      <c r="B10447">
        <v>2</v>
      </c>
      <c r="C10447">
        <v>95</v>
      </c>
      <c r="D10447" s="3">
        <v>139</v>
      </c>
      <c r="E10447" s="3">
        <v>503</v>
      </c>
    </row>
    <row r="10448" spans="1:5" x14ac:dyDescent="0.4">
      <c r="A10448">
        <v>2025</v>
      </c>
      <c r="B10448">
        <v>2</v>
      </c>
      <c r="C10448">
        <v>96</v>
      </c>
      <c r="D10448" s="3">
        <v>98</v>
      </c>
      <c r="E10448" s="3">
        <v>352</v>
      </c>
    </row>
    <row r="10449" spans="1:5" x14ac:dyDescent="0.4">
      <c r="A10449">
        <v>2025</v>
      </c>
      <c r="B10449">
        <v>2</v>
      </c>
      <c r="C10449">
        <v>97</v>
      </c>
      <c r="D10449" s="3">
        <v>90</v>
      </c>
      <c r="E10449" s="3">
        <v>263</v>
      </c>
    </row>
    <row r="10450" spans="1:5" x14ac:dyDescent="0.4">
      <c r="A10450">
        <v>2025</v>
      </c>
      <c r="B10450">
        <v>2</v>
      </c>
      <c r="C10450">
        <v>98</v>
      </c>
      <c r="D10450" s="3">
        <v>40</v>
      </c>
      <c r="E10450" s="3">
        <v>202</v>
      </c>
    </row>
    <row r="10451" spans="1:5" x14ac:dyDescent="0.4">
      <c r="A10451">
        <v>2025</v>
      </c>
      <c r="B10451">
        <v>2</v>
      </c>
      <c r="C10451">
        <v>99</v>
      </c>
      <c r="D10451" s="3">
        <v>28</v>
      </c>
      <c r="E10451" s="3">
        <v>138</v>
      </c>
    </row>
    <row r="10452" spans="1:5" x14ac:dyDescent="0.4">
      <c r="A10452">
        <v>2025</v>
      </c>
      <c r="B10452">
        <v>2</v>
      </c>
      <c r="C10452">
        <v>100</v>
      </c>
      <c r="D10452" s="3">
        <v>10</v>
      </c>
      <c r="E10452" s="3">
        <v>81</v>
      </c>
    </row>
    <row r="10453" spans="1:5" x14ac:dyDescent="0.4">
      <c r="A10453">
        <v>2025</v>
      </c>
      <c r="B10453">
        <v>2</v>
      </c>
      <c r="C10453">
        <v>101</v>
      </c>
      <c r="D10453" s="3">
        <v>5</v>
      </c>
      <c r="E10453" s="3">
        <v>57</v>
      </c>
    </row>
    <row r="10454" spans="1:5" x14ac:dyDescent="0.4">
      <c r="A10454">
        <v>2025</v>
      </c>
      <c r="B10454">
        <v>2</v>
      </c>
      <c r="C10454">
        <v>102</v>
      </c>
      <c r="D10454" s="3">
        <v>4</v>
      </c>
      <c r="E10454" s="3">
        <v>40</v>
      </c>
    </row>
    <row r="10455" spans="1:5" x14ac:dyDescent="0.4">
      <c r="A10455">
        <v>2025</v>
      </c>
      <c r="B10455">
        <v>2</v>
      </c>
      <c r="C10455">
        <v>103</v>
      </c>
      <c r="D10455" s="3">
        <v>1</v>
      </c>
      <c r="E10455" s="3">
        <v>27</v>
      </c>
    </row>
    <row r="10456" spans="1:5" x14ac:dyDescent="0.4">
      <c r="A10456">
        <v>2025</v>
      </c>
      <c r="B10456">
        <v>2</v>
      </c>
      <c r="C10456">
        <v>104</v>
      </c>
      <c r="D10456" s="3"/>
      <c r="E10456" s="3">
        <v>16</v>
      </c>
    </row>
    <row r="10457" spans="1:5" x14ac:dyDescent="0.4">
      <c r="A10457">
        <v>2025</v>
      </c>
      <c r="B10457">
        <v>2</v>
      </c>
      <c r="C10457">
        <v>105</v>
      </c>
      <c r="D10457" s="3">
        <v>2</v>
      </c>
      <c r="E10457" s="3">
        <v>10</v>
      </c>
    </row>
    <row r="10458" spans="1:5" x14ac:dyDescent="0.4">
      <c r="A10458">
        <v>2025</v>
      </c>
      <c r="B10458">
        <v>2</v>
      </c>
      <c r="C10458">
        <v>106</v>
      </c>
      <c r="D10458" s="3"/>
      <c r="E10458" s="3">
        <v>4</v>
      </c>
    </row>
    <row r="10459" spans="1:5" x14ac:dyDescent="0.4">
      <c r="A10459">
        <v>2025</v>
      </c>
      <c r="B10459">
        <v>2</v>
      </c>
      <c r="C10459">
        <v>107</v>
      </c>
      <c r="D10459" s="3"/>
      <c r="E10459" s="3">
        <v>1</v>
      </c>
    </row>
    <row r="10460" spans="1:5" x14ac:dyDescent="0.4">
      <c r="A10460">
        <v>2025</v>
      </c>
      <c r="B10460">
        <v>2</v>
      </c>
      <c r="C10460">
        <v>108</v>
      </c>
      <c r="D10460" s="3"/>
      <c r="E10460" s="3"/>
    </row>
    <row r="10461" spans="1:5" x14ac:dyDescent="0.4">
      <c r="A10461">
        <v>2025</v>
      </c>
      <c r="B10461">
        <v>2</v>
      </c>
      <c r="C10461">
        <v>109</v>
      </c>
      <c r="D10461" s="3"/>
      <c r="E10461" s="3"/>
    </row>
    <row r="10462" spans="1:5" x14ac:dyDescent="0.4">
      <c r="A10462">
        <v>2025</v>
      </c>
      <c r="B10462">
        <v>2</v>
      </c>
      <c r="C10462">
        <v>110</v>
      </c>
      <c r="D10462" s="3"/>
      <c r="E10462" s="3"/>
    </row>
    <row r="10463" spans="1:5" x14ac:dyDescent="0.4">
      <c r="A10463">
        <v>2025</v>
      </c>
      <c r="B10463">
        <v>2</v>
      </c>
      <c r="C10463">
        <v>111</v>
      </c>
      <c r="D10463" s="3"/>
      <c r="E10463" s="3"/>
    </row>
    <row r="10464" spans="1:5" x14ac:dyDescent="0.4">
      <c r="A10464">
        <v>2025</v>
      </c>
      <c r="B10464">
        <v>2</v>
      </c>
      <c r="C10464">
        <v>112</v>
      </c>
      <c r="D10464" s="3"/>
      <c r="E10464" s="3"/>
    </row>
    <row r="10465" spans="1:5" x14ac:dyDescent="0.4">
      <c r="A10465">
        <v>2025</v>
      </c>
      <c r="B10465">
        <v>2</v>
      </c>
      <c r="C10465">
        <v>113</v>
      </c>
      <c r="D10465" s="3"/>
      <c r="E10465" s="3"/>
    </row>
    <row r="10466" spans="1:5" x14ac:dyDescent="0.4">
      <c r="A10466">
        <v>2025</v>
      </c>
      <c r="B10466">
        <v>2</v>
      </c>
      <c r="C10466">
        <v>114</v>
      </c>
      <c r="D10466" s="3"/>
      <c r="E10466" s="3"/>
    </row>
    <row r="10467" spans="1:5" x14ac:dyDescent="0.4">
      <c r="A10467">
        <v>2025</v>
      </c>
      <c r="B10467">
        <v>2</v>
      </c>
      <c r="C10467">
        <v>115</v>
      </c>
      <c r="D10467" s="3"/>
      <c r="E10467" s="3"/>
    </row>
    <row r="10468" spans="1:5" x14ac:dyDescent="0.4">
      <c r="A10468">
        <v>2025</v>
      </c>
      <c r="B10468">
        <v>2</v>
      </c>
      <c r="C10468">
        <v>116</v>
      </c>
      <c r="D10468" s="3"/>
      <c r="E10468" s="3"/>
    </row>
    <row r="10469" spans="1:5" x14ac:dyDescent="0.4">
      <c r="A10469">
        <v>2025</v>
      </c>
      <c r="B10469">
        <v>2</v>
      </c>
      <c r="C10469">
        <v>117</v>
      </c>
      <c r="D10469" s="3"/>
      <c r="E10469" s="3"/>
    </row>
    <row r="10470" spans="1:5" x14ac:dyDescent="0.4">
      <c r="A10470">
        <v>2025</v>
      </c>
      <c r="B10470">
        <v>2</v>
      </c>
      <c r="C10470">
        <v>118</v>
      </c>
      <c r="D10470" s="3"/>
      <c r="E10470" s="3"/>
    </row>
    <row r="10471" spans="1:5" x14ac:dyDescent="0.4">
      <c r="A10471">
        <v>2025</v>
      </c>
      <c r="B10471">
        <v>2</v>
      </c>
      <c r="C10471">
        <v>119</v>
      </c>
      <c r="D10471" s="3"/>
      <c r="E10471" s="3"/>
    </row>
    <row r="10472" spans="1:5" x14ac:dyDescent="0.4">
      <c r="A10472">
        <v>2025</v>
      </c>
      <c r="B10472">
        <v>2</v>
      </c>
      <c r="C10472">
        <v>120</v>
      </c>
      <c r="D10472" s="3"/>
      <c r="E10472" s="3"/>
    </row>
    <row r="10473" spans="1:5" x14ac:dyDescent="0.4">
      <c r="A10473">
        <v>2025</v>
      </c>
      <c r="B10473">
        <v>2</v>
      </c>
      <c r="C10473">
        <v>121</v>
      </c>
      <c r="D10473" s="3"/>
      <c r="E10473" s="3"/>
    </row>
    <row r="10474" spans="1:5" x14ac:dyDescent="0.4">
      <c r="A10474">
        <v>2025</v>
      </c>
      <c r="B10474">
        <v>2</v>
      </c>
      <c r="C10474">
        <v>122</v>
      </c>
      <c r="D10474" s="3"/>
      <c r="E10474" s="3"/>
    </row>
    <row r="10475" spans="1:5" x14ac:dyDescent="0.4">
      <c r="A10475">
        <v>2025</v>
      </c>
      <c r="B10475">
        <v>2</v>
      </c>
      <c r="C10475">
        <v>123</v>
      </c>
      <c r="D10475" s="3"/>
      <c r="E10475" s="3"/>
    </row>
    <row r="10476" spans="1:5" x14ac:dyDescent="0.4">
      <c r="A10476">
        <v>2025</v>
      </c>
      <c r="B10476">
        <v>2</v>
      </c>
      <c r="C10476">
        <v>124</v>
      </c>
      <c r="D10476" s="3"/>
      <c r="E10476" s="3"/>
    </row>
    <row r="10477" spans="1:5" x14ac:dyDescent="0.4">
      <c r="A10477">
        <v>2025</v>
      </c>
      <c r="B10477">
        <v>2</v>
      </c>
      <c r="C10477">
        <v>125</v>
      </c>
      <c r="D10477" s="3"/>
      <c r="E10477" s="3"/>
    </row>
    <row r="10478" spans="1:5" x14ac:dyDescent="0.4">
      <c r="A10478">
        <v>2025</v>
      </c>
      <c r="B10478">
        <v>2</v>
      </c>
      <c r="C10478">
        <v>126</v>
      </c>
      <c r="D10478" s="3"/>
      <c r="E10478" s="3"/>
    </row>
    <row r="10479" spans="1:5" x14ac:dyDescent="0.4">
      <c r="A10479">
        <v>2025</v>
      </c>
      <c r="B10479">
        <v>2</v>
      </c>
      <c r="C10479">
        <v>127</v>
      </c>
      <c r="D10479" s="3"/>
      <c r="E10479" s="3"/>
    </row>
    <row r="10480" spans="1:5" x14ac:dyDescent="0.4">
      <c r="A10480">
        <v>2025</v>
      </c>
      <c r="B10480">
        <v>2</v>
      </c>
      <c r="C10480">
        <v>128</v>
      </c>
      <c r="D10480" s="3"/>
      <c r="E10480" s="3"/>
    </row>
    <row r="10481" spans="1:5" x14ac:dyDescent="0.4">
      <c r="A10481">
        <v>2025</v>
      </c>
      <c r="B10481">
        <v>2</v>
      </c>
      <c r="C10481">
        <v>129</v>
      </c>
      <c r="D10481" s="3"/>
      <c r="E10481" s="3"/>
    </row>
    <row r="10482" spans="1:5" x14ac:dyDescent="0.4">
      <c r="A10482">
        <v>2025</v>
      </c>
      <c r="B10482">
        <v>2</v>
      </c>
      <c r="C10482">
        <v>130</v>
      </c>
      <c r="D10482" s="3"/>
      <c r="E10482" s="3"/>
    </row>
    <row r="10483" spans="1:5" x14ac:dyDescent="0.4">
      <c r="A10483">
        <v>2025</v>
      </c>
      <c r="B10483">
        <v>3</v>
      </c>
      <c r="C10483">
        <v>0</v>
      </c>
      <c r="D10483" s="3">
        <v>785</v>
      </c>
      <c r="E10483" s="3">
        <v>719</v>
      </c>
    </row>
    <row r="10484" spans="1:5" x14ac:dyDescent="0.4">
      <c r="A10484">
        <v>2025</v>
      </c>
      <c r="B10484">
        <v>3</v>
      </c>
      <c r="C10484">
        <v>1</v>
      </c>
      <c r="D10484" s="3">
        <v>832</v>
      </c>
      <c r="E10484" s="3">
        <v>876</v>
      </c>
    </row>
    <row r="10485" spans="1:5" x14ac:dyDescent="0.4">
      <c r="A10485">
        <v>2025</v>
      </c>
      <c r="B10485">
        <v>3</v>
      </c>
      <c r="C10485">
        <v>2</v>
      </c>
      <c r="D10485" s="3">
        <v>919</v>
      </c>
      <c r="E10485" s="3">
        <v>927</v>
      </c>
    </row>
    <row r="10486" spans="1:5" x14ac:dyDescent="0.4">
      <c r="A10486">
        <v>2025</v>
      </c>
      <c r="B10486">
        <v>3</v>
      </c>
      <c r="C10486">
        <v>3</v>
      </c>
      <c r="D10486" s="3">
        <v>985</v>
      </c>
      <c r="E10486" s="3">
        <v>974</v>
      </c>
    </row>
    <row r="10487" spans="1:5" x14ac:dyDescent="0.4">
      <c r="A10487">
        <v>2025</v>
      </c>
      <c r="B10487">
        <v>3</v>
      </c>
      <c r="C10487">
        <v>4</v>
      </c>
      <c r="D10487" s="3">
        <v>1048</v>
      </c>
      <c r="E10487" s="3">
        <v>1027</v>
      </c>
    </row>
    <row r="10488" spans="1:5" x14ac:dyDescent="0.4">
      <c r="A10488">
        <v>2025</v>
      </c>
      <c r="B10488">
        <v>3</v>
      </c>
      <c r="C10488">
        <v>5</v>
      </c>
      <c r="D10488" s="3">
        <v>1179</v>
      </c>
      <c r="E10488" s="3">
        <v>1071</v>
      </c>
    </row>
    <row r="10489" spans="1:5" x14ac:dyDescent="0.4">
      <c r="A10489">
        <v>2025</v>
      </c>
      <c r="B10489">
        <v>3</v>
      </c>
      <c r="C10489">
        <v>6</v>
      </c>
      <c r="D10489" s="3">
        <v>1211</v>
      </c>
      <c r="E10489" s="3">
        <v>1054</v>
      </c>
    </row>
    <row r="10490" spans="1:5" x14ac:dyDescent="0.4">
      <c r="A10490">
        <v>2025</v>
      </c>
      <c r="B10490">
        <v>3</v>
      </c>
      <c r="C10490">
        <v>7</v>
      </c>
      <c r="D10490" s="3">
        <v>1281</v>
      </c>
      <c r="E10490" s="3">
        <v>1228</v>
      </c>
    </row>
    <row r="10491" spans="1:5" x14ac:dyDescent="0.4">
      <c r="A10491">
        <v>2025</v>
      </c>
      <c r="B10491">
        <v>3</v>
      </c>
      <c r="C10491">
        <v>8</v>
      </c>
      <c r="D10491" s="3">
        <v>1330</v>
      </c>
      <c r="E10491" s="3">
        <v>1228</v>
      </c>
    </row>
    <row r="10492" spans="1:5" x14ac:dyDescent="0.4">
      <c r="A10492">
        <v>2025</v>
      </c>
      <c r="B10492">
        <v>3</v>
      </c>
      <c r="C10492">
        <v>9</v>
      </c>
      <c r="D10492" s="3">
        <v>1434</v>
      </c>
      <c r="E10492" s="3">
        <v>1257</v>
      </c>
    </row>
    <row r="10493" spans="1:5" x14ac:dyDescent="0.4">
      <c r="A10493">
        <v>2025</v>
      </c>
      <c r="B10493">
        <v>3</v>
      </c>
      <c r="C10493">
        <v>10</v>
      </c>
      <c r="D10493" s="3">
        <v>1394</v>
      </c>
      <c r="E10493" s="3">
        <v>1414</v>
      </c>
    </row>
    <row r="10494" spans="1:5" x14ac:dyDescent="0.4">
      <c r="A10494">
        <v>2025</v>
      </c>
      <c r="B10494">
        <v>3</v>
      </c>
      <c r="C10494">
        <v>11</v>
      </c>
      <c r="D10494" s="3">
        <v>1403</v>
      </c>
      <c r="E10494" s="3">
        <v>1410</v>
      </c>
    </row>
    <row r="10495" spans="1:5" x14ac:dyDescent="0.4">
      <c r="A10495">
        <v>2025</v>
      </c>
      <c r="B10495">
        <v>3</v>
      </c>
      <c r="C10495">
        <v>12</v>
      </c>
      <c r="D10495" s="3">
        <v>1489</v>
      </c>
      <c r="E10495" s="3">
        <v>1396</v>
      </c>
    </row>
    <row r="10496" spans="1:5" x14ac:dyDescent="0.4">
      <c r="A10496">
        <v>2025</v>
      </c>
      <c r="B10496">
        <v>3</v>
      </c>
      <c r="C10496">
        <v>13</v>
      </c>
      <c r="D10496" s="3">
        <v>1477</v>
      </c>
      <c r="E10496" s="3">
        <v>1509</v>
      </c>
    </row>
    <row r="10497" spans="1:5" x14ac:dyDescent="0.4">
      <c r="A10497">
        <v>2025</v>
      </c>
      <c r="B10497">
        <v>3</v>
      </c>
      <c r="C10497">
        <v>14</v>
      </c>
      <c r="D10497" s="3">
        <v>1599</v>
      </c>
      <c r="E10497" s="3">
        <v>1527</v>
      </c>
    </row>
    <row r="10498" spans="1:5" x14ac:dyDescent="0.4">
      <c r="A10498">
        <v>2025</v>
      </c>
      <c r="B10498">
        <v>3</v>
      </c>
      <c r="C10498">
        <v>15</v>
      </c>
      <c r="D10498" s="3">
        <v>1540</v>
      </c>
      <c r="E10498" s="3">
        <v>1474</v>
      </c>
    </row>
    <row r="10499" spans="1:5" x14ac:dyDescent="0.4">
      <c r="A10499">
        <v>2025</v>
      </c>
      <c r="B10499">
        <v>3</v>
      </c>
      <c r="C10499">
        <v>16</v>
      </c>
      <c r="D10499" s="3">
        <v>1937</v>
      </c>
      <c r="E10499" s="3">
        <v>1507</v>
      </c>
    </row>
    <row r="10500" spans="1:5" x14ac:dyDescent="0.4">
      <c r="A10500">
        <v>2025</v>
      </c>
      <c r="B10500">
        <v>3</v>
      </c>
      <c r="C10500">
        <v>17</v>
      </c>
      <c r="D10500" s="3">
        <v>1973</v>
      </c>
      <c r="E10500" s="3">
        <v>1645</v>
      </c>
    </row>
    <row r="10501" spans="1:5" x14ac:dyDescent="0.4">
      <c r="A10501">
        <v>2025</v>
      </c>
      <c r="B10501">
        <v>3</v>
      </c>
      <c r="C10501">
        <v>18</v>
      </c>
      <c r="D10501" s="3">
        <v>1795</v>
      </c>
      <c r="E10501" s="3">
        <v>1605</v>
      </c>
    </row>
    <row r="10502" spans="1:5" x14ac:dyDescent="0.4">
      <c r="A10502">
        <v>2025</v>
      </c>
      <c r="B10502">
        <v>3</v>
      </c>
      <c r="C10502">
        <v>19</v>
      </c>
      <c r="D10502" s="3">
        <v>2141</v>
      </c>
      <c r="E10502" s="3">
        <v>1682</v>
      </c>
    </row>
    <row r="10503" spans="1:5" x14ac:dyDescent="0.4">
      <c r="A10503">
        <v>2025</v>
      </c>
      <c r="B10503">
        <v>3</v>
      </c>
      <c r="C10503">
        <v>20</v>
      </c>
      <c r="D10503" s="3">
        <v>2337</v>
      </c>
      <c r="E10503" s="3">
        <v>1825</v>
      </c>
    </row>
    <row r="10504" spans="1:5" x14ac:dyDescent="0.4">
      <c r="A10504">
        <v>2025</v>
      </c>
      <c r="B10504">
        <v>3</v>
      </c>
      <c r="C10504">
        <v>21</v>
      </c>
      <c r="D10504" s="3">
        <v>2438</v>
      </c>
      <c r="E10504" s="3">
        <v>1815</v>
      </c>
    </row>
    <row r="10505" spans="1:5" x14ac:dyDescent="0.4">
      <c r="A10505">
        <v>2025</v>
      </c>
      <c r="B10505">
        <v>3</v>
      </c>
      <c r="C10505">
        <v>22</v>
      </c>
      <c r="D10505" s="3">
        <v>2111</v>
      </c>
      <c r="E10505" s="3">
        <v>1711</v>
      </c>
    </row>
    <row r="10506" spans="1:5" x14ac:dyDescent="0.4">
      <c r="A10506">
        <v>2025</v>
      </c>
      <c r="B10506">
        <v>3</v>
      </c>
      <c r="C10506">
        <v>23</v>
      </c>
      <c r="D10506" s="3">
        <v>2080</v>
      </c>
      <c r="E10506" s="3">
        <v>1654</v>
      </c>
    </row>
    <row r="10507" spans="1:5" x14ac:dyDescent="0.4">
      <c r="A10507">
        <v>2025</v>
      </c>
      <c r="B10507">
        <v>3</v>
      </c>
      <c r="C10507">
        <v>24</v>
      </c>
      <c r="D10507" s="3">
        <v>1941</v>
      </c>
      <c r="E10507" s="3">
        <v>1638</v>
      </c>
    </row>
    <row r="10508" spans="1:5" x14ac:dyDescent="0.4">
      <c r="A10508">
        <v>2025</v>
      </c>
      <c r="B10508">
        <v>3</v>
      </c>
      <c r="C10508">
        <v>25</v>
      </c>
      <c r="D10508" s="3">
        <v>1908</v>
      </c>
      <c r="E10508" s="3">
        <v>1620</v>
      </c>
    </row>
    <row r="10509" spans="1:5" x14ac:dyDescent="0.4">
      <c r="A10509">
        <v>2025</v>
      </c>
      <c r="B10509">
        <v>3</v>
      </c>
      <c r="C10509">
        <v>26</v>
      </c>
      <c r="D10509" s="3">
        <v>1823</v>
      </c>
      <c r="E10509" s="3">
        <v>1515</v>
      </c>
    </row>
    <row r="10510" spans="1:5" x14ac:dyDescent="0.4">
      <c r="A10510">
        <v>2025</v>
      </c>
      <c r="B10510">
        <v>3</v>
      </c>
      <c r="C10510">
        <v>27</v>
      </c>
      <c r="D10510" s="3">
        <v>1768</v>
      </c>
      <c r="E10510" s="3">
        <v>1564</v>
      </c>
    </row>
    <row r="10511" spans="1:5" x14ac:dyDescent="0.4">
      <c r="A10511">
        <v>2025</v>
      </c>
      <c r="B10511">
        <v>3</v>
      </c>
      <c r="C10511">
        <v>28</v>
      </c>
      <c r="D10511" s="3">
        <v>1835</v>
      </c>
      <c r="E10511" s="3">
        <v>1459</v>
      </c>
    </row>
    <row r="10512" spans="1:5" x14ac:dyDescent="0.4">
      <c r="A10512">
        <v>2025</v>
      </c>
      <c r="B10512">
        <v>3</v>
      </c>
      <c r="C10512">
        <v>29</v>
      </c>
      <c r="D10512" s="3">
        <v>1782</v>
      </c>
      <c r="E10512" s="3">
        <v>1414</v>
      </c>
    </row>
    <row r="10513" spans="1:5" x14ac:dyDescent="0.4">
      <c r="A10513">
        <v>2025</v>
      </c>
      <c r="B10513">
        <v>3</v>
      </c>
      <c r="C10513">
        <v>30</v>
      </c>
      <c r="D10513" s="3">
        <v>1770</v>
      </c>
      <c r="E10513" s="3">
        <v>1512</v>
      </c>
    </row>
    <row r="10514" spans="1:5" x14ac:dyDescent="0.4">
      <c r="A10514">
        <v>2025</v>
      </c>
      <c r="B10514">
        <v>3</v>
      </c>
      <c r="C10514">
        <v>31</v>
      </c>
      <c r="D10514" s="3">
        <v>1716</v>
      </c>
      <c r="E10514" s="3">
        <v>1365</v>
      </c>
    </row>
    <row r="10515" spans="1:5" x14ac:dyDescent="0.4">
      <c r="A10515">
        <v>2025</v>
      </c>
      <c r="B10515">
        <v>3</v>
      </c>
      <c r="C10515">
        <v>32</v>
      </c>
      <c r="D10515" s="3">
        <v>1706</v>
      </c>
      <c r="E10515" s="3">
        <v>1410</v>
      </c>
    </row>
    <row r="10516" spans="1:5" x14ac:dyDescent="0.4">
      <c r="A10516">
        <v>2025</v>
      </c>
      <c r="B10516">
        <v>3</v>
      </c>
      <c r="C10516">
        <v>33</v>
      </c>
      <c r="D10516" s="3">
        <v>1730</v>
      </c>
      <c r="E10516" s="3">
        <v>1440</v>
      </c>
    </row>
    <row r="10517" spans="1:5" x14ac:dyDescent="0.4">
      <c r="A10517">
        <v>2025</v>
      </c>
      <c r="B10517">
        <v>3</v>
      </c>
      <c r="C10517">
        <v>34</v>
      </c>
      <c r="D10517" s="3">
        <v>1739</v>
      </c>
      <c r="E10517" s="3">
        <v>1543</v>
      </c>
    </row>
    <row r="10518" spans="1:5" x14ac:dyDescent="0.4">
      <c r="A10518">
        <v>2025</v>
      </c>
      <c r="B10518">
        <v>3</v>
      </c>
      <c r="C10518">
        <v>35</v>
      </c>
      <c r="D10518" s="3">
        <v>1714</v>
      </c>
      <c r="E10518" s="3">
        <v>1580</v>
      </c>
    </row>
    <row r="10519" spans="1:5" x14ac:dyDescent="0.4">
      <c r="A10519">
        <v>2025</v>
      </c>
      <c r="B10519">
        <v>3</v>
      </c>
      <c r="C10519">
        <v>36</v>
      </c>
      <c r="D10519" s="3">
        <v>1894</v>
      </c>
      <c r="E10519" s="3">
        <v>1632</v>
      </c>
    </row>
    <row r="10520" spans="1:5" x14ac:dyDescent="0.4">
      <c r="A10520">
        <v>2025</v>
      </c>
      <c r="B10520">
        <v>3</v>
      </c>
      <c r="C10520">
        <v>37</v>
      </c>
      <c r="D10520" s="3">
        <v>1889</v>
      </c>
      <c r="E10520" s="3">
        <v>1682</v>
      </c>
    </row>
    <row r="10521" spans="1:5" x14ac:dyDescent="0.4">
      <c r="A10521">
        <v>2025</v>
      </c>
      <c r="B10521">
        <v>3</v>
      </c>
      <c r="C10521">
        <v>38</v>
      </c>
      <c r="D10521" s="3">
        <v>1891</v>
      </c>
      <c r="E10521" s="3">
        <v>1636</v>
      </c>
    </row>
    <row r="10522" spans="1:5" x14ac:dyDescent="0.4">
      <c r="A10522">
        <v>2025</v>
      </c>
      <c r="B10522">
        <v>3</v>
      </c>
      <c r="C10522">
        <v>39</v>
      </c>
      <c r="D10522" s="3">
        <v>1950</v>
      </c>
      <c r="E10522" s="3">
        <v>1753</v>
      </c>
    </row>
    <row r="10523" spans="1:5" x14ac:dyDescent="0.4">
      <c r="A10523">
        <v>2025</v>
      </c>
      <c r="B10523">
        <v>3</v>
      </c>
      <c r="C10523">
        <v>40</v>
      </c>
      <c r="D10523" s="3">
        <v>2080</v>
      </c>
      <c r="E10523" s="3">
        <v>1920</v>
      </c>
    </row>
    <row r="10524" spans="1:5" x14ac:dyDescent="0.4">
      <c r="A10524">
        <v>2025</v>
      </c>
      <c r="B10524">
        <v>3</v>
      </c>
      <c r="C10524">
        <v>41</v>
      </c>
      <c r="D10524" s="3">
        <v>2043</v>
      </c>
      <c r="E10524" s="3">
        <v>2011</v>
      </c>
    </row>
    <row r="10525" spans="1:5" x14ac:dyDescent="0.4">
      <c r="A10525">
        <v>2025</v>
      </c>
      <c r="B10525">
        <v>3</v>
      </c>
      <c r="C10525">
        <v>42</v>
      </c>
      <c r="D10525" s="3">
        <v>2130</v>
      </c>
      <c r="E10525" s="3">
        <v>1928</v>
      </c>
    </row>
    <row r="10526" spans="1:5" x14ac:dyDescent="0.4">
      <c r="A10526">
        <v>2025</v>
      </c>
      <c r="B10526">
        <v>3</v>
      </c>
      <c r="C10526">
        <v>43</v>
      </c>
      <c r="D10526" s="3">
        <v>2103</v>
      </c>
      <c r="E10526" s="3">
        <v>1992</v>
      </c>
    </row>
    <row r="10527" spans="1:5" x14ac:dyDescent="0.4">
      <c r="A10527">
        <v>2025</v>
      </c>
      <c r="B10527">
        <v>3</v>
      </c>
      <c r="C10527">
        <v>44</v>
      </c>
      <c r="D10527" s="3">
        <v>2191</v>
      </c>
      <c r="E10527" s="3">
        <v>2071</v>
      </c>
    </row>
    <row r="10528" spans="1:5" x14ac:dyDescent="0.4">
      <c r="A10528">
        <v>2025</v>
      </c>
      <c r="B10528">
        <v>3</v>
      </c>
      <c r="C10528">
        <v>45</v>
      </c>
      <c r="D10528" s="3">
        <v>2316</v>
      </c>
      <c r="E10528" s="3">
        <v>2238</v>
      </c>
    </row>
    <row r="10529" spans="1:5" x14ac:dyDescent="0.4">
      <c r="A10529">
        <v>2025</v>
      </c>
      <c r="B10529">
        <v>3</v>
      </c>
      <c r="C10529">
        <v>46</v>
      </c>
      <c r="D10529" s="3">
        <v>2505</v>
      </c>
      <c r="E10529" s="3">
        <v>2309</v>
      </c>
    </row>
    <row r="10530" spans="1:5" x14ac:dyDescent="0.4">
      <c r="A10530">
        <v>2025</v>
      </c>
      <c r="B10530">
        <v>3</v>
      </c>
      <c r="C10530">
        <v>47</v>
      </c>
      <c r="D10530" s="3">
        <v>2513</v>
      </c>
      <c r="E10530" s="3">
        <v>2456</v>
      </c>
    </row>
    <row r="10531" spans="1:5" x14ac:dyDescent="0.4">
      <c r="A10531">
        <v>2025</v>
      </c>
      <c r="B10531">
        <v>3</v>
      </c>
      <c r="C10531">
        <v>48</v>
      </c>
      <c r="D10531" s="3">
        <v>2712</v>
      </c>
      <c r="E10531" s="3">
        <v>2509</v>
      </c>
    </row>
    <row r="10532" spans="1:5" x14ac:dyDescent="0.4">
      <c r="A10532">
        <v>2025</v>
      </c>
      <c r="B10532">
        <v>3</v>
      </c>
      <c r="C10532">
        <v>49</v>
      </c>
      <c r="D10532" s="3">
        <v>2903</v>
      </c>
      <c r="E10532" s="3">
        <v>2757</v>
      </c>
    </row>
    <row r="10533" spans="1:5" x14ac:dyDescent="0.4">
      <c r="A10533">
        <v>2025</v>
      </c>
      <c r="B10533">
        <v>3</v>
      </c>
      <c r="C10533">
        <v>50</v>
      </c>
      <c r="D10533" s="3">
        <v>3038</v>
      </c>
      <c r="E10533" s="3">
        <v>2991</v>
      </c>
    </row>
    <row r="10534" spans="1:5" x14ac:dyDescent="0.4">
      <c r="A10534">
        <v>2025</v>
      </c>
      <c r="B10534">
        <v>3</v>
      </c>
      <c r="C10534">
        <v>51</v>
      </c>
      <c r="D10534" s="3">
        <v>3351</v>
      </c>
      <c r="E10534" s="3">
        <v>3117</v>
      </c>
    </row>
    <row r="10535" spans="1:5" x14ac:dyDescent="0.4">
      <c r="A10535">
        <v>2025</v>
      </c>
      <c r="B10535">
        <v>3</v>
      </c>
      <c r="C10535">
        <v>52</v>
      </c>
      <c r="D10535" s="3">
        <v>3345</v>
      </c>
      <c r="E10535" s="3">
        <v>3083</v>
      </c>
    </row>
    <row r="10536" spans="1:5" x14ac:dyDescent="0.4">
      <c r="A10536">
        <v>2025</v>
      </c>
      <c r="B10536">
        <v>3</v>
      </c>
      <c r="C10536">
        <v>53</v>
      </c>
      <c r="D10536" s="3">
        <v>3380</v>
      </c>
      <c r="E10536" s="3">
        <v>3188</v>
      </c>
    </row>
    <row r="10537" spans="1:5" x14ac:dyDescent="0.4">
      <c r="A10537">
        <v>2025</v>
      </c>
      <c r="B10537">
        <v>3</v>
      </c>
      <c r="C10537">
        <v>54</v>
      </c>
      <c r="D10537" s="3">
        <v>3267</v>
      </c>
      <c r="E10537" s="3">
        <v>3075</v>
      </c>
    </row>
    <row r="10538" spans="1:5" x14ac:dyDescent="0.4">
      <c r="A10538">
        <v>2025</v>
      </c>
      <c r="B10538">
        <v>3</v>
      </c>
      <c r="C10538">
        <v>55</v>
      </c>
      <c r="D10538" s="3">
        <v>3132</v>
      </c>
      <c r="E10538" s="3">
        <v>2894</v>
      </c>
    </row>
    <row r="10539" spans="1:5" x14ac:dyDescent="0.4">
      <c r="A10539">
        <v>2025</v>
      </c>
      <c r="B10539">
        <v>3</v>
      </c>
      <c r="C10539">
        <v>56</v>
      </c>
      <c r="D10539" s="3">
        <v>3106</v>
      </c>
      <c r="E10539" s="3">
        <v>2899</v>
      </c>
    </row>
    <row r="10540" spans="1:5" x14ac:dyDescent="0.4">
      <c r="A10540">
        <v>2025</v>
      </c>
      <c r="B10540">
        <v>3</v>
      </c>
      <c r="C10540">
        <v>57</v>
      </c>
      <c r="D10540" s="3">
        <v>3074</v>
      </c>
      <c r="E10540" s="3">
        <v>2876</v>
      </c>
    </row>
    <row r="10541" spans="1:5" x14ac:dyDescent="0.4">
      <c r="A10541">
        <v>2025</v>
      </c>
      <c r="B10541">
        <v>3</v>
      </c>
      <c r="C10541">
        <v>58</v>
      </c>
      <c r="D10541" s="3">
        <v>2505</v>
      </c>
      <c r="E10541" s="3">
        <v>2426</v>
      </c>
    </row>
    <row r="10542" spans="1:5" x14ac:dyDescent="0.4">
      <c r="A10542">
        <v>2025</v>
      </c>
      <c r="B10542">
        <v>3</v>
      </c>
      <c r="C10542">
        <v>59</v>
      </c>
      <c r="D10542" s="3">
        <v>2623</v>
      </c>
      <c r="E10542" s="3">
        <v>2545</v>
      </c>
    </row>
    <row r="10543" spans="1:5" x14ac:dyDescent="0.4">
      <c r="A10543">
        <v>2025</v>
      </c>
      <c r="B10543">
        <v>3</v>
      </c>
      <c r="C10543">
        <v>60</v>
      </c>
      <c r="D10543" s="3">
        <v>2607</v>
      </c>
      <c r="E10543" s="3">
        <v>2647</v>
      </c>
    </row>
    <row r="10544" spans="1:5" x14ac:dyDescent="0.4">
      <c r="A10544">
        <v>2025</v>
      </c>
      <c r="B10544">
        <v>3</v>
      </c>
      <c r="C10544">
        <v>61</v>
      </c>
      <c r="D10544" s="3">
        <v>2558</v>
      </c>
      <c r="E10544" s="3">
        <v>2394</v>
      </c>
    </row>
    <row r="10545" spans="1:5" x14ac:dyDescent="0.4">
      <c r="A10545">
        <v>2025</v>
      </c>
      <c r="B10545">
        <v>3</v>
      </c>
      <c r="C10545">
        <v>62</v>
      </c>
      <c r="D10545" s="3">
        <v>2470</v>
      </c>
      <c r="E10545" s="3">
        <v>2336</v>
      </c>
    </row>
    <row r="10546" spans="1:5" x14ac:dyDescent="0.4">
      <c r="A10546">
        <v>2025</v>
      </c>
      <c r="B10546">
        <v>3</v>
      </c>
      <c r="C10546">
        <v>63</v>
      </c>
      <c r="D10546" s="3">
        <v>2397</v>
      </c>
      <c r="E10546" s="3">
        <v>2336</v>
      </c>
    </row>
    <row r="10547" spans="1:5" x14ac:dyDescent="0.4">
      <c r="A10547">
        <v>2025</v>
      </c>
      <c r="B10547">
        <v>3</v>
      </c>
      <c r="C10547">
        <v>64</v>
      </c>
      <c r="D10547" s="3">
        <v>2242</v>
      </c>
      <c r="E10547" s="3">
        <v>2258</v>
      </c>
    </row>
    <row r="10548" spans="1:5" x14ac:dyDescent="0.4">
      <c r="A10548">
        <v>2025</v>
      </c>
      <c r="B10548">
        <v>3</v>
      </c>
      <c r="C10548">
        <v>65</v>
      </c>
      <c r="D10548" s="3">
        <v>2392</v>
      </c>
      <c r="E10548" s="3">
        <v>2206</v>
      </c>
    </row>
    <row r="10549" spans="1:5" x14ac:dyDescent="0.4">
      <c r="A10549">
        <v>2025</v>
      </c>
      <c r="B10549">
        <v>3</v>
      </c>
      <c r="C10549">
        <v>66</v>
      </c>
      <c r="D10549" s="3">
        <v>2277</v>
      </c>
      <c r="E10549" s="3">
        <v>2275</v>
      </c>
    </row>
    <row r="10550" spans="1:5" x14ac:dyDescent="0.4">
      <c r="A10550">
        <v>2025</v>
      </c>
      <c r="B10550">
        <v>3</v>
      </c>
      <c r="C10550">
        <v>67</v>
      </c>
      <c r="D10550" s="3">
        <v>2147</v>
      </c>
      <c r="E10550" s="3">
        <v>2133</v>
      </c>
    </row>
    <row r="10551" spans="1:5" x14ac:dyDescent="0.4">
      <c r="A10551">
        <v>2025</v>
      </c>
      <c r="B10551">
        <v>3</v>
      </c>
      <c r="C10551">
        <v>68</v>
      </c>
      <c r="D10551" s="3">
        <v>2209</v>
      </c>
      <c r="E10551" s="3">
        <v>2235</v>
      </c>
    </row>
    <row r="10552" spans="1:5" x14ac:dyDescent="0.4">
      <c r="A10552">
        <v>2025</v>
      </c>
      <c r="B10552">
        <v>3</v>
      </c>
      <c r="C10552">
        <v>69</v>
      </c>
      <c r="D10552" s="3">
        <v>2174</v>
      </c>
      <c r="E10552" s="3">
        <v>2243</v>
      </c>
    </row>
    <row r="10553" spans="1:5" x14ac:dyDescent="0.4">
      <c r="A10553">
        <v>2025</v>
      </c>
      <c r="B10553">
        <v>3</v>
      </c>
      <c r="C10553">
        <v>70</v>
      </c>
      <c r="D10553" s="3">
        <v>2211</v>
      </c>
      <c r="E10553" s="3">
        <v>2342</v>
      </c>
    </row>
    <row r="10554" spans="1:5" x14ac:dyDescent="0.4">
      <c r="A10554">
        <v>2025</v>
      </c>
      <c r="B10554">
        <v>3</v>
      </c>
      <c r="C10554">
        <v>71</v>
      </c>
      <c r="D10554" s="3">
        <v>2284</v>
      </c>
      <c r="E10554" s="3">
        <v>2416</v>
      </c>
    </row>
    <row r="10555" spans="1:5" x14ac:dyDescent="0.4">
      <c r="A10555">
        <v>2025</v>
      </c>
      <c r="B10555">
        <v>3</v>
      </c>
      <c r="C10555">
        <v>72</v>
      </c>
      <c r="D10555" s="3">
        <v>2423</v>
      </c>
      <c r="E10555" s="3">
        <v>2609</v>
      </c>
    </row>
    <row r="10556" spans="1:5" x14ac:dyDescent="0.4">
      <c r="A10556">
        <v>2025</v>
      </c>
      <c r="B10556">
        <v>3</v>
      </c>
      <c r="C10556">
        <v>73</v>
      </c>
      <c r="D10556" s="3">
        <v>2567</v>
      </c>
      <c r="E10556" s="3">
        <v>2834</v>
      </c>
    </row>
    <row r="10557" spans="1:5" x14ac:dyDescent="0.4">
      <c r="A10557">
        <v>2025</v>
      </c>
      <c r="B10557">
        <v>3</v>
      </c>
      <c r="C10557">
        <v>74</v>
      </c>
      <c r="D10557" s="3">
        <v>2709</v>
      </c>
      <c r="E10557" s="3">
        <v>3004</v>
      </c>
    </row>
    <row r="10558" spans="1:5" x14ac:dyDescent="0.4">
      <c r="A10558">
        <v>2025</v>
      </c>
      <c r="B10558">
        <v>3</v>
      </c>
      <c r="C10558">
        <v>75</v>
      </c>
      <c r="D10558" s="3">
        <v>3056</v>
      </c>
      <c r="E10558" s="3">
        <v>3572</v>
      </c>
    </row>
    <row r="10559" spans="1:5" x14ac:dyDescent="0.4">
      <c r="A10559">
        <v>2025</v>
      </c>
      <c r="B10559">
        <v>3</v>
      </c>
      <c r="C10559">
        <v>76</v>
      </c>
      <c r="D10559" s="3">
        <v>2952</v>
      </c>
      <c r="E10559" s="3">
        <v>3557</v>
      </c>
    </row>
    <row r="10560" spans="1:5" x14ac:dyDescent="0.4">
      <c r="A10560">
        <v>2025</v>
      </c>
      <c r="B10560">
        <v>3</v>
      </c>
      <c r="C10560">
        <v>77</v>
      </c>
      <c r="D10560" s="3">
        <v>3136</v>
      </c>
      <c r="E10560" s="3">
        <v>3823</v>
      </c>
    </row>
    <row r="10561" spans="1:5" x14ac:dyDescent="0.4">
      <c r="A10561">
        <v>2025</v>
      </c>
      <c r="B10561">
        <v>3</v>
      </c>
      <c r="C10561">
        <v>78</v>
      </c>
      <c r="D10561" s="3">
        <v>2358</v>
      </c>
      <c r="E10561" s="3">
        <v>2985</v>
      </c>
    </row>
    <row r="10562" spans="1:5" x14ac:dyDescent="0.4">
      <c r="A10562">
        <v>2025</v>
      </c>
      <c r="B10562">
        <v>3</v>
      </c>
      <c r="C10562">
        <v>79</v>
      </c>
      <c r="D10562" s="3">
        <v>1589</v>
      </c>
      <c r="E10562" s="3">
        <v>2128</v>
      </c>
    </row>
    <row r="10563" spans="1:5" x14ac:dyDescent="0.4">
      <c r="A10563">
        <v>2025</v>
      </c>
      <c r="B10563">
        <v>3</v>
      </c>
      <c r="C10563">
        <v>80</v>
      </c>
      <c r="D10563" s="3">
        <v>1961</v>
      </c>
      <c r="E10563" s="3">
        <v>2706</v>
      </c>
    </row>
    <row r="10564" spans="1:5" x14ac:dyDescent="0.4">
      <c r="A10564">
        <v>2025</v>
      </c>
      <c r="B10564">
        <v>3</v>
      </c>
      <c r="C10564">
        <v>81</v>
      </c>
      <c r="D10564" s="3">
        <v>2287</v>
      </c>
      <c r="E10564" s="3">
        <v>2993</v>
      </c>
    </row>
    <row r="10565" spans="1:5" x14ac:dyDescent="0.4">
      <c r="A10565">
        <v>2025</v>
      </c>
      <c r="B10565">
        <v>3</v>
      </c>
      <c r="C10565">
        <v>82</v>
      </c>
      <c r="D10565" s="3">
        <v>2124</v>
      </c>
      <c r="E10565" s="3">
        <v>2729</v>
      </c>
    </row>
    <row r="10566" spans="1:5" x14ac:dyDescent="0.4">
      <c r="A10566">
        <v>2025</v>
      </c>
      <c r="B10566">
        <v>3</v>
      </c>
      <c r="C10566">
        <v>83</v>
      </c>
      <c r="D10566" s="3">
        <v>1991</v>
      </c>
      <c r="E10566" s="3">
        <v>2654</v>
      </c>
    </row>
    <row r="10567" spans="1:5" x14ac:dyDescent="0.4">
      <c r="A10567">
        <v>2025</v>
      </c>
      <c r="B10567">
        <v>3</v>
      </c>
      <c r="C10567">
        <v>84</v>
      </c>
      <c r="D10567" s="3">
        <v>1689</v>
      </c>
      <c r="E10567" s="3">
        <v>2403</v>
      </c>
    </row>
    <row r="10568" spans="1:5" x14ac:dyDescent="0.4">
      <c r="A10568">
        <v>2025</v>
      </c>
      <c r="B10568">
        <v>3</v>
      </c>
      <c r="C10568">
        <v>85</v>
      </c>
      <c r="D10568" s="3">
        <v>1446</v>
      </c>
      <c r="E10568" s="3">
        <v>2075</v>
      </c>
    </row>
    <row r="10569" spans="1:5" x14ac:dyDescent="0.4">
      <c r="A10569">
        <v>2025</v>
      </c>
      <c r="B10569">
        <v>3</v>
      </c>
      <c r="C10569">
        <v>86</v>
      </c>
      <c r="D10569" s="3">
        <v>1190</v>
      </c>
      <c r="E10569" s="3">
        <v>1750</v>
      </c>
    </row>
    <row r="10570" spans="1:5" x14ac:dyDescent="0.4">
      <c r="A10570">
        <v>2025</v>
      </c>
      <c r="B10570">
        <v>3</v>
      </c>
      <c r="C10570">
        <v>87</v>
      </c>
      <c r="D10570" s="3">
        <v>1160</v>
      </c>
      <c r="E10570" s="3">
        <v>1831</v>
      </c>
    </row>
    <row r="10571" spans="1:5" x14ac:dyDescent="0.4">
      <c r="A10571">
        <v>2025</v>
      </c>
      <c r="B10571">
        <v>3</v>
      </c>
      <c r="C10571">
        <v>88</v>
      </c>
      <c r="D10571" s="3">
        <v>950</v>
      </c>
      <c r="E10571" s="3">
        <v>1572</v>
      </c>
    </row>
    <row r="10572" spans="1:5" x14ac:dyDescent="0.4">
      <c r="A10572">
        <v>2025</v>
      </c>
      <c r="B10572">
        <v>3</v>
      </c>
      <c r="C10572">
        <v>89</v>
      </c>
      <c r="D10572" s="3">
        <v>870</v>
      </c>
      <c r="E10572" s="3">
        <v>1495</v>
      </c>
    </row>
    <row r="10573" spans="1:5" x14ac:dyDescent="0.4">
      <c r="A10573">
        <v>2025</v>
      </c>
      <c r="B10573">
        <v>3</v>
      </c>
      <c r="C10573">
        <v>90</v>
      </c>
      <c r="D10573" s="3">
        <v>735</v>
      </c>
      <c r="E10573" s="3">
        <v>1325</v>
      </c>
    </row>
    <row r="10574" spans="1:5" x14ac:dyDescent="0.4">
      <c r="A10574">
        <v>2025</v>
      </c>
      <c r="B10574">
        <v>3</v>
      </c>
      <c r="C10574">
        <v>91</v>
      </c>
      <c r="D10574" s="3">
        <v>486</v>
      </c>
      <c r="E10574" s="3">
        <v>1074</v>
      </c>
    </row>
    <row r="10575" spans="1:5" x14ac:dyDescent="0.4">
      <c r="A10575">
        <v>2025</v>
      </c>
      <c r="B10575">
        <v>3</v>
      </c>
      <c r="C10575">
        <v>92</v>
      </c>
      <c r="D10575" s="3">
        <v>410</v>
      </c>
      <c r="E10575" s="3">
        <v>971</v>
      </c>
    </row>
    <row r="10576" spans="1:5" x14ac:dyDescent="0.4">
      <c r="A10576">
        <v>2025</v>
      </c>
      <c r="B10576">
        <v>3</v>
      </c>
      <c r="C10576">
        <v>93</v>
      </c>
      <c r="D10576" s="3">
        <v>301</v>
      </c>
      <c r="E10576" s="3">
        <v>783</v>
      </c>
    </row>
    <row r="10577" spans="1:5" x14ac:dyDescent="0.4">
      <c r="A10577">
        <v>2025</v>
      </c>
      <c r="B10577">
        <v>3</v>
      </c>
      <c r="C10577">
        <v>94</v>
      </c>
      <c r="D10577" s="3">
        <v>217</v>
      </c>
      <c r="E10577" s="3">
        <v>595</v>
      </c>
    </row>
    <row r="10578" spans="1:5" x14ac:dyDescent="0.4">
      <c r="A10578">
        <v>2025</v>
      </c>
      <c r="B10578">
        <v>3</v>
      </c>
      <c r="C10578">
        <v>95</v>
      </c>
      <c r="D10578" s="3">
        <v>131</v>
      </c>
      <c r="E10578" s="3">
        <v>497</v>
      </c>
    </row>
    <row r="10579" spans="1:5" x14ac:dyDescent="0.4">
      <c r="A10579">
        <v>2025</v>
      </c>
      <c r="B10579">
        <v>3</v>
      </c>
      <c r="C10579">
        <v>96</v>
      </c>
      <c r="D10579" s="3">
        <v>106</v>
      </c>
      <c r="E10579" s="3">
        <v>386</v>
      </c>
    </row>
    <row r="10580" spans="1:5" x14ac:dyDescent="0.4">
      <c r="A10580">
        <v>2025</v>
      </c>
      <c r="B10580">
        <v>3</v>
      </c>
      <c r="C10580">
        <v>97</v>
      </c>
      <c r="D10580" s="3">
        <v>83</v>
      </c>
      <c r="E10580" s="3">
        <v>253</v>
      </c>
    </row>
    <row r="10581" spans="1:5" x14ac:dyDescent="0.4">
      <c r="A10581">
        <v>2025</v>
      </c>
      <c r="B10581">
        <v>3</v>
      </c>
      <c r="C10581">
        <v>98</v>
      </c>
      <c r="D10581" s="3">
        <v>41</v>
      </c>
      <c r="E10581" s="3">
        <v>206</v>
      </c>
    </row>
    <row r="10582" spans="1:5" x14ac:dyDescent="0.4">
      <c r="A10582">
        <v>2025</v>
      </c>
      <c r="B10582">
        <v>3</v>
      </c>
      <c r="C10582">
        <v>99</v>
      </c>
      <c r="D10582" s="3">
        <v>29</v>
      </c>
      <c r="E10582" s="3">
        <v>144</v>
      </c>
    </row>
    <row r="10583" spans="1:5" x14ac:dyDescent="0.4">
      <c r="A10583">
        <v>2025</v>
      </c>
      <c r="B10583">
        <v>3</v>
      </c>
      <c r="C10583">
        <v>100</v>
      </c>
      <c r="D10583" s="3">
        <v>12</v>
      </c>
      <c r="E10583" s="3">
        <v>84</v>
      </c>
    </row>
    <row r="10584" spans="1:5" x14ac:dyDescent="0.4">
      <c r="A10584">
        <v>2025</v>
      </c>
      <c r="B10584">
        <v>3</v>
      </c>
      <c r="C10584">
        <v>101</v>
      </c>
      <c r="D10584" s="3">
        <v>7</v>
      </c>
      <c r="E10584" s="3">
        <v>60</v>
      </c>
    </row>
    <row r="10585" spans="1:5" x14ac:dyDescent="0.4">
      <c r="A10585">
        <v>2025</v>
      </c>
      <c r="B10585">
        <v>3</v>
      </c>
      <c r="C10585">
        <v>102</v>
      </c>
      <c r="D10585" s="3">
        <v>4</v>
      </c>
      <c r="E10585" s="3">
        <v>41</v>
      </c>
    </row>
    <row r="10586" spans="1:5" x14ac:dyDescent="0.4">
      <c r="A10586">
        <v>2025</v>
      </c>
      <c r="B10586">
        <v>3</v>
      </c>
      <c r="C10586">
        <v>103</v>
      </c>
      <c r="D10586" s="3">
        <v>1</v>
      </c>
      <c r="E10586" s="3">
        <v>25</v>
      </c>
    </row>
    <row r="10587" spans="1:5" x14ac:dyDescent="0.4">
      <c r="A10587">
        <v>2025</v>
      </c>
      <c r="B10587">
        <v>3</v>
      </c>
      <c r="C10587">
        <v>104</v>
      </c>
      <c r="D10587" s="3"/>
      <c r="E10587" s="3">
        <v>15</v>
      </c>
    </row>
    <row r="10588" spans="1:5" x14ac:dyDescent="0.4">
      <c r="A10588">
        <v>2025</v>
      </c>
      <c r="B10588">
        <v>3</v>
      </c>
      <c r="C10588">
        <v>105</v>
      </c>
      <c r="D10588" s="3">
        <v>2</v>
      </c>
      <c r="E10588" s="3">
        <v>11</v>
      </c>
    </row>
    <row r="10589" spans="1:5" x14ac:dyDescent="0.4">
      <c r="A10589">
        <v>2025</v>
      </c>
      <c r="B10589">
        <v>3</v>
      </c>
      <c r="C10589">
        <v>106</v>
      </c>
      <c r="D10589" s="3"/>
      <c r="E10589" s="3">
        <v>5</v>
      </c>
    </row>
    <row r="10590" spans="1:5" x14ac:dyDescent="0.4">
      <c r="A10590">
        <v>2025</v>
      </c>
      <c r="B10590">
        <v>3</v>
      </c>
      <c r="C10590">
        <v>107</v>
      </c>
      <c r="D10590" s="3"/>
      <c r="E10590" s="3">
        <v>1</v>
      </c>
    </row>
    <row r="10591" spans="1:5" x14ac:dyDescent="0.4">
      <c r="A10591">
        <v>2025</v>
      </c>
      <c r="B10591">
        <v>3</v>
      </c>
      <c r="C10591">
        <v>108</v>
      </c>
      <c r="D10591" s="3"/>
      <c r="E10591" s="3"/>
    </row>
    <row r="10592" spans="1:5" x14ac:dyDescent="0.4">
      <c r="A10592">
        <v>2025</v>
      </c>
      <c r="B10592">
        <v>3</v>
      </c>
      <c r="C10592">
        <v>109</v>
      </c>
      <c r="D10592" s="3"/>
      <c r="E10592" s="3"/>
    </row>
    <row r="10593" spans="1:5" x14ac:dyDescent="0.4">
      <c r="A10593">
        <v>2025</v>
      </c>
      <c r="B10593">
        <v>3</v>
      </c>
      <c r="C10593">
        <v>110</v>
      </c>
      <c r="D10593" s="3"/>
      <c r="E10593" s="3"/>
    </row>
    <row r="10594" spans="1:5" x14ac:dyDescent="0.4">
      <c r="A10594">
        <v>2025</v>
      </c>
      <c r="B10594">
        <v>3</v>
      </c>
      <c r="C10594">
        <v>111</v>
      </c>
      <c r="D10594" s="3"/>
      <c r="E10594" s="3"/>
    </row>
    <row r="10595" spans="1:5" x14ac:dyDescent="0.4">
      <c r="A10595">
        <v>2025</v>
      </c>
      <c r="B10595">
        <v>3</v>
      </c>
      <c r="C10595">
        <v>112</v>
      </c>
      <c r="D10595" s="3"/>
      <c r="E10595" s="3"/>
    </row>
    <row r="10596" spans="1:5" x14ac:dyDescent="0.4">
      <c r="A10596">
        <v>2025</v>
      </c>
      <c r="B10596">
        <v>3</v>
      </c>
      <c r="C10596">
        <v>113</v>
      </c>
      <c r="D10596" s="3"/>
      <c r="E10596" s="3"/>
    </row>
    <row r="10597" spans="1:5" x14ac:dyDescent="0.4">
      <c r="A10597">
        <v>2025</v>
      </c>
      <c r="B10597">
        <v>3</v>
      </c>
      <c r="C10597">
        <v>114</v>
      </c>
      <c r="D10597" s="3"/>
      <c r="E10597" s="3"/>
    </row>
    <row r="10598" spans="1:5" x14ac:dyDescent="0.4">
      <c r="A10598">
        <v>2025</v>
      </c>
      <c r="B10598">
        <v>3</v>
      </c>
      <c r="C10598">
        <v>115</v>
      </c>
      <c r="D10598" s="3"/>
      <c r="E10598" s="3"/>
    </row>
    <row r="10599" spans="1:5" x14ac:dyDescent="0.4">
      <c r="A10599">
        <v>2025</v>
      </c>
      <c r="B10599">
        <v>3</v>
      </c>
      <c r="C10599">
        <v>116</v>
      </c>
      <c r="D10599" s="3"/>
      <c r="E10599" s="3"/>
    </row>
    <row r="10600" spans="1:5" x14ac:dyDescent="0.4">
      <c r="A10600">
        <v>2025</v>
      </c>
      <c r="B10600">
        <v>3</v>
      </c>
      <c r="C10600">
        <v>117</v>
      </c>
      <c r="D10600" s="3"/>
      <c r="E10600" s="3"/>
    </row>
    <row r="10601" spans="1:5" x14ac:dyDescent="0.4">
      <c r="A10601">
        <v>2025</v>
      </c>
      <c r="B10601">
        <v>3</v>
      </c>
      <c r="C10601">
        <v>118</v>
      </c>
      <c r="D10601" s="3"/>
      <c r="E10601" s="3"/>
    </row>
    <row r="10602" spans="1:5" x14ac:dyDescent="0.4">
      <c r="A10602">
        <v>2025</v>
      </c>
      <c r="B10602">
        <v>3</v>
      </c>
      <c r="C10602">
        <v>119</v>
      </c>
      <c r="D10602" s="3"/>
      <c r="E10602" s="3"/>
    </row>
    <row r="10603" spans="1:5" x14ac:dyDescent="0.4">
      <c r="A10603">
        <v>2025</v>
      </c>
      <c r="B10603">
        <v>3</v>
      </c>
      <c r="C10603">
        <v>120</v>
      </c>
      <c r="D10603" s="3"/>
      <c r="E10603" s="3"/>
    </row>
    <row r="10604" spans="1:5" x14ac:dyDescent="0.4">
      <c r="A10604">
        <v>2025</v>
      </c>
      <c r="B10604">
        <v>3</v>
      </c>
      <c r="C10604">
        <v>121</v>
      </c>
      <c r="D10604" s="3"/>
      <c r="E10604" s="3"/>
    </row>
    <row r="10605" spans="1:5" x14ac:dyDescent="0.4">
      <c r="A10605">
        <v>2025</v>
      </c>
      <c r="B10605">
        <v>3</v>
      </c>
      <c r="C10605">
        <v>122</v>
      </c>
      <c r="D10605" s="3"/>
      <c r="E10605" s="3"/>
    </row>
    <row r="10606" spans="1:5" x14ac:dyDescent="0.4">
      <c r="A10606">
        <v>2025</v>
      </c>
      <c r="B10606">
        <v>3</v>
      </c>
      <c r="C10606">
        <v>123</v>
      </c>
      <c r="D10606" s="3"/>
      <c r="E10606" s="3"/>
    </row>
    <row r="10607" spans="1:5" x14ac:dyDescent="0.4">
      <c r="A10607">
        <v>2025</v>
      </c>
      <c r="B10607">
        <v>3</v>
      </c>
      <c r="C10607">
        <v>124</v>
      </c>
      <c r="D10607" s="3"/>
      <c r="E10607" s="3"/>
    </row>
    <row r="10608" spans="1:5" x14ac:dyDescent="0.4">
      <c r="A10608">
        <v>2025</v>
      </c>
      <c r="B10608">
        <v>3</v>
      </c>
      <c r="C10608">
        <v>125</v>
      </c>
      <c r="D10608" s="3"/>
      <c r="E10608" s="3"/>
    </row>
    <row r="10609" spans="1:5" x14ac:dyDescent="0.4">
      <c r="A10609">
        <v>2025</v>
      </c>
      <c r="B10609">
        <v>3</v>
      </c>
      <c r="C10609">
        <v>126</v>
      </c>
      <c r="D10609" s="3"/>
      <c r="E10609" s="3"/>
    </row>
    <row r="10610" spans="1:5" x14ac:dyDescent="0.4">
      <c r="A10610">
        <v>2025</v>
      </c>
      <c r="B10610">
        <v>3</v>
      </c>
      <c r="C10610">
        <v>127</v>
      </c>
      <c r="D10610" s="3"/>
      <c r="E10610" s="3"/>
    </row>
    <row r="10611" spans="1:5" x14ac:dyDescent="0.4">
      <c r="A10611">
        <v>2025</v>
      </c>
      <c r="B10611">
        <v>3</v>
      </c>
      <c r="C10611">
        <v>128</v>
      </c>
      <c r="D10611" s="3"/>
      <c r="E10611" s="3"/>
    </row>
    <row r="10612" spans="1:5" x14ac:dyDescent="0.4">
      <c r="A10612">
        <v>2025</v>
      </c>
      <c r="B10612">
        <v>3</v>
      </c>
      <c r="C10612">
        <v>129</v>
      </c>
      <c r="D10612" s="3"/>
      <c r="E10612" s="3"/>
    </row>
    <row r="10613" spans="1:5" x14ac:dyDescent="0.4">
      <c r="A10613">
        <v>2025</v>
      </c>
      <c r="B10613">
        <v>3</v>
      </c>
      <c r="C10613">
        <v>130</v>
      </c>
      <c r="D10613" s="3"/>
      <c r="E10613" s="3"/>
    </row>
    <row r="10614" spans="1:5" x14ac:dyDescent="0.4">
      <c r="A10614">
        <v>2025</v>
      </c>
      <c r="B10614">
        <v>4</v>
      </c>
      <c r="C10614">
        <v>0</v>
      </c>
      <c r="D10614" s="3">
        <v>783</v>
      </c>
      <c r="E10614" s="3">
        <v>707</v>
      </c>
    </row>
    <row r="10615" spans="1:5" x14ac:dyDescent="0.4">
      <c r="A10615">
        <v>2025</v>
      </c>
      <c r="B10615">
        <v>4</v>
      </c>
      <c r="C10615">
        <v>1</v>
      </c>
      <c r="D10615" s="3">
        <v>836</v>
      </c>
      <c r="E10615" s="3">
        <v>874</v>
      </c>
    </row>
    <row r="10616" spans="1:5" x14ac:dyDescent="0.4">
      <c r="A10616">
        <v>2025</v>
      </c>
      <c r="B10616">
        <v>4</v>
      </c>
      <c r="C10616">
        <v>2</v>
      </c>
      <c r="D10616" s="3">
        <v>907</v>
      </c>
      <c r="E10616" s="3">
        <v>931</v>
      </c>
    </row>
    <row r="10617" spans="1:5" x14ac:dyDescent="0.4">
      <c r="A10617">
        <v>2025</v>
      </c>
      <c r="B10617">
        <v>4</v>
      </c>
      <c r="C10617">
        <v>3</v>
      </c>
      <c r="D10617" s="3">
        <v>982</v>
      </c>
      <c r="E10617" s="3">
        <v>975</v>
      </c>
    </row>
    <row r="10618" spans="1:5" x14ac:dyDescent="0.4">
      <c r="A10618">
        <v>2025</v>
      </c>
      <c r="B10618">
        <v>4</v>
      </c>
      <c r="C10618">
        <v>4</v>
      </c>
      <c r="D10618" s="3">
        <v>1034</v>
      </c>
      <c r="E10618" s="3">
        <v>1006</v>
      </c>
    </row>
    <row r="10619" spans="1:5" x14ac:dyDescent="0.4">
      <c r="A10619">
        <v>2025</v>
      </c>
      <c r="B10619">
        <v>4</v>
      </c>
      <c r="C10619">
        <v>5</v>
      </c>
      <c r="D10619" s="3">
        <v>1185</v>
      </c>
      <c r="E10619" s="3">
        <v>1074</v>
      </c>
    </row>
    <row r="10620" spans="1:5" x14ac:dyDescent="0.4">
      <c r="A10620">
        <v>2025</v>
      </c>
      <c r="B10620">
        <v>4</v>
      </c>
      <c r="C10620">
        <v>6</v>
      </c>
      <c r="D10620" s="3">
        <v>1221</v>
      </c>
      <c r="E10620" s="3">
        <v>1054</v>
      </c>
    </row>
    <row r="10621" spans="1:5" x14ac:dyDescent="0.4">
      <c r="A10621">
        <v>2025</v>
      </c>
      <c r="B10621">
        <v>4</v>
      </c>
      <c r="C10621">
        <v>7</v>
      </c>
      <c r="D10621" s="3">
        <v>1279</v>
      </c>
      <c r="E10621" s="3">
        <v>1233</v>
      </c>
    </row>
    <row r="10622" spans="1:5" x14ac:dyDescent="0.4">
      <c r="A10622">
        <v>2025</v>
      </c>
      <c r="B10622">
        <v>4</v>
      </c>
      <c r="C10622">
        <v>8</v>
      </c>
      <c r="D10622" s="3">
        <v>1337</v>
      </c>
      <c r="E10622" s="3">
        <v>1212</v>
      </c>
    </row>
    <row r="10623" spans="1:5" x14ac:dyDescent="0.4">
      <c r="A10623">
        <v>2025</v>
      </c>
      <c r="B10623">
        <v>4</v>
      </c>
      <c r="C10623">
        <v>9</v>
      </c>
      <c r="D10623" s="3">
        <v>1403</v>
      </c>
      <c r="E10623" s="3">
        <v>1281</v>
      </c>
    </row>
    <row r="10624" spans="1:5" x14ac:dyDescent="0.4">
      <c r="A10624">
        <v>2025</v>
      </c>
      <c r="B10624">
        <v>4</v>
      </c>
      <c r="C10624">
        <v>10</v>
      </c>
      <c r="D10624" s="3">
        <v>1417</v>
      </c>
      <c r="E10624" s="3">
        <v>1405</v>
      </c>
    </row>
    <row r="10625" spans="1:5" x14ac:dyDescent="0.4">
      <c r="A10625">
        <v>2025</v>
      </c>
      <c r="B10625">
        <v>4</v>
      </c>
      <c r="C10625">
        <v>11</v>
      </c>
      <c r="D10625" s="3">
        <v>1390</v>
      </c>
      <c r="E10625" s="3">
        <v>1377</v>
      </c>
    </row>
    <row r="10626" spans="1:5" x14ac:dyDescent="0.4">
      <c r="A10626">
        <v>2025</v>
      </c>
      <c r="B10626">
        <v>4</v>
      </c>
      <c r="C10626">
        <v>12</v>
      </c>
      <c r="D10626" s="3">
        <v>1474</v>
      </c>
      <c r="E10626" s="3">
        <v>1412</v>
      </c>
    </row>
    <row r="10627" spans="1:5" x14ac:dyDescent="0.4">
      <c r="A10627">
        <v>2025</v>
      </c>
      <c r="B10627">
        <v>4</v>
      </c>
      <c r="C10627">
        <v>13</v>
      </c>
      <c r="D10627" s="3">
        <v>1466</v>
      </c>
      <c r="E10627" s="3">
        <v>1510</v>
      </c>
    </row>
    <row r="10628" spans="1:5" x14ac:dyDescent="0.4">
      <c r="A10628">
        <v>2025</v>
      </c>
      <c r="B10628">
        <v>4</v>
      </c>
      <c r="C10628">
        <v>14</v>
      </c>
      <c r="D10628" s="3">
        <v>1604</v>
      </c>
      <c r="E10628" s="3">
        <v>1512</v>
      </c>
    </row>
    <row r="10629" spans="1:5" x14ac:dyDescent="0.4">
      <c r="A10629">
        <v>2025</v>
      </c>
      <c r="B10629">
        <v>4</v>
      </c>
      <c r="C10629">
        <v>15</v>
      </c>
      <c r="D10629" s="3">
        <v>1884</v>
      </c>
      <c r="E10629" s="3">
        <v>1488</v>
      </c>
    </row>
    <row r="10630" spans="1:5" x14ac:dyDescent="0.4">
      <c r="A10630">
        <v>2025</v>
      </c>
      <c r="B10630">
        <v>4</v>
      </c>
      <c r="C10630">
        <v>16</v>
      </c>
      <c r="D10630" s="3">
        <v>1898</v>
      </c>
      <c r="E10630" s="3">
        <v>1497</v>
      </c>
    </row>
    <row r="10631" spans="1:5" x14ac:dyDescent="0.4">
      <c r="A10631">
        <v>2025</v>
      </c>
      <c r="B10631">
        <v>4</v>
      </c>
      <c r="C10631">
        <v>17</v>
      </c>
      <c r="D10631" s="3">
        <v>2018</v>
      </c>
      <c r="E10631" s="3">
        <v>1608</v>
      </c>
    </row>
    <row r="10632" spans="1:5" x14ac:dyDescent="0.4">
      <c r="A10632">
        <v>2025</v>
      </c>
      <c r="B10632">
        <v>4</v>
      </c>
      <c r="C10632">
        <v>18</v>
      </c>
      <c r="D10632" s="3">
        <v>2616</v>
      </c>
      <c r="E10632" s="3">
        <v>1791</v>
      </c>
    </row>
    <row r="10633" spans="1:5" x14ac:dyDescent="0.4">
      <c r="A10633">
        <v>2025</v>
      </c>
      <c r="B10633">
        <v>4</v>
      </c>
      <c r="C10633">
        <v>19</v>
      </c>
      <c r="D10633" s="3">
        <v>2330</v>
      </c>
      <c r="E10633" s="3">
        <v>1719</v>
      </c>
    </row>
    <row r="10634" spans="1:5" x14ac:dyDescent="0.4">
      <c r="A10634">
        <v>2025</v>
      </c>
      <c r="B10634">
        <v>4</v>
      </c>
      <c r="C10634">
        <v>20</v>
      </c>
      <c r="D10634" s="3">
        <v>2443</v>
      </c>
      <c r="E10634" s="3">
        <v>1831</v>
      </c>
    </row>
    <row r="10635" spans="1:5" x14ac:dyDescent="0.4">
      <c r="A10635">
        <v>2025</v>
      </c>
      <c r="B10635">
        <v>4</v>
      </c>
      <c r="C10635">
        <v>21</v>
      </c>
      <c r="D10635" s="3">
        <v>2497</v>
      </c>
      <c r="E10635" s="3">
        <v>1834</v>
      </c>
    </row>
    <row r="10636" spans="1:5" x14ac:dyDescent="0.4">
      <c r="A10636">
        <v>2025</v>
      </c>
      <c r="B10636">
        <v>4</v>
      </c>
      <c r="C10636">
        <v>22</v>
      </c>
      <c r="D10636" s="3">
        <v>2239</v>
      </c>
      <c r="E10636" s="3">
        <v>1742</v>
      </c>
    </row>
    <row r="10637" spans="1:5" x14ac:dyDescent="0.4">
      <c r="A10637">
        <v>2025</v>
      </c>
      <c r="B10637">
        <v>4</v>
      </c>
      <c r="C10637">
        <v>23</v>
      </c>
      <c r="D10637" s="3">
        <v>2146</v>
      </c>
      <c r="E10637" s="3">
        <v>1669</v>
      </c>
    </row>
    <row r="10638" spans="1:5" x14ac:dyDescent="0.4">
      <c r="A10638">
        <v>2025</v>
      </c>
      <c r="B10638">
        <v>4</v>
      </c>
      <c r="C10638">
        <v>24</v>
      </c>
      <c r="D10638" s="3">
        <v>1991</v>
      </c>
      <c r="E10638" s="3">
        <v>1634</v>
      </c>
    </row>
    <row r="10639" spans="1:5" x14ac:dyDescent="0.4">
      <c r="A10639">
        <v>2025</v>
      </c>
      <c r="B10639">
        <v>4</v>
      </c>
      <c r="C10639">
        <v>25</v>
      </c>
      <c r="D10639" s="3">
        <v>1919</v>
      </c>
      <c r="E10639" s="3">
        <v>1612</v>
      </c>
    </row>
    <row r="10640" spans="1:5" x14ac:dyDescent="0.4">
      <c r="A10640">
        <v>2025</v>
      </c>
      <c r="B10640">
        <v>4</v>
      </c>
      <c r="C10640">
        <v>26</v>
      </c>
      <c r="D10640" s="3">
        <v>1852</v>
      </c>
      <c r="E10640" s="3">
        <v>1561</v>
      </c>
    </row>
    <row r="10641" spans="1:5" x14ac:dyDescent="0.4">
      <c r="A10641">
        <v>2025</v>
      </c>
      <c r="B10641">
        <v>4</v>
      </c>
      <c r="C10641">
        <v>27</v>
      </c>
      <c r="D10641" s="3">
        <v>1785</v>
      </c>
      <c r="E10641" s="3">
        <v>1531</v>
      </c>
    </row>
    <row r="10642" spans="1:5" x14ac:dyDescent="0.4">
      <c r="A10642">
        <v>2025</v>
      </c>
      <c r="B10642">
        <v>4</v>
      </c>
      <c r="C10642">
        <v>28</v>
      </c>
      <c r="D10642" s="3">
        <v>1849</v>
      </c>
      <c r="E10642" s="3">
        <v>1489</v>
      </c>
    </row>
    <row r="10643" spans="1:5" x14ac:dyDescent="0.4">
      <c r="A10643">
        <v>2025</v>
      </c>
      <c r="B10643">
        <v>4</v>
      </c>
      <c r="C10643">
        <v>29</v>
      </c>
      <c r="D10643" s="3">
        <v>1788</v>
      </c>
      <c r="E10643" s="3">
        <v>1426</v>
      </c>
    </row>
    <row r="10644" spans="1:5" x14ac:dyDescent="0.4">
      <c r="A10644">
        <v>2025</v>
      </c>
      <c r="B10644">
        <v>4</v>
      </c>
      <c r="C10644">
        <v>30</v>
      </c>
      <c r="D10644" s="3">
        <v>1784</v>
      </c>
      <c r="E10644" s="3">
        <v>1531</v>
      </c>
    </row>
    <row r="10645" spans="1:5" x14ac:dyDescent="0.4">
      <c r="A10645">
        <v>2025</v>
      </c>
      <c r="B10645">
        <v>4</v>
      </c>
      <c r="C10645">
        <v>31</v>
      </c>
      <c r="D10645" s="3">
        <v>1718</v>
      </c>
      <c r="E10645" s="3">
        <v>1376</v>
      </c>
    </row>
    <row r="10646" spans="1:5" x14ac:dyDescent="0.4">
      <c r="A10646">
        <v>2025</v>
      </c>
      <c r="B10646">
        <v>4</v>
      </c>
      <c r="C10646">
        <v>32</v>
      </c>
      <c r="D10646" s="3">
        <v>1722</v>
      </c>
      <c r="E10646" s="3">
        <v>1401</v>
      </c>
    </row>
    <row r="10647" spans="1:5" x14ac:dyDescent="0.4">
      <c r="A10647">
        <v>2025</v>
      </c>
      <c r="B10647">
        <v>4</v>
      </c>
      <c r="C10647">
        <v>33</v>
      </c>
      <c r="D10647" s="3">
        <v>1718</v>
      </c>
      <c r="E10647" s="3">
        <v>1433</v>
      </c>
    </row>
    <row r="10648" spans="1:5" x14ac:dyDescent="0.4">
      <c r="A10648">
        <v>2025</v>
      </c>
      <c r="B10648">
        <v>4</v>
      </c>
      <c r="C10648">
        <v>34</v>
      </c>
      <c r="D10648" s="3">
        <v>1737</v>
      </c>
      <c r="E10648" s="3">
        <v>1534</v>
      </c>
    </row>
    <row r="10649" spans="1:5" x14ac:dyDescent="0.4">
      <c r="A10649">
        <v>2025</v>
      </c>
      <c r="B10649">
        <v>4</v>
      </c>
      <c r="C10649">
        <v>35</v>
      </c>
      <c r="D10649" s="3">
        <v>1715</v>
      </c>
      <c r="E10649" s="3">
        <v>1586</v>
      </c>
    </row>
    <row r="10650" spans="1:5" x14ac:dyDescent="0.4">
      <c r="A10650">
        <v>2025</v>
      </c>
      <c r="B10650">
        <v>4</v>
      </c>
      <c r="C10650">
        <v>36</v>
      </c>
      <c r="D10650" s="3">
        <v>1871</v>
      </c>
      <c r="E10650" s="3">
        <v>1628</v>
      </c>
    </row>
    <row r="10651" spans="1:5" x14ac:dyDescent="0.4">
      <c r="A10651">
        <v>2025</v>
      </c>
      <c r="B10651">
        <v>4</v>
      </c>
      <c r="C10651">
        <v>37</v>
      </c>
      <c r="D10651" s="3">
        <v>1900</v>
      </c>
      <c r="E10651" s="3">
        <v>1672</v>
      </c>
    </row>
    <row r="10652" spans="1:5" x14ac:dyDescent="0.4">
      <c r="A10652">
        <v>2025</v>
      </c>
      <c r="B10652">
        <v>4</v>
      </c>
      <c r="C10652">
        <v>38</v>
      </c>
      <c r="D10652" s="3">
        <v>1920</v>
      </c>
      <c r="E10652" s="3">
        <v>1656</v>
      </c>
    </row>
    <row r="10653" spans="1:5" x14ac:dyDescent="0.4">
      <c r="A10653">
        <v>2025</v>
      </c>
      <c r="B10653">
        <v>4</v>
      </c>
      <c r="C10653">
        <v>39</v>
      </c>
      <c r="D10653" s="3">
        <v>1932</v>
      </c>
      <c r="E10653" s="3">
        <v>1727</v>
      </c>
    </row>
    <row r="10654" spans="1:5" x14ac:dyDescent="0.4">
      <c r="A10654">
        <v>2025</v>
      </c>
      <c r="B10654">
        <v>4</v>
      </c>
      <c r="C10654">
        <v>40</v>
      </c>
      <c r="D10654" s="3">
        <v>2064</v>
      </c>
      <c r="E10654" s="3">
        <v>1929</v>
      </c>
    </row>
    <row r="10655" spans="1:5" x14ac:dyDescent="0.4">
      <c r="A10655">
        <v>2025</v>
      </c>
      <c r="B10655">
        <v>4</v>
      </c>
      <c r="C10655">
        <v>41</v>
      </c>
      <c r="D10655" s="3">
        <v>2038</v>
      </c>
      <c r="E10655" s="3">
        <v>1946</v>
      </c>
    </row>
    <row r="10656" spans="1:5" x14ac:dyDescent="0.4">
      <c r="A10656">
        <v>2025</v>
      </c>
      <c r="B10656">
        <v>4</v>
      </c>
      <c r="C10656">
        <v>42</v>
      </c>
      <c r="D10656" s="3">
        <v>2120</v>
      </c>
      <c r="E10656" s="3">
        <v>1965</v>
      </c>
    </row>
    <row r="10657" spans="1:5" x14ac:dyDescent="0.4">
      <c r="A10657">
        <v>2025</v>
      </c>
      <c r="B10657">
        <v>4</v>
      </c>
      <c r="C10657">
        <v>43</v>
      </c>
      <c r="D10657" s="3">
        <v>2114</v>
      </c>
      <c r="E10657" s="3">
        <v>1992</v>
      </c>
    </row>
    <row r="10658" spans="1:5" x14ac:dyDescent="0.4">
      <c r="A10658">
        <v>2025</v>
      </c>
      <c r="B10658">
        <v>4</v>
      </c>
      <c r="C10658">
        <v>44</v>
      </c>
      <c r="D10658" s="3">
        <v>2209</v>
      </c>
      <c r="E10658" s="3">
        <v>2096</v>
      </c>
    </row>
    <row r="10659" spans="1:5" x14ac:dyDescent="0.4">
      <c r="A10659">
        <v>2025</v>
      </c>
      <c r="B10659">
        <v>4</v>
      </c>
      <c r="C10659">
        <v>45</v>
      </c>
      <c r="D10659" s="3">
        <v>2304</v>
      </c>
      <c r="E10659" s="3">
        <v>2219</v>
      </c>
    </row>
    <row r="10660" spans="1:5" x14ac:dyDescent="0.4">
      <c r="A10660">
        <v>2025</v>
      </c>
      <c r="B10660">
        <v>4</v>
      </c>
      <c r="C10660">
        <v>46</v>
      </c>
      <c r="D10660" s="3">
        <v>2493</v>
      </c>
      <c r="E10660" s="3">
        <v>2301</v>
      </c>
    </row>
    <row r="10661" spans="1:5" x14ac:dyDescent="0.4">
      <c r="A10661">
        <v>2025</v>
      </c>
      <c r="B10661">
        <v>4</v>
      </c>
      <c r="C10661">
        <v>47</v>
      </c>
      <c r="D10661" s="3">
        <v>2493</v>
      </c>
      <c r="E10661" s="3">
        <v>2404</v>
      </c>
    </row>
    <row r="10662" spans="1:5" x14ac:dyDescent="0.4">
      <c r="A10662">
        <v>2025</v>
      </c>
      <c r="B10662">
        <v>4</v>
      </c>
      <c r="C10662">
        <v>48</v>
      </c>
      <c r="D10662" s="3">
        <v>2700</v>
      </c>
      <c r="E10662" s="3">
        <v>2539</v>
      </c>
    </row>
    <row r="10663" spans="1:5" x14ac:dyDescent="0.4">
      <c r="A10663">
        <v>2025</v>
      </c>
      <c r="B10663">
        <v>4</v>
      </c>
      <c r="C10663">
        <v>49</v>
      </c>
      <c r="D10663" s="3">
        <v>2912</v>
      </c>
      <c r="E10663" s="3">
        <v>2688</v>
      </c>
    </row>
    <row r="10664" spans="1:5" x14ac:dyDescent="0.4">
      <c r="A10664">
        <v>2025</v>
      </c>
      <c r="B10664">
        <v>4</v>
      </c>
      <c r="C10664">
        <v>50</v>
      </c>
      <c r="D10664" s="3">
        <v>3032</v>
      </c>
      <c r="E10664" s="3">
        <v>3010</v>
      </c>
    </row>
    <row r="10665" spans="1:5" x14ac:dyDescent="0.4">
      <c r="A10665">
        <v>2025</v>
      </c>
      <c r="B10665">
        <v>4</v>
      </c>
      <c r="C10665">
        <v>51</v>
      </c>
      <c r="D10665" s="3">
        <v>3312</v>
      </c>
      <c r="E10665" s="3">
        <v>3096</v>
      </c>
    </row>
    <row r="10666" spans="1:5" x14ac:dyDescent="0.4">
      <c r="A10666">
        <v>2025</v>
      </c>
      <c r="B10666">
        <v>4</v>
      </c>
      <c r="C10666">
        <v>52</v>
      </c>
      <c r="D10666" s="3">
        <v>3354</v>
      </c>
      <c r="E10666" s="3">
        <v>3096</v>
      </c>
    </row>
    <row r="10667" spans="1:5" x14ac:dyDescent="0.4">
      <c r="A10667">
        <v>2025</v>
      </c>
      <c r="B10667">
        <v>4</v>
      </c>
      <c r="C10667">
        <v>53</v>
      </c>
      <c r="D10667" s="3">
        <v>3397</v>
      </c>
      <c r="E10667" s="3">
        <v>3170</v>
      </c>
    </row>
    <row r="10668" spans="1:5" x14ac:dyDescent="0.4">
      <c r="A10668">
        <v>2025</v>
      </c>
      <c r="B10668">
        <v>4</v>
      </c>
      <c r="C10668">
        <v>54</v>
      </c>
      <c r="D10668" s="3">
        <v>3222</v>
      </c>
      <c r="E10668" s="3">
        <v>3102</v>
      </c>
    </row>
    <row r="10669" spans="1:5" x14ac:dyDescent="0.4">
      <c r="A10669">
        <v>2025</v>
      </c>
      <c r="B10669">
        <v>4</v>
      </c>
      <c r="C10669">
        <v>55</v>
      </c>
      <c r="D10669" s="3">
        <v>3140</v>
      </c>
      <c r="E10669" s="3">
        <v>2887</v>
      </c>
    </row>
    <row r="10670" spans="1:5" x14ac:dyDescent="0.4">
      <c r="A10670">
        <v>2025</v>
      </c>
      <c r="B10670">
        <v>4</v>
      </c>
      <c r="C10670">
        <v>56</v>
      </c>
      <c r="D10670" s="3">
        <v>3163</v>
      </c>
      <c r="E10670" s="3">
        <v>2884</v>
      </c>
    </row>
    <row r="10671" spans="1:5" x14ac:dyDescent="0.4">
      <c r="A10671">
        <v>2025</v>
      </c>
      <c r="B10671">
        <v>4</v>
      </c>
      <c r="C10671">
        <v>57</v>
      </c>
      <c r="D10671" s="3">
        <v>3017</v>
      </c>
      <c r="E10671" s="3">
        <v>2889</v>
      </c>
    </row>
    <row r="10672" spans="1:5" x14ac:dyDescent="0.4">
      <c r="A10672">
        <v>2025</v>
      </c>
      <c r="B10672">
        <v>4</v>
      </c>
      <c r="C10672">
        <v>58</v>
      </c>
      <c r="D10672" s="3">
        <v>2609</v>
      </c>
      <c r="E10672" s="3">
        <v>2498</v>
      </c>
    </row>
    <row r="10673" spans="1:5" x14ac:dyDescent="0.4">
      <c r="A10673">
        <v>2025</v>
      </c>
      <c r="B10673">
        <v>4</v>
      </c>
      <c r="C10673">
        <v>59</v>
      </c>
      <c r="D10673" s="3">
        <v>2560</v>
      </c>
      <c r="E10673" s="3">
        <v>2522</v>
      </c>
    </row>
    <row r="10674" spans="1:5" x14ac:dyDescent="0.4">
      <c r="A10674">
        <v>2025</v>
      </c>
      <c r="B10674">
        <v>4</v>
      </c>
      <c r="C10674">
        <v>60</v>
      </c>
      <c r="D10674" s="3">
        <v>2611</v>
      </c>
      <c r="E10674" s="3">
        <v>2625</v>
      </c>
    </row>
    <row r="10675" spans="1:5" x14ac:dyDescent="0.4">
      <c r="A10675">
        <v>2025</v>
      </c>
      <c r="B10675">
        <v>4</v>
      </c>
      <c r="C10675">
        <v>61</v>
      </c>
      <c r="D10675" s="3">
        <v>2554</v>
      </c>
      <c r="E10675" s="3">
        <v>2387</v>
      </c>
    </row>
    <row r="10676" spans="1:5" x14ac:dyDescent="0.4">
      <c r="A10676">
        <v>2025</v>
      </c>
      <c r="B10676">
        <v>4</v>
      </c>
      <c r="C10676">
        <v>62</v>
      </c>
      <c r="D10676" s="3">
        <v>2492</v>
      </c>
      <c r="E10676" s="3">
        <v>2367</v>
      </c>
    </row>
    <row r="10677" spans="1:5" x14ac:dyDescent="0.4">
      <c r="A10677">
        <v>2025</v>
      </c>
      <c r="B10677">
        <v>4</v>
      </c>
      <c r="C10677">
        <v>63</v>
      </c>
      <c r="D10677" s="3">
        <v>2421</v>
      </c>
      <c r="E10677" s="3">
        <v>2351</v>
      </c>
    </row>
    <row r="10678" spans="1:5" x14ac:dyDescent="0.4">
      <c r="A10678">
        <v>2025</v>
      </c>
      <c r="B10678">
        <v>4</v>
      </c>
      <c r="C10678">
        <v>64</v>
      </c>
      <c r="D10678" s="3">
        <v>2225</v>
      </c>
      <c r="E10678" s="3">
        <v>2229</v>
      </c>
    </row>
    <row r="10679" spans="1:5" x14ac:dyDescent="0.4">
      <c r="A10679">
        <v>2025</v>
      </c>
      <c r="B10679">
        <v>4</v>
      </c>
      <c r="C10679">
        <v>65</v>
      </c>
      <c r="D10679" s="3">
        <v>2368</v>
      </c>
      <c r="E10679" s="3">
        <v>2217</v>
      </c>
    </row>
    <row r="10680" spans="1:5" x14ac:dyDescent="0.4">
      <c r="A10680">
        <v>2025</v>
      </c>
      <c r="B10680">
        <v>4</v>
      </c>
      <c r="C10680">
        <v>66</v>
      </c>
      <c r="D10680" s="3">
        <v>2324</v>
      </c>
      <c r="E10680" s="3">
        <v>2282</v>
      </c>
    </row>
    <row r="10681" spans="1:5" x14ac:dyDescent="0.4">
      <c r="A10681">
        <v>2025</v>
      </c>
      <c r="B10681">
        <v>4</v>
      </c>
      <c r="C10681">
        <v>67</v>
      </c>
      <c r="D10681" s="3">
        <v>2152</v>
      </c>
      <c r="E10681" s="3">
        <v>2162</v>
      </c>
    </row>
    <row r="10682" spans="1:5" x14ac:dyDescent="0.4">
      <c r="A10682">
        <v>2025</v>
      </c>
      <c r="B10682">
        <v>4</v>
      </c>
      <c r="C10682">
        <v>68</v>
      </c>
      <c r="D10682" s="3">
        <v>2201</v>
      </c>
      <c r="E10682" s="3">
        <v>2185</v>
      </c>
    </row>
    <row r="10683" spans="1:5" x14ac:dyDescent="0.4">
      <c r="A10683">
        <v>2025</v>
      </c>
      <c r="B10683">
        <v>4</v>
      </c>
      <c r="C10683">
        <v>69</v>
      </c>
      <c r="D10683" s="3">
        <v>2155</v>
      </c>
      <c r="E10683" s="3">
        <v>2248</v>
      </c>
    </row>
    <row r="10684" spans="1:5" x14ac:dyDescent="0.4">
      <c r="A10684">
        <v>2025</v>
      </c>
      <c r="B10684">
        <v>4</v>
      </c>
      <c r="C10684">
        <v>70</v>
      </c>
      <c r="D10684" s="3">
        <v>2218</v>
      </c>
      <c r="E10684" s="3">
        <v>2357</v>
      </c>
    </row>
    <row r="10685" spans="1:5" x14ac:dyDescent="0.4">
      <c r="A10685">
        <v>2025</v>
      </c>
      <c r="B10685">
        <v>4</v>
      </c>
      <c r="C10685">
        <v>71</v>
      </c>
      <c r="D10685" s="3">
        <v>2284</v>
      </c>
      <c r="E10685" s="3">
        <v>2398</v>
      </c>
    </row>
    <row r="10686" spans="1:5" x14ac:dyDescent="0.4">
      <c r="A10686">
        <v>2025</v>
      </c>
      <c r="B10686">
        <v>4</v>
      </c>
      <c r="C10686">
        <v>72</v>
      </c>
      <c r="D10686" s="3">
        <v>2398</v>
      </c>
      <c r="E10686" s="3">
        <v>2575</v>
      </c>
    </row>
    <row r="10687" spans="1:5" x14ac:dyDescent="0.4">
      <c r="A10687">
        <v>2025</v>
      </c>
      <c r="B10687">
        <v>4</v>
      </c>
      <c r="C10687">
        <v>73</v>
      </c>
      <c r="D10687" s="3">
        <v>2515</v>
      </c>
      <c r="E10687" s="3">
        <v>2819</v>
      </c>
    </row>
    <row r="10688" spans="1:5" x14ac:dyDescent="0.4">
      <c r="A10688">
        <v>2025</v>
      </c>
      <c r="B10688">
        <v>4</v>
      </c>
      <c r="C10688">
        <v>74</v>
      </c>
      <c r="D10688" s="3">
        <v>2730</v>
      </c>
      <c r="E10688" s="3">
        <v>2984</v>
      </c>
    </row>
    <row r="10689" spans="1:5" x14ac:dyDescent="0.4">
      <c r="A10689">
        <v>2025</v>
      </c>
      <c r="B10689">
        <v>4</v>
      </c>
      <c r="C10689">
        <v>75</v>
      </c>
      <c r="D10689" s="3">
        <v>3032</v>
      </c>
      <c r="E10689" s="3">
        <v>3544</v>
      </c>
    </row>
    <row r="10690" spans="1:5" x14ac:dyDescent="0.4">
      <c r="A10690">
        <v>2025</v>
      </c>
      <c r="B10690">
        <v>4</v>
      </c>
      <c r="C10690">
        <v>76</v>
      </c>
      <c r="D10690" s="3">
        <v>2950</v>
      </c>
      <c r="E10690" s="3">
        <v>3529</v>
      </c>
    </row>
    <row r="10691" spans="1:5" x14ac:dyDescent="0.4">
      <c r="A10691">
        <v>2025</v>
      </c>
      <c r="B10691">
        <v>4</v>
      </c>
      <c r="C10691">
        <v>77</v>
      </c>
      <c r="D10691" s="3">
        <v>3160</v>
      </c>
      <c r="E10691" s="3">
        <v>3834</v>
      </c>
    </row>
    <row r="10692" spans="1:5" x14ac:dyDescent="0.4">
      <c r="A10692">
        <v>2025</v>
      </c>
      <c r="B10692">
        <v>4</v>
      </c>
      <c r="C10692">
        <v>78</v>
      </c>
      <c r="D10692" s="3">
        <v>2463</v>
      </c>
      <c r="E10692" s="3">
        <v>3132</v>
      </c>
    </row>
    <row r="10693" spans="1:5" x14ac:dyDescent="0.4">
      <c r="A10693">
        <v>2025</v>
      </c>
      <c r="B10693">
        <v>4</v>
      </c>
      <c r="C10693">
        <v>79</v>
      </c>
      <c r="D10693" s="3">
        <v>1549</v>
      </c>
      <c r="E10693" s="3">
        <v>2072</v>
      </c>
    </row>
    <row r="10694" spans="1:5" x14ac:dyDescent="0.4">
      <c r="A10694">
        <v>2025</v>
      </c>
      <c r="B10694">
        <v>4</v>
      </c>
      <c r="C10694">
        <v>80</v>
      </c>
      <c r="D10694" s="3">
        <v>1908</v>
      </c>
      <c r="E10694" s="3">
        <v>2651</v>
      </c>
    </row>
    <row r="10695" spans="1:5" x14ac:dyDescent="0.4">
      <c r="A10695">
        <v>2025</v>
      </c>
      <c r="B10695">
        <v>4</v>
      </c>
      <c r="C10695">
        <v>81</v>
      </c>
      <c r="D10695" s="3">
        <v>2291</v>
      </c>
      <c r="E10695" s="3">
        <v>3014</v>
      </c>
    </row>
    <row r="10696" spans="1:5" x14ac:dyDescent="0.4">
      <c r="A10696">
        <v>2025</v>
      </c>
      <c r="B10696">
        <v>4</v>
      </c>
      <c r="C10696">
        <v>82</v>
      </c>
      <c r="D10696" s="3">
        <v>2103</v>
      </c>
      <c r="E10696" s="3">
        <v>2720</v>
      </c>
    </row>
    <row r="10697" spans="1:5" x14ac:dyDescent="0.4">
      <c r="A10697">
        <v>2025</v>
      </c>
      <c r="B10697">
        <v>4</v>
      </c>
      <c r="C10697">
        <v>83</v>
      </c>
      <c r="D10697" s="3">
        <v>2016</v>
      </c>
      <c r="E10697" s="3">
        <v>2650</v>
      </c>
    </row>
    <row r="10698" spans="1:5" x14ac:dyDescent="0.4">
      <c r="A10698">
        <v>2025</v>
      </c>
      <c r="B10698">
        <v>4</v>
      </c>
      <c r="C10698">
        <v>84</v>
      </c>
      <c r="D10698" s="3">
        <v>1713</v>
      </c>
      <c r="E10698" s="3">
        <v>2414</v>
      </c>
    </row>
    <row r="10699" spans="1:5" x14ac:dyDescent="0.4">
      <c r="A10699">
        <v>2025</v>
      </c>
      <c r="B10699">
        <v>4</v>
      </c>
      <c r="C10699">
        <v>85</v>
      </c>
      <c r="D10699" s="3">
        <v>1456</v>
      </c>
      <c r="E10699" s="3">
        <v>2117</v>
      </c>
    </row>
    <row r="10700" spans="1:5" x14ac:dyDescent="0.4">
      <c r="A10700">
        <v>2025</v>
      </c>
      <c r="B10700">
        <v>4</v>
      </c>
      <c r="C10700">
        <v>86</v>
      </c>
      <c r="D10700" s="3">
        <v>1178</v>
      </c>
      <c r="E10700" s="3">
        <v>1742</v>
      </c>
    </row>
    <row r="10701" spans="1:5" x14ac:dyDescent="0.4">
      <c r="A10701">
        <v>2025</v>
      </c>
      <c r="B10701">
        <v>4</v>
      </c>
      <c r="C10701">
        <v>87</v>
      </c>
      <c r="D10701" s="3">
        <v>1160</v>
      </c>
      <c r="E10701" s="3">
        <v>1821</v>
      </c>
    </row>
    <row r="10702" spans="1:5" x14ac:dyDescent="0.4">
      <c r="A10702">
        <v>2025</v>
      </c>
      <c r="B10702">
        <v>4</v>
      </c>
      <c r="C10702">
        <v>88</v>
      </c>
      <c r="D10702" s="3">
        <v>962</v>
      </c>
      <c r="E10702" s="3">
        <v>1562</v>
      </c>
    </row>
    <row r="10703" spans="1:5" x14ac:dyDescent="0.4">
      <c r="A10703">
        <v>2025</v>
      </c>
      <c r="B10703">
        <v>4</v>
      </c>
      <c r="C10703">
        <v>89</v>
      </c>
      <c r="D10703" s="3">
        <v>863</v>
      </c>
      <c r="E10703" s="3">
        <v>1505</v>
      </c>
    </row>
    <row r="10704" spans="1:5" x14ac:dyDescent="0.4">
      <c r="A10704">
        <v>2025</v>
      </c>
      <c r="B10704">
        <v>4</v>
      </c>
      <c r="C10704">
        <v>90</v>
      </c>
      <c r="D10704" s="3">
        <v>741</v>
      </c>
      <c r="E10704" s="3">
        <v>1320</v>
      </c>
    </row>
    <row r="10705" spans="1:5" x14ac:dyDescent="0.4">
      <c r="A10705">
        <v>2025</v>
      </c>
      <c r="B10705">
        <v>4</v>
      </c>
      <c r="C10705">
        <v>91</v>
      </c>
      <c r="D10705" s="3">
        <v>484</v>
      </c>
      <c r="E10705" s="3">
        <v>1075</v>
      </c>
    </row>
    <row r="10706" spans="1:5" x14ac:dyDescent="0.4">
      <c r="A10706">
        <v>2025</v>
      </c>
      <c r="B10706">
        <v>4</v>
      </c>
      <c r="C10706">
        <v>92</v>
      </c>
      <c r="D10706" s="3">
        <v>414</v>
      </c>
      <c r="E10706" s="3">
        <v>977</v>
      </c>
    </row>
    <row r="10707" spans="1:5" x14ac:dyDescent="0.4">
      <c r="A10707">
        <v>2025</v>
      </c>
      <c r="B10707">
        <v>4</v>
      </c>
      <c r="C10707">
        <v>93</v>
      </c>
      <c r="D10707" s="3">
        <v>317</v>
      </c>
      <c r="E10707" s="3">
        <v>795</v>
      </c>
    </row>
    <row r="10708" spans="1:5" x14ac:dyDescent="0.4">
      <c r="A10708">
        <v>2025</v>
      </c>
      <c r="B10708">
        <v>4</v>
      </c>
      <c r="C10708">
        <v>94</v>
      </c>
      <c r="D10708" s="3">
        <v>212</v>
      </c>
      <c r="E10708" s="3">
        <v>603</v>
      </c>
    </row>
    <row r="10709" spans="1:5" x14ac:dyDescent="0.4">
      <c r="A10709">
        <v>2025</v>
      </c>
      <c r="B10709">
        <v>4</v>
      </c>
      <c r="C10709">
        <v>95</v>
      </c>
      <c r="D10709" s="3">
        <v>128</v>
      </c>
      <c r="E10709" s="3">
        <v>488</v>
      </c>
    </row>
    <row r="10710" spans="1:5" x14ac:dyDescent="0.4">
      <c r="A10710">
        <v>2025</v>
      </c>
      <c r="B10710">
        <v>4</v>
      </c>
      <c r="C10710">
        <v>96</v>
      </c>
      <c r="D10710" s="3">
        <v>112</v>
      </c>
      <c r="E10710" s="3">
        <v>393</v>
      </c>
    </row>
    <row r="10711" spans="1:5" x14ac:dyDescent="0.4">
      <c r="A10711">
        <v>2025</v>
      </c>
      <c r="B10711">
        <v>4</v>
      </c>
      <c r="C10711">
        <v>97</v>
      </c>
      <c r="D10711" s="3">
        <v>82</v>
      </c>
      <c r="E10711" s="3">
        <v>254</v>
      </c>
    </row>
    <row r="10712" spans="1:5" x14ac:dyDescent="0.4">
      <c r="A10712">
        <v>2025</v>
      </c>
      <c r="B10712">
        <v>4</v>
      </c>
      <c r="C10712">
        <v>98</v>
      </c>
      <c r="D10712" s="3">
        <v>42</v>
      </c>
      <c r="E10712" s="3">
        <v>201</v>
      </c>
    </row>
    <row r="10713" spans="1:5" x14ac:dyDescent="0.4">
      <c r="A10713">
        <v>2025</v>
      </c>
      <c r="B10713">
        <v>4</v>
      </c>
      <c r="C10713">
        <v>99</v>
      </c>
      <c r="D10713" s="3">
        <v>25</v>
      </c>
      <c r="E10713" s="3">
        <v>144</v>
      </c>
    </row>
    <row r="10714" spans="1:5" x14ac:dyDescent="0.4">
      <c r="A10714">
        <v>2025</v>
      </c>
      <c r="B10714">
        <v>4</v>
      </c>
      <c r="C10714">
        <v>100</v>
      </c>
      <c r="D10714" s="3">
        <v>13</v>
      </c>
      <c r="E10714" s="3">
        <v>90</v>
      </c>
    </row>
    <row r="10715" spans="1:5" x14ac:dyDescent="0.4">
      <c r="A10715">
        <v>2025</v>
      </c>
      <c r="B10715">
        <v>4</v>
      </c>
      <c r="C10715">
        <v>101</v>
      </c>
      <c r="D10715" s="3">
        <v>6</v>
      </c>
      <c r="E10715" s="3">
        <v>63</v>
      </c>
    </row>
    <row r="10716" spans="1:5" x14ac:dyDescent="0.4">
      <c r="A10716">
        <v>2025</v>
      </c>
      <c r="B10716">
        <v>4</v>
      </c>
      <c r="C10716">
        <v>102</v>
      </c>
      <c r="D10716" s="3">
        <v>4</v>
      </c>
      <c r="E10716" s="3">
        <v>35</v>
      </c>
    </row>
    <row r="10717" spans="1:5" x14ac:dyDescent="0.4">
      <c r="A10717">
        <v>2025</v>
      </c>
      <c r="B10717">
        <v>4</v>
      </c>
      <c r="C10717">
        <v>103</v>
      </c>
      <c r="D10717" s="3">
        <v>1</v>
      </c>
      <c r="E10717" s="3">
        <v>25</v>
      </c>
    </row>
    <row r="10718" spans="1:5" x14ac:dyDescent="0.4">
      <c r="A10718">
        <v>2025</v>
      </c>
      <c r="B10718">
        <v>4</v>
      </c>
      <c r="C10718">
        <v>104</v>
      </c>
      <c r="D10718" s="3"/>
      <c r="E10718" s="3">
        <v>16</v>
      </c>
    </row>
    <row r="10719" spans="1:5" x14ac:dyDescent="0.4">
      <c r="A10719">
        <v>2025</v>
      </c>
      <c r="B10719">
        <v>4</v>
      </c>
      <c r="C10719">
        <v>105</v>
      </c>
      <c r="D10719" s="3">
        <v>1</v>
      </c>
      <c r="E10719" s="3">
        <v>10</v>
      </c>
    </row>
    <row r="10720" spans="1:5" x14ac:dyDescent="0.4">
      <c r="A10720">
        <v>2025</v>
      </c>
      <c r="B10720">
        <v>4</v>
      </c>
      <c r="C10720">
        <v>106</v>
      </c>
      <c r="D10720" s="3">
        <v>1</v>
      </c>
      <c r="E10720" s="3">
        <v>4</v>
      </c>
    </row>
    <row r="10721" spans="1:5" x14ac:dyDescent="0.4">
      <c r="A10721">
        <v>2025</v>
      </c>
      <c r="B10721">
        <v>4</v>
      </c>
      <c r="C10721">
        <v>107</v>
      </c>
      <c r="D10721" s="3"/>
      <c r="E10721" s="3">
        <v>1</v>
      </c>
    </row>
    <row r="10722" spans="1:5" x14ac:dyDescent="0.4">
      <c r="A10722">
        <v>2025</v>
      </c>
      <c r="B10722">
        <v>4</v>
      </c>
      <c r="C10722">
        <v>108</v>
      </c>
      <c r="D10722" s="3"/>
      <c r="E10722" s="3"/>
    </row>
    <row r="10723" spans="1:5" x14ac:dyDescent="0.4">
      <c r="A10723">
        <v>2025</v>
      </c>
      <c r="B10723">
        <v>4</v>
      </c>
      <c r="C10723">
        <v>109</v>
      </c>
      <c r="D10723" s="3"/>
      <c r="E10723" s="3"/>
    </row>
    <row r="10724" spans="1:5" x14ac:dyDescent="0.4">
      <c r="A10724">
        <v>2025</v>
      </c>
      <c r="B10724">
        <v>4</v>
      </c>
      <c r="C10724">
        <v>110</v>
      </c>
      <c r="D10724" s="3"/>
      <c r="E10724" s="3"/>
    </row>
    <row r="10725" spans="1:5" x14ac:dyDescent="0.4">
      <c r="A10725">
        <v>2025</v>
      </c>
      <c r="B10725">
        <v>4</v>
      </c>
      <c r="C10725">
        <v>111</v>
      </c>
      <c r="D10725" s="3"/>
      <c r="E10725" s="3"/>
    </row>
    <row r="10726" spans="1:5" x14ac:dyDescent="0.4">
      <c r="A10726">
        <v>2025</v>
      </c>
      <c r="B10726">
        <v>4</v>
      </c>
      <c r="C10726">
        <v>112</v>
      </c>
      <c r="D10726" s="3"/>
      <c r="E10726" s="3"/>
    </row>
    <row r="10727" spans="1:5" x14ac:dyDescent="0.4">
      <c r="A10727">
        <v>2025</v>
      </c>
      <c r="B10727">
        <v>4</v>
      </c>
      <c r="C10727">
        <v>113</v>
      </c>
      <c r="D10727" s="3"/>
      <c r="E10727" s="3"/>
    </row>
    <row r="10728" spans="1:5" x14ac:dyDescent="0.4">
      <c r="A10728">
        <v>2025</v>
      </c>
      <c r="B10728">
        <v>4</v>
      </c>
      <c r="C10728">
        <v>114</v>
      </c>
      <c r="D10728" s="3"/>
      <c r="E10728" s="3"/>
    </row>
    <row r="10729" spans="1:5" x14ac:dyDescent="0.4">
      <c r="A10729">
        <v>2025</v>
      </c>
      <c r="B10729">
        <v>4</v>
      </c>
      <c r="C10729">
        <v>115</v>
      </c>
      <c r="D10729" s="3"/>
      <c r="E10729" s="3"/>
    </row>
    <row r="10730" spans="1:5" x14ac:dyDescent="0.4">
      <c r="A10730">
        <v>2025</v>
      </c>
      <c r="B10730">
        <v>4</v>
      </c>
      <c r="C10730">
        <v>116</v>
      </c>
      <c r="D10730" s="3"/>
      <c r="E10730" s="3"/>
    </row>
    <row r="10731" spans="1:5" x14ac:dyDescent="0.4">
      <c r="A10731">
        <v>2025</v>
      </c>
      <c r="B10731">
        <v>4</v>
      </c>
      <c r="C10731">
        <v>117</v>
      </c>
      <c r="D10731" s="3"/>
      <c r="E10731" s="3"/>
    </row>
    <row r="10732" spans="1:5" x14ac:dyDescent="0.4">
      <c r="A10732">
        <v>2025</v>
      </c>
      <c r="B10732">
        <v>4</v>
      </c>
      <c r="C10732">
        <v>118</v>
      </c>
      <c r="D10732" s="3"/>
      <c r="E10732" s="3"/>
    </row>
    <row r="10733" spans="1:5" x14ac:dyDescent="0.4">
      <c r="A10733">
        <v>2025</v>
      </c>
      <c r="B10733">
        <v>4</v>
      </c>
      <c r="C10733">
        <v>119</v>
      </c>
      <c r="D10733" s="3"/>
      <c r="E10733" s="3"/>
    </row>
    <row r="10734" spans="1:5" x14ac:dyDescent="0.4">
      <c r="A10734">
        <v>2025</v>
      </c>
      <c r="B10734">
        <v>4</v>
      </c>
      <c r="C10734">
        <v>120</v>
      </c>
      <c r="D10734" s="3"/>
      <c r="E10734" s="3"/>
    </row>
    <row r="10735" spans="1:5" x14ac:dyDescent="0.4">
      <c r="A10735">
        <v>2025</v>
      </c>
      <c r="B10735">
        <v>4</v>
      </c>
      <c r="C10735">
        <v>121</v>
      </c>
      <c r="D10735" s="3"/>
      <c r="E10735" s="3"/>
    </row>
    <row r="10736" spans="1:5" x14ac:dyDescent="0.4">
      <c r="A10736">
        <v>2025</v>
      </c>
      <c r="B10736">
        <v>4</v>
      </c>
      <c r="C10736">
        <v>122</v>
      </c>
      <c r="D10736" s="3"/>
      <c r="E10736" s="3"/>
    </row>
    <row r="10737" spans="1:5" x14ac:dyDescent="0.4">
      <c r="A10737">
        <v>2025</v>
      </c>
      <c r="B10737">
        <v>4</v>
      </c>
      <c r="C10737">
        <v>123</v>
      </c>
      <c r="D10737" s="3"/>
      <c r="E10737" s="3"/>
    </row>
    <row r="10738" spans="1:5" x14ac:dyDescent="0.4">
      <c r="A10738">
        <v>2025</v>
      </c>
      <c r="B10738">
        <v>4</v>
      </c>
      <c r="C10738">
        <v>124</v>
      </c>
      <c r="D10738" s="3"/>
      <c r="E10738" s="3"/>
    </row>
    <row r="10739" spans="1:5" x14ac:dyDescent="0.4">
      <c r="A10739">
        <v>2025</v>
      </c>
      <c r="B10739">
        <v>4</v>
      </c>
      <c r="C10739">
        <v>125</v>
      </c>
      <c r="D10739" s="3"/>
      <c r="E10739" s="3"/>
    </row>
    <row r="10740" spans="1:5" x14ac:dyDescent="0.4">
      <c r="A10740">
        <v>2025</v>
      </c>
      <c r="B10740">
        <v>4</v>
      </c>
      <c r="C10740">
        <v>126</v>
      </c>
      <c r="D10740" s="3"/>
      <c r="E10740" s="3"/>
    </row>
    <row r="10741" spans="1:5" x14ac:dyDescent="0.4">
      <c r="A10741">
        <v>2025</v>
      </c>
      <c r="B10741">
        <v>4</v>
      </c>
      <c r="C10741">
        <v>127</v>
      </c>
      <c r="D10741" s="3"/>
      <c r="E10741" s="3"/>
    </row>
    <row r="10742" spans="1:5" x14ac:dyDescent="0.4">
      <c r="A10742">
        <v>2025</v>
      </c>
      <c r="B10742">
        <v>4</v>
      </c>
      <c r="C10742">
        <v>128</v>
      </c>
      <c r="D10742" s="3"/>
      <c r="E10742" s="3"/>
    </row>
    <row r="10743" spans="1:5" x14ac:dyDescent="0.4">
      <c r="A10743">
        <v>2025</v>
      </c>
      <c r="B10743">
        <v>4</v>
      </c>
      <c r="C10743">
        <v>129</v>
      </c>
      <c r="D10743" s="3"/>
      <c r="E10743" s="3"/>
    </row>
    <row r="10744" spans="1:5" x14ac:dyDescent="0.4">
      <c r="A10744">
        <v>2025</v>
      </c>
      <c r="B10744">
        <v>4</v>
      </c>
      <c r="C10744">
        <v>130</v>
      </c>
      <c r="D10744" s="3"/>
      <c r="E10744" s="3"/>
    </row>
    <row r="10745" spans="1:5" x14ac:dyDescent="0.4">
      <c r="A10745">
        <v>2025</v>
      </c>
      <c r="B10745">
        <v>5</v>
      </c>
      <c r="C10745">
        <v>0</v>
      </c>
      <c r="D10745" s="3"/>
      <c r="E10745" s="3"/>
    </row>
    <row r="10746" spans="1:5" x14ac:dyDescent="0.4">
      <c r="A10746">
        <v>2025</v>
      </c>
      <c r="B10746">
        <v>5</v>
      </c>
      <c r="C10746">
        <v>1</v>
      </c>
      <c r="D10746" s="3"/>
      <c r="E10746" s="3"/>
    </row>
    <row r="10747" spans="1:5" x14ac:dyDescent="0.4">
      <c r="A10747">
        <v>2025</v>
      </c>
      <c r="B10747">
        <v>5</v>
      </c>
      <c r="C10747">
        <v>2</v>
      </c>
      <c r="D10747" s="3"/>
      <c r="E10747" s="3"/>
    </row>
    <row r="10748" spans="1:5" x14ac:dyDescent="0.4">
      <c r="A10748">
        <v>2025</v>
      </c>
      <c r="B10748">
        <v>5</v>
      </c>
      <c r="C10748">
        <v>3</v>
      </c>
      <c r="D10748" s="3"/>
      <c r="E10748" s="3"/>
    </row>
    <row r="10749" spans="1:5" x14ac:dyDescent="0.4">
      <c r="A10749">
        <v>2025</v>
      </c>
      <c r="B10749">
        <v>5</v>
      </c>
      <c r="C10749">
        <v>4</v>
      </c>
      <c r="D10749" s="3"/>
      <c r="E10749" s="3"/>
    </row>
    <row r="10750" spans="1:5" x14ac:dyDescent="0.4">
      <c r="A10750">
        <v>2025</v>
      </c>
      <c r="B10750">
        <v>5</v>
      </c>
      <c r="C10750">
        <v>5</v>
      </c>
      <c r="D10750" s="3"/>
      <c r="E10750" s="3"/>
    </row>
    <row r="10751" spans="1:5" x14ac:dyDescent="0.4">
      <c r="A10751">
        <v>2025</v>
      </c>
      <c r="B10751">
        <v>5</v>
      </c>
      <c r="C10751">
        <v>6</v>
      </c>
      <c r="D10751" s="3"/>
      <c r="E10751" s="3"/>
    </row>
    <row r="10752" spans="1:5" x14ac:dyDescent="0.4">
      <c r="A10752">
        <v>2025</v>
      </c>
      <c r="B10752">
        <v>5</v>
      </c>
      <c r="C10752">
        <v>7</v>
      </c>
      <c r="D10752" s="3"/>
      <c r="E10752" s="3"/>
    </row>
    <row r="10753" spans="1:5" x14ac:dyDescent="0.4">
      <c r="A10753">
        <v>2025</v>
      </c>
      <c r="B10753">
        <v>5</v>
      </c>
      <c r="C10753">
        <v>8</v>
      </c>
      <c r="D10753" s="3"/>
      <c r="E10753" s="3"/>
    </row>
    <row r="10754" spans="1:5" x14ac:dyDescent="0.4">
      <c r="A10754">
        <v>2025</v>
      </c>
      <c r="B10754">
        <v>5</v>
      </c>
      <c r="C10754">
        <v>9</v>
      </c>
      <c r="D10754" s="3"/>
      <c r="E10754" s="3"/>
    </row>
    <row r="10755" spans="1:5" x14ac:dyDescent="0.4">
      <c r="A10755">
        <v>2025</v>
      </c>
      <c r="B10755">
        <v>5</v>
      </c>
      <c r="C10755">
        <v>10</v>
      </c>
      <c r="D10755" s="3"/>
      <c r="E10755" s="3"/>
    </row>
    <row r="10756" spans="1:5" x14ac:dyDescent="0.4">
      <c r="A10756">
        <v>2025</v>
      </c>
      <c r="B10756">
        <v>5</v>
      </c>
      <c r="C10756">
        <v>11</v>
      </c>
      <c r="D10756" s="3"/>
      <c r="E10756" s="3"/>
    </row>
    <row r="10757" spans="1:5" x14ac:dyDescent="0.4">
      <c r="A10757">
        <v>2025</v>
      </c>
      <c r="B10757">
        <v>5</v>
      </c>
      <c r="C10757">
        <v>12</v>
      </c>
      <c r="D10757" s="3"/>
      <c r="E10757" s="3"/>
    </row>
    <row r="10758" spans="1:5" x14ac:dyDescent="0.4">
      <c r="A10758">
        <v>2025</v>
      </c>
      <c r="B10758">
        <v>5</v>
      </c>
      <c r="C10758">
        <v>13</v>
      </c>
      <c r="D10758" s="3"/>
      <c r="E10758" s="3"/>
    </row>
    <row r="10759" spans="1:5" x14ac:dyDescent="0.4">
      <c r="A10759">
        <v>2025</v>
      </c>
      <c r="B10759">
        <v>5</v>
      </c>
      <c r="C10759">
        <v>14</v>
      </c>
      <c r="D10759" s="3"/>
      <c r="E10759" s="3"/>
    </row>
    <row r="10760" spans="1:5" x14ac:dyDescent="0.4">
      <c r="A10760">
        <v>2025</v>
      </c>
      <c r="B10760">
        <v>5</v>
      </c>
      <c r="C10760">
        <v>15</v>
      </c>
      <c r="D10760" s="3"/>
      <c r="E10760" s="3"/>
    </row>
    <row r="10761" spans="1:5" x14ac:dyDescent="0.4">
      <c r="A10761">
        <v>2025</v>
      </c>
      <c r="B10761">
        <v>5</v>
      </c>
      <c r="C10761">
        <v>16</v>
      </c>
      <c r="D10761" s="3"/>
      <c r="E10761" s="3"/>
    </row>
    <row r="10762" spans="1:5" x14ac:dyDescent="0.4">
      <c r="A10762">
        <v>2025</v>
      </c>
      <c r="B10762">
        <v>5</v>
      </c>
      <c r="C10762">
        <v>17</v>
      </c>
      <c r="D10762" s="3"/>
      <c r="E10762" s="3"/>
    </row>
    <row r="10763" spans="1:5" x14ac:dyDescent="0.4">
      <c r="A10763">
        <v>2025</v>
      </c>
      <c r="B10763">
        <v>5</v>
      </c>
      <c r="C10763">
        <v>18</v>
      </c>
      <c r="D10763" s="3"/>
      <c r="E10763" s="3"/>
    </row>
    <row r="10764" spans="1:5" x14ac:dyDescent="0.4">
      <c r="A10764">
        <v>2025</v>
      </c>
      <c r="B10764">
        <v>5</v>
      </c>
      <c r="C10764">
        <v>19</v>
      </c>
      <c r="D10764" s="3"/>
      <c r="E10764" s="3"/>
    </row>
    <row r="10765" spans="1:5" x14ac:dyDescent="0.4">
      <c r="A10765">
        <v>2025</v>
      </c>
      <c r="B10765">
        <v>5</v>
      </c>
      <c r="C10765">
        <v>20</v>
      </c>
      <c r="D10765" s="3"/>
      <c r="E10765" s="3"/>
    </row>
    <row r="10766" spans="1:5" x14ac:dyDescent="0.4">
      <c r="A10766">
        <v>2025</v>
      </c>
      <c r="B10766">
        <v>5</v>
      </c>
      <c r="C10766">
        <v>21</v>
      </c>
      <c r="D10766" s="3"/>
      <c r="E10766" s="3"/>
    </row>
    <row r="10767" spans="1:5" x14ac:dyDescent="0.4">
      <c r="A10767">
        <v>2025</v>
      </c>
      <c r="B10767">
        <v>5</v>
      </c>
      <c r="C10767">
        <v>22</v>
      </c>
      <c r="D10767" s="3"/>
      <c r="E10767" s="3"/>
    </row>
    <row r="10768" spans="1:5" x14ac:dyDescent="0.4">
      <c r="A10768">
        <v>2025</v>
      </c>
      <c r="B10768">
        <v>5</v>
      </c>
      <c r="C10768">
        <v>23</v>
      </c>
      <c r="D10768" s="3"/>
      <c r="E10768" s="3"/>
    </row>
    <row r="10769" spans="1:5" x14ac:dyDescent="0.4">
      <c r="A10769">
        <v>2025</v>
      </c>
      <c r="B10769">
        <v>5</v>
      </c>
      <c r="C10769">
        <v>24</v>
      </c>
      <c r="D10769" s="3"/>
      <c r="E10769" s="3"/>
    </row>
    <row r="10770" spans="1:5" x14ac:dyDescent="0.4">
      <c r="A10770">
        <v>2025</v>
      </c>
      <c r="B10770">
        <v>5</v>
      </c>
      <c r="C10770">
        <v>25</v>
      </c>
      <c r="D10770" s="3"/>
      <c r="E10770" s="3"/>
    </row>
    <row r="10771" spans="1:5" x14ac:dyDescent="0.4">
      <c r="A10771">
        <v>2025</v>
      </c>
      <c r="B10771">
        <v>5</v>
      </c>
      <c r="C10771">
        <v>26</v>
      </c>
      <c r="D10771" s="3"/>
      <c r="E10771" s="3"/>
    </row>
    <row r="10772" spans="1:5" x14ac:dyDescent="0.4">
      <c r="A10772">
        <v>2025</v>
      </c>
      <c r="B10772">
        <v>5</v>
      </c>
      <c r="C10772">
        <v>27</v>
      </c>
      <c r="D10772" s="3"/>
      <c r="E10772" s="3"/>
    </row>
    <row r="10773" spans="1:5" x14ac:dyDescent="0.4">
      <c r="A10773">
        <v>2025</v>
      </c>
      <c r="B10773">
        <v>5</v>
      </c>
      <c r="C10773">
        <v>28</v>
      </c>
      <c r="D10773" s="3"/>
      <c r="E10773" s="3"/>
    </row>
    <row r="10774" spans="1:5" x14ac:dyDescent="0.4">
      <c r="A10774">
        <v>2025</v>
      </c>
      <c r="B10774">
        <v>5</v>
      </c>
      <c r="C10774">
        <v>29</v>
      </c>
      <c r="D10774" s="3"/>
      <c r="E10774" s="3"/>
    </row>
    <row r="10775" spans="1:5" x14ac:dyDescent="0.4">
      <c r="A10775">
        <v>2025</v>
      </c>
      <c r="B10775">
        <v>5</v>
      </c>
      <c r="C10775">
        <v>30</v>
      </c>
      <c r="D10775" s="3"/>
      <c r="E10775" s="3"/>
    </row>
    <row r="10776" spans="1:5" x14ac:dyDescent="0.4">
      <c r="A10776">
        <v>2025</v>
      </c>
      <c r="B10776">
        <v>5</v>
      </c>
      <c r="C10776">
        <v>31</v>
      </c>
      <c r="D10776" s="3"/>
      <c r="E10776" s="3"/>
    </row>
    <row r="10777" spans="1:5" x14ac:dyDescent="0.4">
      <c r="A10777">
        <v>2025</v>
      </c>
      <c r="B10777">
        <v>5</v>
      </c>
      <c r="C10777">
        <v>32</v>
      </c>
      <c r="D10777" s="3"/>
      <c r="E10777" s="3"/>
    </row>
    <row r="10778" spans="1:5" x14ac:dyDescent="0.4">
      <c r="A10778">
        <v>2025</v>
      </c>
      <c r="B10778">
        <v>5</v>
      </c>
      <c r="C10778">
        <v>33</v>
      </c>
      <c r="D10778" s="3"/>
      <c r="E10778" s="3"/>
    </row>
    <row r="10779" spans="1:5" x14ac:dyDescent="0.4">
      <c r="A10779">
        <v>2025</v>
      </c>
      <c r="B10779">
        <v>5</v>
      </c>
      <c r="C10779">
        <v>34</v>
      </c>
      <c r="D10779" s="3"/>
      <c r="E10779" s="3"/>
    </row>
    <row r="10780" spans="1:5" x14ac:dyDescent="0.4">
      <c r="A10780">
        <v>2025</v>
      </c>
      <c r="B10780">
        <v>5</v>
      </c>
      <c r="C10780">
        <v>35</v>
      </c>
      <c r="D10780" s="3"/>
      <c r="E10780" s="3"/>
    </row>
    <row r="10781" spans="1:5" x14ac:dyDescent="0.4">
      <c r="A10781">
        <v>2025</v>
      </c>
      <c r="B10781">
        <v>5</v>
      </c>
      <c r="C10781">
        <v>36</v>
      </c>
      <c r="D10781" s="3"/>
      <c r="E10781" s="3"/>
    </row>
    <row r="10782" spans="1:5" x14ac:dyDescent="0.4">
      <c r="A10782">
        <v>2025</v>
      </c>
      <c r="B10782">
        <v>5</v>
      </c>
      <c r="C10782">
        <v>37</v>
      </c>
      <c r="D10782" s="3"/>
      <c r="E10782" s="3"/>
    </row>
    <row r="10783" spans="1:5" x14ac:dyDescent="0.4">
      <c r="A10783">
        <v>2025</v>
      </c>
      <c r="B10783">
        <v>5</v>
      </c>
      <c r="C10783">
        <v>38</v>
      </c>
      <c r="D10783" s="3"/>
      <c r="E10783" s="3"/>
    </row>
    <row r="10784" spans="1:5" x14ac:dyDescent="0.4">
      <c r="A10784">
        <v>2025</v>
      </c>
      <c r="B10784">
        <v>5</v>
      </c>
      <c r="C10784">
        <v>39</v>
      </c>
      <c r="D10784" s="3"/>
      <c r="E10784" s="3"/>
    </row>
    <row r="10785" spans="1:5" x14ac:dyDescent="0.4">
      <c r="A10785">
        <v>2025</v>
      </c>
      <c r="B10785">
        <v>5</v>
      </c>
      <c r="C10785">
        <v>40</v>
      </c>
      <c r="D10785" s="3"/>
      <c r="E10785" s="3"/>
    </row>
    <row r="10786" spans="1:5" x14ac:dyDescent="0.4">
      <c r="A10786">
        <v>2025</v>
      </c>
      <c r="B10786">
        <v>5</v>
      </c>
      <c r="C10786">
        <v>41</v>
      </c>
      <c r="D10786" s="3"/>
      <c r="E10786" s="3"/>
    </row>
    <row r="10787" spans="1:5" x14ac:dyDescent="0.4">
      <c r="A10787">
        <v>2025</v>
      </c>
      <c r="B10787">
        <v>5</v>
      </c>
      <c r="C10787">
        <v>42</v>
      </c>
      <c r="D10787" s="3"/>
      <c r="E10787" s="3"/>
    </row>
    <row r="10788" spans="1:5" x14ac:dyDescent="0.4">
      <c r="A10788">
        <v>2025</v>
      </c>
      <c r="B10788">
        <v>5</v>
      </c>
      <c r="C10788">
        <v>43</v>
      </c>
      <c r="D10788" s="3"/>
      <c r="E10788" s="3"/>
    </row>
    <row r="10789" spans="1:5" x14ac:dyDescent="0.4">
      <c r="A10789">
        <v>2025</v>
      </c>
      <c r="B10789">
        <v>5</v>
      </c>
      <c r="C10789">
        <v>44</v>
      </c>
      <c r="D10789" s="3"/>
      <c r="E10789" s="3"/>
    </row>
    <row r="10790" spans="1:5" x14ac:dyDescent="0.4">
      <c r="A10790">
        <v>2025</v>
      </c>
      <c r="B10790">
        <v>5</v>
      </c>
      <c r="C10790">
        <v>45</v>
      </c>
      <c r="D10790" s="3"/>
      <c r="E10790" s="3"/>
    </row>
    <row r="10791" spans="1:5" x14ac:dyDescent="0.4">
      <c r="A10791">
        <v>2025</v>
      </c>
      <c r="B10791">
        <v>5</v>
      </c>
      <c r="C10791">
        <v>46</v>
      </c>
      <c r="D10791" s="3"/>
      <c r="E10791" s="3"/>
    </row>
    <row r="10792" spans="1:5" x14ac:dyDescent="0.4">
      <c r="A10792">
        <v>2025</v>
      </c>
      <c r="B10792">
        <v>5</v>
      </c>
      <c r="C10792">
        <v>47</v>
      </c>
      <c r="D10792" s="3"/>
      <c r="E10792" s="3"/>
    </row>
    <row r="10793" spans="1:5" x14ac:dyDescent="0.4">
      <c r="A10793">
        <v>2025</v>
      </c>
      <c r="B10793">
        <v>5</v>
      </c>
      <c r="C10793">
        <v>48</v>
      </c>
      <c r="D10793" s="3"/>
      <c r="E10793" s="3"/>
    </row>
    <row r="10794" spans="1:5" x14ac:dyDescent="0.4">
      <c r="A10794">
        <v>2025</v>
      </c>
      <c r="B10794">
        <v>5</v>
      </c>
      <c r="C10794">
        <v>49</v>
      </c>
      <c r="D10794" s="3"/>
      <c r="E10794" s="3"/>
    </row>
    <row r="10795" spans="1:5" x14ac:dyDescent="0.4">
      <c r="A10795">
        <v>2025</v>
      </c>
      <c r="B10795">
        <v>5</v>
      </c>
      <c r="C10795">
        <v>50</v>
      </c>
      <c r="D10795" s="3"/>
      <c r="E10795" s="3"/>
    </row>
    <row r="10796" spans="1:5" x14ac:dyDescent="0.4">
      <c r="A10796">
        <v>2025</v>
      </c>
      <c r="B10796">
        <v>5</v>
      </c>
      <c r="C10796">
        <v>51</v>
      </c>
      <c r="D10796" s="3"/>
      <c r="E10796" s="3"/>
    </row>
    <row r="10797" spans="1:5" x14ac:dyDescent="0.4">
      <c r="A10797">
        <v>2025</v>
      </c>
      <c r="B10797">
        <v>5</v>
      </c>
      <c r="C10797">
        <v>52</v>
      </c>
      <c r="D10797" s="3"/>
      <c r="E10797" s="3"/>
    </row>
    <row r="10798" spans="1:5" x14ac:dyDescent="0.4">
      <c r="A10798">
        <v>2025</v>
      </c>
      <c r="B10798">
        <v>5</v>
      </c>
      <c r="C10798">
        <v>53</v>
      </c>
      <c r="D10798" s="3"/>
      <c r="E10798" s="3"/>
    </row>
    <row r="10799" spans="1:5" x14ac:dyDescent="0.4">
      <c r="A10799">
        <v>2025</v>
      </c>
      <c r="B10799">
        <v>5</v>
      </c>
      <c r="C10799">
        <v>54</v>
      </c>
      <c r="D10799" s="3"/>
      <c r="E10799" s="3"/>
    </row>
    <row r="10800" spans="1:5" x14ac:dyDescent="0.4">
      <c r="A10800">
        <v>2025</v>
      </c>
      <c r="B10800">
        <v>5</v>
      </c>
      <c r="C10800">
        <v>55</v>
      </c>
      <c r="D10800" s="3"/>
      <c r="E10800" s="3"/>
    </row>
    <row r="10801" spans="1:5" x14ac:dyDescent="0.4">
      <c r="A10801">
        <v>2025</v>
      </c>
      <c r="B10801">
        <v>5</v>
      </c>
      <c r="C10801">
        <v>56</v>
      </c>
      <c r="D10801" s="3"/>
      <c r="E10801" s="3"/>
    </row>
    <row r="10802" spans="1:5" x14ac:dyDescent="0.4">
      <c r="A10802">
        <v>2025</v>
      </c>
      <c r="B10802">
        <v>5</v>
      </c>
      <c r="C10802">
        <v>57</v>
      </c>
      <c r="D10802" s="3"/>
      <c r="E10802" s="3"/>
    </row>
    <row r="10803" spans="1:5" x14ac:dyDescent="0.4">
      <c r="A10803">
        <v>2025</v>
      </c>
      <c r="B10803">
        <v>5</v>
      </c>
      <c r="C10803">
        <v>58</v>
      </c>
      <c r="D10803" s="3"/>
      <c r="E10803" s="3"/>
    </row>
    <row r="10804" spans="1:5" x14ac:dyDescent="0.4">
      <c r="A10804">
        <v>2025</v>
      </c>
      <c r="B10804">
        <v>5</v>
      </c>
      <c r="C10804">
        <v>59</v>
      </c>
      <c r="D10804" s="3"/>
      <c r="E10804" s="3"/>
    </row>
    <row r="10805" spans="1:5" x14ac:dyDescent="0.4">
      <c r="A10805">
        <v>2025</v>
      </c>
      <c r="B10805">
        <v>5</v>
      </c>
      <c r="C10805">
        <v>60</v>
      </c>
      <c r="D10805" s="3"/>
      <c r="E10805" s="3"/>
    </row>
    <row r="10806" spans="1:5" x14ac:dyDescent="0.4">
      <c r="A10806">
        <v>2025</v>
      </c>
      <c r="B10806">
        <v>5</v>
      </c>
      <c r="C10806">
        <v>61</v>
      </c>
      <c r="D10806" s="3"/>
      <c r="E10806" s="3"/>
    </row>
    <row r="10807" spans="1:5" x14ac:dyDescent="0.4">
      <c r="A10807">
        <v>2025</v>
      </c>
      <c r="B10807">
        <v>5</v>
      </c>
      <c r="C10807">
        <v>62</v>
      </c>
      <c r="D10807" s="3"/>
      <c r="E10807" s="3"/>
    </row>
    <row r="10808" spans="1:5" x14ac:dyDescent="0.4">
      <c r="A10808">
        <v>2025</v>
      </c>
      <c r="B10808">
        <v>5</v>
      </c>
      <c r="C10808">
        <v>63</v>
      </c>
      <c r="D10808" s="3"/>
      <c r="E10808" s="3"/>
    </row>
    <row r="10809" spans="1:5" x14ac:dyDescent="0.4">
      <c r="A10809">
        <v>2025</v>
      </c>
      <c r="B10809">
        <v>5</v>
      </c>
      <c r="C10809">
        <v>64</v>
      </c>
      <c r="D10809" s="3"/>
      <c r="E10809" s="3"/>
    </row>
    <row r="10810" spans="1:5" x14ac:dyDescent="0.4">
      <c r="A10810">
        <v>2025</v>
      </c>
      <c r="B10810">
        <v>5</v>
      </c>
      <c r="C10810">
        <v>65</v>
      </c>
      <c r="D10810" s="3"/>
      <c r="E10810" s="3"/>
    </row>
    <row r="10811" spans="1:5" x14ac:dyDescent="0.4">
      <c r="A10811">
        <v>2025</v>
      </c>
      <c r="B10811">
        <v>5</v>
      </c>
      <c r="C10811">
        <v>66</v>
      </c>
      <c r="D10811" s="3"/>
      <c r="E10811" s="3"/>
    </row>
    <row r="10812" spans="1:5" x14ac:dyDescent="0.4">
      <c r="A10812">
        <v>2025</v>
      </c>
      <c r="B10812">
        <v>5</v>
      </c>
      <c r="C10812">
        <v>67</v>
      </c>
      <c r="D10812" s="3"/>
      <c r="E10812" s="3"/>
    </row>
    <row r="10813" spans="1:5" x14ac:dyDescent="0.4">
      <c r="A10813">
        <v>2025</v>
      </c>
      <c r="B10813">
        <v>5</v>
      </c>
      <c r="C10813">
        <v>68</v>
      </c>
      <c r="D10813" s="3"/>
      <c r="E10813" s="3"/>
    </row>
    <row r="10814" spans="1:5" x14ac:dyDescent="0.4">
      <c r="A10814">
        <v>2025</v>
      </c>
      <c r="B10814">
        <v>5</v>
      </c>
      <c r="C10814">
        <v>69</v>
      </c>
      <c r="D10814" s="3"/>
      <c r="E10814" s="3"/>
    </row>
    <row r="10815" spans="1:5" x14ac:dyDescent="0.4">
      <c r="A10815">
        <v>2025</v>
      </c>
      <c r="B10815">
        <v>5</v>
      </c>
      <c r="C10815">
        <v>70</v>
      </c>
      <c r="D10815" s="3"/>
      <c r="E10815" s="3"/>
    </row>
    <row r="10816" spans="1:5" x14ac:dyDescent="0.4">
      <c r="A10816">
        <v>2025</v>
      </c>
      <c r="B10816">
        <v>5</v>
      </c>
      <c r="C10816">
        <v>71</v>
      </c>
      <c r="D10816" s="3"/>
      <c r="E10816" s="3"/>
    </row>
    <row r="10817" spans="1:5" x14ac:dyDescent="0.4">
      <c r="A10817">
        <v>2025</v>
      </c>
      <c r="B10817">
        <v>5</v>
      </c>
      <c r="C10817">
        <v>72</v>
      </c>
      <c r="D10817" s="3"/>
      <c r="E10817" s="3"/>
    </row>
    <row r="10818" spans="1:5" x14ac:dyDescent="0.4">
      <c r="A10818">
        <v>2025</v>
      </c>
      <c r="B10818">
        <v>5</v>
      </c>
      <c r="C10818">
        <v>73</v>
      </c>
      <c r="D10818" s="3"/>
      <c r="E10818" s="3"/>
    </row>
    <row r="10819" spans="1:5" x14ac:dyDescent="0.4">
      <c r="A10819">
        <v>2025</v>
      </c>
      <c r="B10819">
        <v>5</v>
      </c>
      <c r="C10819">
        <v>74</v>
      </c>
      <c r="D10819" s="3"/>
      <c r="E10819" s="3"/>
    </row>
    <row r="10820" spans="1:5" x14ac:dyDescent="0.4">
      <c r="A10820">
        <v>2025</v>
      </c>
      <c r="B10820">
        <v>5</v>
      </c>
      <c r="C10820">
        <v>75</v>
      </c>
      <c r="D10820" s="3"/>
      <c r="E10820" s="3"/>
    </row>
    <row r="10821" spans="1:5" x14ac:dyDescent="0.4">
      <c r="A10821">
        <v>2025</v>
      </c>
      <c r="B10821">
        <v>5</v>
      </c>
      <c r="C10821">
        <v>76</v>
      </c>
      <c r="D10821" s="3"/>
      <c r="E10821" s="3"/>
    </row>
    <row r="10822" spans="1:5" x14ac:dyDescent="0.4">
      <c r="A10822">
        <v>2025</v>
      </c>
      <c r="B10822">
        <v>5</v>
      </c>
      <c r="C10822">
        <v>77</v>
      </c>
      <c r="D10822" s="3"/>
      <c r="E10822" s="3"/>
    </row>
    <row r="10823" spans="1:5" x14ac:dyDescent="0.4">
      <c r="A10823">
        <v>2025</v>
      </c>
      <c r="B10823">
        <v>5</v>
      </c>
      <c r="C10823">
        <v>78</v>
      </c>
      <c r="D10823" s="3"/>
      <c r="E10823" s="3"/>
    </row>
    <row r="10824" spans="1:5" x14ac:dyDescent="0.4">
      <c r="A10824">
        <v>2025</v>
      </c>
      <c r="B10824">
        <v>5</v>
      </c>
      <c r="C10824">
        <v>79</v>
      </c>
      <c r="D10824" s="3"/>
      <c r="E10824" s="3"/>
    </row>
    <row r="10825" spans="1:5" x14ac:dyDescent="0.4">
      <c r="A10825">
        <v>2025</v>
      </c>
      <c r="B10825">
        <v>5</v>
      </c>
      <c r="C10825">
        <v>80</v>
      </c>
      <c r="D10825" s="3"/>
      <c r="E10825" s="3"/>
    </row>
    <row r="10826" spans="1:5" x14ac:dyDescent="0.4">
      <c r="A10826">
        <v>2025</v>
      </c>
      <c r="B10826">
        <v>5</v>
      </c>
      <c r="C10826">
        <v>81</v>
      </c>
      <c r="D10826" s="3"/>
      <c r="E10826" s="3"/>
    </row>
    <row r="10827" spans="1:5" x14ac:dyDescent="0.4">
      <c r="A10827">
        <v>2025</v>
      </c>
      <c r="B10827">
        <v>5</v>
      </c>
      <c r="C10827">
        <v>82</v>
      </c>
      <c r="D10827" s="3"/>
      <c r="E10827" s="3"/>
    </row>
    <row r="10828" spans="1:5" x14ac:dyDescent="0.4">
      <c r="A10828">
        <v>2025</v>
      </c>
      <c r="B10828">
        <v>5</v>
      </c>
      <c r="C10828">
        <v>83</v>
      </c>
      <c r="D10828" s="3"/>
      <c r="E10828" s="3"/>
    </row>
    <row r="10829" spans="1:5" x14ac:dyDescent="0.4">
      <c r="A10829">
        <v>2025</v>
      </c>
      <c r="B10829">
        <v>5</v>
      </c>
      <c r="C10829">
        <v>84</v>
      </c>
      <c r="D10829" s="3"/>
      <c r="E10829" s="3"/>
    </row>
    <row r="10830" spans="1:5" x14ac:dyDescent="0.4">
      <c r="A10830">
        <v>2025</v>
      </c>
      <c r="B10830">
        <v>5</v>
      </c>
      <c r="C10830">
        <v>85</v>
      </c>
      <c r="D10830" s="3"/>
      <c r="E10830" s="3"/>
    </row>
    <row r="10831" spans="1:5" x14ac:dyDescent="0.4">
      <c r="A10831">
        <v>2025</v>
      </c>
      <c r="B10831">
        <v>5</v>
      </c>
      <c r="C10831">
        <v>86</v>
      </c>
      <c r="D10831" s="3"/>
      <c r="E10831" s="3"/>
    </row>
    <row r="10832" spans="1:5" x14ac:dyDescent="0.4">
      <c r="A10832">
        <v>2025</v>
      </c>
      <c r="B10832">
        <v>5</v>
      </c>
      <c r="C10832">
        <v>87</v>
      </c>
      <c r="D10832" s="3"/>
      <c r="E10832" s="3"/>
    </row>
    <row r="10833" spans="1:5" x14ac:dyDescent="0.4">
      <c r="A10833">
        <v>2025</v>
      </c>
      <c r="B10833">
        <v>5</v>
      </c>
      <c r="C10833">
        <v>88</v>
      </c>
      <c r="D10833" s="3"/>
      <c r="E10833" s="3"/>
    </row>
    <row r="10834" spans="1:5" x14ac:dyDescent="0.4">
      <c r="A10834">
        <v>2025</v>
      </c>
      <c r="B10834">
        <v>5</v>
      </c>
      <c r="C10834">
        <v>89</v>
      </c>
      <c r="D10834" s="3"/>
      <c r="E10834" s="3"/>
    </row>
    <row r="10835" spans="1:5" x14ac:dyDescent="0.4">
      <c r="A10835">
        <v>2025</v>
      </c>
      <c r="B10835">
        <v>5</v>
      </c>
      <c r="C10835">
        <v>90</v>
      </c>
      <c r="D10835" s="3"/>
      <c r="E10835" s="3"/>
    </row>
    <row r="10836" spans="1:5" x14ac:dyDescent="0.4">
      <c r="A10836">
        <v>2025</v>
      </c>
      <c r="B10836">
        <v>5</v>
      </c>
      <c r="C10836">
        <v>91</v>
      </c>
      <c r="D10836" s="3"/>
      <c r="E10836" s="3"/>
    </row>
    <row r="10837" spans="1:5" x14ac:dyDescent="0.4">
      <c r="A10837">
        <v>2025</v>
      </c>
      <c r="B10837">
        <v>5</v>
      </c>
      <c r="C10837">
        <v>92</v>
      </c>
      <c r="D10837" s="3"/>
      <c r="E10837" s="3"/>
    </row>
    <row r="10838" spans="1:5" x14ac:dyDescent="0.4">
      <c r="A10838">
        <v>2025</v>
      </c>
      <c r="B10838">
        <v>5</v>
      </c>
      <c r="C10838">
        <v>93</v>
      </c>
      <c r="D10838" s="3"/>
      <c r="E10838" s="3"/>
    </row>
    <row r="10839" spans="1:5" x14ac:dyDescent="0.4">
      <c r="A10839">
        <v>2025</v>
      </c>
      <c r="B10839">
        <v>5</v>
      </c>
      <c r="C10839">
        <v>94</v>
      </c>
      <c r="D10839" s="3"/>
      <c r="E10839" s="3"/>
    </row>
    <row r="10840" spans="1:5" x14ac:dyDescent="0.4">
      <c r="A10840">
        <v>2025</v>
      </c>
      <c r="B10840">
        <v>5</v>
      </c>
      <c r="C10840">
        <v>95</v>
      </c>
      <c r="D10840" s="3"/>
      <c r="E10840" s="3"/>
    </row>
    <row r="10841" spans="1:5" x14ac:dyDescent="0.4">
      <c r="A10841">
        <v>2025</v>
      </c>
      <c r="B10841">
        <v>5</v>
      </c>
      <c r="C10841">
        <v>96</v>
      </c>
      <c r="D10841" s="3"/>
      <c r="E10841" s="3"/>
    </row>
    <row r="10842" spans="1:5" x14ac:dyDescent="0.4">
      <c r="A10842">
        <v>2025</v>
      </c>
      <c r="B10842">
        <v>5</v>
      </c>
      <c r="C10842">
        <v>97</v>
      </c>
      <c r="D10842" s="3"/>
      <c r="E10842" s="3"/>
    </row>
    <row r="10843" spans="1:5" x14ac:dyDescent="0.4">
      <c r="A10843">
        <v>2025</v>
      </c>
      <c r="B10843">
        <v>5</v>
      </c>
      <c r="C10843">
        <v>98</v>
      </c>
      <c r="D10843" s="3"/>
      <c r="E10843" s="3"/>
    </row>
    <row r="10844" spans="1:5" x14ac:dyDescent="0.4">
      <c r="A10844">
        <v>2025</v>
      </c>
      <c r="B10844">
        <v>5</v>
      </c>
      <c r="C10844">
        <v>99</v>
      </c>
      <c r="D10844" s="3"/>
      <c r="E10844" s="3"/>
    </row>
    <row r="10845" spans="1:5" x14ac:dyDescent="0.4">
      <c r="A10845">
        <v>2025</v>
      </c>
      <c r="B10845">
        <v>5</v>
      </c>
      <c r="C10845">
        <v>100</v>
      </c>
      <c r="D10845" s="3"/>
      <c r="E10845" s="3"/>
    </row>
    <row r="10846" spans="1:5" x14ac:dyDescent="0.4">
      <c r="A10846">
        <v>2025</v>
      </c>
      <c r="B10846">
        <v>5</v>
      </c>
      <c r="C10846">
        <v>101</v>
      </c>
      <c r="D10846" s="3"/>
      <c r="E10846" s="3"/>
    </row>
    <row r="10847" spans="1:5" x14ac:dyDescent="0.4">
      <c r="A10847">
        <v>2025</v>
      </c>
      <c r="B10847">
        <v>5</v>
      </c>
      <c r="C10847">
        <v>102</v>
      </c>
      <c r="D10847" s="3"/>
      <c r="E10847" s="3"/>
    </row>
    <row r="10848" spans="1:5" x14ac:dyDescent="0.4">
      <c r="A10848">
        <v>2025</v>
      </c>
      <c r="B10848">
        <v>5</v>
      </c>
      <c r="C10848">
        <v>103</v>
      </c>
      <c r="D10848" s="3"/>
      <c r="E10848" s="3"/>
    </row>
    <row r="10849" spans="1:5" x14ac:dyDescent="0.4">
      <c r="A10849">
        <v>2025</v>
      </c>
      <c r="B10849">
        <v>5</v>
      </c>
      <c r="C10849">
        <v>104</v>
      </c>
      <c r="D10849" s="3"/>
      <c r="E10849" s="3"/>
    </row>
    <row r="10850" spans="1:5" x14ac:dyDescent="0.4">
      <c r="A10850">
        <v>2025</v>
      </c>
      <c r="B10850">
        <v>5</v>
      </c>
      <c r="C10850">
        <v>105</v>
      </c>
      <c r="D10850" s="3"/>
      <c r="E10850" s="3"/>
    </row>
    <row r="10851" spans="1:5" x14ac:dyDescent="0.4">
      <c r="A10851">
        <v>2025</v>
      </c>
      <c r="B10851">
        <v>5</v>
      </c>
      <c r="C10851">
        <v>106</v>
      </c>
      <c r="D10851" s="3"/>
      <c r="E10851" s="3"/>
    </row>
    <row r="10852" spans="1:5" x14ac:dyDescent="0.4">
      <c r="A10852">
        <v>2025</v>
      </c>
      <c r="B10852">
        <v>5</v>
      </c>
      <c r="C10852">
        <v>107</v>
      </c>
      <c r="D10852" s="3"/>
      <c r="E10852" s="3"/>
    </row>
    <row r="10853" spans="1:5" x14ac:dyDescent="0.4">
      <c r="A10853">
        <v>2025</v>
      </c>
      <c r="B10853">
        <v>5</v>
      </c>
      <c r="C10853">
        <v>108</v>
      </c>
      <c r="D10853" s="3"/>
      <c r="E10853" s="3"/>
    </row>
    <row r="10854" spans="1:5" x14ac:dyDescent="0.4">
      <c r="A10854">
        <v>2025</v>
      </c>
      <c r="B10854">
        <v>5</v>
      </c>
      <c r="C10854">
        <v>109</v>
      </c>
      <c r="D10854" s="3"/>
      <c r="E10854" s="3"/>
    </row>
    <row r="10855" spans="1:5" x14ac:dyDescent="0.4">
      <c r="A10855">
        <v>2025</v>
      </c>
      <c r="B10855">
        <v>5</v>
      </c>
      <c r="C10855">
        <v>110</v>
      </c>
      <c r="D10855" s="3"/>
      <c r="E10855" s="3"/>
    </row>
    <row r="10856" spans="1:5" x14ac:dyDescent="0.4">
      <c r="A10856">
        <v>2025</v>
      </c>
      <c r="B10856">
        <v>5</v>
      </c>
      <c r="C10856">
        <v>111</v>
      </c>
      <c r="D10856" s="3"/>
      <c r="E10856" s="3"/>
    </row>
    <row r="10857" spans="1:5" x14ac:dyDescent="0.4">
      <c r="A10857">
        <v>2025</v>
      </c>
      <c r="B10857">
        <v>5</v>
      </c>
      <c r="C10857">
        <v>112</v>
      </c>
      <c r="D10857" s="3"/>
      <c r="E10857" s="3"/>
    </row>
    <row r="10858" spans="1:5" x14ac:dyDescent="0.4">
      <c r="A10858">
        <v>2025</v>
      </c>
      <c r="B10858">
        <v>5</v>
      </c>
      <c r="C10858">
        <v>113</v>
      </c>
      <c r="D10858" s="3"/>
      <c r="E10858" s="3"/>
    </row>
    <row r="10859" spans="1:5" x14ac:dyDescent="0.4">
      <c r="A10859">
        <v>2025</v>
      </c>
      <c r="B10859">
        <v>5</v>
      </c>
      <c r="C10859">
        <v>114</v>
      </c>
      <c r="D10859" s="3"/>
      <c r="E10859" s="3"/>
    </row>
    <row r="10860" spans="1:5" x14ac:dyDescent="0.4">
      <c r="A10860">
        <v>2025</v>
      </c>
      <c r="B10860">
        <v>5</v>
      </c>
      <c r="C10860">
        <v>115</v>
      </c>
      <c r="D10860" s="3"/>
      <c r="E10860" s="3"/>
    </row>
    <row r="10861" spans="1:5" x14ac:dyDescent="0.4">
      <c r="A10861">
        <v>2025</v>
      </c>
      <c r="B10861">
        <v>5</v>
      </c>
      <c r="C10861">
        <v>116</v>
      </c>
      <c r="D10861" s="3"/>
      <c r="E10861" s="3"/>
    </row>
    <row r="10862" spans="1:5" x14ac:dyDescent="0.4">
      <c r="A10862">
        <v>2025</v>
      </c>
      <c r="B10862">
        <v>5</v>
      </c>
      <c r="C10862">
        <v>117</v>
      </c>
      <c r="D10862" s="3"/>
      <c r="E10862" s="3"/>
    </row>
    <row r="10863" spans="1:5" x14ac:dyDescent="0.4">
      <c r="A10863">
        <v>2025</v>
      </c>
      <c r="B10863">
        <v>5</v>
      </c>
      <c r="C10863">
        <v>118</v>
      </c>
      <c r="D10863" s="3"/>
      <c r="E10863" s="3"/>
    </row>
    <row r="10864" spans="1:5" x14ac:dyDescent="0.4">
      <c r="A10864">
        <v>2025</v>
      </c>
      <c r="B10864">
        <v>5</v>
      </c>
      <c r="C10864">
        <v>119</v>
      </c>
      <c r="D10864" s="3"/>
      <c r="E10864" s="3"/>
    </row>
    <row r="10865" spans="1:5" x14ac:dyDescent="0.4">
      <c r="A10865">
        <v>2025</v>
      </c>
      <c r="B10865">
        <v>5</v>
      </c>
      <c r="C10865">
        <v>120</v>
      </c>
      <c r="D10865" s="3"/>
      <c r="E10865" s="3"/>
    </row>
    <row r="10866" spans="1:5" x14ac:dyDescent="0.4">
      <c r="A10866">
        <v>2025</v>
      </c>
      <c r="B10866">
        <v>5</v>
      </c>
      <c r="C10866">
        <v>121</v>
      </c>
      <c r="D10866" s="3"/>
      <c r="E10866" s="3"/>
    </row>
    <row r="10867" spans="1:5" x14ac:dyDescent="0.4">
      <c r="A10867">
        <v>2025</v>
      </c>
      <c r="B10867">
        <v>5</v>
      </c>
      <c r="C10867">
        <v>122</v>
      </c>
      <c r="D10867" s="3"/>
      <c r="E10867" s="3"/>
    </row>
    <row r="10868" spans="1:5" x14ac:dyDescent="0.4">
      <c r="A10868">
        <v>2025</v>
      </c>
      <c r="B10868">
        <v>5</v>
      </c>
      <c r="C10868">
        <v>123</v>
      </c>
      <c r="D10868" s="3"/>
      <c r="E10868" s="3"/>
    </row>
    <row r="10869" spans="1:5" x14ac:dyDescent="0.4">
      <c r="A10869">
        <v>2025</v>
      </c>
      <c r="B10869">
        <v>5</v>
      </c>
      <c r="C10869">
        <v>124</v>
      </c>
      <c r="D10869" s="3"/>
      <c r="E10869" s="3"/>
    </row>
    <row r="10870" spans="1:5" x14ac:dyDescent="0.4">
      <c r="A10870">
        <v>2025</v>
      </c>
      <c r="B10870">
        <v>5</v>
      </c>
      <c r="C10870">
        <v>125</v>
      </c>
      <c r="D10870" s="3"/>
      <c r="E10870" s="3"/>
    </row>
    <row r="10871" spans="1:5" x14ac:dyDescent="0.4">
      <c r="A10871">
        <v>2025</v>
      </c>
      <c r="B10871">
        <v>5</v>
      </c>
      <c r="C10871">
        <v>126</v>
      </c>
      <c r="D10871" s="3"/>
      <c r="E10871" s="3"/>
    </row>
    <row r="10872" spans="1:5" x14ac:dyDescent="0.4">
      <c r="A10872">
        <v>2025</v>
      </c>
      <c r="B10872">
        <v>5</v>
      </c>
      <c r="C10872">
        <v>127</v>
      </c>
      <c r="D10872" s="3"/>
      <c r="E10872" s="3"/>
    </row>
    <row r="10873" spans="1:5" x14ac:dyDescent="0.4">
      <c r="A10873">
        <v>2025</v>
      </c>
      <c r="B10873">
        <v>5</v>
      </c>
      <c r="C10873">
        <v>128</v>
      </c>
      <c r="D10873" s="3"/>
      <c r="E10873" s="3"/>
    </row>
    <row r="10874" spans="1:5" x14ac:dyDescent="0.4">
      <c r="A10874">
        <v>2025</v>
      </c>
      <c r="B10874">
        <v>5</v>
      </c>
      <c r="C10874">
        <v>129</v>
      </c>
      <c r="D10874" s="3"/>
      <c r="E10874" s="3"/>
    </row>
    <row r="10875" spans="1:5" x14ac:dyDescent="0.4">
      <c r="A10875">
        <v>2025</v>
      </c>
      <c r="B10875">
        <v>5</v>
      </c>
      <c r="C10875">
        <v>130</v>
      </c>
      <c r="D10875" s="3"/>
      <c r="E10875" s="3"/>
    </row>
    <row r="10876" spans="1:5" x14ac:dyDescent="0.4">
      <c r="A10876">
        <v>2025</v>
      </c>
      <c r="B10876">
        <v>6</v>
      </c>
      <c r="C10876">
        <v>0</v>
      </c>
      <c r="D10876" s="3"/>
      <c r="E10876" s="3"/>
    </row>
    <row r="10877" spans="1:5" x14ac:dyDescent="0.4">
      <c r="A10877">
        <v>2025</v>
      </c>
      <c r="B10877">
        <v>6</v>
      </c>
      <c r="C10877">
        <v>1</v>
      </c>
      <c r="D10877" s="3"/>
      <c r="E10877" s="3"/>
    </row>
    <row r="10878" spans="1:5" x14ac:dyDescent="0.4">
      <c r="A10878">
        <v>2025</v>
      </c>
      <c r="B10878">
        <v>6</v>
      </c>
      <c r="C10878">
        <v>2</v>
      </c>
      <c r="D10878" s="3"/>
      <c r="E10878" s="3"/>
    </row>
    <row r="10879" spans="1:5" x14ac:dyDescent="0.4">
      <c r="A10879">
        <v>2025</v>
      </c>
      <c r="B10879">
        <v>6</v>
      </c>
      <c r="C10879">
        <v>3</v>
      </c>
      <c r="D10879" s="3"/>
      <c r="E10879" s="3"/>
    </row>
    <row r="10880" spans="1:5" x14ac:dyDescent="0.4">
      <c r="A10880">
        <v>2025</v>
      </c>
      <c r="B10880">
        <v>6</v>
      </c>
      <c r="C10880">
        <v>4</v>
      </c>
      <c r="D10880" s="3"/>
      <c r="E10880" s="3"/>
    </row>
    <row r="10881" spans="1:5" x14ac:dyDescent="0.4">
      <c r="A10881">
        <v>2025</v>
      </c>
      <c r="B10881">
        <v>6</v>
      </c>
      <c r="C10881">
        <v>5</v>
      </c>
      <c r="D10881" s="3"/>
      <c r="E10881" s="3"/>
    </row>
    <row r="10882" spans="1:5" x14ac:dyDescent="0.4">
      <c r="A10882">
        <v>2025</v>
      </c>
      <c r="B10882">
        <v>6</v>
      </c>
      <c r="C10882">
        <v>6</v>
      </c>
      <c r="D10882" s="3"/>
      <c r="E10882" s="3"/>
    </row>
    <row r="10883" spans="1:5" x14ac:dyDescent="0.4">
      <c r="A10883">
        <v>2025</v>
      </c>
      <c r="B10883">
        <v>6</v>
      </c>
      <c r="C10883">
        <v>7</v>
      </c>
      <c r="D10883" s="3"/>
      <c r="E10883" s="3"/>
    </row>
    <row r="10884" spans="1:5" x14ac:dyDescent="0.4">
      <c r="A10884">
        <v>2025</v>
      </c>
      <c r="B10884">
        <v>6</v>
      </c>
      <c r="C10884">
        <v>8</v>
      </c>
      <c r="D10884" s="3"/>
      <c r="E10884" s="3"/>
    </row>
    <row r="10885" spans="1:5" x14ac:dyDescent="0.4">
      <c r="A10885">
        <v>2025</v>
      </c>
      <c r="B10885">
        <v>6</v>
      </c>
      <c r="C10885">
        <v>9</v>
      </c>
      <c r="D10885" s="3"/>
      <c r="E10885" s="3"/>
    </row>
    <row r="10886" spans="1:5" x14ac:dyDescent="0.4">
      <c r="A10886">
        <v>2025</v>
      </c>
      <c r="B10886">
        <v>6</v>
      </c>
      <c r="C10886">
        <v>10</v>
      </c>
      <c r="D10886" s="3"/>
      <c r="E10886" s="3"/>
    </row>
    <row r="10887" spans="1:5" x14ac:dyDescent="0.4">
      <c r="A10887">
        <v>2025</v>
      </c>
      <c r="B10887">
        <v>6</v>
      </c>
      <c r="C10887">
        <v>11</v>
      </c>
      <c r="D10887" s="3"/>
      <c r="E10887" s="3"/>
    </row>
    <row r="10888" spans="1:5" x14ac:dyDescent="0.4">
      <c r="A10888">
        <v>2025</v>
      </c>
      <c r="B10888">
        <v>6</v>
      </c>
      <c r="C10888">
        <v>12</v>
      </c>
      <c r="D10888" s="3"/>
      <c r="E10888" s="3"/>
    </row>
    <row r="10889" spans="1:5" x14ac:dyDescent="0.4">
      <c r="A10889">
        <v>2025</v>
      </c>
      <c r="B10889">
        <v>6</v>
      </c>
      <c r="C10889">
        <v>13</v>
      </c>
      <c r="D10889" s="3"/>
      <c r="E10889" s="3"/>
    </row>
    <row r="10890" spans="1:5" x14ac:dyDescent="0.4">
      <c r="A10890">
        <v>2025</v>
      </c>
      <c r="B10890">
        <v>6</v>
      </c>
      <c r="C10890">
        <v>14</v>
      </c>
      <c r="D10890" s="3"/>
      <c r="E10890" s="3"/>
    </row>
    <row r="10891" spans="1:5" x14ac:dyDescent="0.4">
      <c r="A10891">
        <v>2025</v>
      </c>
      <c r="B10891">
        <v>6</v>
      </c>
      <c r="C10891">
        <v>15</v>
      </c>
      <c r="D10891" s="3"/>
      <c r="E10891" s="3"/>
    </row>
    <row r="10892" spans="1:5" x14ac:dyDescent="0.4">
      <c r="A10892">
        <v>2025</v>
      </c>
      <c r="B10892">
        <v>6</v>
      </c>
      <c r="C10892">
        <v>16</v>
      </c>
      <c r="D10892" s="3"/>
      <c r="E10892" s="3"/>
    </row>
    <row r="10893" spans="1:5" x14ac:dyDescent="0.4">
      <c r="A10893">
        <v>2025</v>
      </c>
      <c r="B10893">
        <v>6</v>
      </c>
      <c r="C10893">
        <v>17</v>
      </c>
      <c r="D10893" s="3"/>
      <c r="E10893" s="3"/>
    </row>
    <row r="10894" spans="1:5" x14ac:dyDescent="0.4">
      <c r="A10894">
        <v>2025</v>
      </c>
      <c r="B10894">
        <v>6</v>
      </c>
      <c r="C10894">
        <v>18</v>
      </c>
      <c r="D10894" s="3"/>
      <c r="E10894" s="3"/>
    </row>
    <row r="10895" spans="1:5" x14ac:dyDescent="0.4">
      <c r="A10895">
        <v>2025</v>
      </c>
      <c r="B10895">
        <v>6</v>
      </c>
      <c r="C10895">
        <v>19</v>
      </c>
      <c r="D10895" s="3"/>
      <c r="E10895" s="3"/>
    </row>
    <row r="10896" spans="1:5" x14ac:dyDescent="0.4">
      <c r="A10896">
        <v>2025</v>
      </c>
      <c r="B10896">
        <v>6</v>
      </c>
      <c r="C10896">
        <v>20</v>
      </c>
      <c r="D10896" s="3"/>
      <c r="E10896" s="3"/>
    </row>
    <row r="10897" spans="1:5" x14ac:dyDescent="0.4">
      <c r="A10897">
        <v>2025</v>
      </c>
      <c r="B10897">
        <v>6</v>
      </c>
      <c r="C10897">
        <v>21</v>
      </c>
      <c r="D10897" s="3"/>
      <c r="E10897" s="3"/>
    </row>
    <row r="10898" spans="1:5" x14ac:dyDescent="0.4">
      <c r="A10898">
        <v>2025</v>
      </c>
      <c r="B10898">
        <v>6</v>
      </c>
      <c r="C10898">
        <v>22</v>
      </c>
      <c r="D10898" s="3"/>
      <c r="E10898" s="3"/>
    </row>
    <row r="10899" spans="1:5" x14ac:dyDescent="0.4">
      <c r="A10899">
        <v>2025</v>
      </c>
      <c r="B10899">
        <v>6</v>
      </c>
      <c r="C10899">
        <v>23</v>
      </c>
      <c r="D10899" s="3"/>
      <c r="E10899" s="3"/>
    </row>
    <row r="10900" spans="1:5" x14ac:dyDescent="0.4">
      <c r="A10900">
        <v>2025</v>
      </c>
      <c r="B10900">
        <v>6</v>
      </c>
      <c r="C10900">
        <v>24</v>
      </c>
      <c r="D10900" s="3"/>
      <c r="E10900" s="3"/>
    </row>
    <row r="10901" spans="1:5" x14ac:dyDescent="0.4">
      <c r="A10901">
        <v>2025</v>
      </c>
      <c r="B10901">
        <v>6</v>
      </c>
      <c r="C10901">
        <v>25</v>
      </c>
      <c r="D10901" s="3"/>
      <c r="E10901" s="3"/>
    </row>
    <row r="10902" spans="1:5" x14ac:dyDescent="0.4">
      <c r="A10902">
        <v>2025</v>
      </c>
      <c r="B10902">
        <v>6</v>
      </c>
      <c r="C10902">
        <v>26</v>
      </c>
      <c r="D10902" s="3"/>
      <c r="E10902" s="3"/>
    </row>
    <row r="10903" spans="1:5" x14ac:dyDescent="0.4">
      <c r="A10903">
        <v>2025</v>
      </c>
      <c r="B10903">
        <v>6</v>
      </c>
      <c r="C10903">
        <v>27</v>
      </c>
      <c r="D10903" s="3"/>
      <c r="E10903" s="3"/>
    </row>
    <row r="10904" spans="1:5" x14ac:dyDescent="0.4">
      <c r="A10904">
        <v>2025</v>
      </c>
      <c r="B10904">
        <v>6</v>
      </c>
      <c r="C10904">
        <v>28</v>
      </c>
      <c r="D10904" s="3"/>
      <c r="E10904" s="3"/>
    </row>
    <row r="10905" spans="1:5" x14ac:dyDescent="0.4">
      <c r="A10905">
        <v>2025</v>
      </c>
      <c r="B10905">
        <v>6</v>
      </c>
      <c r="C10905">
        <v>29</v>
      </c>
      <c r="D10905" s="3"/>
      <c r="E10905" s="3"/>
    </row>
    <row r="10906" spans="1:5" x14ac:dyDescent="0.4">
      <c r="A10906">
        <v>2025</v>
      </c>
      <c r="B10906">
        <v>6</v>
      </c>
      <c r="C10906">
        <v>30</v>
      </c>
      <c r="D10906" s="3"/>
      <c r="E10906" s="3"/>
    </row>
    <row r="10907" spans="1:5" x14ac:dyDescent="0.4">
      <c r="A10907">
        <v>2025</v>
      </c>
      <c r="B10907">
        <v>6</v>
      </c>
      <c r="C10907">
        <v>31</v>
      </c>
      <c r="D10907" s="3"/>
      <c r="E10907" s="3"/>
    </row>
    <row r="10908" spans="1:5" x14ac:dyDescent="0.4">
      <c r="A10908">
        <v>2025</v>
      </c>
      <c r="B10908">
        <v>6</v>
      </c>
      <c r="C10908">
        <v>32</v>
      </c>
      <c r="D10908" s="3"/>
      <c r="E10908" s="3"/>
    </row>
    <row r="10909" spans="1:5" x14ac:dyDescent="0.4">
      <c r="A10909">
        <v>2025</v>
      </c>
      <c r="B10909">
        <v>6</v>
      </c>
      <c r="C10909">
        <v>33</v>
      </c>
      <c r="D10909" s="3"/>
      <c r="E10909" s="3"/>
    </row>
    <row r="10910" spans="1:5" x14ac:dyDescent="0.4">
      <c r="A10910">
        <v>2025</v>
      </c>
      <c r="B10910">
        <v>6</v>
      </c>
      <c r="C10910">
        <v>34</v>
      </c>
      <c r="D10910" s="3"/>
      <c r="E10910" s="3"/>
    </row>
    <row r="10911" spans="1:5" x14ac:dyDescent="0.4">
      <c r="A10911">
        <v>2025</v>
      </c>
      <c r="B10911">
        <v>6</v>
      </c>
      <c r="C10911">
        <v>35</v>
      </c>
      <c r="D10911" s="3"/>
      <c r="E10911" s="3"/>
    </row>
    <row r="10912" spans="1:5" x14ac:dyDescent="0.4">
      <c r="A10912">
        <v>2025</v>
      </c>
      <c r="B10912">
        <v>6</v>
      </c>
      <c r="C10912">
        <v>36</v>
      </c>
      <c r="D10912" s="3"/>
      <c r="E10912" s="3"/>
    </row>
    <row r="10913" spans="1:5" x14ac:dyDescent="0.4">
      <c r="A10913">
        <v>2025</v>
      </c>
      <c r="B10913">
        <v>6</v>
      </c>
      <c r="C10913">
        <v>37</v>
      </c>
      <c r="D10913" s="3"/>
      <c r="E10913" s="3"/>
    </row>
    <row r="10914" spans="1:5" x14ac:dyDescent="0.4">
      <c r="A10914">
        <v>2025</v>
      </c>
      <c r="B10914">
        <v>6</v>
      </c>
      <c r="C10914">
        <v>38</v>
      </c>
      <c r="D10914" s="3"/>
      <c r="E10914" s="3"/>
    </row>
    <row r="10915" spans="1:5" x14ac:dyDescent="0.4">
      <c r="A10915">
        <v>2025</v>
      </c>
      <c r="B10915">
        <v>6</v>
      </c>
      <c r="C10915">
        <v>39</v>
      </c>
      <c r="D10915" s="3"/>
      <c r="E10915" s="3"/>
    </row>
    <row r="10916" spans="1:5" x14ac:dyDescent="0.4">
      <c r="A10916">
        <v>2025</v>
      </c>
      <c r="B10916">
        <v>6</v>
      </c>
      <c r="C10916">
        <v>40</v>
      </c>
      <c r="D10916" s="3"/>
      <c r="E10916" s="3"/>
    </row>
    <row r="10917" spans="1:5" x14ac:dyDescent="0.4">
      <c r="A10917">
        <v>2025</v>
      </c>
      <c r="B10917">
        <v>6</v>
      </c>
      <c r="C10917">
        <v>41</v>
      </c>
      <c r="D10917" s="3"/>
      <c r="E10917" s="3"/>
    </row>
    <row r="10918" spans="1:5" x14ac:dyDescent="0.4">
      <c r="A10918">
        <v>2025</v>
      </c>
      <c r="B10918">
        <v>6</v>
      </c>
      <c r="C10918">
        <v>42</v>
      </c>
      <c r="D10918" s="3"/>
      <c r="E10918" s="3"/>
    </row>
    <row r="10919" spans="1:5" x14ac:dyDescent="0.4">
      <c r="A10919">
        <v>2025</v>
      </c>
      <c r="B10919">
        <v>6</v>
      </c>
      <c r="C10919">
        <v>43</v>
      </c>
      <c r="D10919" s="3"/>
      <c r="E10919" s="3"/>
    </row>
    <row r="10920" spans="1:5" x14ac:dyDescent="0.4">
      <c r="A10920">
        <v>2025</v>
      </c>
      <c r="B10920">
        <v>6</v>
      </c>
      <c r="C10920">
        <v>44</v>
      </c>
      <c r="D10920" s="3"/>
      <c r="E10920" s="3"/>
    </row>
    <row r="10921" spans="1:5" x14ac:dyDescent="0.4">
      <c r="A10921">
        <v>2025</v>
      </c>
      <c r="B10921">
        <v>6</v>
      </c>
      <c r="C10921">
        <v>45</v>
      </c>
      <c r="D10921" s="3"/>
      <c r="E10921" s="3"/>
    </row>
    <row r="10922" spans="1:5" x14ac:dyDescent="0.4">
      <c r="A10922">
        <v>2025</v>
      </c>
      <c r="B10922">
        <v>6</v>
      </c>
      <c r="C10922">
        <v>46</v>
      </c>
      <c r="D10922" s="3"/>
      <c r="E10922" s="3"/>
    </row>
    <row r="10923" spans="1:5" x14ac:dyDescent="0.4">
      <c r="A10923">
        <v>2025</v>
      </c>
      <c r="B10923">
        <v>6</v>
      </c>
      <c r="C10923">
        <v>47</v>
      </c>
      <c r="D10923" s="3"/>
      <c r="E10923" s="3"/>
    </row>
    <row r="10924" spans="1:5" x14ac:dyDescent="0.4">
      <c r="A10924">
        <v>2025</v>
      </c>
      <c r="B10924">
        <v>6</v>
      </c>
      <c r="C10924">
        <v>48</v>
      </c>
      <c r="D10924" s="3"/>
      <c r="E10924" s="3"/>
    </row>
    <row r="10925" spans="1:5" x14ac:dyDescent="0.4">
      <c r="A10925">
        <v>2025</v>
      </c>
      <c r="B10925">
        <v>6</v>
      </c>
      <c r="C10925">
        <v>49</v>
      </c>
      <c r="D10925" s="3"/>
      <c r="E10925" s="3"/>
    </row>
    <row r="10926" spans="1:5" x14ac:dyDescent="0.4">
      <c r="A10926">
        <v>2025</v>
      </c>
      <c r="B10926">
        <v>6</v>
      </c>
      <c r="C10926">
        <v>50</v>
      </c>
      <c r="D10926" s="3"/>
      <c r="E10926" s="3"/>
    </row>
    <row r="10927" spans="1:5" x14ac:dyDescent="0.4">
      <c r="A10927">
        <v>2025</v>
      </c>
      <c r="B10927">
        <v>6</v>
      </c>
      <c r="C10927">
        <v>51</v>
      </c>
      <c r="D10927" s="3"/>
      <c r="E10927" s="3"/>
    </row>
    <row r="10928" spans="1:5" x14ac:dyDescent="0.4">
      <c r="A10928">
        <v>2025</v>
      </c>
      <c r="B10928">
        <v>6</v>
      </c>
      <c r="C10928">
        <v>52</v>
      </c>
      <c r="D10928" s="3"/>
      <c r="E10928" s="3"/>
    </row>
    <row r="10929" spans="1:5" x14ac:dyDescent="0.4">
      <c r="A10929">
        <v>2025</v>
      </c>
      <c r="B10929">
        <v>6</v>
      </c>
      <c r="C10929">
        <v>53</v>
      </c>
      <c r="D10929" s="3"/>
      <c r="E10929" s="3"/>
    </row>
    <row r="10930" spans="1:5" x14ac:dyDescent="0.4">
      <c r="A10930">
        <v>2025</v>
      </c>
      <c r="B10930">
        <v>6</v>
      </c>
      <c r="C10930">
        <v>54</v>
      </c>
      <c r="D10930" s="3"/>
      <c r="E10930" s="3"/>
    </row>
    <row r="10931" spans="1:5" x14ac:dyDescent="0.4">
      <c r="A10931">
        <v>2025</v>
      </c>
      <c r="B10931">
        <v>6</v>
      </c>
      <c r="C10931">
        <v>55</v>
      </c>
      <c r="D10931" s="3"/>
      <c r="E10931" s="3"/>
    </row>
    <row r="10932" spans="1:5" x14ac:dyDescent="0.4">
      <c r="A10932">
        <v>2025</v>
      </c>
      <c r="B10932">
        <v>6</v>
      </c>
      <c r="C10932">
        <v>56</v>
      </c>
      <c r="D10932" s="3"/>
      <c r="E10932" s="3"/>
    </row>
    <row r="10933" spans="1:5" x14ac:dyDescent="0.4">
      <c r="A10933">
        <v>2025</v>
      </c>
      <c r="B10933">
        <v>6</v>
      </c>
      <c r="C10933">
        <v>57</v>
      </c>
      <c r="D10933" s="3"/>
      <c r="E10933" s="3"/>
    </row>
    <row r="10934" spans="1:5" x14ac:dyDescent="0.4">
      <c r="A10934">
        <v>2025</v>
      </c>
      <c r="B10934">
        <v>6</v>
      </c>
      <c r="C10934">
        <v>58</v>
      </c>
      <c r="D10934" s="3"/>
      <c r="E10934" s="3"/>
    </row>
    <row r="10935" spans="1:5" x14ac:dyDescent="0.4">
      <c r="A10935">
        <v>2025</v>
      </c>
      <c r="B10935">
        <v>6</v>
      </c>
      <c r="C10935">
        <v>59</v>
      </c>
      <c r="D10935" s="3"/>
      <c r="E10935" s="3"/>
    </row>
    <row r="10936" spans="1:5" x14ac:dyDescent="0.4">
      <c r="A10936">
        <v>2025</v>
      </c>
      <c r="B10936">
        <v>6</v>
      </c>
      <c r="C10936">
        <v>60</v>
      </c>
      <c r="D10936" s="3"/>
      <c r="E10936" s="3"/>
    </row>
    <row r="10937" spans="1:5" x14ac:dyDescent="0.4">
      <c r="A10937">
        <v>2025</v>
      </c>
      <c r="B10937">
        <v>6</v>
      </c>
      <c r="C10937">
        <v>61</v>
      </c>
      <c r="D10937" s="3"/>
      <c r="E10937" s="3"/>
    </row>
    <row r="10938" spans="1:5" x14ac:dyDescent="0.4">
      <c r="A10938">
        <v>2025</v>
      </c>
      <c r="B10938">
        <v>6</v>
      </c>
      <c r="C10938">
        <v>62</v>
      </c>
      <c r="D10938" s="3"/>
      <c r="E10938" s="3"/>
    </row>
    <row r="10939" spans="1:5" x14ac:dyDescent="0.4">
      <c r="A10939">
        <v>2025</v>
      </c>
      <c r="B10939">
        <v>6</v>
      </c>
      <c r="C10939">
        <v>63</v>
      </c>
      <c r="D10939" s="3"/>
      <c r="E10939" s="3"/>
    </row>
    <row r="10940" spans="1:5" x14ac:dyDescent="0.4">
      <c r="A10940">
        <v>2025</v>
      </c>
      <c r="B10940">
        <v>6</v>
      </c>
      <c r="C10940">
        <v>64</v>
      </c>
      <c r="D10940" s="3"/>
      <c r="E10940" s="3"/>
    </row>
    <row r="10941" spans="1:5" x14ac:dyDescent="0.4">
      <c r="A10941">
        <v>2025</v>
      </c>
      <c r="B10941">
        <v>6</v>
      </c>
      <c r="C10941">
        <v>65</v>
      </c>
      <c r="D10941" s="3"/>
      <c r="E10941" s="3"/>
    </row>
    <row r="10942" spans="1:5" x14ac:dyDescent="0.4">
      <c r="A10942">
        <v>2025</v>
      </c>
      <c r="B10942">
        <v>6</v>
      </c>
      <c r="C10942">
        <v>66</v>
      </c>
      <c r="D10942" s="3"/>
      <c r="E10942" s="3"/>
    </row>
    <row r="10943" spans="1:5" x14ac:dyDescent="0.4">
      <c r="A10943">
        <v>2025</v>
      </c>
      <c r="B10943">
        <v>6</v>
      </c>
      <c r="C10943">
        <v>67</v>
      </c>
      <c r="D10943" s="3"/>
      <c r="E10943" s="3"/>
    </row>
    <row r="10944" spans="1:5" x14ac:dyDescent="0.4">
      <c r="A10944">
        <v>2025</v>
      </c>
      <c r="B10944">
        <v>6</v>
      </c>
      <c r="C10944">
        <v>68</v>
      </c>
      <c r="D10944" s="3"/>
      <c r="E10944" s="3"/>
    </row>
    <row r="10945" spans="1:5" x14ac:dyDescent="0.4">
      <c r="A10945">
        <v>2025</v>
      </c>
      <c r="B10945">
        <v>6</v>
      </c>
      <c r="C10945">
        <v>69</v>
      </c>
      <c r="D10945" s="3"/>
      <c r="E10945" s="3"/>
    </row>
    <row r="10946" spans="1:5" x14ac:dyDescent="0.4">
      <c r="A10946">
        <v>2025</v>
      </c>
      <c r="B10946">
        <v>6</v>
      </c>
      <c r="C10946">
        <v>70</v>
      </c>
      <c r="D10946" s="3"/>
      <c r="E10946" s="3"/>
    </row>
    <row r="10947" spans="1:5" x14ac:dyDescent="0.4">
      <c r="A10947">
        <v>2025</v>
      </c>
      <c r="B10947">
        <v>6</v>
      </c>
      <c r="C10947">
        <v>71</v>
      </c>
      <c r="D10947" s="3"/>
      <c r="E10947" s="3"/>
    </row>
    <row r="10948" spans="1:5" x14ac:dyDescent="0.4">
      <c r="A10948">
        <v>2025</v>
      </c>
      <c r="B10948">
        <v>6</v>
      </c>
      <c r="C10948">
        <v>72</v>
      </c>
      <c r="D10948" s="3"/>
      <c r="E10948" s="3"/>
    </row>
    <row r="10949" spans="1:5" x14ac:dyDescent="0.4">
      <c r="A10949">
        <v>2025</v>
      </c>
      <c r="B10949">
        <v>6</v>
      </c>
      <c r="C10949">
        <v>73</v>
      </c>
      <c r="D10949" s="3"/>
      <c r="E10949" s="3"/>
    </row>
    <row r="10950" spans="1:5" x14ac:dyDescent="0.4">
      <c r="A10950">
        <v>2025</v>
      </c>
      <c r="B10950">
        <v>6</v>
      </c>
      <c r="C10950">
        <v>74</v>
      </c>
      <c r="D10950" s="3"/>
      <c r="E10950" s="3"/>
    </row>
    <row r="10951" spans="1:5" x14ac:dyDescent="0.4">
      <c r="A10951">
        <v>2025</v>
      </c>
      <c r="B10951">
        <v>6</v>
      </c>
      <c r="C10951">
        <v>75</v>
      </c>
      <c r="D10951" s="3"/>
      <c r="E10951" s="3"/>
    </row>
    <row r="10952" spans="1:5" x14ac:dyDescent="0.4">
      <c r="A10952">
        <v>2025</v>
      </c>
      <c r="B10952">
        <v>6</v>
      </c>
      <c r="C10952">
        <v>76</v>
      </c>
      <c r="D10952" s="3"/>
      <c r="E10952" s="3"/>
    </row>
    <row r="10953" spans="1:5" x14ac:dyDescent="0.4">
      <c r="A10953">
        <v>2025</v>
      </c>
      <c r="B10953">
        <v>6</v>
      </c>
      <c r="C10953">
        <v>77</v>
      </c>
      <c r="D10953" s="3"/>
      <c r="E10953" s="3"/>
    </row>
    <row r="10954" spans="1:5" x14ac:dyDescent="0.4">
      <c r="A10954">
        <v>2025</v>
      </c>
      <c r="B10954">
        <v>6</v>
      </c>
      <c r="C10954">
        <v>78</v>
      </c>
      <c r="D10954" s="3"/>
      <c r="E10954" s="3"/>
    </row>
    <row r="10955" spans="1:5" x14ac:dyDescent="0.4">
      <c r="A10955">
        <v>2025</v>
      </c>
      <c r="B10955">
        <v>6</v>
      </c>
      <c r="C10955">
        <v>79</v>
      </c>
      <c r="D10955" s="3"/>
      <c r="E10955" s="3"/>
    </row>
    <row r="10956" spans="1:5" x14ac:dyDescent="0.4">
      <c r="A10956">
        <v>2025</v>
      </c>
      <c r="B10956">
        <v>6</v>
      </c>
      <c r="C10956">
        <v>80</v>
      </c>
      <c r="D10956" s="3"/>
      <c r="E10956" s="3"/>
    </row>
    <row r="10957" spans="1:5" x14ac:dyDescent="0.4">
      <c r="A10957">
        <v>2025</v>
      </c>
      <c r="B10957">
        <v>6</v>
      </c>
      <c r="C10957">
        <v>81</v>
      </c>
      <c r="D10957" s="3"/>
      <c r="E10957" s="3"/>
    </row>
    <row r="10958" spans="1:5" x14ac:dyDescent="0.4">
      <c r="A10958">
        <v>2025</v>
      </c>
      <c r="B10958">
        <v>6</v>
      </c>
      <c r="C10958">
        <v>82</v>
      </c>
      <c r="D10958" s="3"/>
      <c r="E10958" s="3"/>
    </row>
    <row r="10959" spans="1:5" x14ac:dyDescent="0.4">
      <c r="A10959">
        <v>2025</v>
      </c>
      <c r="B10959">
        <v>6</v>
      </c>
      <c r="C10959">
        <v>83</v>
      </c>
      <c r="D10959" s="3"/>
      <c r="E10959" s="3"/>
    </row>
    <row r="10960" spans="1:5" x14ac:dyDescent="0.4">
      <c r="A10960">
        <v>2025</v>
      </c>
      <c r="B10960">
        <v>6</v>
      </c>
      <c r="C10960">
        <v>84</v>
      </c>
      <c r="D10960" s="3"/>
      <c r="E10960" s="3"/>
    </row>
    <row r="10961" spans="1:5" x14ac:dyDescent="0.4">
      <c r="A10961">
        <v>2025</v>
      </c>
      <c r="B10961">
        <v>6</v>
      </c>
      <c r="C10961">
        <v>85</v>
      </c>
      <c r="D10961" s="3"/>
      <c r="E10961" s="3"/>
    </row>
    <row r="10962" spans="1:5" x14ac:dyDescent="0.4">
      <c r="A10962">
        <v>2025</v>
      </c>
      <c r="B10962">
        <v>6</v>
      </c>
      <c r="C10962">
        <v>86</v>
      </c>
      <c r="D10962" s="3"/>
      <c r="E10962" s="3"/>
    </row>
    <row r="10963" spans="1:5" x14ac:dyDescent="0.4">
      <c r="A10963">
        <v>2025</v>
      </c>
      <c r="B10963">
        <v>6</v>
      </c>
      <c r="C10963">
        <v>87</v>
      </c>
      <c r="D10963" s="3"/>
      <c r="E10963" s="3"/>
    </row>
    <row r="10964" spans="1:5" x14ac:dyDescent="0.4">
      <c r="A10964">
        <v>2025</v>
      </c>
      <c r="B10964">
        <v>6</v>
      </c>
      <c r="C10964">
        <v>88</v>
      </c>
      <c r="D10964" s="3"/>
      <c r="E10964" s="3"/>
    </row>
    <row r="10965" spans="1:5" x14ac:dyDescent="0.4">
      <c r="A10965">
        <v>2025</v>
      </c>
      <c r="B10965">
        <v>6</v>
      </c>
      <c r="C10965">
        <v>89</v>
      </c>
      <c r="D10965" s="3"/>
      <c r="E10965" s="3"/>
    </row>
    <row r="10966" spans="1:5" x14ac:dyDescent="0.4">
      <c r="A10966">
        <v>2025</v>
      </c>
      <c r="B10966">
        <v>6</v>
      </c>
      <c r="C10966">
        <v>90</v>
      </c>
      <c r="D10966" s="3"/>
      <c r="E10966" s="3"/>
    </row>
    <row r="10967" spans="1:5" x14ac:dyDescent="0.4">
      <c r="A10967">
        <v>2025</v>
      </c>
      <c r="B10967">
        <v>6</v>
      </c>
      <c r="C10967">
        <v>91</v>
      </c>
      <c r="D10967" s="3"/>
      <c r="E10967" s="3"/>
    </row>
    <row r="10968" spans="1:5" x14ac:dyDescent="0.4">
      <c r="A10968">
        <v>2025</v>
      </c>
      <c r="B10968">
        <v>6</v>
      </c>
      <c r="C10968">
        <v>92</v>
      </c>
      <c r="D10968" s="3"/>
      <c r="E10968" s="3"/>
    </row>
    <row r="10969" spans="1:5" x14ac:dyDescent="0.4">
      <c r="A10969">
        <v>2025</v>
      </c>
      <c r="B10969">
        <v>6</v>
      </c>
      <c r="C10969">
        <v>93</v>
      </c>
      <c r="D10969" s="3"/>
      <c r="E10969" s="3"/>
    </row>
    <row r="10970" spans="1:5" x14ac:dyDescent="0.4">
      <c r="A10970">
        <v>2025</v>
      </c>
      <c r="B10970">
        <v>6</v>
      </c>
      <c r="C10970">
        <v>94</v>
      </c>
      <c r="D10970" s="3"/>
      <c r="E10970" s="3"/>
    </row>
    <row r="10971" spans="1:5" x14ac:dyDescent="0.4">
      <c r="A10971">
        <v>2025</v>
      </c>
      <c r="B10971">
        <v>6</v>
      </c>
      <c r="C10971">
        <v>95</v>
      </c>
      <c r="D10971" s="3"/>
      <c r="E10971" s="3"/>
    </row>
    <row r="10972" spans="1:5" x14ac:dyDescent="0.4">
      <c r="A10972">
        <v>2025</v>
      </c>
      <c r="B10972">
        <v>6</v>
      </c>
      <c r="C10972">
        <v>96</v>
      </c>
      <c r="D10972" s="3"/>
      <c r="E10972" s="3"/>
    </row>
    <row r="10973" spans="1:5" x14ac:dyDescent="0.4">
      <c r="A10973">
        <v>2025</v>
      </c>
      <c r="B10973">
        <v>6</v>
      </c>
      <c r="C10973">
        <v>97</v>
      </c>
      <c r="D10973" s="3"/>
      <c r="E10973" s="3"/>
    </row>
    <row r="10974" spans="1:5" x14ac:dyDescent="0.4">
      <c r="A10974">
        <v>2025</v>
      </c>
      <c r="B10974">
        <v>6</v>
      </c>
      <c r="C10974">
        <v>98</v>
      </c>
      <c r="D10974" s="3"/>
      <c r="E10974" s="3"/>
    </row>
    <row r="10975" spans="1:5" x14ac:dyDescent="0.4">
      <c r="A10975">
        <v>2025</v>
      </c>
      <c r="B10975">
        <v>6</v>
      </c>
      <c r="C10975">
        <v>99</v>
      </c>
      <c r="D10975" s="3"/>
      <c r="E10975" s="3"/>
    </row>
    <row r="10976" spans="1:5" x14ac:dyDescent="0.4">
      <c r="A10976">
        <v>2025</v>
      </c>
      <c r="B10976">
        <v>6</v>
      </c>
      <c r="C10976">
        <v>100</v>
      </c>
      <c r="D10976" s="3"/>
      <c r="E10976" s="3"/>
    </row>
    <row r="10977" spans="1:5" x14ac:dyDescent="0.4">
      <c r="A10977">
        <v>2025</v>
      </c>
      <c r="B10977">
        <v>6</v>
      </c>
      <c r="C10977">
        <v>101</v>
      </c>
      <c r="D10977" s="3"/>
      <c r="E10977" s="3"/>
    </row>
    <row r="10978" spans="1:5" x14ac:dyDescent="0.4">
      <c r="A10978">
        <v>2025</v>
      </c>
      <c r="B10978">
        <v>6</v>
      </c>
      <c r="C10978">
        <v>102</v>
      </c>
      <c r="D10978" s="3"/>
      <c r="E10978" s="3"/>
    </row>
    <row r="10979" spans="1:5" x14ac:dyDescent="0.4">
      <c r="A10979">
        <v>2025</v>
      </c>
      <c r="B10979">
        <v>6</v>
      </c>
      <c r="C10979">
        <v>103</v>
      </c>
      <c r="D10979" s="3"/>
      <c r="E10979" s="3"/>
    </row>
    <row r="10980" spans="1:5" x14ac:dyDescent="0.4">
      <c r="A10980">
        <v>2025</v>
      </c>
      <c r="B10980">
        <v>6</v>
      </c>
      <c r="C10980">
        <v>104</v>
      </c>
      <c r="D10980" s="3"/>
      <c r="E10980" s="3"/>
    </row>
    <row r="10981" spans="1:5" x14ac:dyDescent="0.4">
      <c r="A10981">
        <v>2025</v>
      </c>
      <c r="B10981">
        <v>6</v>
      </c>
      <c r="C10981">
        <v>105</v>
      </c>
      <c r="D10981" s="3"/>
      <c r="E10981" s="3"/>
    </row>
    <row r="10982" spans="1:5" x14ac:dyDescent="0.4">
      <c r="A10982">
        <v>2025</v>
      </c>
      <c r="B10982">
        <v>6</v>
      </c>
      <c r="C10982">
        <v>106</v>
      </c>
      <c r="D10982" s="3"/>
      <c r="E10982" s="3"/>
    </row>
    <row r="10983" spans="1:5" x14ac:dyDescent="0.4">
      <c r="A10983">
        <v>2025</v>
      </c>
      <c r="B10983">
        <v>6</v>
      </c>
      <c r="C10983">
        <v>107</v>
      </c>
      <c r="D10983" s="3"/>
      <c r="E10983" s="3"/>
    </row>
    <row r="10984" spans="1:5" x14ac:dyDescent="0.4">
      <c r="A10984">
        <v>2025</v>
      </c>
      <c r="B10984">
        <v>6</v>
      </c>
      <c r="C10984">
        <v>108</v>
      </c>
      <c r="D10984" s="3"/>
      <c r="E10984" s="3"/>
    </row>
    <row r="10985" spans="1:5" x14ac:dyDescent="0.4">
      <c r="A10985">
        <v>2025</v>
      </c>
      <c r="B10985">
        <v>6</v>
      </c>
      <c r="C10985">
        <v>109</v>
      </c>
      <c r="D10985" s="3"/>
      <c r="E10985" s="3"/>
    </row>
    <row r="10986" spans="1:5" x14ac:dyDescent="0.4">
      <c r="A10986">
        <v>2025</v>
      </c>
      <c r="B10986">
        <v>6</v>
      </c>
      <c r="C10986">
        <v>110</v>
      </c>
      <c r="D10986" s="3"/>
      <c r="E10986" s="3"/>
    </row>
    <row r="10987" spans="1:5" x14ac:dyDescent="0.4">
      <c r="A10987">
        <v>2025</v>
      </c>
      <c r="B10987">
        <v>6</v>
      </c>
      <c r="C10987">
        <v>111</v>
      </c>
      <c r="D10987" s="3"/>
      <c r="E10987" s="3"/>
    </row>
    <row r="10988" spans="1:5" x14ac:dyDescent="0.4">
      <c r="A10988">
        <v>2025</v>
      </c>
      <c r="B10988">
        <v>6</v>
      </c>
      <c r="C10988">
        <v>112</v>
      </c>
      <c r="D10988" s="3"/>
      <c r="E10988" s="3"/>
    </row>
    <row r="10989" spans="1:5" x14ac:dyDescent="0.4">
      <c r="A10989">
        <v>2025</v>
      </c>
      <c r="B10989">
        <v>6</v>
      </c>
      <c r="C10989">
        <v>113</v>
      </c>
      <c r="D10989" s="3"/>
      <c r="E10989" s="3"/>
    </row>
    <row r="10990" spans="1:5" x14ac:dyDescent="0.4">
      <c r="A10990">
        <v>2025</v>
      </c>
      <c r="B10990">
        <v>6</v>
      </c>
      <c r="C10990">
        <v>114</v>
      </c>
      <c r="D10990" s="3"/>
      <c r="E10990" s="3"/>
    </row>
    <row r="10991" spans="1:5" x14ac:dyDescent="0.4">
      <c r="A10991">
        <v>2025</v>
      </c>
      <c r="B10991">
        <v>6</v>
      </c>
      <c r="C10991">
        <v>115</v>
      </c>
      <c r="D10991" s="3"/>
      <c r="E10991" s="3"/>
    </row>
    <row r="10992" spans="1:5" x14ac:dyDescent="0.4">
      <c r="A10992">
        <v>2025</v>
      </c>
      <c r="B10992">
        <v>6</v>
      </c>
      <c r="C10992">
        <v>116</v>
      </c>
      <c r="D10992" s="3"/>
      <c r="E10992" s="3"/>
    </row>
    <row r="10993" spans="1:5" x14ac:dyDescent="0.4">
      <c r="A10993">
        <v>2025</v>
      </c>
      <c r="B10993">
        <v>6</v>
      </c>
      <c r="C10993">
        <v>117</v>
      </c>
      <c r="D10993" s="3"/>
      <c r="E10993" s="3"/>
    </row>
    <row r="10994" spans="1:5" x14ac:dyDescent="0.4">
      <c r="A10994">
        <v>2025</v>
      </c>
      <c r="B10994">
        <v>6</v>
      </c>
      <c r="C10994">
        <v>118</v>
      </c>
      <c r="D10994" s="3"/>
      <c r="E10994" s="3"/>
    </row>
    <row r="10995" spans="1:5" x14ac:dyDescent="0.4">
      <c r="A10995">
        <v>2025</v>
      </c>
      <c r="B10995">
        <v>6</v>
      </c>
      <c r="C10995">
        <v>119</v>
      </c>
      <c r="D10995" s="3"/>
      <c r="E10995" s="3"/>
    </row>
    <row r="10996" spans="1:5" x14ac:dyDescent="0.4">
      <c r="A10996">
        <v>2025</v>
      </c>
      <c r="B10996">
        <v>6</v>
      </c>
      <c r="C10996">
        <v>120</v>
      </c>
      <c r="D10996" s="3"/>
      <c r="E10996" s="3"/>
    </row>
    <row r="10997" spans="1:5" x14ac:dyDescent="0.4">
      <c r="A10997">
        <v>2025</v>
      </c>
      <c r="B10997">
        <v>6</v>
      </c>
      <c r="C10997">
        <v>121</v>
      </c>
      <c r="D10997" s="3"/>
      <c r="E10997" s="3"/>
    </row>
    <row r="10998" spans="1:5" x14ac:dyDescent="0.4">
      <c r="A10998">
        <v>2025</v>
      </c>
      <c r="B10998">
        <v>6</v>
      </c>
      <c r="C10998">
        <v>122</v>
      </c>
      <c r="D10998" s="3"/>
      <c r="E10998" s="3"/>
    </row>
    <row r="10999" spans="1:5" x14ac:dyDescent="0.4">
      <c r="A10999">
        <v>2025</v>
      </c>
      <c r="B10999">
        <v>6</v>
      </c>
      <c r="C10999">
        <v>123</v>
      </c>
      <c r="D10999" s="3"/>
      <c r="E10999" s="3"/>
    </row>
    <row r="11000" spans="1:5" x14ac:dyDescent="0.4">
      <c r="A11000">
        <v>2025</v>
      </c>
      <c r="B11000">
        <v>6</v>
      </c>
      <c r="C11000">
        <v>124</v>
      </c>
      <c r="D11000" s="3"/>
      <c r="E11000" s="3"/>
    </row>
    <row r="11001" spans="1:5" x14ac:dyDescent="0.4">
      <c r="A11001">
        <v>2025</v>
      </c>
      <c r="B11001">
        <v>6</v>
      </c>
      <c r="C11001">
        <v>125</v>
      </c>
      <c r="D11001" s="3"/>
      <c r="E11001" s="3"/>
    </row>
    <row r="11002" spans="1:5" x14ac:dyDescent="0.4">
      <c r="A11002">
        <v>2025</v>
      </c>
      <c r="B11002">
        <v>6</v>
      </c>
      <c r="C11002">
        <v>126</v>
      </c>
      <c r="D11002" s="3"/>
      <c r="E11002" s="3"/>
    </row>
    <row r="11003" spans="1:5" x14ac:dyDescent="0.4">
      <c r="A11003">
        <v>2025</v>
      </c>
      <c r="B11003">
        <v>6</v>
      </c>
      <c r="C11003">
        <v>127</v>
      </c>
      <c r="D11003" s="3"/>
      <c r="E11003" s="3"/>
    </row>
    <row r="11004" spans="1:5" x14ac:dyDescent="0.4">
      <c r="A11004">
        <v>2025</v>
      </c>
      <c r="B11004">
        <v>6</v>
      </c>
      <c r="C11004">
        <v>128</v>
      </c>
      <c r="D11004" s="3"/>
      <c r="E11004" s="3"/>
    </row>
    <row r="11005" spans="1:5" x14ac:dyDescent="0.4">
      <c r="A11005">
        <v>2025</v>
      </c>
      <c r="B11005">
        <v>6</v>
      </c>
      <c r="C11005">
        <v>129</v>
      </c>
      <c r="D11005" s="3"/>
      <c r="E11005" s="3"/>
    </row>
    <row r="11006" spans="1:5" x14ac:dyDescent="0.4">
      <c r="A11006">
        <v>2025</v>
      </c>
      <c r="B11006">
        <v>6</v>
      </c>
      <c r="C11006">
        <v>130</v>
      </c>
      <c r="D11006" s="3"/>
      <c r="E11006" s="3"/>
    </row>
    <row r="11007" spans="1:5" x14ac:dyDescent="0.4">
      <c r="A11007">
        <v>2025</v>
      </c>
      <c r="B11007">
        <v>7</v>
      </c>
      <c r="C11007">
        <v>0</v>
      </c>
      <c r="D11007" s="3"/>
      <c r="E11007" s="3"/>
    </row>
    <row r="11008" spans="1:5" x14ac:dyDescent="0.4">
      <c r="A11008">
        <v>2025</v>
      </c>
      <c r="B11008">
        <v>7</v>
      </c>
      <c r="C11008">
        <v>1</v>
      </c>
      <c r="D11008" s="3"/>
      <c r="E11008" s="3"/>
    </row>
    <row r="11009" spans="1:5" x14ac:dyDescent="0.4">
      <c r="A11009">
        <v>2025</v>
      </c>
      <c r="B11009">
        <v>7</v>
      </c>
      <c r="C11009">
        <v>2</v>
      </c>
      <c r="D11009" s="3"/>
      <c r="E11009" s="3"/>
    </row>
    <row r="11010" spans="1:5" x14ac:dyDescent="0.4">
      <c r="A11010">
        <v>2025</v>
      </c>
      <c r="B11010">
        <v>7</v>
      </c>
      <c r="C11010">
        <v>3</v>
      </c>
      <c r="D11010" s="3"/>
      <c r="E11010" s="3"/>
    </row>
    <row r="11011" spans="1:5" x14ac:dyDescent="0.4">
      <c r="A11011">
        <v>2025</v>
      </c>
      <c r="B11011">
        <v>7</v>
      </c>
      <c r="C11011">
        <v>4</v>
      </c>
      <c r="D11011" s="3"/>
      <c r="E11011" s="3"/>
    </row>
    <row r="11012" spans="1:5" x14ac:dyDescent="0.4">
      <c r="A11012">
        <v>2025</v>
      </c>
      <c r="B11012">
        <v>7</v>
      </c>
      <c r="C11012">
        <v>5</v>
      </c>
      <c r="D11012" s="3"/>
      <c r="E11012" s="3"/>
    </row>
    <row r="11013" spans="1:5" x14ac:dyDescent="0.4">
      <c r="A11013">
        <v>2025</v>
      </c>
      <c r="B11013">
        <v>7</v>
      </c>
      <c r="C11013">
        <v>6</v>
      </c>
      <c r="D11013" s="3"/>
      <c r="E11013" s="3"/>
    </row>
    <row r="11014" spans="1:5" x14ac:dyDescent="0.4">
      <c r="A11014">
        <v>2025</v>
      </c>
      <c r="B11014">
        <v>7</v>
      </c>
      <c r="C11014">
        <v>7</v>
      </c>
      <c r="D11014" s="3"/>
      <c r="E11014" s="3"/>
    </row>
    <row r="11015" spans="1:5" x14ac:dyDescent="0.4">
      <c r="A11015">
        <v>2025</v>
      </c>
      <c r="B11015">
        <v>7</v>
      </c>
      <c r="C11015">
        <v>8</v>
      </c>
      <c r="D11015" s="3"/>
      <c r="E11015" s="3"/>
    </row>
    <row r="11016" spans="1:5" x14ac:dyDescent="0.4">
      <c r="A11016">
        <v>2025</v>
      </c>
      <c r="B11016">
        <v>7</v>
      </c>
      <c r="C11016">
        <v>9</v>
      </c>
      <c r="D11016" s="3"/>
      <c r="E11016" s="3"/>
    </row>
    <row r="11017" spans="1:5" x14ac:dyDescent="0.4">
      <c r="A11017">
        <v>2025</v>
      </c>
      <c r="B11017">
        <v>7</v>
      </c>
      <c r="C11017">
        <v>10</v>
      </c>
      <c r="D11017" s="3"/>
      <c r="E11017" s="3"/>
    </row>
    <row r="11018" spans="1:5" x14ac:dyDescent="0.4">
      <c r="A11018">
        <v>2025</v>
      </c>
      <c r="B11018">
        <v>7</v>
      </c>
      <c r="C11018">
        <v>11</v>
      </c>
      <c r="D11018" s="3"/>
      <c r="E11018" s="3"/>
    </row>
    <row r="11019" spans="1:5" x14ac:dyDescent="0.4">
      <c r="A11019">
        <v>2025</v>
      </c>
      <c r="B11019">
        <v>7</v>
      </c>
      <c r="C11019">
        <v>12</v>
      </c>
      <c r="D11019" s="3"/>
      <c r="E11019" s="3"/>
    </row>
    <row r="11020" spans="1:5" x14ac:dyDescent="0.4">
      <c r="A11020">
        <v>2025</v>
      </c>
      <c r="B11020">
        <v>7</v>
      </c>
      <c r="C11020">
        <v>13</v>
      </c>
      <c r="D11020" s="3"/>
      <c r="E11020" s="3"/>
    </row>
    <row r="11021" spans="1:5" x14ac:dyDescent="0.4">
      <c r="A11021">
        <v>2025</v>
      </c>
      <c r="B11021">
        <v>7</v>
      </c>
      <c r="C11021">
        <v>14</v>
      </c>
      <c r="D11021" s="3"/>
      <c r="E11021" s="3"/>
    </row>
    <row r="11022" spans="1:5" x14ac:dyDescent="0.4">
      <c r="A11022">
        <v>2025</v>
      </c>
      <c r="B11022">
        <v>7</v>
      </c>
      <c r="C11022">
        <v>15</v>
      </c>
      <c r="D11022" s="3"/>
      <c r="E11022" s="3"/>
    </row>
    <row r="11023" spans="1:5" x14ac:dyDescent="0.4">
      <c r="A11023">
        <v>2025</v>
      </c>
      <c r="B11023">
        <v>7</v>
      </c>
      <c r="C11023">
        <v>16</v>
      </c>
      <c r="D11023" s="3"/>
      <c r="E11023" s="3"/>
    </row>
    <row r="11024" spans="1:5" x14ac:dyDescent="0.4">
      <c r="A11024">
        <v>2025</v>
      </c>
      <c r="B11024">
        <v>7</v>
      </c>
      <c r="C11024">
        <v>17</v>
      </c>
      <c r="D11024" s="3"/>
      <c r="E11024" s="3"/>
    </row>
    <row r="11025" spans="1:5" x14ac:dyDescent="0.4">
      <c r="A11025">
        <v>2025</v>
      </c>
      <c r="B11025">
        <v>7</v>
      </c>
      <c r="C11025">
        <v>18</v>
      </c>
      <c r="D11025" s="3"/>
      <c r="E11025" s="3"/>
    </row>
    <row r="11026" spans="1:5" x14ac:dyDescent="0.4">
      <c r="A11026">
        <v>2025</v>
      </c>
      <c r="B11026">
        <v>7</v>
      </c>
      <c r="C11026">
        <v>19</v>
      </c>
      <c r="D11026" s="3"/>
      <c r="E11026" s="3"/>
    </row>
    <row r="11027" spans="1:5" x14ac:dyDescent="0.4">
      <c r="A11027">
        <v>2025</v>
      </c>
      <c r="B11027">
        <v>7</v>
      </c>
      <c r="C11027">
        <v>20</v>
      </c>
      <c r="D11027" s="3"/>
      <c r="E11027" s="3"/>
    </row>
    <row r="11028" spans="1:5" x14ac:dyDescent="0.4">
      <c r="A11028">
        <v>2025</v>
      </c>
      <c r="B11028">
        <v>7</v>
      </c>
      <c r="C11028">
        <v>21</v>
      </c>
      <c r="D11028" s="3"/>
      <c r="E11028" s="3"/>
    </row>
    <row r="11029" spans="1:5" x14ac:dyDescent="0.4">
      <c r="A11029">
        <v>2025</v>
      </c>
      <c r="B11029">
        <v>7</v>
      </c>
      <c r="C11029">
        <v>22</v>
      </c>
      <c r="D11029" s="3"/>
      <c r="E11029" s="3"/>
    </row>
    <row r="11030" spans="1:5" x14ac:dyDescent="0.4">
      <c r="A11030">
        <v>2025</v>
      </c>
      <c r="B11030">
        <v>7</v>
      </c>
      <c r="C11030">
        <v>23</v>
      </c>
      <c r="D11030" s="3"/>
      <c r="E11030" s="3"/>
    </row>
    <row r="11031" spans="1:5" x14ac:dyDescent="0.4">
      <c r="A11031">
        <v>2025</v>
      </c>
      <c r="B11031">
        <v>7</v>
      </c>
      <c r="C11031">
        <v>24</v>
      </c>
      <c r="D11031" s="3"/>
      <c r="E11031" s="3"/>
    </row>
    <row r="11032" spans="1:5" x14ac:dyDescent="0.4">
      <c r="A11032">
        <v>2025</v>
      </c>
      <c r="B11032">
        <v>7</v>
      </c>
      <c r="C11032">
        <v>25</v>
      </c>
      <c r="D11032" s="3"/>
      <c r="E11032" s="3"/>
    </row>
    <row r="11033" spans="1:5" x14ac:dyDescent="0.4">
      <c r="A11033">
        <v>2025</v>
      </c>
      <c r="B11033">
        <v>7</v>
      </c>
      <c r="C11033">
        <v>26</v>
      </c>
      <c r="D11033" s="3"/>
      <c r="E11033" s="3"/>
    </row>
    <row r="11034" spans="1:5" x14ac:dyDescent="0.4">
      <c r="A11034">
        <v>2025</v>
      </c>
      <c r="B11034">
        <v>7</v>
      </c>
      <c r="C11034">
        <v>27</v>
      </c>
      <c r="D11034" s="3"/>
      <c r="E11034" s="3"/>
    </row>
    <row r="11035" spans="1:5" x14ac:dyDescent="0.4">
      <c r="A11035">
        <v>2025</v>
      </c>
      <c r="B11035">
        <v>7</v>
      </c>
      <c r="C11035">
        <v>28</v>
      </c>
      <c r="D11035" s="3"/>
      <c r="E11035" s="3"/>
    </row>
    <row r="11036" spans="1:5" x14ac:dyDescent="0.4">
      <c r="A11036">
        <v>2025</v>
      </c>
      <c r="B11036">
        <v>7</v>
      </c>
      <c r="C11036">
        <v>29</v>
      </c>
      <c r="D11036" s="3"/>
      <c r="E11036" s="3"/>
    </row>
    <row r="11037" spans="1:5" x14ac:dyDescent="0.4">
      <c r="A11037">
        <v>2025</v>
      </c>
      <c r="B11037">
        <v>7</v>
      </c>
      <c r="C11037">
        <v>30</v>
      </c>
      <c r="D11037" s="3"/>
      <c r="E11037" s="3"/>
    </row>
    <row r="11038" spans="1:5" x14ac:dyDescent="0.4">
      <c r="A11038">
        <v>2025</v>
      </c>
      <c r="B11038">
        <v>7</v>
      </c>
      <c r="C11038">
        <v>31</v>
      </c>
      <c r="D11038" s="3"/>
      <c r="E11038" s="3"/>
    </row>
    <row r="11039" spans="1:5" x14ac:dyDescent="0.4">
      <c r="A11039">
        <v>2025</v>
      </c>
      <c r="B11039">
        <v>7</v>
      </c>
      <c r="C11039">
        <v>32</v>
      </c>
      <c r="D11039" s="3"/>
      <c r="E11039" s="3"/>
    </row>
    <row r="11040" spans="1:5" x14ac:dyDescent="0.4">
      <c r="A11040">
        <v>2025</v>
      </c>
      <c r="B11040">
        <v>7</v>
      </c>
      <c r="C11040">
        <v>33</v>
      </c>
      <c r="D11040" s="3"/>
      <c r="E11040" s="3"/>
    </row>
    <row r="11041" spans="1:5" x14ac:dyDescent="0.4">
      <c r="A11041">
        <v>2025</v>
      </c>
      <c r="B11041">
        <v>7</v>
      </c>
      <c r="C11041">
        <v>34</v>
      </c>
      <c r="D11041" s="3"/>
      <c r="E11041" s="3"/>
    </row>
    <row r="11042" spans="1:5" x14ac:dyDescent="0.4">
      <c r="A11042">
        <v>2025</v>
      </c>
      <c r="B11042">
        <v>7</v>
      </c>
      <c r="C11042">
        <v>35</v>
      </c>
      <c r="D11042" s="3"/>
      <c r="E11042" s="3"/>
    </row>
    <row r="11043" spans="1:5" x14ac:dyDescent="0.4">
      <c r="A11043">
        <v>2025</v>
      </c>
      <c r="B11043">
        <v>7</v>
      </c>
      <c r="C11043">
        <v>36</v>
      </c>
      <c r="D11043" s="3"/>
      <c r="E11043" s="3"/>
    </row>
    <row r="11044" spans="1:5" x14ac:dyDescent="0.4">
      <c r="A11044">
        <v>2025</v>
      </c>
      <c r="B11044">
        <v>7</v>
      </c>
      <c r="C11044">
        <v>37</v>
      </c>
      <c r="D11044" s="3"/>
      <c r="E11044" s="3"/>
    </row>
    <row r="11045" spans="1:5" x14ac:dyDescent="0.4">
      <c r="A11045">
        <v>2025</v>
      </c>
      <c r="B11045">
        <v>7</v>
      </c>
      <c r="C11045">
        <v>38</v>
      </c>
      <c r="D11045" s="3"/>
      <c r="E11045" s="3"/>
    </row>
    <row r="11046" spans="1:5" x14ac:dyDescent="0.4">
      <c r="A11046">
        <v>2025</v>
      </c>
      <c r="B11046">
        <v>7</v>
      </c>
      <c r="C11046">
        <v>39</v>
      </c>
      <c r="D11046" s="3"/>
      <c r="E11046" s="3"/>
    </row>
    <row r="11047" spans="1:5" x14ac:dyDescent="0.4">
      <c r="A11047">
        <v>2025</v>
      </c>
      <c r="B11047">
        <v>7</v>
      </c>
      <c r="C11047">
        <v>40</v>
      </c>
      <c r="D11047" s="3"/>
      <c r="E11047" s="3"/>
    </row>
    <row r="11048" spans="1:5" x14ac:dyDescent="0.4">
      <c r="A11048">
        <v>2025</v>
      </c>
      <c r="B11048">
        <v>7</v>
      </c>
      <c r="C11048">
        <v>41</v>
      </c>
      <c r="D11048" s="3"/>
      <c r="E11048" s="3"/>
    </row>
    <row r="11049" spans="1:5" x14ac:dyDescent="0.4">
      <c r="A11049">
        <v>2025</v>
      </c>
      <c r="B11049">
        <v>7</v>
      </c>
      <c r="C11049">
        <v>42</v>
      </c>
      <c r="D11049" s="3"/>
      <c r="E11049" s="3"/>
    </row>
    <row r="11050" spans="1:5" x14ac:dyDescent="0.4">
      <c r="A11050">
        <v>2025</v>
      </c>
      <c r="B11050">
        <v>7</v>
      </c>
      <c r="C11050">
        <v>43</v>
      </c>
      <c r="D11050" s="3"/>
      <c r="E11050" s="3"/>
    </row>
    <row r="11051" spans="1:5" x14ac:dyDescent="0.4">
      <c r="A11051">
        <v>2025</v>
      </c>
      <c r="B11051">
        <v>7</v>
      </c>
      <c r="C11051">
        <v>44</v>
      </c>
      <c r="D11051" s="3"/>
      <c r="E11051" s="3"/>
    </row>
    <row r="11052" spans="1:5" x14ac:dyDescent="0.4">
      <c r="A11052">
        <v>2025</v>
      </c>
      <c r="B11052">
        <v>7</v>
      </c>
      <c r="C11052">
        <v>45</v>
      </c>
      <c r="D11052" s="3"/>
      <c r="E11052" s="3"/>
    </row>
    <row r="11053" spans="1:5" x14ac:dyDescent="0.4">
      <c r="A11053">
        <v>2025</v>
      </c>
      <c r="B11053">
        <v>7</v>
      </c>
      <c r="C11053">
        <v>46</v>
      </c>
      <c r="D11053" s="3"/>
      <c r="E11053" s="3"/>
    </row>
    <row r="11054" spans="1:5" x14ac:dyDescent="0.4">
      <c r="A11054">
        <v>2025</v>
      </c>
      <c r="B11054">
        <v>7</v>
      </c>
      <c r="C11054">
        <v>47</v>
      </c>
      <c r="D11054" s="3"/>
      <c r="E11054" s="3"/>
    </row>
    <row r="11055" spans="1:5" x14ac:dyDescent="0.4">
      <c r="A11055">
        <v>2025</v>
      </c>
      <c r="B11055">
        <v>7</v>
      </c>
      <c r="C11055">
        <v>48</v>
      </c>
      <c r="D11055" s="3"/>
      <c r="E11055" s="3"/>
    </row>
    <row r="11056" spans="1:5" x14ac:dyDescent="0.4">
      <c r="A11056">
        <v>2025</v>
      </c>
      <c r="B11056">
        <v>7</v>
      </c>
      <c r="C11056">
        <v>49</v>
      </c>
      <c r="D11056" s="3"/>
      <c r="E11056" s="3"/>
    </row>
    <row r="11057" spans="1:5" x14ac:dyDescent="0.4">
      <c r="A11057">
        <v>2025</v>
      </c>
      <c r="B11057">
        <v>7</v>
      </c>
      <c r="C11057">
        <v>50</v>
      </c>
      <c r="D11057" s="3"/>
      <c r="E11057" s="3"/>
    </row>
    <row r="11058" spans="1:5" x14ac:dyDescent="0.4">
      <c r="A11058">
        <v>2025</v>
      </c>
      <c r="B11058">
        <v>7</v>
      </c>
      <c r="C11058">
        <v>51</v>
      </c>
      <c r="D11058" s="3"/>
      <c r="E11058" s="3"/>
    </row>
    <row r="11059" spans="1:5" x14ac:dyDescent="0.4">
      <c r="A11059">
        <v>2025</v>
      </c>
      <c r="B11059">
        <v>7</v>
      </c>
      <c r="C11059">
        <v>52</v>
      </c>
      <c r="D11059" s="3"/>
      <c r="E11059" s="3"/>
    </row>
    <row r="11060" spans="1:5" x14ac:dyDescent="0.4">
      <c r="A11060">
        <v>2025</v>
      </c>
      <c r="B11060">
        <v>7</v>
      </c>
      <c r="C11060">
        <v>53</v>
      </c>
      <c r="D11060" s="3"/>
      <c r="E11060" s="3"/>
    </row>
    <row r="11061" spans="1:5" x14ac:dyDescent="0.4">
      <c r="A11061">
        <v>2025</v>
      </c>
      <c r="B11061">
        <v>7</v>
      </c>
      <c r="C11061">
        <v>54</v>
      </c>
      <c r="D11061" s="3"/>
      <c r="E11061" s="3"/>
    </row>
    <row r="11062" spans="1:5" x14ac:dyDescent="0.4">
      <c r="A11062">
        <v>2025</v>
      </c>
      <c r="B11062">
        <v>7</v>
      </c>
      <c r="C11062">
        <v>55</v>
      </c>
      <c r="D11062" s="3"/>
      <c r="E11062" s="3"/>
    </row>
    <row r="11063" spans="1:5" x14ac:dyDescent="0.4">
      <c r="A11063">
        <v>2025</v>
      </c>
      <c r="B11063">
        <v>7</v>
      </c>
      <c r="C11063">
        <v>56</v>
      </c>
      <c r="D11063" s="3"/>
      <c r="E11063" s="3"/>
    </row>
    <row r="11064" spans="1:5" x14ac:dyDescent="0.4">
      <c r="A11064">
        <v>2025</v>
      </c>
      <c r="B11064">
        <v>7</v>
      </c>
      <c r="C11064">
        <v>57</v>
      </c>
      <c r="D11064" s="3"/>
      <c r="E11064" s="3"/>
    </row>
    <row r="11065" spans="1:5" x14ac:dyDescent="0.4">
      <c r="A11065">
        <v>2025</v>
      </c>
      <c r="B11065">
        <v>7</v>
      </c>
      <c r="C11065">
        <v>58</v>
      </c>
      <c r="D11065" s="3"/>
      <c r="E11065" s="3"/>
    </row>
    <row r="11066" spans="1:5" x14ac:dyDescent="0.4">
      <c r="A11066">
        <v>2025</v>
      </c>
      <c r="B11066">
        <v>7</v>
      </c>
      <c r="C11066">
        <v>59</v>
      </c>
      <c r="D11066" s="3"/>
      <c r="E11066" s="3"/>
    </row>
    <row r="11067" spans="1:5" x14ac:dyDescent="0.4">
      <c r="A11067">
        <v>2025</v>
      </c>
      <c r="B11067">
        <v>7</v>
      </c>
      <c r="C11067">
        <v>60</v>
      </c>
      <c r="D11067" s="3"/>
      <c r="E11067" s="3"/>
    </row>
    <row r="11068" spans="1:5" x14ac:dyDescent="0.4">
      <c r="A11068">
        <v>2025</v>
      </c>
      <c r="B11068">
        <v>7</v>
      </c>
      <c r="C11068">
        <v>61</v>
      </c>
      <c r="D11068" s="3"/>
      <c r="E11068" s="3"/>
    </row>
    <row r="11069" spans="1:5" x14ac:dyDescent="0.4">
      <c r="A11069">
        <v>2025</v>
      </c>
      <c r="B11069">
        <v>7</v>
      </c>
      <c r="C11069">
        <v>62</v>
      </c>
      <c r="D11069" s="3"/>
      <c r="E11069" s="3"/>
    </row>
    <row r="11070" spans="1:5" x14ac:dyDescent="0.4">
      <c r="A11070">
        <v>2025</v>
      </c>
      <c r="B11070">
        <v>7</v>
      </c>
      <c r="C11070">
        <v>63</v>
      </c>
      <c r="D11070" s="3"/>
      <c r="E11070" s="3"/>
    </row>
    <row r="11071" spans="1:5" x14ac:dyDescent="0.4">
      <c r="A11071">
        <v>2025</v>
      </c>
      <c r="B11071">
        <v>7</v>
      </c>
      <c r="C11071">
        <v>64</v>
      </c>
      <c r="D11071" s="3"/>
      <c r="E11071" s="3"/>
    </row>
    <row r="11072" spans="1:5" x14ac:dyDescent="0.4">
      <c r="A11072">
        <v>2025</v>
      </c>
      <c r="B11072">
        <v>7</v>
      </c>
      <c r="C11072">
        <v>65</v>
      </c>
      <c r="D11072" s="3"/>
      <c r="E11072" s="3"/>
    </row>
    <row r="11073" spans="1:5" x14ac:dyDescent="0.4">
      <c r="A11073">
        <v>2025</v>
      </c>
      <c r="B11073">
        <v>7</v>
      </c>
      <c r="C11073">
        <v>66</v>
      </c>
      <c r="D11073" s="3"/>
      <c r="E11073" s="3"/>
    </row>
    <row r="11074" spans="1:5" x14ac:dyDescent="0.4">
      <c r="A11074">
        <v>2025</v>
      </c>
      <c r="B11074">
        <v>7</v>
      </c>
      <c r="C11074">
        <v>67</v>
      </c>
      <c r="D11074" s="3"/>
      <c r="E11074" s="3"/>
    </row>
    <row r="11075" spans="1:5" x14ac:dyDescent="0.4">
      <c r="A11075">
        <v>2025</v>
      </c>
      <c r="B11075">
        <v>7</v>
      </c>
      <c r="C11075">
        <v>68</v>
      </c>
      <c r="D11075" s="3"/>
      <c r="E11075" s="3"/>
    </row>
    <row r="11076" spans="1:5" x14ac:dyDescent="0.4">
      <c r="A11076">
        <v>2025</v>
      </c>
      <c r="B11076">
        <v>7</v>
      </c>
      <c r="C11076">
        <v>69</v>
      </c>
      <c r="D11076" s="3"/>
      <c r="E11076" s="3"/>
    </row>
    <row r="11077" spans="1:5" x14ac:dyDescent="0.4">
      <c r="A11077">
        <v>2025</v>
      </c>
      <c r="B11077">
        <v>7</v>
      </c>
      <c r="C11077">
        <v>70</v>
      </c>
      <c r="D11077" s="3"/>
      <c r="E11077" s="3"/>
    </row>
    <row r="11078" spans="1:5" x14ac:dyDescent="0.4">
      <c r="A11078">
        <v>2025</v>
      </c>
      <c r="B11078">
        <v>7</v>
      </c>
      <c r="C11078">
        <v>71</v>
      </c>
      <c r="D11078" s="3"/>
      <c r="E11078" s="3"/>
    </row>
    <row r="11079" spans="1:5" x14ac:dyDescent="0.4">
      <c r="A11079">
        <v>2025</v>
      </c>
      <c r="B11079">
        <v>7</v>
      </c>
      <c r="C11079">
        <v>72</v>
      </c>
      <c r="D11079" s="3"/>
      <c r="E11079" s="3"/>
    </row>
    <row r="11080" spans="1:5" x14ac:dyDescent="0.4">
      <c r="A11080">
        <v>2025</v>
      </c>
      <c r="B11080">
        <v>7</v>
      </c>
      <c r="C11080">
        <v>73</v>
      </c>
      <c r="D11080" s="3"/>
      <c r="E11080" s="3"/>
    </row>
    <row r="11081" spans="1:5" x14ac:dyDescent="0.4">
      <c r="A11081">
        <v>2025</v>
      </c>
      <c r="B11081">
        <v>7</v>
      </c>
      <c r="C11081">
        <v>74</v>
      </c>
      <c r="D11081" s="3"/>
      <c r="E11081" s="3"/>
    </row>
    <row r="11082" spans="1:5" x14ac:dyDescent="0.4">
      <c r="A11082">
        <v>2025</v>
      </c>
      <c r="B11082">
        <v>7</v>
      </c>
      <c r="C11082">
        <v>75</v>
      </c>
      <c r="D11082" s="3"/>
      <c r="E11082" s="3"/>
    </row>
    <row r="11083" spans="1:5" x14ac:dyDescent="0.4">
      <c r="A11083">
        <v>2025</v>
      </c>
      <c r="B11083">
        <v>7</v>
      </c>
      <c r="C11083">
        <v>76</v>
      </c>
      <c r="D11083" s="3"/>
      <c r="E11083" s="3"/>
    </row>
    <row r="11084" spans="1:5" x14ac:dyDescent="0.4">
      <c r="A11084">
        <v>2025</v>
      </c>
      <c r="B11084">
        <v>7</v>
      </c>
      <c r="C11084">
        <v>77</v>
      </c>
      <c r="D11084" s="3"/>
      <c r="E11084" s="3"/>
    </row>
    <row r="11085" spans="1:5" x14ac:dyDescent="0.4">
      <c r="A11085">
        <v>2025</v>
      </c>
      <c r="B11085">
        <v>7</v>
      </c>
      <c r="C11085">
        <v>78</v>
      </c>
      <c r="D11085" s="3"/>
      <c r="E11085" s="3"/>
    </row>
    <row r="11086" spans="1:5" x14ac:dyDescent="0.4">
      <c r="A11086">
        <v>2025</v>
      </c>
      <c r="B11086">
        <v>7</v>
      </c>
      <c r="C11086">
        <v>79</v>
      </c>
      <c r="D11086" s="3"/>
      <c r="E11086" s="3"/>
    </row>
    <row r="11087" spans="1:5" x14ac:dyDescent="0.4">
      <c r="A11087">
        <v>2025</v>
      </c>
      <c r="B11087">
        <v>7</v>
      </c>
      <c r="C11087">
        <v>80</v>
      </c>
      <c r="D11087" s="3"/>
      <c r="E11087" s="3"/>
    </row>
    <row r="11088" spans="1:5" x14ac:dyDescent="0.4">
      <c r="A11088">
        <v>2025</v>
      </c>
      <c r="B11088">
        <v>7</v>
      </c>
      <c r="C11088">
        <v>81</v>
      </c>
      <c r="D11088" s="3"/>
      <c r="E11088" s="3"/>
    </row>
    <row r="11089" spans="1:5" x14ac:dyDescent="0.4">
      <c r="A11089">
        <v>2025</v>
      </c>
      <c r="B11089">
        <v>7</v>
      </c>
      <c r="C11089">
        <v>82</v>
      </c>
      <c r="D11089" s="3"/>
      <c r="E11089" s="3"/>
    </row>
    <row r="11090" spans="1:5" x14ac:dyDescent="0.4">
      <c r="A11090">
        <v>2025</v>
      </c>
      <c r="B11090">
        <v>7</v>
      </c>
      <c r="C11090">
        <v>83</v>
      </c>
      <c r="D11090" s="3"/>
      <c r="E11090" s="3"/>
    </row>
    <row r="11091" spans="1:5" x14ac:dyDescent="0.4">
      <c r="A11091">
        <v>2025</v>
      </c>
      <c r="B11091">
        <v>7</v>
      </c>
      <c r="C11091">
        <v>84</v>
      </c>
      <c r="D11091" s="3"/>
      <c r="E11091" s="3"/>
    </row>
    <row r="11092" spans="1:5" x14ac:dyDescent="0.4">
      <c r="A11092">
        <v>2025</v>
      </c>
      <c r="B11092">
        <v>7</v>
      </c>
      <c r="C11092">
        <v>85</v>
      </c>
      <c r="D11092" s="3"/>
      <c r="E11092" s="3"/>
    </row>
    <row r="11093" spans="1:5" x14ac:dyDescent="0.4">
      <c r="A11093">
        <v>2025</v>
      </c>
      <c r="B11093">
        <v>7</v>
      </c>
      <c r="C11093">
        <v>86</v>
      </c>
      <c r="D11093" s="3"/>
      <c r="E11093" s="3"/>
    </row>
    <row r="11094" spans="1:5" x14ac:dyDescent="0.4">
      <c r="A11094">
        <v>2025</v>
      </c>
      <c r="B11094">
        <v>7</v>
      </c>
      <c r="C11094">
        <v>87</v>
      </c>
      <c r="D11094" s="3"/>
      <c r="E11094" s="3"/>
    </row>
    <row r="11095" spans="1:5" x14ac:dyDescent="0.4">
      <c r="A11095">
        <v>2025</v>
      </c>
      <c r="B11095">
        <v>7</v>
      </c>
      <c r="C11095">
        <v>88</v>
      </c>
      <c r="D11095" s="3"/>
      <c r="E11095" s="3"/>
    </row>
    <row r="11096" spans="1:5" x14ac:dyDescent="0.4">
      <c r="A11096">
        <v>2025</v>
      </c>
      <c r="B11096">
        <v>7</v>
      </c>
      <c r="C11096">
        <v>89</v>
      </c>
      <c r="D11096" s="3"/>
      <c r="E11096" s="3"/>
    </row>
    <row r="11097" spans="1:5" x14ac:dyDescent="0.4">
      <c r="A11097">
        <v>2025</v>
      </c>
      <c r="B11097">
        <v>7</v>
      </c>
      <c r="C11097">
        <v>90</v>
      </c>
      <c r="D11097" s="3"/>
      <c r="E11097" s="3"/>
    </row>
    <row r="11098" spans="1:5" x14ac:dyDescent="0.4">
      <c r="A11098">
        <v>2025</v>
      </c>
      <c r="B11098">
        <v>7</v>
      </c>
      <c r="C11098">
        <v>91</v>
      </c>
      <c r="D11098" s="3"/>
      <c r="E11098" s="3"/>
    </row>
    <row r="11099" spans="1:5" x14ac:dyDescent="0.4">
      <c r="A11099">
        <v>2025</v>
      </c>
      <c r="B11099">
        <v>7</v>
      </c>
      <c r="C11099">
        <v>92</v>
      </c>
      <c r="D11099" s="3"/>
      <c r="E11099" s="3"/>
    </row>
    <row r="11100" spans="1:5" x14ac:dyDescent="0.4">
      <c r="A11100">
        <v>2025</v>
      </c>
      <c r="B11100">
        <v>7</v>
      </c>
      <c r="C11100">
        <v>93</v>
      </c>
      <c r="D11100" s="3"/>
      <c r="E11100" s="3"/>
    </row>
    <row r="11101" spans="1:5" x14ac:dyDescent="0.4">
      <c r="A11101">
        <v>2025</v>
      </c>
      <c r="B11101">
        <v>7</v>
      </c>
      <c r="C11101">
        <v>94</v>
      </c>
      <c r="D11101" s="3"/>
      <c r="E11101" s="3"/>
    </row>
    <row r="11102" spans="1:5" x14ac:dyDescent="0.4">
      <c r="A11102">
        <v>2025</v>
      </c>
      <c r="B11102">
        <v>7</v>
      </c>
      <c r="C11102">
        <v>95</v>
      </c>
      <c r="D11102" s="3"/>
      <c r="E11102" s="3"/>
    </row>
    <row r="11103" spans="1:5" x14ac:dyDescent="0.4">
      <c r="A11103">
        <v>2025</v>
      </c>
      <c r="B11103">
        <v>7</v>
      </c>
      <c r="C11103">
        <v>96</v>
      </c>
      <c r="D11103" s="3"/>
      <c r="E11103" s="3"/>
    </row>
    <row r="11104" spans="1:5" x14ac:dyDescent="0.4">
      <c r="A11104">
        <v>2025</v>
      </c>
      <c r="B11104">
        <v>7</v>
      </c>
      <c r="C11104">
        <v>97</v>
      </c>
      <c r="D11104" s="3"/>
      <c r="E11104" s="3"/>
    </row>
    <row r="11105" spans="1:5" x14ac:dyDescent="0.4">
      <c r="A11105">
        <v>2025</v>
      </c>
      <c r="B11105">
        <v>7</v>
      </c>
      <c r="C11105">
        <v>98</v>
      </c>
      <c r="D11105" s="3"/>
      <c r="E11105" s="3"/>
    </row>
    <row r="11106" spans="1:5" x14ac:dyDescent="0.4">
      <c r="A11106">
        <v>2025</v>
      </c>
      <c r="B11106">
        <v>7</v>
      </c>
      <c r="C11106">
        <v>99</v>
      </c>
      <c r="D11106" s="3"/>
      <c r="E11106" s="3"/>
    </row>
    <row r="11107" spans="1:5" x14ac:dyDescent="0.4">
      <c r="A11107">
        <v>2025</v>
      </c>
      <c r="B11107">
        <v>7</v>
      </c>
      <c r="C11107">
        <v>100</v>
      </c>
      <c r="D11107" s="3"/>
      <c r="E11107" s="3"/>
    </row>
    <row r="11108" spans="1:5" x14ac:dyDescent="0.4">
      <c r="A11108">
        <v>2025</v>
      </c>
      <c r="B11108">
        <v>7</v>
      </c>
      <c r="C11108">
        <v>101</v>
      </c>
      <c r="D11108" s="3"/>
      <c r="E11108" s="3"/>
    </row>
    <row r="11109" spans="1:5" x14ac:dyDescent="0.4">
      <c r="A11109">
        <v>2025</v>
      </c>
      <c r="B11109">
        <v>7</v>
      </c>
      <c r="C11109">
        <v>102</v>
      </c>
      <c r="D11109" s="3"/>
      <c r="E11109" s="3"/>
    </row>
    <row r="11110" spans="1:5" x14ac:dyDescent="0.4">
      <c r="A11110">
        <v>2025</v>
      </c>
      <c r="B11110">
        <v>7</v>
      </c>
      <c r="C11110">
        <v>103</v>
      </c>
      <c r="D11110" s="3"/>
      <c r="E11110" s="3"/>
    </row>
    <row r="11111" spans="1:5" x14ac:dyDescent="0.4">
      <c r="A11111">
        <v>2025</v>
      </c>
      <c r="B11111">
        <v>7</v>
      </c>
      <c r="C11111">
        <v>104</v>
      </c>
      <c r="D11111" s="3"/>
      <c r="E11111" s="3"/>
    </row>
    <row r="11112" spans="1:5" x14ac:dyDescent="0.4">
      <c r="A11112">
        <v>2025</v>
      </c>
      <c r="B11112">
        <v>7</v>
      </c>
      <c r="C11112">
        <v>105</v>
      </c>
      <c r="D11112" s="3"/>
      <c r="E11112" s="3"/>
    </row>
    <row r="11113" spans="1:5" x14ac:dyDescent="0.4">
      <c r="A11113">
        <v>2025</v>
      </c>
      <c r="B11113">
        <v>7</v>
      </c>
      <c r="C11113">
        <v>106</v>
      </c>
      <c r="D11113" s="3"/>
      <c r="E11113" s="3"/>
    </row>
    <row r="11114" spans="1:5" x14ac:dyDescent="0.4">
      <c r="A11114">
        <v>2025</v>
      </c>
      <c r="B11114">
        <v>7</v>
      </c>
      <c r="C11114">
        <v>107</v>
      </c>
      <c r="D11114" s="3"/>
      <c r="E11114" s="3"/>
    </row>
    <row r="11115" spans="1:5" x14ac:dyDescent="0.4">
      <c r="A11115">
        <v>2025</v>
      </c>
      <c r="B11115">
        <v>7</v>
      </c>
      <c r="C11115">
        <v>108</v>
      </c>
      <c r="D11115" s="3"/>
      <c r="E11115" s="3"/>
    </row>
    <row r="11116" spans="1:5" x14ac:dyDescent="0.4">
      <c r="A11116">
        <v>2025</v>
      </c>
      <c r="B11116">
        <v>7</v>
      </c>
      <c r="C11116">
        <v>109</v>
      </c>
      <c r="D11116" s="3"/>
      <c r="E11116" s="3"/>
    </row>
    <row r="11117" spans="1:5" x14ac:dyDescent="0.4">
      <c r="A11117">
        <v>2025</v>
      </c>
      <c r="B11117">
        <v>7</v>
      </c>
      <c r="C11117">
        <v>110</v>
      </c>
      <c r="D11117" s="3"/>
      <c r="E11117" s="3"/>
    </row>
    <row r="11118" spans="1:5" x14ac:dyDescent="0.4">
      <c r="A11118">
        <v>2025</v>
      </c>
      <c r="B11118">
        <v>7</v>
      </c>
      <c r="C11118">
        <v>111</v>
      </c>
      <c r="D11118" s="3"/>
      <c r="E11118" s="3"/>
    </row>
    <row r="11119" spans="1:5" x14ac:dyDescent="0.4">
      <c r="A11119">
        <v>2025</v>
      </c>
      <c r="B11119">
        <v>7</v>
      </c>
      <c r="C11119">
        <v>112</v>
      </c>
      <c r="D11119" s="3"/>
      <c r="E11119" s="3"/>
    </row>
    <row r="11120" spans="1:5" x14ac:dyDescent="0.4">
      <c r="A11120">
        <v>2025</v>
      </c>
      <c r="B11120">
        <v>7</v>
      </c>
      <c r="C11120">
        <v>113</v>
      </c>
      <c r="D11120" s="3"/>
      <c r="E11120" s="3"/>
    </row>
    <row r="11121" spans="1:5" x14ac:dyDescent="0.4">
      <c r="A11121">
        <v>2025</v>
      </c>
      <c r="B11121">
        <v>7</v>
      </c>
      <c r="C11121">
        <v>114</v>
      </c>
      <c r="D11121" s="3"/>
      <c r="E11121" s="3"/>
    </row>
    <row r="11122" spans="1:5" x14ac:dyDescent="0.4">
      <c r="A11122">
        <v>2025</v>
      </c>
      <c r="B11122">
        <v>7</v>
      </c>
      <c r="C11122">
        <v>115</v>
      </c>
      <c r="D11122" s="3"/>
      <c r="E11122" s="3"/>
    </row>
    <row r="11123" spans="1:5" x14ac:dyDescent="0.4">
      <c r="A11123">
        <v>2025</v>
      </c>
      <c r="B11123">
        <v>7</v>
      </c>
      <c r="C11123">
        <v>116</v>
      </c>
      <c r="D11123" s="3"/>
      <c r="E11123" s="3"/>
    </row>
    <row r="11124" spans="1:5" x14ac:dyDescent="0.4">
      <c r="A11124">
        <v>2025</v>
      </c>
      <c r="B11124">
        <v>7</v>
      </c>
      <c r="C11124">
        <v>117</v>
      </c>
      <c r="D11124" s="3"/>
      <c r="E11124" s="3"/>
    </row>
    <row r="11125" spans="1:5" x14ac:dyDescent="0.4">
      <c r="A11125">
        <v>2025</v>
      </c>
      <c r="B11125">
        <v>7</v>
      </c>
      <c r="C11125">
        <v>118</v>
      </c>
      <c r="D11125" s="3"/>
      <c r="E11125" s="3"/>
    </row>
    <row r="11126" spans="1:5" x14ac:dyDescent="0.4">
      <c r="A11126">
        <v>2025</v>
      </c>
      <c r="B11126">
        <v>7</v>
      </c>
      <c r="C11126">
        <v>119</v>
      </c>
      <c r="D11126" s="3"/>
      <c r="E11126" s="3"/>
    </row>
    <row r="11127" spans="1:5" x14ac:dyDescent="0.4">
      <c r="A11127">
        <v>2025</v>
      </c>
      <c r="B11127">
        <v>7</v>
      </c>
      <c r="C11127">
        <v>120</v>
      </c>
      <c r="D11127" s="3"/>
      <c r="E11127" s="3"/>
    </row>
    <row r="11128" spans="1:5" x14ac:dyDescent="0.4">
      <c r="A11128">
        <v>2025</v>
      </c>
      <c r="B11128">
        <v>7</v>
      </c>
      <c r="C11128">
        <v>121</v>
      </c>
      <c r="D11128" s="3"/>
      <c r="E11128" s="3"/>
    </row>
    <row r="11129" spans="1:5" x14ac:dyDescent="0.4">
      <c r="A11129">
        <v>2025</v>
      </c>
      <c r="B11129">
        <v>7</v>
      </c>
      <c r="C11129">
        <v>122</v>
      </c>
      <c r="D11129" s="3"/>
      <c r="E11129" s="3"/>
    </row>
    <row r="11130" spans="1:5" x14ac:dyDescent="0.4">
      <c r="A11130">
        <v>2025</v>
      </c>
      <c r="B11130">
        <v>7</v>
      </c>
      <c r="C11130">
        <v>123</v>
      </c>
      <c r="D11130" s="3"/>
      <c r="E11130" s="3"/>
    </row>
    <row r="11131" spans="1:5" x14ac:dyDescent="0.4">
      <c r="A11131">
        <v>2025</v>
      </c>
      <c r="B11131">
        <v>7</v>
      </c>
      <c r="C11131">
        <v>124</v>
      </c>
      <c r="D11131" s="3"/>
      <c r="E11131" s="3"/>
    </row>
    <row r="11132" spans="1:5" x14ac:dyDescent="0.4">
      <c r="A11132">
        <v>2025</v>
      </c>
      <c r="B11132">
        <v>7</v>
      </c>
      <c r="C11132">
        <v>125</v>
      </c>
      <c r="D11132" s="3"/>
      <c r="E11132" s="3"/>
    </row>
    <row r="11133" spans="1:5" x14ac:dyDescent="0.4">
      <c r="A11133">
        <v>2025</v>
      </c>
      <c r="B11133">
        <v>7</v>
      </c>
      <c r="C11133">
        <v>126</v>
      </c>
      <c r="D11133" s="3"/>
      <c r="E11133" s="3"/>
    </row>
    <row r="11134" spans="1:5" x14ac:dyDescent="0.4">
      <c r="A11134">
        <v>2025</v>
      </c>
      <c r="B11134">
        <v>7</v>
      </c>
      <c r="C11134">
        <v>127</v>
      </c>
      <c r="D11134" s="3"/>
      <c r="E11134" s="3"/>
    </row>
    <row r="11135" spans="1:5" x14ac:dyDescent="0.4">
      <c r="A11135">
        <v>2025</v>
      </c>
      <c r="B11135">
        <v>7</v>
      </c>
      <c r="C11135">
        <v>128</v>
      </c>
      <c r="D11135" s="3"/>
      <c r="E11135" s="3"/>
    </row>
    <row r="11136" spans="1:5" x14ac:dyDescent="0.4">
      <c r="A11136">
        <v>2025</v>
      </c>
      <c r="B11136">
        <v>7</v>
      </c>
      <c r="C11136">
        <v>129</v>
      </c>
      <c r="D11136" s="3"/>
      <c r="E11136" s="3"/>
    </row>
    <row r="11137" spans="1:5" x14ac:dyDescent="0.4">
      <c r="A11137">
        <v>2025</v>
      </c>
      <c r="B11137">
        <v>7</v>
      </c>
      <c r="C11137">
        <v>130</v>
      </c>
      <c r="D11137" s="3"/>
      <c r="E11137" s="3"/>
    </row>
    <row r="11138" spans="1:5" x14ac:dyDescent="0.4">
      <c r="A11138">
        <v>2025</v>
      </c>
      <c r="B11138">
        <v>8</v>
      </c>
      <c r="C11138">
        <v>0</v>
      </c>
      <c r="D11138" s="3"/>
      <c r="E11138" s="3"/>
    </row>
    <row r="11139" spans="1:5" x14ac:dyDescent="0.4">
      <c r="A11139">
        <v>2025</v>
      </c>
      <c r="B11139">
        <v>8</v>
      </c>
      <c r="C11139">
        <v>1</v>
      </c>
      <c r="D11139" s="3"/>
      <c r="E11139" s="3"/>
    </row>
    <row r="11140" spans="1:5" x14ac:dyDescent="0.4">
      <c r="A11140">
        <v>2025</v>
      </c>
      <c r="B11140">
        <v>8</v>
      </c>
      <c r="C11140">
        <v>2</v>
      </c>
      <c r="D11140" s="3"/>
      <c r="E11140" s="3"/>
    </row>
    <row r="11141" spans="1:5" x14ac:dyDescent="0.4">
      <c r="A11141">
        <v>2025</v>
      </c>
      <c r="B11141">
        <v>8</v>
      </c>
      <c r="C11141">
        <v>3</v>
      </c>
      <c r="D11141" s="3"/>
      <c r="E11141" s="3"/>
    </row>
    <row r="11142" spans="1:5" x14ac:dyDescent="0.4">
      <c r="A11142">
        <v>2025</v>
      </c>
      <c r="B11142">
        <v>8</v>
      </c>
      <c r="C11142">
        <v>4</v>
      </c>
      <c r="D11142" s="3"/>
      <c r="E11142" s="3"/>
    </row>
    <row r="11143" spans="1:5" x14ac:dyDescent="0.4">
      <c r="A11143">
        <v>2025</v>
      </c>
      <c r="B11143">
        <v>8</v>
      </c>
      <c r="C11143">
        <v>5</v>
      </c>
      <c r="D11143" s="3"/>
      <c r="E11143" s="3"/>
    </row>
    <row r="11144" spans="1:5" x14ac:dyDescent="0.4">
      <c r="A11144">
        <v>2025</v>
      </c>
      <c r="B11144">
        <v>8</v>
      </c>
      <c r="C11144">
        <v>6</v>
      </c>
      <c r="D11144" s="3"/>
      <c r="E11144" s="3"/>
    </row>
    <row r="11145" spans="1:5" x14ac:dyDescent="0.4">
      <c r="A11145">
        <v>2025</v>
      </c>
      <c r="B11145">
        <v>8</v>
      </c>
      <c r="C11145">
        <v>7</v>
      </c>
      <c r="D11145" s="3"/>
      <c r="E11145" s="3"/>
    </row>
    <row r="11146" spans="1:5" x14ac:dyDescent="0.4">
      <c r="A11146">
        <v>2025</v>
      </c>
      <c r="B11146">
        <v>8</v>
      </c>
      <c r="C11146">
        <v>8</v>
      </c>
      <c r="D11146" s="3"/>
      <c r="E11146" s="3"/>
    </row>
    <row r="11147" spans="1:5" x14ac:dyDescent="0.4">
      <c r="A11147">
        <v>2025</v>
      </c>
      <c r="B11147">
        <v>8</v>
      </c>
      <c r="C11147">
        <v>9</v>
      </c>
      <c r="D11147" s="3"/>
      <c r="E11147" s="3"/>
    </row>
    <row r="11148" spans="1:5" x14ac:dyDescent="0.4">
      <c r="A11148">
        <v>2025</v>
      </c>
      <c r="B11148">
        <v>8</v>
      </c>
      <c r="C11148">
        <v>10</v>
      </c>
      <c r="D11148" s="3"/>
      <c r="E11148" s="3"/>
    </row>
    <row r="11149" spans="1:5" x14ac:dyDescent="0.4">
      <c r="A11149">
        <v>2025</v>
      </c>
      <c r="B11149">
        <v>8</v>
      </c>
      <c r="C11149">
        <v>11</v>
      </c>
      <c r="D11149" s="3"/>
      <c r="E11149" s="3"/>
    </row>
    <row r="11150" spans="1:5" x14ac:dyDescent="0.4">
      <c r="A11150">
        <v>2025</v>
      </c>
      <c r="B11150">
        <v>8</v>
      </c>
      <c r="C11150">
        <v>12</v>
      </c>
      <c r="D11150" s="3"/>
      <c r="E11150" s="3"/>
    </row>
    <row r="11151" spans="1:5" x14ac:dyDescent="0.4">
      <c r="A11151">
        <v>2025</v>
      </c>
      <c r="B11151">
        <v>8</v>
      </c>
      <c r="C11151">
        <v>13</v>
      </c>
      <c r="D11151" s="3"/>
      <c r="E11151" s="3"/>
    </row>
    <row r="11152" spans="1:5" x14ac:dyDescent="0.4">
      <c r="A11152">
        <v>2025</v>
      </c>
      <c r="B11152">
        <v>8</v>
      </c>
      <c r="C11152">
        <v>14</v>
      </c>
      <c r="D11152" s="3"/>
      <c r="E11152" s="3"/>
    </row>
    <row r="11153" spans="1:5" x14ac:dyDescent="0.4">
      <c r="A11153">
        <v>2025</v>
      </c>
      <c r="B11153">
        <v>8</v>
      </c>
      <c r="C11153">
        <v>15</v>
      </c>
      <c r="D11153" s="3"/>
      <c r="E11153" s="3"/>
    </row>
    <row r="11154" spans="1:5" x14ac:dyDescent="0.4">
      <c r="A11154">
        <v>2025</v>
      </c>
      <c r="B11154">
        <v>8</v>
      </c>
      <c r="C11154">
        <v>16</v>
      </c>
      <c r="D11154" s="3"/>
      <c r="E11154" s="3"/>
    </row>
    <row r="11155" spans="1:5" x14ac:dyDescent="0.4">
      <c r="A11155">
        <v>2025</v>
      </c>
      <c r="B11155">
        <v>8</v>
      </c>
      <c r="C11155">
        <v>17</v>
      </c>
      <c r="D11155" s="3"/>
      <c r="E11155" s="3"/>
    </row>
    <row r="11156" spans="1:5" x14ac:dyDescent="0.4">
      <c r="A11156">
        <v>2025</v>
      </c>
      <c r="B11156">
        <v>8</v>
      </c>
      <c r="C11156">
        <v>18</v>
      </c>
      <c r="D11156" s="3"/>
      <c r="E11156" s="3"/>
    </row>
    <row r="11157" spans="1:5" x14ac:dyDescent="0.4">
      <c r="A11157">
        <v>2025</v>
      </c>
      <c r="B11157">
        <v>8</v>
      </c>
      <c r="C11157">
        <v>19</v>
      </c>
      <c r="D11157" s="3"/>
      <c r="E11157" s="3"/>
    </row>
    <row r="11158" spans="1:5" x14ac:dyDescent="0.4">
      <c r="A11158">
        <v>2025</v>
      </c>
      <c r="B11158">
        <v>8</v>
      </c>
      <c r="C11158">
        <v>20</v>
      </c>
      <c r="D11158" s="3"/>
      <c r="E11158" s="3"/>
    </row>
    <row r="11159" spans="1:5" x14ac:dyDescent="0.4">
      <c r="A11159">
        <v>2025</v>
      </c>
      <c r="B11159">
        <v>8</v>
      </c>
      <c r="C11159">
        <v>21</v>
      </c>
      <c r="D11159" s="3"/>
      <c r="E11159" s="3"/>
    </row>
    <row r="11160" spans="1:5" x14ac:dyDescent="0.4">
      <c r="A11160">
        <v>2025</v>
      </c>
      <c r="B11160">
        <v>8</v>
      </c>
      <c r="C11160">
        <v>22</v>
      </c>
      <c r="D11160" s="3"/>
      <c r="E11160" s="3"/>
    </row>
    <row r="11161" spans="1:5" x14ac:dyDescent="0.4">
      <c r="A11161">
        <v>2025</v>
      </c>
      <c r="B11161">
        <v>8</v>
      </c>
      <c r="C11161">
        <v>23</v>
      </c>
      <c r="D11161" s="3"/>
      <c r="E11161" s="3"/>
    </row>
    <row r="11162" spans="1:5" x14ac:dyDescent="0.4">
      <c r="A11162">
        <v>2025</v>
      </c>
      <c r="B11162">
        <v>8</v>
      </c>
      <c r="C11162">
        <v>24</v>
      </c>
      <c r="D11162" s="3"/>
      <c r="E11162" s="3"/>
    </row>
    <row r="11163" spans="1:5" x14ac:dyDescent="0.4">
      <c r="A11163">
        <v>2025</v>
      </c>
      <c r="B11163">
        <v>8</v>
      </c>
      <c r="C11163">
        <v>25</v>
      </c>
      <c r="D11163" s="3"/>
      <c r="E11163" s="3"/>
    </row>
    <row r="11164" spans="1:5" x14ac:dyDescent="0.4">
      <c r="A11164">
        <v>2025</v>
      </c>
      <c r="B11164">
        <v>8</v>
      </c>
      <c r="C11164">
        <v>26</v>
      </c>
      <c r="D11164" s="3"/>
      <c r="E11164" s="3"/>
    </row>
    <row r="11165" spans="1:5" x14ac:dyDescent="0.4">
      <c r="A11165">
        <v>2025</v>
      </c>
      <c r="B11165">
        <v>8</v>
      </c>
      <c r="C11165">
        <v>27</v>
      </c>
      <c r="D11165" s="3"/>
      <c r="E11165" s="3"/>
    </row>
    <row r="11166" spans="1:5" x14ac:dyDescent="0.4">
      <c r="A11166">
        <v>2025</v>
      </c>
      <c r="B11166">
        <v>8</v>
      </c>
      <c r="C11166">
        <v>28</v>
      </c>
      <c r="D11166" s="3"/>
      <c r="E11166" s="3"/>
    </row>
    <row r="11167" spans="1:5" x14ac:dyDescent="0.4">
      <c r="A11167">
        <v>2025</v>
      </c>
      <c r="B11167">
        <v>8</v>
      </c>
      <c r="C11167">
        <v>29</v>
      </c>
      <c r="D11167" s="3"/>
      <c r="E11167" s="3"/>
    </row>
    <row r="11168" spans="1:5" x14ac:dyDescent="0.4">
      <c r="A11168">
        <v>2025</v>
      </c>
      <c r="B11168">
        <v>8</v>
      </c>
      <c r="C11168">
        <v>30</v>
      </c>
      <c r="D11168" s="3"/>
      <c r="E11168" s="3"/>
    </row>
    <row r="11169" spans="1:5" x14ac:dyDescent="0.4">
      <c r="A11169">
        <v>2025</v>
      </c>
      <c r="B11169">
        <v>8</v>
      </c>
      <c r="C11169">
        <v>31</v>
      </c>
      <c r="D11169" s="3"/>
      <c r="E11169" s="3"/>
    </row>
    <row r="11170" spans="1:5" x14ac:dyDescent="0.4">
      <c r="A11170">
        <v>2025</v>
      </c>
      <c r="B11170">
        <v>8</v>
      </c>
      <c r="C11170">
        <v>32</v>
      </c>
      <c r="D11170" s="3"/>
      <c r="E11170" s="3"/>
    </row>
    <row r="11171" spans="1:5" x14ac:dyDescent="0.4">
      <c r="A11171">
        <v>2025</v>
      </c>
      <c r="B11171">
        <v>8</v>
      </c>
      <c r="C11171">
        <v>33</v>
      </c>
      <c r="D11171" s="3"/>
      <c r="E11171" s="3"/>
    </row>
    <row r="11172" spans="1:5" x14ac:dyDescent="0.4">
      <c r="A11172">
        <v>2025</v>
      </c>
      <c r="B11172">
        <v>8</v>
      </c>
      <c r="C11172">
        <v>34</v>
      </c>
      <c r="D11172" s="3"/>
      <c r="E11172" s="3"/>
    </row>
    <row r="11173" spans="1:5" x14ac:dyDescent="0.4">
      <c r="A11173">
        <v>2025</v>
      </c>
      <c r="B11173">
        <v>8</v>
      </c>
      <c r="C11173">
        <v>35</v>
      </c>
      <c r="D11173" s="3"/>
      <c r="E11173" s="3"/>
    </row>
    <row r="11174" spans="1:5" x14ac:dyDescent="0.4">
      <c r="A11174">
        <v>2025</v>
      </c>
      <c r="B11174">
        <v>8</v>
      </c>
      <c r="C11174">
        <v>36</v>
      </c>
      <c r="D11174" s="3"/>
      <c r="E11174" s="3"/>
    </row>
    <row r="11175" spans="1:5" x14ac:dyDescent="0.4">
      <c r="A11175">
        <v>2025</v>
      </c>
      <c r="B11175">
        <v>8</v>
      </c>
      <c r="C11175">
        <v>37</v>
      </c>
      <c r="D11175" s="3"/>
      <c r="E11175" s="3"/>
    </row>
    <row r="11176" spans="1:5" x14ac:dyDescent="0.4">
      <c r="A11176">
        <v>2025</v>
      </c>
      <c r="B11176">
        <v>8</v>
      </c>
      <c r="C11176">
        <v>38</v>
      </c>
      <c r="D11176" s="3"/>
      <c r="E11176" s="3"/>
    </row>
    <row r="11177" spans="1:5" x14ac:dyDescent="0.4">
      <c r="A11177">
        <v>2025</v>
      </c>
      <c r="B11177">
        <v>8</v>
      </c>
      <c r="C11177">
        <v>39</v>
      </c>
      <c r="D11177" s="3"/>
      <c r="E11177" s="3"/>
    </row>
    <row r="11178" spans="1:5" x14ac:dyDescent="0.4">
      <c r="A11178">
        <v>2025</v>
      </c>
      <c r="B11178">
        <v>8</v>
      </c>
      <c r="C11178">
        <v>40</v>
      </c>
      <c r="D11178" s="3"/>
      <c r="E11178" s="3"/>
    </row>
    <row r="11179" spans="1:5" x14ac:dyDescent="0.4">
      <c r="A11179">
        <v>2025</v>
      </c>
      <c r="B11179">
        <v>8</v>
      </c>
      <c r="C11179">
        <v>41</v>
      </c>
      <c r="D11179" s="3"/>
      <c r="E11179" s="3"/>
    </row>
    <row r="11180" spans="1:5" x14ac:dyDescent="0.4">
      <c r="A11180">
        <v>2025</v>
      </c>
      <c r="B11180">
        <v>8</v>
      </c>
      <c r="C11180">
        <v>42</v>
      </c>
      <c r="D11180" s="3"/>
      <c r="E11180" s="3"/>
    </row>
    <row r="11181" spans="1:5" x14ac:dyDescent="0.4">
      <c r="A11181">
        <v>2025</v>
      </c>
      <c r="B11181">
        <v>8</v>
      </c>
      <c r="C11181">
        <v>43</v>
      </c>
      <c r="D11181" s="3"/>
      <c r="E11181" s="3"/>
    </row>
    <row r="11182" spans="1:5" x14ac:dyDescent="0.4">
      <c r="A11182">
        <v>2025</v>
      </c>
      <c r="B11182">
        <v>8</v>
      </c>
      <c r="C11182">
        <v>44</v>
      </c>
      <c r="D11182" s="3"/>
      <c r="E11182" s="3"/>
    </row>
    <row r="11183" spans="1:5" x14ac:dyDescent="0.4">
      <c r="A11183">
        <v>2025</v>
      </c>
      <c r="B11183">
        <v>8</v>
      </c>
      <c r="C11183">
        <v>45</v>
      </c>
      <c r="D11183" s="3"/>
      <c r="E11183" s="3"/>
    </row>
    <row r="11184" spans="1:5" x14ac:dyDescent="0.4">
      <c r="A11184">
        <v>2025</v>
      </c>
      <c r="B11184">
        <v>8</v>
      </c>
      <c r="C11184">
        <v>46</v>
      </c>
      <c r="D11184" s="3"/>
      <c r="E11184" s="3"/>
    </row>
    <row r="11185" spans="1:5" x14ac:dyDescent="0.4">
      <c r="A11185">
        <v>2025</v>
      </c>
      <c r="B11185">
        <v>8</v>
      </c>
      <c r="C11185">
        <v>47</v>
      </c>
      <c r="D11185" s="3"/>
      <c r="E11185" s="3"/>
    </row>
    <row r="11186" spans="1:5" x14ac:dyDescent="0.4">
      <c r="A11186">
        <v>2025</v>
      </c>
      <c r="B11186">
        <v>8</v>
      </c>
      <c r="C11186">
        <v>48</v>
      </c>
      <c r="D11186" s="3"/>
      <c r="E11186" s="3"/>
    </row>
    <row r="11187" spans="1:5" x14ac:dyDescent="0.4">
      <c r="A11187">
        <v>2025</v>
      </c>
      <c r="B11187">
        <v>8</v>
      </c>
      <c r="C11187">
        <v>49</v>
      </c>
      <c r="D11187" s="3"/>
      <c r="E11187" s="3"/>
    </row>
    <row r="11188" spans="1:5" x14ac:dyDescent="0.4">
      <c r="A11188">
        <v>2025</v>
      </c>
      <c r="B11188">
        <v>8</v>
      </c>
      <c r="C11188">
        <v>50</v>
      </c>
      <c r="D11188" s="3"/>
      <c r="E11188" s="3"/>
    </row>
    <row r="11189" spans="1:5" x14ac:dyDescent="0.4">
      <c r="A11189">
        <v>2025</v>
      </c>
      <c r="B11189">
        <v>8</v>
      </c>
      <c r="C11189">
        <v>51</v>
      </c>
      <c r="D11189" s="3"/>
      <c r="E11189" s="3"/>
    </row>
    <row r="11190" spans="1:5" x14ac:dyDescent="0.4">
      <c r="A11190">
        <v>2025</v>
      </c>
      <c r="B11190">
        <v>8</v>
      </c>
      <c r="C11190">
        <v>52</v>
      </c>
      <c r="D11190" s="3"/>
      <c r="E11190" s="3"/>
    </row>
    <row r="11191" spans="1:5" x14ac:dyDescent="0.4">
      <c r="A11191">
        <v>2025</v>
      </c>
      <c r="B11191">
        <v>8</v>
      </c>
      <c r="C11191">
        <v>53</v>
      </c>
      <c r="D11191" s="3"/>
      <c r="E11191" s="3"/>
    </row>
    <row r="11192" spans="1:5" x14ac:dyDescent="0.4">
      <c r="A11192">
        <v>2025</v>
      </c>
      <c r="B11192">
        <v>8</v>
      </c>
      <c r="C11192">
        <v>54</v>
      </c>
      <c r="D11192" s="3"/>
      <c r="E11192" s="3"/>
    </row>
    <row r="11193" spans="1:5" x14ac:dyDescent="0.4">
      <c r="A11193">
        <v>2025</v>
      </c>
      <c r="B11193">
        <v>8</v>
      </c>
      <c r="C11193">
        <v>55</v>
      </c>
      <c r="D11193" s="3"/>
      <c r="E11193" s="3"/>
    </row>
    <row r="11194" spans="1:5" x14ac:dyDescent="0.4">
      <c r="A11194">
        <v>2025</v>
      </c>
      <c r="B11194">
        <v>8</v>
      </c>
      <c r="C11194">
        <v>56</v>
      </c>
      <c r="D11194" s="3"/>
      <c r="E11194" s="3"/>
    </row>
    <row r="11195" spans="1:5" x14ac:dyDescent="0.4">
      <c r="A11195">
        <v>2025</v>
      </c>
      <c r="B11195">
        <v>8</v>
      </c>
      <c r="C11195">
        <v>57</v>
      </c>
      <c r="D11195" s="3"/>
      <c r="E11195" s="3"/>
    </row>
    <row r="11196" spans="1:5" x14ac:dyDescent="0.4">
      <c r="A11196">
        <v>2025</v>
      </c>
      <c r="B11196">
        <v>8</v>
      </c>
      <c r="C11196">
        <v>58</v>
      </c>
      <c r="D11196" s="3"/>
      <c r="E11196" s="3"/>
    </row>
    <row r="11197" spans="1:5" x14ac:dyDescent="0.4">
      <c r="A11197">
        <v>2025</v>
      </c>
      <c r="B11197">
        <v>8</v>
      </c>
      <c r="C11197">
        <v>59</v>
      </c>
      <c r="D11197" s="3"/>
      <c r="E11197" s="3"/>
    </row>
    <row r="11198" spans="1:5" x14ac:dyDescent="0.4">
      <c r="A11198">
        <v>2025</v>
      </c>
      <c r="B11198">
        <v>8</v>
      </c>
      <c r="C11198">
        <v>60</v>
      </c>
      <c r="D11198" s="3"/>
      <c r="E11198" s="3"/>
    </row>
    <row r="11199" spans="1:5" x14ac:dyDescent="0.4">
      <c r="A11199">
        <v>2025</v>
      </c>
      <c r="B11199">
        <v>8</v>
      </c>
      <c r="C11199">
        <v>61</v>
      </c>
      <c r="D11199" s="3"/>
      <c r="E11199" s="3"/>
    </row>
    <row r="11200" spans="1:5" x14ac:dyDescent="0.4">
      <c r="A11200">
        <v>2025</v>
      </c>
      <c r="B11200">
        <v>8</v>
      </c>
      <c r="C11200">
        <v>62</v>
      </c>
      <c r="D11200" s="3"/>
      <c r="E11200" s="3"/>
    </row>
    <row r="11201" spans="1:5" x14ac:dyDescent="0.4">
      <c r="A11201">
        <v>2025</v>
      </c>
      <c r="B11201">
        <v>8</v>
      </c>
      <c r="C11201">
        <v>63</v>
      </c>
      <c r="D11201" s="3"/>
      <c r="E11201" s="3"/>
    </row>
    <row r="11202" spans="1:5" x14ac:dyDescent="0.4">
      <c r="A11202">
        <v>2025</v>
      </c>
      <c r="B11202">
        <v>8</v>
      </c>
      <c r="C11202">
        <v>64</v>
      </c>
      <c r="D11202" s="3"/>
      <c r="E11202" s="3"/>
    </row>
    <row r="11203" spans="1:5" x14ac:dyDescent="0.4">
      <c r="A11203">
        <v>2025</v>
      </c>
      <c r="B11203">
        <v>8</v>
      </c>
      <c r="C11203">
        <v>65</v>
      </c>
      <c r="D11203" s="3"/>
      <c r="E11203" s="3"/>
    </row>
    <row r="11204" spans="1:5" x14ac:dyDescent="0.4">
      <c r="A11204">
        <v>2025</v>
      </c>
      <c r="B11204">
        <v>8</v>
      </c>
      <c r="C11204">
        <v>66</v>
      </c>
      <c r="D11204" s="3"/>
      <c r="E11204" s="3"/>
    </row>
    <row r="11205" spans="1:5" x14ac:dyDescent="0.4">
      <c r="A11205">
        <v>2025</v>
      </c>
      <c r="B11205">
        <v>8</v>
      </c>
      <c r="C11205">
        <v>67</v>
      </c>
      <c r="D11205" s="3"/>
      <c r="E11205" s="3"/>
    </row>
    <row r="11206" spans="1:5" x14ac:dyDescent="0.4">
      <c r="A11206">
        <v>2025</v>
      </c>
      <c r="B11206">
        <v>8</v>
      </c>
      <c r="C11206">
        <v>68</v>
      </c>
      <c r="D11206" s="3"/>
      <c r="E11206" s="3"/>
    </row>
    <row r="11207" spans="1:5" x14ac:dyDescent="0.4">
      <c r="A11207">
        <v>2025</v>
      </c>
      <c r="B11207">
        <v>8</v>
      </c>
      <c r="C11207">
        <v>69</v>
      </c>
      <c r="D11207" s="3"/>
      <c r="E11207" s="3"/>
    </row>
    <row r="11208" spans="1:5" x14ac:dyDescent="0.4">
      <c r="A11208">
        <v>2025</v>
      </c>
      <c r="B11208">
        <v>8</v>
      </c>
      <c r="C11208">
        <v>70</v>
      </c>
      <c r="D11208" s="3"/>
      <c r="E11208" s="3"/>
    </row>
    <row r="11209" spans="1:5" x14ac:dyDescent="0.4">
      <c r="A11209">
        <v>2025</v>
      </c>
      <c r="B11209">
        <v>8</v>
      </c>
      <c r="C11209">
        <v>71</v>
      </c>
      <c r="D11209" s="3"/>
      <c r="E11209" s="3"/>
    </row>
    <row r="11210" spans="1:5" x14ac:dyDescent="0.4">
      <c r="A11210">
        <v>2025</v>
      </c>
      <c r="B11210">
        <v>8</v>
      </c>
      <c r="C11210">
        <v>72</v>
      </c>
      <c r="D11210" s="3"/>
      <c r="E11210" s="3"/>
    </row>
    <row r="11211" spans="1:5" x14ac:dyDescent="0.4">
      <c r="A11211">
        <v>2025</v>
      </c>
      <c r="B11211">
        <v>8</v>
      </c>
      <c r="C11211">
        <v>73</v>
      </c>
      <c r="D11211" s="3"/>
      <c r="E11211" s="3"/>
    </row>
    <row r="11212" spans="1:5" x14ac:dyDescent="0.4">
      <c r="A11212">
        <v>2025</v>
      </c>
      <c r="B11212">
        <v>8</v>
      </c>
      <c r="C11212">
        <v>74</v>
      </c>
      <c r="D11212" s="3"/>
      <c r="E11212" s="3"/>
    </row>
    <row r="11213" spans="1:5" x14ac:dyDescent="0.4">
      <c r="A11213">
        <v>2025</v>
      </c>
      <c r="B11213">
        <v>8</v>
      </c>
      <c r="C11213">
        <v>75</v>
      </c>
      <c r="D11213" s="3"/>
      <c r="E11213" s="3"/>
    </row>
    <row r="11214" spans="1:5" x14ac:dyDescent="0.4">
      <c r="A11214">
        <v>2025</v>
      </c>
      <c r="B11214">
        <v>8</v>
      </c>
      <c r="C11214">
        <v>76</v>
      </c>
      <c r="D11214" s="3"/>
      <c r="E11214" s="3"/>
    </row>
    <row r="11215" spans="1:5" x14ac:dyDescent="0.4">
      <c r="A11215">
        <v>2025</v>
      </c>
      <c r="B11215">
        <v>8</v>
      </c>
      <c r="C11215">
        <v>77</v>
      </c>
      <c r="D11215" s="3"/>
      <c r="E11215" s="3"/>
    </row>
    <row r="11216" spans="1:5" x14ac:dyDescent="0.4">
      <c r="A11216">
        <v>2025</v>
      </c>
      <c r="B11216">
        <v>8</v>
      </c>
      <c r="C11216">
        <v>78</v>
      </c>
      <c r="D11216" s="3"/>
      <c r="E11216" s="3"/>
    </row>
    <row r="11217" spans="1:5" x14ac:dyDescent="0.4">
      <c r="A11217">
        <v>2025</v>
      </c>
      <c r="B11217">
        <v>8</v>
      </c>
      <c r="C11217">
        <v>79</v>
      </c>
      <c r="D11217" s="3"/>
      <c r="E11217" s="3"/>
    </row>
    <row r="11218" spans="1:5" x14ac:dyDescent="0.4">
      <c r="A11218">
        <v>2025</v>
      </c>
      <c r="B11218">
        <v>8</v>
      </c>
      <c r="C11218">
        <v>80</v>
      </c>
      <c r="D11218" s="3"/>
      <c r="E11218" s="3"/>
    </row>
    <row r="11219" spans="1:5" x14ac:dyDescent="0.4">
      <c r="A11219">
        <v>2025</v>
      </c>
      <c r="B11219">
        <v>8</v>
      </c>
      <c r="C11219">
        <v>81</v>
      </c>
      <c r="D11219" s="3"/>
      <c r="E11219" s="3"/>
    </row>
    <row r="11220" spans="1:5" x14ac:dyDescent="0.4">
      <c r="A11220">
        <v>2025</v>
      </c>
      <c r="B11220">
        <v>8</v>
      </c>
      <c r="C11220">
        <v>82</v>
      </c>
      <c r="D11220" s="3"/>
      <c r="E11220" s="3"/>
    </row>
    <row r="11221" spans="1:5" x14ac:dyDescent="0.4">
      <c r="A11221">
        <v>2025</v>
      </c>
      <c r="B11221">
        <v>8</v>
      </c>
      <c r="C11221">
        <v>83</v>
      </c>
      <c r="D11221" s="3"/>
      <c r="E11221" s="3"/>
    </row>
    <row r="11222" spans="1:5" x14ac:dyDescent="0.4">
      <c r="A11222">
        <v>2025</v>
      </c>
      <c r="B11222">
        <v>8</v>
      </c>
      <c r="C11222">
        <v>84</v>
      </c>
      <c r="D11222" s="3"/>
      <c r="E11222" s="3"/>
    </row>
    <row r="11223" spans="1:5" x14ac:dyDescent="0.4">
      <c r="A11223">
        <v>2025</v>
      </c>
      <c r="B11223">
        <v>8</v>
      </c>
      <c r="C11223">
        <v>85</v>
      </c>
      <c r="D11223" s="3"/>
      <c r="E11223" s="3"/>
    </row>
    <row r="11224" spans="1:5" x14ac:dyDescent="0.4">
      <c r="A11224">
        <v>2025</v>
      </c>
      <c r="B11224">
        <v>8</v>
      </c>
      <c r="C11224">
        <v>86</v>
      </c>
      <c r="D11224" s="3"/>
      <c r="E11224" s="3"/>
    </row>
    <row r="11225" spans="1:5" x14ac:dyDescent="0.4">
      <c r="A11225">
        <v>2025</v>
      </c>
      <c r="B11225">
        <v>8</v>
      </c>
      <c r="C11225">
        <v>87</v>
      </c>
      <c r="D11225" s="3"/>
      <c r="E11225" s="3"/>
    </row>
    <row r="11226" spans="1:5" x14ac:dyDescent="0.4">
      <c r="A11226">
        <v>2025</v>
      </c>
      <c r="B11226">
        <v>8</v>
      </c>
      <c r="C11226">
        <v>88</v>
      </c>
      <c r="D11226" s="3"/>
      <c r="E11226" s="3"/>
    </row>
    <row r="11227" spans="1:5" x14ac:dyDescent="0.4">
      <c r="A11227">
        <v>2025</v>
      </c>
      <c r="B11227">
        <v>8</v>
      </c>
      <c r="C11227">
        <v>89</v>
      </c>
      <c r="D11227" s="3"/>
      <c r="E11227" s="3"/>
    </row>
    <row r="11228" spans="1:5" x14ac:dyDescent="0.4">
      <c r="A11228">
        <v>2025</v>
      </c>
      <c r="B11228">
        <v>8</v>
      </c>
      <c r="C11228">
        <v>90</v>
      </c>
      <c r="D11228" s="3"/>
      <c r="E11228" s="3"/>
    </row>
    <row r="11229" spans="1:5" x14ac:dyDescent="0.4">
      <c r="A11229">
        <v>2025</v>
      </c>
      <c r="B11229">
        <v>8</v>
      </c>
      <c r="C11229">
        <v>91</v>
      </c>
      <c r="D11229" s="3"/>
      <c r="E11229" s="3"/>
    </row>
    <row r="11230" spans="1:5" x14ac:dyDescent="0.4">
      <c r="A11230">
        <v>2025</v>
      </c>
      <c r="B11230">
        <v>8</v>
      </c>
      <c r="C11230">
        <v>92</v>
      </c>
      <c r="D11230" s="3"/>
      <c r="E11230" s="3"/>
    </row>
    <row r="11231" spans="1:5" x14ac:dyDescent="0.4">
      <c r="A11231">
        <v>2025</v>
      </c>
      <c r="B11231">
        <v>8</v>
      </c>
      <c r="C11231">
        <v>93</v>
      </c>
      <c r="D11231" s="3"/>
      <c r="E11231" s="3"/>
    </row>
    <row r="11232" spans="1:5" x14ac:dyDescent="0.4">
      <c r="A11232">
        <v>2025</v>
      </c>
      <c r="B11232">
        <v>8</v>
      </c>
      <c r="C11232">
        <v>94</v>
      </c>
      <c r="D11232" s="3"/>
      <c r="E11232" s="3"/>
    </row>
    <row r="11233" spans="1:5" x14ac:dyDescent="0.4">
      <c r="A11233">
        <v>2025</v>
      </c>
      <c r="B11233">
        <v>8</v>
      </c>
      <c r="C11233">
        <v>95</v>
      </c>
      <c r="D11233" s="3"/>
      <c r="E11233" s="3"/>
    </row>
    <row r="11234" spans="1:5" x14ac:dyDescent="0.4">
      <c r="A11234">
        <v>2025</v>
      </c>
      <c r="B11234">
        <v>8</v>
      </c>
      <c r="C11234">
        <v>96</v>
      </c>
      <c r="D11234" s="3"/>
      <c r="E11234" s="3"/>
    </row>
    <row r="11235" spans="1:5" x14ac:dyDescent="0.4">
      <c r="A11235">
        <v>2025</v>
      </c>
      <c r="B11235">
        <v>8</v>
      </c>
      <c r="C11235">
        <v>97</v>
      </c>
      <c r="D11235" s="3"/>
      <c r="E11235" s="3"/>
    </row>
    <row r="11236" spans="1:5" x14ac:dyDescent="0.4">
      <c r="A11236">
        <v>2025</v>
      </c>
      <c r="B11236">
        <v>8</v>
      </c>
      <c r="C11236">
        <v>98</v>
      </c>
      <c r="D11236" s="3"/>
      <c r="E11236" s="3"/>
    </row>
    <row r="11237" spans="1:5" x14ac:dyDescent="0.4">
      <c r="A11237">
        <v>2025</v>
      </c>
      <c r="B11237">
        <v>8</v>
      </c>
      <c r="C11237">
        <v>99</v>
      </c>
      <c r="D11237" s="3"/>
      <c r="E11237" s="3"/>
    </row>
    <row r="11238" spans="1:5" x14ac:dyDescent="0.4">
      <c r="A11238">
        <v>2025</v>
      </c>
      <c r="B11238">
        <v>8</v>
      </c>
      <c r="C11238">
        <v>100</v>
      </c>
      <c r="D11238" s="3"/>
      <c r="E11238" s="3"/>
    </row>
    <row r="11239" spans="1:5" x14ac:dyDescent="0.4">
      <c r="A11239">
        <v>2025</v>
      </c>
      <c r="B11239">
        <v>8</v>
      </c>
      <c r="C11239">
        <v>101</v>
      </c>
      <c r="D11239" s="3"/>
      <c r="E11239" s="3"/>
    </row>
    <row r="11240" spans="1:5" x14ac:dyDescent="0.4">
      <c r="A11240">
        <v>2025</v>
      </c>
      <c r="B11240">
        <v>8</v>
      </c>
      <c r="C11240">
        <v>102</v>
      </c>
      <c r="D11240" s="3"/>
      <c r="E11240" s="3"/>
    </row>
    <row r="11241" spans="1:5" x14ac:dyDescent="0.4">
      <c r="A11241">
        <v>2025</v>
      </c>
      <c r="B11241">
        <v>8</v>
      </c>
      <c r="C11241">
        <v>103</v>
      </c>
      <c r="D11241" s="3"/>
      <c r="E11241" s="3"/>
    </row>
    <row r="11242" spans="1:5" x14ac:dyDescent="0.4">
      <c r="A11242">
        <v>2025</v>
      </c>
      <c r="B11242">
        <v>8</v>
      </c>
      <c r="C11242">
        <v>104</v>
      </c>
      <c r="D11242" s="3"/>
      <c r="E11242" s="3"/>
    </row>
    <row r="11243" spans="1:5" x14ac:dyDescent="0.4">
      <c r="A11243">
        <v>2025</v>
      </c>
      <c r="B11243">
        <v>8</v>
      </c>
      <c r="C11243">
        <v>105</v>
      </c>
      <c r="D11243" s="3"/>
      <c r="E11243" s="3"/>
    </row>
    <row r="11244" spans="1:5" x14ac:dyDescent="0.4">
      <c r="A11244">
        <v>2025</v>
      </c>
      <c r="B11244">
        <v>8</v>
      </c>
      <c r="C11244">
        <v>106</v>
      </c>
      <c r="D11244" s="3"/>
      <c r="E11244" s="3"/>
    </row>
    <row r="11245" spans="1:5" x14ac:dyDescent="0.4">
      <c r="A11245">
        <v>2025</v>
      </c>
      <c r="B11245">
        <v>8</v>
      </c>
      <c r="C11245">
        <v>107</v>
      </c>
      <c r="D11245" s="3"/>
      <c r="E11245" s="3"/>
    </row>
    <row r="11246" spans="1:5" x14ac:dyDescent="0.4">
      <c r="A11246">
        <v>2025</v>
      </c>
      <c r="B11246">
        <v>8</v>
      </c>
      <c r="C11246">
        <v>108</v>
      </c>
      <c r="D11246" s="3"/>
      <c r="E11246" s="3"/>
    </row>
    <row r="11247" spans="1:5" x14ac:dyDescent="0.4">
      <c r="A11247">
        <v>2025</v>
      </c>
      <c r="B11247">
        <v>8</v>
      </c>
      <c r="C11247">
        <v>109</v>
      </c>
      <c r="D11247" s="3"/>
      <c r="E11247" s="3"/>
    </row>
    <row r="11248" spans="1:5" x14ac:dyDescent="0.4">
      <c r="A11248">
        <v>2025</v>
      </c>
      <c r="B11248">
        <v>8</v>
      </c>
      <c r="C11248">
        <v>110</v>
      </c>
      <c r="D11248" s="3"/>
      <c r="E11248" s="3"/>
    </row>
    <row r="11249" spans="1:5" x14ac:dyDescent="0.4">
      <c r="A11249">
        <v>2025</v>
      </c>
      <c r="B11249">
        <v>8</v>
      </c>
      <c r="C11249">
        <v>111</v>
      </c>
      <c r="D11249" s="3"/>
      <c r="E11249" s="3"/>
    </row>
    <row r="11250" spans="1:5" x14ac:dyDescent="0.4">
      <c r="A11250">
        <v>2025</v>
      </c>
      <c r="B11250">
        <v>8</v>
      </c>
      <c r="C11250">
        <v>112</v>
      </c>
      <c r="D11250" s="3"/>
      <c r="E11250" s="3"/>
    </row>
    <row r="11251" spans="1:5" x14ac:dyDescent="0.4">
      <c r="A11251">
        <v>2025</v>
      </c>
      <c r="B11251">
        <v>8</v>
      </c>
      <c r="C11251">
        <v>113</v>
      </c>
      <c r="D11251" s="3"/>
      <c r="E11251" s="3"/>
    </row>
    <row r="11252" spans="1:5" x14ac:dyDescent="0.4">
      <c r="A11252">
        <v>2025</v>
      </c>
      <c r="B11252">
        <v>8</v>
      </c>
      <c r="C11252">
        <v>114</v>
      </c>
      <c r="D11252" s="3"/>
      <c r="E11252" s="3"/>
    </row>
    <row r="11253" spans="1:5" x14ac:dyDescent="0.4">
      <c r="A11253">
        <v>2025</v>
      </c>
      <c r="B11253">
        <v>8</v>
      </c>
      <c r="C11253">
        <v>115</v>
      </c>
      <c r="D11253" s="3"/>
      <c r="E11253" s="3"/>
    </row>
    <row r="11254" spans="1:5" x14ac:dyDescent="0.4">
      <c r="A11254">
        <v>2025</v>
      </c>
      <c r="B11254">
        <v>8</v>
      </c>
      <c r="C11254">
        <v>116</v>
      </c>
      <c r="D11254" s="3"/>
      <c r="E11254" s="3"/>
    </row>
    <row r="11255" spans="1:5" x14ac:dyDescent="0.4">
      <c r="A11255">
        <v>2025</v>
      </c>
      <c r="B11255">
        <v>8</v>
      </c>
      <c r="C11255">
        <v>117</v>
      </c>
      <c r="D11255" s="3"/>
      <c r="E11255" s="3"/>
    </row>
    <row r="11256" spans="1:5" x14ac:dyDescent="0.4">
      <c r="A11256">
        <v>2025</v>
      </c>
      <c r="B11256">
        <v>8</v>
      </c>
      <c r="C11256">
        <v>118</v>
      </c>
      <c r="D11256" s="3"/>
      <c r="E11256" s="3"/>
    </row>
    <row r="11257" spans="1:5" x14ac:dyDescent="0.4">
      <c r="A11257">
        <v>2025</v>
      </c>
      <c r="B11257">
        <v>8</v>
      </c>
      <c r="C11257">
        <v>119</v>
      </c>
      <c r="D11257" s="3"/>
      <c r="E11257" s="3"/>
    </row>
    <row r="11258" spans="1:5" x14ac:dyDescent="0.4">
      <c r="A11258">
        <v>2025</v>
      </c>
      <c r="B11258">
        <v>8</v>
      </c>
      <c r="C11258">
        <v>120</v>
      </c>
      <c r="D11258" s="3"/>
      <c r="E11258" s="3"/>
    </row>
    <row r="11259" spans="1:5" x14ac:dyDescent="0.4">
      <c r="A11259">
        <v>2025</v>
      </c>
      <c r="B11259">
        <v>8</v>
      </c>
      <c r="C11259">
        <v>121</v>
      </c>
      <c r="D11259" s="3"/>
      <c r="E11259" s="3"/>
    </row>
    <row r="11260" spans="1:5" x14ac:dyDescent="0.4">
      <c r="A11260">
        <v>2025</v>
      </c>
      <c r="B11260">
        <v>8</v>
      </c>
      <c r="C11260">
        <v>122</v>
      </c>
      <c r="D11260" s="3"/>
      <c r="E11260" s="3"/>
    </row>
    <row r="11261" spans="1:5" x14ac:dyDescent="0.4">
      <c r="A11261">
        <v>2025</v>
      </c>
      <c r="B11261">
        <v>8</v>
      </c>
      <c r="C11261">
        <v>123</v>
      </c>
      <c r="D11261" s="3"/>
      <c r="E11261" s="3"/>
    </row>
    <row r="11262" spans="1:5" x14ac:dyDescent="0.4">
      <c r="A11262">
        <v>2025</v>
      </c>
      <c r="B11262">
        <v>8</v>
      </c>
      <c r="C11262">
        <v>124</v>
      </c>
      <c r="D11262" s="3"/>
      <c r="E11262" s="3"/>
    </row>
    <row r="11263" spans="1:5" x14ac:dyDescent="0.4">
      <c r="A11263">
        <v>2025</v>
      </c>
      <c r="B11263">
        <v>8</v>
      </c>
      <c r="C11263">
        <v>125</v>
      </c>
      <c r="D11263" s="3"/>
      <c r="E11263" s="3"/>
    </row>
    <row r="11264" spans="1:5" x14ac:dyDescent="0.4">
      <c r="A11264">
        <v>2025</v>
      </c>
      <c r="B11264">
        <v>8</v>
      </c>
      <c r="C11264">
        <v>126</v>
      </c>
      <c r="D11264" s="3"/>
      <c r="E11264" s="3"/>
    </row>
    <row r="11265" spans="1:5" x14ac:dyDescent="0.4">
      <c r="A11265">
        <v>2025</v>
      </c>
      <c r="B11265">
        <v>8</v>
      </c>
      <c r="C11265">
        <v>127</v>
      </c>
      <c r="D11265" s="3"/>
      <c r="E11265" s="3"/>
    </row>
    <row r="11266" spans="1:5" x14ac:dyDescent="0.4">
      <c r="A11266">
        <v>2025</v>
      </c>
      <c r="B11266">
        <v>8</v>
      </c>
      <c r="C11266">
        <v>128</v>
      </c>
      <c r="D11266" s="3"/>
      <c r="E11266" s="3"/>
    </row>
    <row r="11267" spans="1:5" x14ac:dyDescent="0.4">
      <c r="A11267">
        <v>2025</v>
      </c>
      <c r="B11267">
        <v>8</v>
      </c>
      <c r="C11267">
        <v>129</v>
      </c>
      <c r="D11267" s="3"/>
      <c r="E11267" s="3"/>
    </row>
    <row r="11268" spans="1:5" x14ac:dyDescent="0.4">
      <c r="A11268">
        <v>2025</v>
      </c>
      <c r="B11268">
        <v>8</v>
      </c>
      <c r="C11268">
        <v>130</v>
      </c>
      <c r="D11268" s="3"/>
      <c r="E11268" s="3"/>
    </row>
    <row r="11269" spans="1:5" x14ac:dyDescent="0.4">
      <c r="A11269">
        <v>2025</v>
      </c>
      <c r="B11269">
        <v>9</v>
      </c>
      <c r="C11269">
        <v>0</v>
      </c>
      <c r="D11269" s="3"/>
      <c r="E11269" s="3"/>
    </row>
    <row r="11270" spans="1:5" x14ac:dyDescent="0.4">
      <c r="A11270">
        <v>2025</v>
      </c>
      <c r="B11270">
        <v>9</v>
      </c>
      <c r="C11270">
        <v>1</v>
      </c>
      <c r="D11270" s="3"/>
      <c r="E11270" s="3"/>
    </row>
    <row r="11271" spans="1:5" x14ac:dyDescent="0.4">
      <c r="A11271">
        <v>2025</v>
      </c>
      <c r="B11271">
        <v>9</v>
      </c>
      <c r="C11271">
        <v>2</v>
      </c>
      <c r="D11271" s="3"/>
      <c r="E11271" s="3"/>
    </row>
    <row r="11272" spans="1:5" x14ac:dyDescent="0.4">
      <c r="A11272">
        <v>2025</v>
      </c>
      <c r="B11272">
        <v>9</v>
      </c>
      <c r="C11272">
        <v>3</v>
      </c>
      <c r="D11272" s="3"/>
      <c r="E11272" s="3"/>
    </row>
    <row r="11273" spans="1:5" x14ac:dyDescent="0.4">
      <c r="A11273">
        <v>2025</v>
      </c>
      <c r="B11273">
        <v>9</v>
      </c>
      <c r="C11273">
        <v>4</v>
      </c>
      <c r="D11273" s="3"/>
      <c r="E11273" s="3"/>
    </row>
    <row r="11274" spans="1:5" x14ac:dyDescent="0.4">
      <c r="A11274">
        <v>2025</v>
      </c>
      <c r="B11274">
        <v>9</v>
      </c>
      <c r="C11274">
        <v>5</v>
      </c>
      <c r="D11274" s="3"/>
      <c r="E11274" s="3"/>
    </row>
    <row r="11275" spans="1:5" x14ac:dyDescent="0.4">
      <c r="A11275">
        <v>2025</v>
      </c>
      <c r="B11275">
        <v>9</v>
      </c>
      <c r="C11275">
        <v>6</v>
      </c>
      <c r="D11275" s="3"/>
      <c r="E11275" s="3"/>
    </row>
    <row r="11276" spans="1:5" x14ac:dyDescent="0.4">
      <c r="A11276">
        <v>2025</v>
      </c>
      <c r="B11276">
        <v>9</v>
      </c>
      <c r="C11276">
        <v>7</v>
      </c>
      <c r="D11276" s="3"/>
      <c r="E11276" s="3"/>
    </row>
    <row r="11277" spans="1:5" x14ac:dyDescent="0.4">
      <c r="A11277">
        <v>2025</v>
      </c>
      <c r="B11277">
        <v>9</v>
      </c>
      <c r="C11277">
        <v>8</v>
      </c>
      <c r="D11277" s="3"/>
      <c r="E11277" s="3"/>
    </row>
    <row r="11278" spans="1:5" x14ac:dyDescent="0.4">
      <c r="A11278">
        <v>2025</v>
      </c>
      <c r="B11278">
        <v>9</v>
      </c>
      <c r="C11278">
        <v>9</v>
      </c>
      <c r="D11278" s="3"/>
      <c r="E11278" s="3"/>
    </row>
    <row r="11279" spans="1:5" x14ac:dyDescent="0.4">
      <c r="A11279">
        <v>2025</v>
      </c>
      <c r="B11279">
        <v>9</v>
      </c>
      <c r="C11279">
        <v>10</v>
      </c>
      <c r="D11279" s="3"/>
      <c r="E11279" s="3"/>
    </row>
    <row r="11280" spans="1:5" x14ac:dyDescent="0.4">
      <c r="A11280">
        <v>2025</v>
      </c>
      <c r="B11280">
        <v>9</v>
      </c>
      <c r="C11280">
        <v>11</v>
      </c>
      <c r="D11280" s="3"/>
      <c r="E11280" s="3"/>
    </row>
    <row r="11281" spans="1:5" x14ac:dyDescent="0.4">
      <c r="A11281">
        <v>2025</v>
      </c>
      <c r="B11281">
        <v>9</v>
      </c>
      <c r="C11281">
        <v>12</v>
      </c>
      <c r="D11281" s="3"/>
      <c r="E11281" s="3"/>
    </row>
    <row r="11282" spans="1:5" x14ac:dyDescent="0.4">
      <c r="A11282">
        <v>2025</v>
      </c>
      <c r="B11282">
        <v>9</v>
      </c>
      <c r="C11282">
        <v>13</v>
      </c>
      <c r="D11282" s="3"/>
      <c r="E11282" s="3"/>
    </row>
    <row r="11283" spans="1:5" x14ac:dyDescent="0.4">
      <c r="A11283">
        <v>2025</v>
      </c>
      <c r="B11283">
        <v>9</v>
      </c>
      <c r="C11283">
        <v>14</v>
      </c>
      <c r="D11283" s="3"/>
      <c r="E11283" s="3"/>
    </row>
    <row r="11284" spans="1:5" x14ac:dyDescent="0.4">
      <c r="A11284">
        <v>2025</v>
      </c>
      <c r="B11284">
        <v>9</v>
      </c>
      <c r="C11284">
        <v>15</v>
      </c>
      <c r="D11284" s="3"/>
      <c r="E11284" s="3"/>
    </row>
    <row r="11285" spans="1:5" x14ac:dyDescent="0.4">
      <c r="A11285">
        <v>2025</v>
      </c>
      <c r="B11285">
        <v>9</v>
      </c>
      <c r="C11285">
        <v>16</v>
      </c>
      <c r="D11285" s="3"/>
      <c r="E11285" s="3"/>
    </row>
    <row r="11286" spans="1:5" x14ac:dyDescent="0.4">
      <c r="A11286">
        <v>2025</v>
      </c>
      <c r="B11286">
        <v>9</v>
      </c>
      <c r="C11286">
        <v>17</v>
      </c>
      <c r="D11286" s="3"/>
      <c r="E11286" s="3"/>
    </row>
    <row r="11287" spans="1:5" x14ac:dyDescent="0.4">
      <c r="A11287">
        <v>2025</v>
      </c>
      <c r="B11287">
        <v>9</v>
      </c>
      <c r="C11287">
        <v>18</v>
      </c>
      <c r="D11287" s="3"/>
      <c r="E11287" s="3"/>
    </row>
    <row r="11288" spans="1:5" x14ac:dyDescent="0.4">
      <c r="A11288">
        <v>2025</v>
      </c>
      <c r="B11288">
        <v>9</v>
      </c>
      <c r="C11288">
        <v>19</v>
      </c>
      <c r="D11288" s="3"/>
      <c r="E11288" s="3"/>
    </row>
    <row r="11289" spans="1:5" x14ac:dyDescent="0.4">
      <c r="A11289">
        <v>2025</v>
      </c>
      <c r="B11289">
        <v>9</v>
      </c>
      <c r="C11289">
        <v>20</v>
      </c>
      <c r="D11289" s="3"/>
      <c r="E11289" s="3"/>
    </row>
    <row r="11290" spans="1:5" x14ac:dyDescent="0.4">
      <c r="A11290">
        <v>2025</v>
      </c>
      <c r="B11290">
        <v>9</v>
      </c>
      <c r="C11290">
        <v>21</v>
      </c>
      <c r="D11290" s="3"/>
      <c r="E11290" s="3"/>
    </row>
    <row r="11291" spans="1:5" x14ac:dyDescent="0.4">
      <c r="A11291">
        <v>2025</v>
      </c>
      <c r="B11291">
        <v>9</v>
      </c>
      <c r="C11291">
        <v>22</v>
      </c>
      <c r="D11291" s="3"/>
      <c r="E11291" s="3"/>
    </row>
    <row r="11292" spans="1:5" x14ac:dyDescent="0.4">
      <c r="A11292">
        <v>2025</v>
      </c>
      <c r="B11292">
        <v>9</v>
      </c>
      <c r="C11292">
        <v>23</v>
      </c>
      <c r="D11292" s="3"/>
      <c r="E11292" s="3"/>
    </row>
    <row r="11293" spans="1:5" x14ac:dyDescent="0.4">
      <c r="A11293">
        <v>2025</v>
      </c>
      <c r="B11293">
        <v>9</v>
      </c>
      <c r="C11293">
        <v>24</v>
      </c>
      <c r="D11293" s="3"/>
      <c r="E11293" s="3"/>
    </row>
    <row r="11294" spans="1:5" x14ac:dyDescent="0.4">
      <c r="A11294">
        <v>2025</v>
      </c>
      <c r="B11294">
        <v>9</v>
      </c>
      <c r="C11294">
        <v>25</v>
      </c>
      <c r="D11294" s="3"/>
      <c r="E11294" s="3"/>
    </row>
    <row r="11295" spans="1:5" x14ac:dyDescent="0.4">
      <c r="A11295">
        <v>2025</v>
      </c>
      <c r="B11295">
        <v>9</v>
      </c>
      <c r="C11295">
        <v>26</v>
      </c>
      <c r="D11295" s="3"/>
      <c r="E11295" s="3"/>
    </row>
    <row r="11296" spans="1:5" x14ac:dyDescent="0.4">
      <c r="A11296">
        <v>2025</v>
      </c>
      <c r="B11296">
        <v>9</v>
      </c>
      <c r="C11296">
        <v>27</v>
      </c>
      <c r="D11296" s="3"/>
      <c r="E11296" s="3"/>
    </row>
    <row r="11297" spans="1:5" x14ac:dyDescent="0.4">
      <c r="A11297">
        <v>2025</v>
      </c>
      <c r="B11297">
        <v>9</v>
      </c>
      <c r="C11297">
        <v>28</v>
      </c>
      <c r="D11297" s="3"/>
      <c r="E11297" s="3"/>
    </row>
    <row r="11298" spans="1:5" x14ac:dyDescent="0.4">
      <c r="A11298">
        <v>2025</v>
      </c>
      <c r="B11298">
        <v>9</v>
      </c>
      <c r="C11298">
        <v>29</v>
      </c>
      <c r="D11298" s="3"/>
      <c r="E11298" s="3"/>
    </row>
    <row r="11299" spans="1:5" x14ac:dyDescent="0.4">
      <c r="A11299">
        <v>2025</v>
      </c>
      <c r="B11299">
        <v>9</v>
      </c>
      <c r="C11299">
        <v>30</v>
      </c>
      <c r="D11299" s="3"/>
      <c r="E11299" s="3"/>
    </row>
    <row r="11300" spans="1:5" x14ac:dyDescent="0.4">
      <c r="A11300">
        <v>2025</v>
      </c>
      <c r="B11300">
        <v>9</v>
      </c>
      <c r="C11300">
        <v>31</v>
      </c>
      <c r="D11300" s="3"/>
      <c r="E11300" s="3"/>
    </row>
    <row r="11301" spans="1:5" x14ac:dyDescent="0.4">
      <c r="A11301">
        <v>2025</v>
      </c>
      <c r="B11301">
        <v>9</v>
      </c>
      <c r="C11301">
        <v>32</v>
      </c>
      <c r="D11301" s="3"/>
      <c r="E11301" s="3"/>
    </row>
    <row r="11302" spans="1:5" x14ac:dyDescent="0.4">
      <c r="A11302">
        <v>2025</v>
      </c>
      <c r="B11302">
        <v>9</v>
      </c>
      <c r="C11302">
        <v>33</v>
      </c>
      <c r="D11302" s="3"/>
      <c r="E11302" s="3"/>
    </row>
    <row r="11303" spans="1:5" x14ac:dyDescent="0.4">
      <c r="A11303">
        <v>2025</v>
      </c>
      <c r="B11303">
        <v>9</v>
      </c>
      <c r="C11303">
        <v>34</v>
      </c>
      <c r="D11303" s="3"/>
      <c r="E11303" s="3"/>
    </row>
    <row r="11304" spans="1:5" x14ac:dyDescent="0.4">
      <c r="A11304">
        <v>2025</v>
      </c>
      <c r="B11304">
        <v>9</v>
      </c>
      <c r="C11304">
        <v>35</v>
      </c>
      <c r="D11304" s="3"/>
      <c r="E11304" s="3"/>
    </row>
    <row r="11305" spans="1:5" x14ac:dyDescent="0.4">
      <c r="A11305">
        <v>2025</v>
      </c>
      <c r="B11305">
        <v>9</v>
      </c>
      <c r="C11305">
        <v>36</v>
      </c>
      <c r="D11305" s="3"/>
      <c r="E11305" s="3"/>
    </row>
    <row r="11306" spans="1:5" x14ac:dyDescent="0.4">
      <c r="A11306">
        <v>2025</v>
      </c>
      <c r="B11306">
        <v>9</v>
      </c>
      <c r="C11306">
        <v>37</v>
      </c>
      <c r="D11306" s="3"/>
      <c r="E11306" s="3"/>
    </row>
    <row r="11307" spans="1:5" x14ac:dyDescent="0.4">
      <c r="A11307">
        <v>2025</v>
      </c>
      <c r="B11307">
        <v>9</v>
      </c>
      <c r="C11307">
        <v>38</v>
      </c>
      <c r="D11307" s="3"/>
      <c r="E11307" s="3"/>
    </row>
    <row r="11308" spans="1:5" x14ac:dyDescent="0.4">
      <c r="A11308">
        <v>2025</v>
      </c>
      <c r="B11308">
        <v>9</v>
      </c>
      <c r="C11308">
        <v>39</v>
      </c>
      <c r="D11308" s="3"/>
      <c r="E11308" s="3"/>
    </row>
    <row r="11309" spans="1:5" x14ac:dyDescent="0.4">
      <c r="A11309">
        <v>2025</v>
      </c>
      <c r="B11309">
        <v>9</v>
      </c>
      <c r="C11309">
        <v>40</v>
      </c>
      <c r="D11309" s="3"/>
      <c r="E11309" s="3"/>
    </row>
    <row r="11310" spans="1:5" x14ac:dyDescent="0.4">
      <c r="A11310">
        <v>2025</v>
      </c>
      <c r="B11310">
        <v>9</v>
      </c>
      <c r="C11310">
        <v>41</v>
      </c>
      <c r="D11310" s="3"/>
      <c r="E11310" s="3"/>
    </row>
    <row r="11311" spans="1:5" x14ac:dyDescent="0.4">
      <c r="A11311">
        <v>2025</v>
      </c>
      <c r="B11311">
        <v>9</v>
      </c>
      <c r="C11311">
        <v>42</v>
      </c>
      <c r="D11311" s="3"/>
      <c r="E11311" s="3"/>
    </row>
    <row r="11312" spans="1:5" x14ac:dyDescent="0.4">
      <c r="A11312">
        <v>2025</v>
      </c>
      <c r="B11312">
        <v>9</v>
      </c>
      <c r="C11312">
        <v>43</v>
      </c>
      <c r="D11312" s="3"/>
      <c r="E11312" s="3"/>
    </row>
    <row r="11313" spans="1:5" x14ac:dyDescent="0.4">
      <c r="A11313">
        <v>2025</v>
      </c>
      <c r="B11313">
        <v>9</v>
      </c>
      <c r="C11313">
        <v>44</v>
      </c>
      <c r="D11313" s="3"/>
      <c r="E11313" s="3"/>
    </row>
    <row r="11314" spans="1:5" x14ac:dyDescent="0.4">
      <c r="A11314">
        <v>2025</v>
      </c>
      <c r="B11314">
        <v>9</v>
      </c>
      <c r="C11314">
        <v>45</v>
      </c>
      <c r="D11314" s="3"/>
      <c r="E11314" s="3"/>
    </row>
    <row r="11315" spans="1:5" x14ac:dyDescent="0.4">
      <c r="A11315">
        <v>2025</v>
      </c>
      <c r="B11315">
        <v>9</v>
      </c>
      <c r="C11315">
        <v>46</v>
      </c>
      <c r="D11315" s="3"/>
      <c r="E11315" s="3"/>
    </row>
    <row r="11316" spans="1:5" x14ac:dyDescent="0.4">
      <c r="A11316">
        <v>2025</v>
      </c>
      <c r="B11316">
        <v>9</v>
      </c>
      <c r="C11316">
        <v>47</v>
      </c>
      <c r="D11316" s="3"/>
      <c r="E11316" s="3"/>
    </row>
    <row r="11317" spans="1:5" x14ac:dyDescent="0.4">
      <c r="A11317">
        <v>2025</v>
      </c>
      <c r="B11317">
        <v>9</v>
      </c>
      <c r="C11317">
        <v>48</v>
      </c>
      <c r="D11317" s="3"/>
      <c r="E11317" s="3"/>
    </row>
    <row r="11318" spans="1:5" x14ac:dyDescent="0.4">
      <c r="A11318">
        <v>2025</v>
      </c>
      <c r="B11318">
        <v>9</v>
      </c>
      <c r="C11318">
        <v>49</v>
      </c>
      <c r="D11318" s="3"/>
      <c r="E11318" s="3"/>
    </row>
    <row r="11319" spans="1:5" x14ac:dyDescent="0.4">
      <c r="A11319">
        <v>2025</v>
      </c>
      <c r="B11319">
        <v>9</v>
      </c>
      <c r="C11319">
        <v>50</v>
      </c>
      <c r="D11319" s="3"/>
      <c r="E11319" s="3"/>
    </row>
    <row r="11320" spans="1:5" x14ac:dyDescent="0.4">
      <c r="A11320">
        <v>2025</v>
      </c>
      <c r="B11320">
        <v>9</v>
      </c>
      <c r="C11320">
        <v>51</v>
      </c>
      <c r="D11320" s="3"/>
      <c r="E11320" s="3"/>
    </row>
    <row r="11321" spans="1:5" x14ac:dyDescent="0.4">
      <c r="A11321">
        <v>2025</v>
      </c>
      <c r="B11321">
        <v>9</v>
      </c>
      <c r="C11321">
        <v>52</v>
      </c>
      <c r="D11321" s="3"/>
      <c r="E11321" s="3"/>
    </row>
    <row r="11322" spans="1:5" x14ac:dyDescent="0.4">
      <c r="A11322">
        <v>2025</v>
      </c>
      <c r="B11322">
        <v>9</v>
      </c>
      <c r="C11322">
        <v>53</v>
      </c>
      <c r="D11322" s="3"/>
      <c r="E11322" s="3"/>
    </row>
    <row r="11323" spans="1:5" x14ac:dyDescent="0.4">
      <c r="A11323">
        <v>2025</v>
      </c>
      <c r="B11323">
        <v>9</v>
      </c>
      <c r="C11323">
        <v>54</v>
      </c>
      <c r="D11323" s="3"/>
      <c r="E11323" s="3"/>
    </row>
    <row r="11324" spans="1:5" x14ac:dyDescent="0.4">
      <c r="A11324">
        <v>2025</v>
      </c>
      <c r="B11324">
        <v>9</v>
      </c>
      <c r="C11324">
        <v>55</v>
      </c>
      <c r="D11324" s="3"/>
      <c r="E11324" s="3"/>
    </row>
    <row r="11325" spans="1:5" x14ac:dyDescent="0.4">
      <c r="A11325">
        <v>2025</v>
      </c>
      <c r="B11325">
        <v>9</v>
      </c>
      <c r="C11325">
        <v>56</v>
      </c>
      <c r="D11325" s="3"/>
      <c r="E11325" s="3"/>
    </row>
    <row r="11326" spans="1:5" x14ac:dyDescent="0.4">
      <c r="A11326">
        <v>2025</v>
      </c>
      <c r="B11326">
        <v>9</v>
      </c>
      <c r="C11326">
        <v>57</v>
      </c>
      <c r="D11326" s="3"/>
      <c r="E11326" s="3"/>
    </row>
    <row r="11327" spans="1:5" x14ac:dyDescent="0.4">
      <c r="A11327">
        <v>2025</v>
      </c>
      <c r="B11327">
        <v>9</v>
      </c>
      <c r="C11327">
        <v>58</v>
      </c>
      <c r="D11327" s="3"/>
      <c r="E11327" s="3"/>
    </row>
    <row r="11328" spans="1:5" x14ac:dyDescent="0.4">
      <c r="A11328">
        <v>2025</v>
      </c>
      <c r="B11328">
        <v>9</v>
      </c>
      <c r="C11328">
        <v>59</v>
      </c>
      <c r="D11328" s="3"/>
      <c r="E11328" s="3"/>
    </row>
    <row r="11329" spans="1:5" x14ac:dyDescent="0.4">
      <c r="A11329">
        <v>2025</v>
      </c>
      <c r="B11329">
        <v>9</v>
      </c>
      <c r="C11329">
        <v>60</v>
      </c>
      <c r="D11329" s="3"/>
      <c r="E11329" s="3"/>
    </row>
    <row r="11330" spans="1:5" x14ac:dyDescent="0.4">
      <c r="A11330">
        <v>2025</v>
      </c>
      <c r="B11330">
        <v>9</v>
      </c>
      <c r="C11330">
        <v>61</v>
      </c>
      <c r="D11330" s="3"/>
      <c r="E11330" s="3"/>
    </row>
    <row r="11331" spans="1:5" x14ac:dyDescent="0.4">
      <c r="A11331">
        <v>2025</v>
      </c>
      <c r="B11331">
        <v>9</v>
      </c>
      <c r="C11331">
        <v>62</v>
      </c>
      <c r="D11331" s="3"/>
      <c r="E11331" s="3"/>
    </row>
    <row r="11332" spans="1:5" x14ac:dyDescent="0.4">
      <c r="A11332">
        <v>2025</v>
      </c>
      <c r="B11332">
        <v>9</v>
      </c>
      <c r="C11332">
        <v>63</v>
      </c>
      <c r="D11332" s="3"/>
      <c r="E11332" s="3"/>
    </row>
    <row r="11333" spans="1:5" x14ac:dyDescent="0.4">
      <c r="A11333">
        <v>2025</v>
      </c>
      <c r="B11333">
        <v>9</v>
      </c>
      <c r="C11333">
        <v>64</v>
      </c>
      <c r="D11333" s="3"/>
      <c r="E11333" s="3"/>
    </row>
    <row r="11334" spans="1:5" x14ac:dyDescent="0.4">
      <c r="A11334">
        <v>2025</v>
      </c>
      <c r="B11334">
        <v>9</v>
      </c>
      <c r="C11334">
        <v>65</v>
      </c>
      <c r="D11334" s="3"/>
      <c r="E11334" s="3"/>
    </row>
    <row r="11335" spans="1:5" x14ac:dyDescent="0.4">
      <c r="A11335">
        <v>2025</v>
      </c>
      <c r="B11335">
        <v>9</v>
      </c>
      <c r="C11335">
        <v>66</v>
      </c>
      <c r="D11335" s="3"/>
      <c r="E11335" s="3"/>
    </row>
    <row r="11336" spans="1:5" x14ac:dyDescent="0.4">
      <c r="A11336">
        <v>2025</v>
      </c>
      <c r="B11336">
        <v>9</v>
      </c>
      <c r="C11336">
        <v>67</v>
      </c>
      <c r="D11336" s="3"/>
      <c r="E11336" s="3"/>
    </row>
    <row r="11337" spans="1:5" x14ac:dyDescent="0.4">
      <c r="A11337">
        <v>2025</v>
      </c>
      <c r="B11337">
        <v>9</v>
      </c>
      <c r="C11337">
        <v>68</v>
      </c>
      <c r="D11337" s="3"/>
      <c r="E11337" s="3"/>
    </row>
    <row r="11338" spans="1:5" x14ac:dyDescent="0.4">
      <c r="A11338">
        <v>2025</v>
      </c>
      <c r="B11338">
        <v>9</v>
      </c>
      <c r="C11338">
        <v>69</v>
      </c>
      <c r="D11338" s="3"/>
      <c r="E11338" s="3"/>
    </row>
    <row r="11339" spans="1:5" x14ac:dyDescent="0.4">
      <c r="A11339">
        <v>2025</v>
      </c>
      <c r="B11339">
        <v>9</v>
      </c>
      <c r="C11339">
        <v>70</v>
      </c>
      <c r="D11339" s="3"/>
      <c r="E11339" s="3"/>
    </row>
    <row r="11340" spans="1:5" x14ac:dyDescent="0.4">
      <c r="A11340">
        <v>2025</v>
      </c>
      <c r="B11340">
        <v>9</v>
      </c>
      <c r="C11340">
        <v>71</v>
      </c>
      <c r="D11340" s="3"/>
      <c r="E11340" s="3"/>
    </row>
    <row r="11341" spans="1:5" x14ac:dyDescent="0.4">
      <c r="A11341">
        <v>2025</v>
      </c>
      <c r="B11341">
        <v>9</v>
      </c>
      <c r="C11341">
        <v>72</v>
      </c>
      <c r="D11341" s="3"/>
      <c r="E11341" s="3"/>
    </row>
    <row r="11342" spans="1:5" x14ac:dyDescent="0.4">
      <c r="A11342">
        <v>2025</v>
      </c>
      <c r="B11342">
        <v>9</v>
      </c>
      <c r="C11342">
        <v>73</v>
      </c>
      <c r="D11342" s="3"/>
      <c r="E11342" s="3"/>
    </row>
    <row r="11343" spans="1:5" x14ac:dyDescent="0.4">
      <c r="A11343">
        <v>2025</v>
      </c>
      <c r="B11343">
        <v>9</v>
      </c>
      <c r="C11343">
        <v>74</v>
      </c>
      <c r="D11343" s="3"/>
      <c r="E11343" s="3"/>
    </row>
    <row r="11344" spans="1:5" x14ac:dyDescent="0.4">
      <c r="A11344">
        <v>2025</v>
      </c>
      <c r="B11344">
        <v>9</v>
      </c>
      <c r="C11344">
        <v>75</v>
      </c>
      <c r="D11344" s="3"/>
      <c r="E11344" s="3"/>
    </row>
    <row r="11345" spans="1:5" x14ac:dyDescent="0.4">
      <c r="A11345">
        <v>2025</v>
      </c>
      <c r="B11345">
        <v>9</v>
      </c>
      <c r="C11345">
        <v>76</v>
      </c>
      <c r="D11345" s="3"/>
      <c r="E11345" s="3"/>
    </row>
    <row r="11346" spans="1:5" x14ac:dyDescent="0.4">
      <c r="A11346">
        <v>2025</v>
      </c>
      <c r="B11346">
        <v>9</v>
      </c>
      <c r="C11346">
        <v>77</v>
      </c>
      <c r="D11346" s="3"/>
      <c r="E11346" s="3"/>
    </row>
    <row r="11347" spans="1:5" x14ac:dyDescent="0.4">
      <c r="A11347">
        <v>2025</v>
      </c>
      <c r="B11347">
        <v>9</v>
      </c>
      <c r="C11347">
        <v>78</v>
      </c>
      <c r="D11347" s="3"/>
      <c r="E11347" s="3"/>
    </row>
    <row r="11348" spans="1:5" x14ac:dyDescent="0.4">
      <c r="A11348">
        <v>2025</v>
      </c>
      <c r="B11348">
        <v>9</v>
      </c>
      <c r="C11348">
        <v>79</v>
      </c>
      <c r="D11348" s="3"/>
      <c r="E11348" s="3"/>
    </row>
    <row r="11349" spans="1:5" x14ac:dyDescent="0.4">
      <c r="A11349">
        <v>2025</v>
      </c>
      <c r="B11349">
        <v>9</v>
      </c>
      <c r="C11349">
        <v>80</v>
      </c>
      <c r="D11349" s="3"/>
      <c r="E11349" s="3"/>
    </row>
    <row r="11350" spans="1:5" x14ac:dyDescent="0.4">
      <c r="A11350">
        <v>2025</v>
      </c>
      <c r="B11350">
        <v>9</v>
      </c>
      <c r="C11350">
        <v>81</v>
      </c>
      <c r="D11350" s="3"/>
      <c r="E11350" s="3"/>
    </row>
    <row r="11351" spans="1:5" x14ac:dyDescent="0.4">
      <c r="A11351">
        <v>2025</v>
      </c>
      <c r="B11351">
        <v>9</v>
      </c>
      <c r="C11351">
        <v>82</v>
      </c>
      <c r="D11351" s="3"/>
      <c r="E11351" s="3"/>
    </row>
    <row r="11352" spans="1:5" x14ac:dyDescent="0.4">
      <c r="A11352">
        <v>2025</v>
      </c>
      <c r="B11352">
        <v>9</v>
      </c>
      <c r="C11352">
        <v>83</v>
      </c>
      <c r="D11352" s="3"/>
      <c r="E11352" s="3"/>
    </row>
    <row r="11353" spans="1:5" x14ac:dyDescent="0.4">
      <c r="A11353">
        <v>2025</v>
      </c>
      <c r="B11353">
        <v>9</v>
      </c>
      <c r="C11353">
        <v>84</v>
      </c>
      <c r="D11353" s="3"/>
      <c r="E11353" s="3"/>
    </row>
    <row r="11354" spans="1:5" x14ac:dyDescent="0.4">
      <c r="A11354">
        <v>2025</v>
      </c>
      <c r="B11354">
        <v>9</v>
      </c>
      <c r="C11354">
        <v>85</v>
      </c>
      <c r="D11354" s="3"/>
      <c r="E11354" s="3"/>
    </row>
    <row r="11355" spans="1:5" x14ac:dyDescent="0.4">
      <c r="A11355">
        <v>2025</v>
      </c>
      <c r="B11355">
        <v>9</v>
      </c>
      <c r="C11355">
        <v>86</v>
      </c>
      <c r="D11355" s="3"/>
      <c r="E11355" s="3"/>
    </row>
    <row r="11356" spans="1:5" x14ac:dyDescent="0.4">
      <c r="A11356">
        <v>2025</v>
      </c>
      <c r="B11356">
        <v>9</v>
      </c>
      <c r="C11356">
        <v>87</v>
      </c>
      <c r="D11356" s="3"/>
      <c r="E11356" s="3"/>
    </row>
    <row r="11357" spans="1:5" x14ac:dyDescent="0.4">
      <c r="A11357">
        <v>2025</v>
      </c>
      <c r="B11357">
        <v>9</v>
      </c>
      <c r="C11357">
        <v>88</v>
      </c>
      <c r="D11357" s="3"/>
      <c r="E11357" s="3"/>
    </row>
    <row r="11358" spans="1:5" x14ac:dyDescent="0.4">
      <c r="A11358">
        <v>2025</v>
      </c>
      <c r="B11358">
        <v>9</v>
      </c>
      <c r="C11358">
        <v>89</v>
      </c>
      <c r="D11358" s="3"/>
      <c r="E11358" s="3"/>
    </row>
    <row r="11359" spans="1:5" x14ac:dyDescent="0.4">
      <c r="A11359">
        <v>2025</v>
      </c>
      <c r="B11359">
        <v>9</v>
      </c>
      <c r="C11359">
        <v>90</v>
      </c>
      <c r="D11359" s="3"/>
      <c r="E11359" s="3"/>
    </row>
    <row r="11360" spans="1:5" x14ac:dyDescent="0.4">
      <c r="A11360">
        <v>2025</v>
      </c>
      <c r="B11360">
        <v>9</v>
      </c>
      <c r="C11360">
        <v>91</v>
      </c>
      <c r="D11360" s="3"/>
      <c r="E11360" s="3"/>
    </row>
    <row r="11361" spans="1:5" x14ac:dyDescent="0.4">
      <c r="A11361">
        <v>2025</v>
      </c>
      <c r="B11361">
        <v>9</v>
      </c>
      <c r="C11361">
        <v>92</v>
      </c>
      <c r="D11361" s="3"/>
      <c r="E11361" s="3"/>
    </row>
    <row r="11362" spans="1:5" x14ac:dyDescent="0.4">
      <c r="A11362">
        <v>2025</v>
      </c>
      <c r="B11362">
        <v>9</v>
      </c>
      <c r="C11362">
        <v>93</v>
      </c>
      <c r="D11362" s="3"/>
      <c r="E11362" s="3"/>
    </row>
    <row r="11363" spans="1:5" x14ac:dyDescent="0.4">
      <c r="A11363">
        <v>2025</v>
      </c>
      <c r="B11363">
        <v>9</v>
      </c>
      <c r="C11363">
        <v>94</v>
      </c>
      <c r="D11363" s="3"/>
      <c r="E11363" s="3"/>
    </row>
    <row r="11364" spans="1:5" x14ac:dyDescent="0.4">
      <c r="A11364">
        <v>2025</v>
      </c>
      <c r="B11364">
        <v>9</v>
      </c>
      <c r="C11364">
        <v>95</v>
      </c>
      <c r="D11364" s="3"/>
      <c r="E11364" s="3"/>
    </row>
    <row r="11365" spans="1:5" x14ac:dyDescent="0.4">
      <c r="A11365">
        <v>2025</v>
      </c>
      <c r="B11365">
        <v>9</v>
      </c>
      <c r="C11365">
        <v>96</v>
      </c>
      <c r="D11365" s="3"/>
      <c r="E11365" s="3"/>
    </row>
    <row r="11366" spans="1:5" x14ac:dyDescent="0.4">
      <c r="A11366">
        <v>2025</v>
      </c>
      <c r="B11366">
        <v>9</v>
      </c>
      <c r="C11366">
        <v>97</v>
      </c>
      <c r="D11366" s="3"/>
      <c r="E11366" s="3"/>
    </row>
    <row r="11367" spans="1:5" x14ac:dyDescent="0.4">
      <c r="A11367">
        <v>2025</v>
      </c>
      <c r="B11367">
        <v>9</v>
      </c>
      <c r="C11367">
        <v>98</v>
      </c>
      <c r="D11367" s="3"/>
      <c r="E11367" s="3"/>
    </row>
    <row r="11368" spans="1:5" x14ac:dyDescent="0.4">
      <c r="A11368">
        <v>2025</v>
      </c>
      <c r="B11368">
        <v>9</v>
      </c>
      <c r="C11368">
        <v>99</v>
      </c>
      <c r="D11368" s="3"/>
      <c r="E11368" s="3"/>
    </row>
    <row r="11369" spans="1:5" x14ac:dyDescent="0.4">
      <c r="A11369">
        <v>2025</v>
      </c>
      <c r="B11369">
        <v>9</v>
      </c>
      <c r="C11369">
        <v>100</v>
      </c>
      <c r="D11369" s="3"/>
      <c r="E11369" s="3"/>
    </row>
    <row r="11370" spans="1:5" x14ac:dyDescent="0.4">
      <c r="A11370">
        <v>2025</v>
      </c>
      <c r="B11370">
        <v>9</v>
      </c>
      <c r="C11370">
        <v>101</v>
      </c>
      <c r="D11370" s="3"/>
      <c r="E11370" s="3"/>
    </row>
    <row r="11371" spans="1:5" x14ac:dyDescent="0.4">
      <c r="A11371">
        <v>2025</v>
      </c>
      <c r="B11371">
        <v>9</v>
      </c>
      <c r="C11371">
        <v>102</v>
      </c>
      <c r="D11371" s="3"/>
      <c r="E11371" s="3"/>
    </row>
    <row r="11372" spans="1:5" x14ac:dyDescent="0.4">
      <c r="A11372">
        <v>2025</v>
      </c>
      <c r="B11372">
        <v>9</v>
      </c>
      <c r="C11372">
        <v>103</v>
      </c>
      <c r="D11372" s="3"/>
      <c r="E11372" s="3"/>
    </row>
    <row r="11373" spans="1:5" x14ac:dyDescent="0.4">
      <c r="A11373">
        <v>2025</v>
      </c>
      <c r="B11373">
        <v>9</v>
      </c>
      <c r="C11373">
        <v>104</v>
      </c>
      <c r="D11373" s="3"/>
      <c r="E11373" s="3"/>
    </row>
    <row r="11374" spans="1:5" x14ac:dyDescent="0.4">
      <c r="A11374">
        <v>2025</v>
      </c>
      <c r="B11374">
        <v>9</v>
      </c>
      <c r="C11374">
        <v>105</v>
      </c>
      <c r="D11374" s="3"/>
      <c r="E11374" s="3"/>
    </row>
    <row r="11375" spans="1:5" x14ac:dyDescent="0.4">
      <c r="A11375">
        <v>2025</v>
      </c>
      <c r="B11375">
        <v>9</v>
      </c>
      <c r="C11375">
        <v>106</v>
      </c>
      <c r="D11375" s="3"/>
      <c r="E11375" s="3"/>
    </row>
    <row r="11376" spans="1:5" x14ac:dyDescent="0.4">
      <c r="A11376">
        <v>2025</v>
      </c>
      <c r="B11376">
        <v>9</v>
      </c>
      <c r="C11376">
        <v>107</v>
      </c>
      <c r="D11376" s="3"/>
      <c r="E11376" s="3"/>
    </row>
    <row r="11377" spans="1:5" x14ac:dyDescent="0.4">
      <c r="A11377">
        <v>2025</v>
      </c>
      <c r="B11377">
        <v>9</v>
      </c>
      <c r="C11377">
        <v>108</v>
      </c>
      <c r="D11377" s="3"/>
      <c r="E11377" s="3"/>
    </row>
    <row r="11378" spans="1:5" x14ac:dyDescent="0.4">
      <c r="A11378">
        <v>2025</v>
      </c>
      <c r="B11378">
        <v>9</v>
      </c>
      <c r="C11378">
        <v>109</v>
      </c>
      <c r="D11378" s="3"/>
      <c r="E11378" s="3"/>
    </row>
    <row r="11379" spans="1:5" x14ac:dyDescent="0.4">
      <c r="A11379">
        <v>2025</v>
      </c>
      <c r="B11379">
        <v>9</v>
      </c>
      <c r="C11379">
        <v>110</v>
      </c>
      <c r="D11379" s="3"/>
      <c r="E11379" s="3"/>
    </row>
    <row r="11380" spans="1:5" x14ac:dyDescent="0.4">
      <c r="A11380">
        <v>2025</v>
      </c>
      <c r="B11380">
        <v>9</v>
      </c>
      <c r="C11380">
        <v>111</v>
      </c>
      <c r="D11380" s="3"/>
      <c r="E11380" s="3"/>
    </row>
    <row r="11381" spans="1:5" x14ac:dyDescent="0.4">
      <c r="A11381">
        <v>2025</v>
      </c>
      <c r="B11381">
        <v>9</v>
      </c>
      <c r="C11381">
        <v>112</v>
      </c>
      <c r="D11381" s="3"/>
      <c r="E11381" s="3"/>
    </row>
    <row r="11382" spans="1:5" x14ac:dyDescent="0.4">
      <c r="A11382">
        <v>2025</v>
      </c>
      <c r="B11382">
        <v>9</v>
      </c>
      <c r="C11382">
        <v>113</v>
      </c>
      <c r="D11382" s="3"/>
      <c r="E11382" s="3"/>
    </row>
    <row r="11383" spans="1:5" x14ac:dyDescent="0.4">
      <c r="A11383">
        <v>2025</v>
      </c>
      <c r="B11383">
        <v>9</v>
      </c>
      <c r="C11383">
        <v>114</v>
      </c>
      <c r="D11383" s="3"/>
      <c r="E11383" s="3"/>
    </row>
    <row r="11384" spans="1:5" x14ac:dyDescent="0.4">
      <c r="A11384">
        <v>2025</v>
      </c>
      <c r="B11384">
        <v>9</v>
      </c>
      <c r="C11384">
        <v>115</v>
      </c>
      <c r="D11384" s="3"/>
      <c r="E11384" s="3"/>
    </row>
    <row r="11385" spans="1:5" x14ac:dyDescent="0.4">
      <c r="A11385">
        <v>2025</v>
      </c>
      <c r="B11385">
        <v>9</v>
      </c>
      <c r="C11385">
        <v>116</v>
      </c>
      <c r="D11385" s="3"/>
      <c r="E11385" s="3"/>
    </row>
    <row r="11386" spans="1:5" x14ac:dyDescent="0.4">
      <c r="A11386">
        <v>2025</v>
      </c>
      <c r="B11386">
        <v>9</v>
      </c>
      <c r="C11386">
        <v>117</v>
      </c>
      <c r="D11386" s="3"/>
      <c r="E11386" s="3"/>
    </row>
    <row r="11387" spans="1:5" x14ac:dyDescent="0.4">
      <c r="A11387">
        <v>2025</v>
      </c>
      <c r="B11387">
        <v>9</v>
      </c>
      <c r="C11387">
        <v>118</v>
      </c>
      <c r="D11387" s="3"/>
      <c r="E11387" s="3"/>
    </row>
    <row r="11388" spans="1:5" x14ac:dyDescent="0.4">
      <c r="A11388">
        <v>2025</v>
      </c>
      <c r="B11388">
        <v>9</v>
      </c>
      <c r="C11388">
        <v>119</v>
      </c>
      <c r="D11388" s="3"/>
      <c r="E11388" s="3"/>
    </row>
    <row r="11389" spans="1:5" x14ac:dyDescent="0.4">
      <c r="A11389">
        <v>2025</v>
      </c>
      <c r="B11389">
        <v>9</v>
      </c>
      <c r="C11389">
        <v>120</v>
      </c>
      <c r="D11389" s="3"/>
      <c r="E11389" s="3"/>
    </row>
    <row r="11390" spans="1:5" x14ac:dyDescent="0.4">
      <c r="A11390">
        <v>2025</v>
      </c>
      <c r="B11390">
        <v>9</v>
      </c>
      <c r="C11390">
        <v>121</v>
      </c>
      <c r="D11390" s="3"/>
      <c r="E11390" s="3"/>
    </row>
    <row r="11391" spans="1:5" x14ac:dyDescent="0.4">
      <c r="A11391">
        <v>2025</v>
      </c>
      <c r="B11391">
        <v>9</v>
      </c>
      <c r="C11391">
        <v>122</v>
      </c>
      <c r="D11391" s="3"/>
      <c r="E11391" s="3"/>
    </row>
    <row r="11392" spans="1:5" x14ac:dyDescent="0.4">
      <c r="A11392">
        <v>2025</v>
      </c>
      <c r="B11392">
        <v>9</v>
      </c>
      <c r="C11392">
        <v>123</v>
      </c>
      <c r="D11392" s="3"/>
      <c r="E11392" s="3"/>
    </row>
    <row r="11393" spans="1:5" x14ac:dyDescent="0.4">
      <c r="A11393">
        <v>2025</v>
      </c>
      <c r="B11393">
        <v>9</v>
      </c>
      <c r="C11393">
        <v>124</v>
      </c>
      <c r="D11393" s="3"/>
      <c r="E11393" s="3"/>
    </row>
    <row r="11394" spans="1:5" x14ac:dyDescent="0.4">
      <c r="A11394">
        <v>2025</v>
      </c>
      <c r="B11394">
        <v>9</v>
      </c>
      <c r="C11394">
        <v>125</v>
      </c>
      <c r="D11394" s="3"/>
      <c r="E11394" s="3"/>
    </row>
    <row r="11395" spans="1:5" x14ac:dyDescent="0.4">
      <c r="A11395">
        <v>2025</v>
      </c>
      <c r="B11395">
        <v>9</v>
      </c>
      <c r="C11395">
        <v>126</v>
      </c>
      <c r="D11395" s="3"/>
      <c r="E11395" s="3"/>
    </row>
    <row r="11396" spans="1:5" x14ac:dyDescent="0.4">
      <c r="A11396">
        <v>2025</v>
      </c>
      <c r="B11396">
        <v>9</v>
      </c>
      <c r="C11396">
        <v>127</v>
      </c>
      <c r="D11396" s="3"/>
      <c r="E11396" s="3"/>
    </row>
    <row r="11397" spans="1:5" x14ac:dyDescent="0.4">
      <c r="A11397">
        <v>2025</v>
      </c>
      <c r="B11397">
        <v>9</v>
      </c>
      <c r="C11397">
        <v>128</v>
      </c>
      <c r="D11397" s="3"/>
      <c r="E11397" s="3"/>
    </row>
    <row r="11398" spans="1:5" x14ac:dyDescent="0.4">
      <c r="A11398">
        <v>2025</v>
      </c>
      <c r="B11398">
        <v>9</v>
      </c>
      <c r="C11398">
        <v>129</v>
      </c>
      <c r="D11398" s="3"/>
      <c r="E11398" s="3"/>
    </row>
    <row r="11399" spans="1:5" x14ac:dyDescent="0.4">
      <c r="A11399">
        <v>2025</v>
      </c>
      <c r="B11399">
        <v>9</v>
      </c>
      <c r="C11399">
        <v>130</v>
      </c>
      <c r="D11399" s="3"/>
      <c r="E11399" s="3"/>
    </row>
    <row r="11400" spans="1:5" x14ac:dyDescent="0.4">
      <c r="A11400">
        <v>2025</v>
      </c>
      <c r="B11400">
        <v>10</v>
      </c>
      <c r="C11400">
        <v>0</v>
      </c>
      <c r="D11400" s="3"/>
      <c r="E11400" s="3"/>
    </row>
    <row r="11401" spans="1:5" x14ac:dyDescent="0.4">
      <c r="A11401">
        <v>2025</v>
      </c>
      <c r="B11401">
        <v>10</v>
      </c>
      <c r="C11401">
        <v>1</v>
      </c>
      <c r="D11401" s="3"/>
      <c r="E11401" s="3"/>
    </row>
    <row r="11402" spans="1:5" x14ac:dyDescent="0.4">
      <c r="A11402">
        <v>2025</v>
      </c>
      <c r="B11402">
        <v>10</v>
      </c>
      <c r="C11402">
        <v>2</v>
      </c>
      <c r="D11402" s="3"/>
      <c r="E11402" s="3"/>
    </row>
    <row r="11403" spans="1:5" x14ac:dyDescent="0.4">
      <c r="A11403">
        <v>2025</v>
      </c>
      <c r="B11403">
        <v>10</v>
      </c>
      <c r="C11403">
        <v>3</v>
      </c>
      <c r="D11403" s="3"/>
      <c r="E11403" s="3"/>
    </row>
    <row r="11404" spans="1:5" x14ac:dyDescent="0.4">
      <c r="A11404">
        <v>2025</v>
      </c>
      <c r="B11404">
        <v>10</v>
      </c>
      <c r="C11404">
        <v>4</v>
      </c>
      <c r="D11404" s="3"/>
      <c r="E11404" s="3"/>
    </row>
    <row r="11405" spans="1:5" x14ac:dyDescent="0.4">
      <c r="A11405">
        <v>2025</v>
      </c>
      <c r="B11405">
        <v>10</v>
      </c>
      <c r="C11405">
        <v>5</v>
      </c>
      <c r="D11405" s="3"/>
      <c r="E11405" s="3"/>
    </row>
    <row r="11406" spans="1:5" x14ac:dyDescent="0.4">
      <c r="A11406">
        <v>2025</v>
      </c>
      <c r="B11406">
        <v>10</v>
      </c>
      <c r="C11406">
        <v>6</v>
      </c>
      <c r="D11406" s="3"/>
      <c r="E11406" s="3"/>
    </row>
    <row r="11407" spans="1:5" x14ac:dyDescent="0.4">
      <c r="A11407">
        <v>2025</v>
      </c>
      <c r="B11407">
        <v>10</v>
      </c>
      <c r="C11407">
        <v>7</v>
      </c>
      <c r="D11407" s="3"/>
      <c r="E11407" s="3"/>
    </row>
    <row r="11408" spans="1:5" x14ac:dyDescent="0.4">
      <c r="A11408">
        <v>2025</v>
      </c>
      <c r="B11408">
        <v>10</v>
      </c>
      <c r="C11408">
        <v>8</v>
      </c>
      <c r="D11408" s="3"/>
      <c r="E11408" s="3"/>
    </row>
    <row r="11409" spans="1:5" x14ac:dyDescent="0.4">
      <c r="A11409">
        <v>2025</v>
      </c>
      <c r="B11409">
        <v>10</v>
      </c>
      <c r="C11409">
        <v>9</v>
      </c>
      <c r="D11409" s="3"/>
      <c r="E11409" s="3"/>
    </row>
    <row r="11410" spans="1:5" x14ac:dyDescent="0.4">
      <c r="A11410">
        <v>2025</v>
      </c>
      <c r="B11410">
        <v>10</v>
      </c>
      <c r="C11410">
        <v>10</v>
      </c>
      <c r="D11410" s="3"/>
      <c r="E11410" s="3"/>
    </row>
    <row r="11411" spans="1:5" x14ac:dyDescent="0.4">
      <c r="A11411">
        <v>2025</v>
      </c>
      <c r="B11411">
        <v>10</v>
      </c>
      <c r="C11411">
        <v>11</v>
      </c>
      <c r="D11411" s="3"/>
      <c r="E11411" s="3"/>
    </row>
    <row r="11412" spans="1:5" x14ac:dyDescent="0.4">
      <c r="A11412">
        <v>2025</v>
      </c>
      <c r="B11412">
        <v>10</v>
      </c>
      <c r="C11412">
        <v>12</v>
      </c>
      <c r="D11412" s="3"/>
      <c r="E11412" s="3"/>
    </row>
    <row r="11413" spans="1:5" x14ac:dyDescent="0.4">
      <c r="A11413">
        <v>2025</v>
      </c>
      <c r="B11413">
        <v>10</v>
      </c>
      <c r="C11413">
        <v>13</v>
      </c>
      <c r="D11413" s="3"/>
      <c r="E11413" s="3"/>
    </row>
    <row r="11414" spans="1:5" x14ac:dyDescent="0.4">
      <c r="A11414">
        <v>2025</v>
      </c>
      <c r="B11414">
        <v>10</v>
      </c>
      <c r="C11414">
        <v>14</v>
      </c>
      <c r="D11414" s="3"/>
      <c r="E11414" s="3"/>
    </row>
    <row r="11415" spans="1:5" x14ac:dyDescent="0.4">
      <c r="A11415">
        <v>2025</v>
      </c>
      <c r="B11415">
        <v>10</v>
      </c>
      <c r="C11415">
        <v>15</v>
      </c>
      <c r="D11415" s="3"/>
      <c r="E11415" s="3"/>
    </row>
    <row r="11416" spans="1:5" x14ac:dyDescent="0.4">
      <c r="A11416">
        <v>2025</v>
      </c>
      <c r="B11416">
        <v>10</v>
      </c>
      <c r="C11416">
        <v>16</v>
      </c>
      <c r="D11416" s="3"/>
      <c r="E11416" s="3"/>
    </row>
    <row r="11417" spans="1:5" x14ac:dyDescent="0.4">
      <c r="A11417">
        <v>2025</v>
      </c>
      <c r="B11417">
        <v>10</v>
      </c>
      <c r="C11417">
        <v>17</v>
      </c>
      <c r="D11417" s="3"/>
      <c r="E11417" s="3"/>
    </row>
    <row r="11418" spans="1:5" x14ac:dyDescent="0.4">
      <c r="A11418">
        <v>2025</v>
      </c>
      <c r="B11418">
        <v>10</v>
      </c>
      <c r="C11418">
        <v>18</v>
      </c>
      <c r="D11418" s="3"/>
      <c r="E11418" s="3"/>
    </row>
    <row r="11419" spans="1:5" x14ac:dyDescent="0.4">
      <c r="A11419">
        <v>2025</v>
      </c>
      <c r="B11419">
        <v>10</v>
      </c>
      <c r="C11419">
        <v>19</v>
      </c>
      <c r="D11419" s="3"/>
      <c r="E11419" s="3"/>
    </row>
    <row r="11420" spans="1:5" x14ac:dyDescent="0.4">
      <c r="A11420">
        <v>2025</v>
      </c>
      <c r="B11420">
        <v>10</v>
      </c>
      <c r="C11420">
        <v>20</v>
      </c>
      <c r="D11420" s="3"/>
      <c r="E11420" s="3"/>
    </row>
    <row r="11421" spans="1:5" x14ac:dyDescent="0.4">
      <c r="A11421">
        <v>2025</v>
      </c>
      <c r="B11421">
        <v>10</v>
      </c>
      <c r="C11421">
        <v>21</v>
      </c>
      <c r="D11421" s="3"/>
      <c r="E11421" s="3"/>
    </row>
    <row r="11422" spans="1:5" x14ac:dyDescent="0.4">
      <c r="A11422">
        <v>2025</v>
      </c>
      <c r="B11422">
        <v>10</v>
      </c>
      <c r="C11422">
        <v>22</v>
      </c>
      <c r="D11422" s="3"/>
      <c r="E11422" s="3"/>
    </row>
    <row r="11423" spans="1:5" x14ac:dyDescent="0.4">
      <c r="A11423">
        <v>2025</v>
      </c>
      <c r="B11423">
        <v>10</v>
      </c>
      <c r="C11423">
        <v>23</v>
      </c>
      <c r="D11423" s="3"/>
      <c r="E11423" s="3"/>
    </row>
    <row r="11424" spans="1:5" x14ac:dyDescent="0.4">
      <c r="A11424">
        <v>2025</v>
      </c>
      <c r="B11424">
        <v>10</v>
      </c>
      <c r="C11424">
        <v>24</v>
      </c>
      <c r="D11424" s="3"/>
      <c r="E11424" s="3"/>
    </row>
    <row r="11425" spans="1:5" x14ac:dyDescent="0.4">
      <c r="A11425">
        <v>2025</v>
      </c>
      <c r="B11425">
        <v>10</v>
      </c>
      <c r="C11425">
        <v>25</v>
      </c>
      <c r="D11425" s="3"/>
      <c r="E11425" s="3"/>
    </row>
    <row r="11426" spans="1:5" x14ac:dyDescent="0.4">
      <c r="A11426">
        <v>2025</v>
      </c>
      <c r="B11426">
        <v>10</v>
      </c>
      <c r="C11426">
        <v>26</v>
      </c>
      <c r="D11426" s="3"/>
      <c r="E11426" s="3"/>
    </row>
    <row r="11427" spans="1:5" x14ac:dyDescent="0.4">
      <c r="A11427">
        <v>2025</v>
      </c>
      <c r="B11427">
        <v>10</v>
      </c>
      <c r="C11427">
        <v>27</v>
      </c>
      <c r="D11427" s="3"/>
      <c r="E11427" s="3"/>
    </row>
    <row r="11428" spans="1:5" x14ac:dyDescent="0.4">
      <c r="A11428">
        <v>2025</v>
      </c>
      <c r="B11428">
        <v>10</v>
      </c>
      <c r="C11428">
        <v>28</v>
      </c>
      <c r="D11428" s="3"/>
      <c r="E11428" s="3"/>
    </row>
    <row r="11429" spans="1:5" x14ac:dyDescent="0.4">
      <c r="A11429">
        <v>2025</v>
      </c>
      <c r="B11429">
        <v>10</v>
      </c>
      <c r="C11429">
        <v>29</v>
      </c>
      <c r="D11429" s="3"/>
      <c r="E11429" s="3"/>
    </row>
    <row r="11430" spans="1:5" x14ac:dyDescent="0.4">
      <c r="A11430">
        <v>2025</v>
      </c>
      <c r="B11430">
        <v>10</v>
      </c>
      <c r="C11430">
        <v>30</v>
      </c>
      <c r="D11430" s="3"/>
      <c r="E11430" s="3"/>
    </row>
    <row r="11431" spans="1:5" x14ac:dyDescent="0.4">
      <c r="A11431">
        <v>2025</v>
      </c>
      <c r="B11431">
        <v>10</v>
      </c>
      <c r="C11431">
        <v>31</v>
      </c>
      <c r="D11431" s="3"/>
      <c r="E11431" s="3"/>
    </row>
    <row r="11432" spans="1:5" x14ac:dyDescent="0.4">
      <c r="A11432">
        <v>2025</v>
      </c>
      <c r="B11432">
        <v>10</v>
      </c>
      <c r="C11432">
        <v>32</v>
      </c>
      <c r="D11432" s="3"/>
      <c r="E11432" s="3"/>
    </row>
    <row r="11433" spans="1:5" x14ac:dyDescent="0.4">
      <c r="A11433">
        <v>2025</v>
      </c>
      <c r="B11433">
        <v>10</v>
      </c>
      <c r="C11433">
        <v>33</v>
      </c>
      <c r="D11433" s="3"/>
      <c r="E11433" s="3"/>
    </row>
    <row r="11434" spans="1:5" x14ac:dyDescent="0.4">
      <c r="A11434">
        <v>2025</v>
      </c>
      <c r="B11434">
        <v>10</v>
      </c>
      <c r="C11434">
        <v>34</v>
      </c>
      <c r="D11434" s="3"/>
      <c r="E11434" s="3"/>
    </row>
    <row r="11435" spans="1:5" x14ac:dyDescent="0.4">
      <c r="A11435">
        <v>2025</v>
      </c>
      <c r="B11435">
        <v>10</v>
      </c>
      <c r="C11435">
        <v>35</v>
      </c>
      <c r="D11435" s="3"/>
      <c r="E11435" s="3"/>
    </row>
    <row r="11436" spans="1:5" x14ac:dyDescent="0.4">
      <c r="A11436">
        <v>2025</v>
      </c>
      <c r="B11436">
        <v>10</v>
      </c>
      <c r="C11436">
        <v>36</v>
      </c>
      <c r="D11436" s="3"/>
      <c r="E11436" s="3"/>
    </row>
    <row r="11437" spans="1:5" x14ac:dyDescent="0.4">
      <c r="A11437">
        <v>2025</v>
      </c>
      <c r="B11437">
        <v>10</v>
      </c>
      <c r="C11437">
        <v>37</v>
      </c>
      <c r="D11437" s="3"/>
      <c r="E11437" s="3"/>
    </row>
    <row r="11438" spans="1:5" x14ac:dyDescent="0.4">
      <c r="A11438">
        <v>2025</v>
      </c>
      <c r="B11438">
        <v>10</v>
      </c>
      <c r="C11438">
        <v>38</v>
      </c>
      <c r="D11438" s="3"/>
      <c r="E11438" s="3"/>
    </row>
    <row r="11439" spans="1:5" x14ac:dyDescent="0.4">
      <c r="A11439">
        <v>2025</v>
      </c>
      <c r="B11439">
        <v>10</v>
      </c>
      <c r="C11439">
        <v>39</v>
      </c>
      <c r="D11439" s="3"/>
      <c r="E11439" s="3"/>
    </row>
    <row r="11440" spans="1:5" x14ac:dyDescent="0.4">
      <c r="A11440">
        <v>2025</v>
      </c>
      <c r="B11440">
        <v>10</v>
      </c>
      <c r="C11440">
        <v>40</v>
      </c>
      <c r="D11440" s="3"/>
      <c r="E11440" s="3"/>
    </row>
    <row r="11441" spans="1:5" x14ac:dyDescent="0.4">
      <c r="A11441">
        <v>2025</v>
      </c>
      <c r="B11441">
        <v>10</v>
      </c>
      <c r="C11441">
        <v>41</v>
      </c>
      <c r="D11441" s="3"/>
      <c r="E11441" s="3"/>
    </row>
    <row r="11442" spans="1:5" x14ac:dyDescent="0.4">
      <c r="A11442">
        <v>2025</v>
      </c>
      <c r="B11442">
        <v>10</v>
      </c>
      <c r="C11442">
        <v>42</v>
      </c>
      <c r="D11442" s="3"/>
      <c r="E11442" s="3"/>
    </row>
    <row r="11443" spans="1:5" x14ac:dyDescent="0.4">
      <c r="A11443">
        <v>2025</v>
      </c>
      <c r="B11443">
        <v>10</v>
      </c>
      <c r="C11443">
        <v>43</v>
      </c>
      <c r="D11443" s="3"/>
      <c r="E11443" s="3"/>
    </row>
    <row r="11444" spans="1:5" x14ac:dyDescent="0.4">
      <c r="A11444">
        <v>2025</v>
      </c>
      <c r="B11444">
        <v>10</v>
      </c>
      <c r="C11444">
        <v>44</v>
      </c>
      <c r="D11444" s="3"/>
      <c r="E11444" s="3"/>
    </row>
    <row r="11445" spans="1:5" x14ac:dyDescent="0.4">
      <c r="A11445">
        <v>2025</v>
      </c>
      <c r="B11445">
        <v>10</v>
      </c>
      <c r="C11445">
        <v>45</v>
      </c>
      <c r="D11445" s="3"/>
      <c r="E11445" s="3"/>
    </row>
    <row r="11446" spans="1:5" x14ac:dyDescent="0.4">
      <c r="A11446">
        <v>2025</v>
      </c>
      <c r="B11446">
        <v>10</v>
      </c>
      <c r="C11446">
        <v>46</v>
      </c>
      <c r="D11446" s="3"/>
      <c r="E11446" s="3"/>
    </row>
    <row r="11447" spans="1:5" x14ac:dyDescent="0.4">
      <c r="A11447">
        <v>2025</v>
      </c>
      <c r="B11447">
        <v>10</v>
      </c>
      <c r="C11447">
        <v>47</v>
      </c>
      <c r="D11447" s="3"/>
      <c r="E11447" s="3"/>
    </row>
    <row r="11448" spans="1:5" x14ac:dyDescent="0.4">
      <c r="A11448">
        <v>2025</v>
      </c>
      <c r="B11448">
        <v>10</v>
      </c>
      <c r="C11448">
        <v>48</v>
      </c>
      <c r="D11448" s="3"/>
      <c r="E11448" s="3"/>
    </row>
    <row r="11449" spans="1:5" x14ac:dyDescent="0.4">
      <c r="A11449">
        <v>2025</v>
      </c>
      <c r="B11449">
        <v>10</v>
      </c>
      <c r="C11449">
        <v>49</v>
      </c>
      <c r="D11449" s="3"/>
      <c r="E11449" s="3"/>
    </row>
    <row r="11450" spans="1:5" x14ac:dyDescent="0.4">
      <c r="A11450">
        <v>2025</v>
      </c>
      <c r="B11450">
        <v>10</v>
      </c>
      <c r="C11450">
        <v>50</v>
      </c>
      <c r="D11450" s="3"/>
      <c r="E11450" s="3"/>
    </row>
    <row r="11451" spans="1:5" x14ac:dyDescent="0.4">
      <c r="A11451">
        <v>2025</v>
      </c>
      <c r="B11451">
        <v>10</v>
      </c>
      <c r="C11451">
        <v>51</v>
      </c>
      <c r="D11451" s="3"/>
      <c r="E11451" s="3"/>
    </row>
    <row r="11452" spans="1:5" x14ac:dyDescent="0.4">
      <c r="A11452">
        <v>2025</v>
      </c>
      <c r="B11452">
        <v>10</v>
      </c>
      <c r="C11452">
        <v>52</v>
      </c>
      <c r="D11452" s="3"/>
      <c r="E11452" s="3"/>
    </row>
    <row r="11453" spans="1:5" x14ac:dyDescent="0.4">
      <c r="A11453">
        <v>2025</v>
      </c>
      <c r="B11453">
        <v>10</v>
      </c>
      <c r="C11453">
        <v>53</v>
      </c>
      <c r="D11453" s="3"/>
      <c r="E11453" s="3"/>
    </row>
    <row r="11454" spans="1:5" x14ac:dyDescent="0.4">
      <c r="A11454">
        <v>2025</v>
      </c>
      <c r="B11454">
        <v>10</v>
      </c>
      <c r="C11454">
        <v>54</v>
      </c>
      <c r="D11454" s="3"/>
      <c r="E11454" s="3"/>
    </row>
    <row r="11455" spans="1:5" x14ac:dyDescent="0.4">
      <c r="A11455">
        <v>2025</v>
      </c>
      <c r="B11455">
        <v>10</v>
      </c>
      <c r="C11455">
        <v>55</v>
      </c>
      <c r="D11455" s="3"/>
      <c r="E11455" s="3"/>
    </row>
    <row r="11456" spans="1:5" x14ac:dyDescent="0.4">
      <c r="A11456">
        <v>2025</v>
      </c>
      <c r="B11456">
        <v>10</v>
      </c>
      <c r="C11456">
        <v>56</v>
      </c>
      <c r="D11456" s="3"/>
      <c r="E11456" s="3"/>
    </row>
    <row r="11457" spans="1:5" x14ac:dyDescent="0.4">
      <c r="A11457">
        <v>2025</v>
      </c>
      <c r="B11457">
        <v>10</v>
      </c>
      <c r="C11457">
        <v>57</v>
      </c>
      <c r="D11457" s="3"/>
      <c r="E11457" s="3"/>
    </row>
    <row r="11458" spans="1:5" x14ac:dyDescent="0.4">
      <c r="A11458">
        <v>2025</v>
      </c>
      <c r="B11458">
        <v>10</v>
      </c>
      <c r="C11458">
        <v>58</v>
      </c>
      <c r="D11458" s="3"/>
      <c r="E11458" s="3"/>
    </row>
    <row r="11459" spans="1:5" x14ac:dyDescent="0.4">
      <c r="A11459">
        <v>2025</v>
      </c>
      <c r="B11459">
        <v>10</v>
      </c>
      <c r="C11459">
        <v>59</v>
      </c>
      <c r="D11459" s="3"/>
      <c r="E11459" s="3"/>
    </row>
    <row r="11460" spans="1:5" x14ac:dyDescent="0.4">
      <c r="A11460">
        <v>2025</v>
      </c>
      <c r="B11460">
        <v>10</v>
      </c>
      <c r="C11460">
        <v>60</v>
      </c>
      <c r="D11460" s="3"/>
      <c r="E11460" s="3"/>
    </row>
    <row r="11461" spans="1:5" x14ac:dyDescent="0.4">
      <c r="A11461">
        <v>2025</v>
      </c>
      <c r="B11461">
        <v>10</v>
      </c>
      <c r="C11461">
        <v>61</v>
      </c>
      <c r="D11461" s="3"/>
      <c r="E11461" s="3"/>
    </row>
    <row r="11462" spans="1:5" x14ac:dyDescent="0.4">
      <c r="A11462">
        <v>2025</v>
      </c>
      <c r="B11462">
        <v>10</v>
      </c>
      <c r="C11462">
        <v>62</v>
      </c>
      <c r="D11462" s="3"/>
      <c r="E11462" s="3"/>
    </row>
    <row r="11463" spans="1:5" x14ac:dyDescent="0.4">
      <c r="A11463">
        <v>2025</v>
      </c>
      <c r="B11463">
        <v>10</v>
      </c>
      <c r="C11463">
        <v>63</v>
      </c>
      <c r="D11463" s="3"/>
      <c r="E11463" s="3"/>
    </row>
    <row r="11464" spans="1:5" x14ac:dyDescent="0.4">
      <c r="A11464">
        <v>2025</v>
      </c>
      <c r="B11464">
        <v>10</v>
      </c>
      <c r="C11464">
        <v>64</v>
      </c>
      <c r="D11464" s="3"/>
      <c r="E11464" s="3"/>
    </row>
    <row r="11465" spans="1:5" x14ac:dyDescent="0.4">
      <c r="A11465">
        <v>2025</v>
      </c>
      <c r="B11465">
        <v>10</v>
      </c>
      <c r="C11465">
        <v>65</v>
      </c>
      <c r="D11465" s="3"/>
      <c r="E11465" s="3"/>
    </row>
    <row r="11466" spans="1:5" x14ac:dyDescent="0.4">
      <c r="A11466">
        <v>2025</v>
      </c>
      <c r="B11466">
        <v>10</v>
      </c>
      <c r="C11466">
        <v>66</v>
      </c>
      <c r="D11466" s="3"/>
      <c r="E11466" s="3"/>
    </row>
    <row r="11467" spans="1:5" x14ac:dyDescent="0.4">
      <c r="A11467">
        <v>2025</v>
      </c>
      <c r="B11467">
        <v>10</v>
      </c>
      <c r="C11467">
        <v>67</v>
      </c>
      <c r="D11467" s="3"/>
      <c r="E11467" s="3"/>
    </row>
    <row r="11468" spans="1:5" x14ac:dyDescent="0.4">
      <c r="A11468">
        <v>2025</v>
      </c>
      <c r="B11468">
        <v>10</v>
      </c>
      <c r="C11468">
        <v>68</v>
      </c>
      <c r="D11468" s="3"/>
      <c r="E11468" s="3"/>
    </row>
    <row r="11469" spans="1:5" x14ac:dyDescent="0.4">
      <c r="A11469">
        <v>2025</v>
      </c>
      <c r="B11469">
        <v>10</v>
      </c>
      <c r="C11469">
        <v>69</v>
      </c>
      <c r="D11469" s="3"/>
      <c r="E11469" s="3"/>
    </row>
    <row r="11470" spans="1:5" x14ac:dyDescent="0.4">
      <c r="A11470">
        <v>2025</v>
      </c>
      <c r="B11470">
        <v>10</v>
      </c>
      <c r="C11470">
        <v>70</v>
      </c>
      <c r="D11470" s="3"/>
      <c r="E11470" s="3"/>
    </row>
    <row r="11471" spans="1:5" x14ac:dyDescent="0.4">
      <c r="A11471">
        <v>2025</v>
      </c>
      <c r="B11471">
        <v>10</v>
      </c>
      <c r="C11471">
        <v>71</v>
      </c>
      <c r="D11471" s="3"/>
      <c r="E11471" s="3"/>
    </row>
    <row r="11472" spans="1:5" x14ac:dyDescent="0.4">
      <c r="A11472">
        <v>2025</v>
      </c>
      <c r="B11472">
        <v>10</v>
      </c>
      <c r="C11472">
        <v>72</v>
      </c>
      <c r="D11472" s="3"/>
      <c r="E11472" s="3"/>
    </row>
    <row r="11473" spans="1:5" x14ac:dyDescent="0.4">
      <c r="A11473">
        <v>2025</v>
      </c>
      <c r="B11473">
        <v>10</v>
      </c>
      <c r="C11473">
        <v>73</v>
      </c>
      <c r="D11473" s="3"/>
      <c r="E11473" s="3"/>
    </row>
    <row r="11474" spans="1:5" x14ac:dyDescent="0.4">
      <c r="A11474">
        <v>2025</v>
      </c>
      <c r="B11474">
        <v>10</v>
      </c>
      <c r="C11474">
        <v>74</v>
      </c>
      <c r="D11474" s="3"/>
      <c r="E11474" s="3"/>
    </row>
    <row r="11475" spans="1:5" x14ac:dyDescent="0.4">
      <c r="A11475">
        <v>2025</v>
      </c>
      <c r="B11475">
        <v>10</v>
      </c>
      <c r="C11475">
        <v>75</v>
      </c>
      <c r="D11475" s="3"/>
      <c r="E11475" s="3"/>
    </row>
    <row r="11476" spans="1:5" x14ac:dyDescent="0.4">
      <c r="A11476">
        <v>2025</v>
      </c>
      <c r="B11476">
        <v>10</v>
      </c>
      <c r="C11476">
        <v>76</v>
      </c>
      <c r="D11476" s="3"/>
      <c r="E11476" s="3"/>
    </row>
    <row r="11477" spans="1:5" x14ac:dyDescent="0.4">
      <c r="A11477">
        <v>2025</v>
      </c>
      <c r="B11477">
        <v>10</v>
      </c>
      <c r="C11477">
        <v>77</v>
      </c>
      <c r="D11477" s="3"/>
      <c r="E11477" s="3"/>
    </row>
    <row r="11478" spans="1:5" x14ac:dyDescent="0.4">
      <c r="A11478">
        <v>2025</v>
      </c>
      <c r="B11478">
        <v>10</v>
      </c>
      <c r="C11478">
        <v>78</v>
      </c>
      <c r="D11478" s="3"/>
      <c r="E11478" s="3"/>
    </row>
    <row r="11479" spans="1:5" x14ac:dyDescent="0.4">
      <c r="A11479">
        <v>2025</v>
      </c>
      <c r="B11479">
        <v>10</v>
      </c>
      <c r="C11479">
        <v>79</v>
      </c>
      <c r="D11479" s="3"/>
      <c r="E11479" s="3"/>
    </row>
    <row r="11480" spans="1:5" x14ac:dyDescent="0.4">
      <c r="A11480">
        <v>2025</v>
      </c>
      <c r="B11480">
        <v>10</v>
      </c>
      <c r="C11480">
        <v>80</v>
      </c>
      <c r="D11480" s="3"/>
      <c r="E11480" s="3"/>
    </row>
    <row r="11481" spans="1:5" x14ac:dyDescent="0.4">
      <c r="A11481">
        <v>2025</v>
      </c>
      <c r="B11481">
        <v>10</v>
      </c>
      <c r="C11481">
        <v>81</v>
      </c>
      <c r="D11481" s="3"/>
      <c r="E11481" s="3"/>
    </row>
    <row r="11482" spans="1:5" x14ac:dyDescent="0.4">
      <c r="A11482">
        <v>2025</v>
      </c>
      <c r="B11482">
        <v>10</v>
      </c>
      <c r="C11482">
        <v>82</v>
      </c>
      <c r="D11482" s="3"/>
      <c r="E11482" s="3"/>
    </row>
    <row r="11483" spans="1:5" x14ac:dyDescent="0.4">
      <c r="A11483">
        <v>2025</v>
      </c>
      <c r="B11483">
        <v>10</v>
      </c>
      <c r="C11483">
        <v>83</v>
      </c>
      <c r="D11483" s="3"/>
      <c r="E11483" s="3"/>
    </row>
    <row r="11484" spans="1:5" x14ac:dyDescent="0.4">
      <c r="A11484">
        <v>2025</v>
      </c>
      <c r="B11484">
        <v>10</v>
      </c>
      <c r="C11484">
        <v>84</v>
      </c>
      <c r="D11484" s="3"/>
      <c r="E11484" s="3"/>
    </row>
    <row r="11485" spans="1:5" x14ac:dyDescent="0.4">
      <c r="A11485">
        <v>2025</v>
      </c>
      <c r="B11485">
        <v>10</v>
      </c>
      <c r="C11485">
        <v>85</v>
      </c>
      <c r="D11485" s="3"/>
      <c r="E11485" s="3"/>
    </row>
    <row r="11486" spans="1:5" x14ac:dyDescent="0.4">
      <c r="A11486">
        <v>2025</v>
      </c>
      <c r="B11486">
        <v>10</v>
      </c>
      <c r="C11486">
        <v>86</v>
      </c>
      <c r="D11486" s="3"/>
      <c r="E11486" s="3"/>
    </row>
    <row r="11487" spans="1:5" x14ac:dyDescent="0.4">
      <c r="A11487">
        <v>2025</v>
      </c>
      <c r="B11487">
        <v>10</v>
      </c>
      <c r="C11487">
        <v>87</v>
      </c>
      <c r="D11487" s="3"/>
      <c r="E11487" s="3"/>
    </row>
    <row r="11488" spans="1:5" x14ac:dyDescent="0.4">
      <c r="A11488">
        <v>2025</v>
      </c>
      <c r="B11488">
        <v>10</v>
      </c>
      <c r="C11488">
        <v>88</v>
      </c>
      <c r="D11488" s="3"/>
      <c r="E11488" s="3"/>
    </row>
    <row r="11489" spans="1:5" x14ac:dyDescent="0.4">
      <c r="A11489">
        <v>2025</v>
      </c>
      <c r="B11489">
        <v>10</v>
      </c>
      <c r="C11489">
        <v>89</v>
      </c>
      <c r="D11489" s="3"/>
      <c r="E11489" s="3"/>
    </row>
    <row r="11490" spans="1:5" x14ac:dyDescent="0.4">
      <c r="A11490">
        <v>2025</v>
      </c>
      <c r="B11490">
        <v>10</v>
      </c>
      <c r="C11490">
        <v>90</v>
      </c>
      <c r="D11490" s="3"/>
      <c r="E11490" s="3"/>
    </row>
    <row r="11491" spans="1:5" x14ac:dyDescent="0.4">
      <c r="A11491">
        <v>2025</v>
      </c>
      <c r="B11491">
        <v>10</v>
      </c>
      <c r="C11491">
        <v>91</v>
      </c>
      <c r="D11491" s="3"/>
      <c r="E11491" s="3"/>
    </row>
    <row r="11492" spans="1:5" x14ac:dyDescent="0.4">
      <c r="A11492">
        <v>2025</v>
      </c>
      <c r="B11492">
        <v>10</v>
      </c>
      <c r="C11492">
        <v>92</v>
      </c>
      <c r="D11492" s="3"/>
      <c r="E11492" s="3"/>
    </row>
    <row r="11493" spans="1:5" x14ac:dyDescent="0.4">
      <c r="A11493">
        <v>2025</v>
      </c>
      <c r="B11493">
        <v>10</v>
      </c>
      <c r="C11493">
        <v>93</v>
      </c>
      <c r="D11493" s="3"/>
      <c r="E11493" s="3"/>
    </row>
    <row r="11494" spans="1:5" x14ac:dyDescent="0.4">
      <c r="A11494">
        <v>2025</v>
      </c>
      <c r="B11494">
        <v>10</v>
      </c>
      <c r="C11494">
        <v>94</v>
      </c>
      <c r="D11494" s="3"/>
      <c r="E11494" s="3"/>
    </row>
    <row r="11495" spans="1:5" x14ac:dyDescent="0.4">
      <c r="A11495">
        <v>2025</v>
      </c>
      <c r="B11495">
        <v>10</v>
      </c>
      <c r="C11495">
        <v>95</v>
      </c>
      <c r="D11495" s="3"/>
      <c r="E11495" s="3"/>
    </row>
    <row r="11496" spans="1:5" x14ac:dyDescent="0.4">
      <c r="A11496">
        <v>2025</v>
      </c>
      <c r="B11496">
        <v>10</v>
      </c>
      <c r="C11496">
        <v>96</v>
      </c>
      <c r="D11496" s="3"/>
      <c r="E11496" s="3"/>
    </row>
    <row r="11497" spans="1:5" x14ac:dyDescent="0.4">
      <c r="A11497">
        <v>2025</v>
      </c>
      <c r="B11497">
        <v>10</v>
      </c>
      <c r="C11497">
        <v>97</v>
      </c>
      <c r="D11497" s="3"/>
      <c r="E11497" s="3"/>
    </row>
    <row r="11498" spans="1:5" x14ac:dyDescent="0.4">
      <c r="A11498">
        <v>2025</v>
      </c>
      <c r="B11498">
        <v>10</v>
      </c>
      <c r="C11498">
        <v>98</v>
      </c>
      <c r="D11498" s="3"/>
      <c r="E11498" s="3"/>
    </row>
    <row r="11499" spans="1:5" x14ac:dyDescent="0.4">
      <c r="A11499">
        <v>2025</v>
      </c>
      <c r="B11499">
        <v>10</v>
      </c>
      <c r="C11499">
        <v>99</v>
      </c>
      <c r="D11499" s="3"/>
      <c r="E11499" s="3"/>
    </row>
    <row r="11500" spans="1:5" x14ac:dyDescent="0.4">
      <c r="A11500">
        <v>2025</v>
      </c>
      <c r="B11500">
        <v>10</v>
      </c>
      <c r="C11500">
        <v>100</v>
      </c>
      <c r="D11500" s="3"/>
      <c r="E11500" s="3"/>
    </row>
    <row r="11501" spans="1:5" x14ac:dyDescent="0.4">
      <c r="A11501">
        <v>2025</v>
      </c>
      <c r="B11501">
        <v>10</v>
      </c>
      <c r="C11501">
        <v>101</v>
      </c>
      <c r="D11501" s="3"/>
      <c r="E11501" s="3"/>
    </row>
    <row r="11502" spans="1:5" x14ac:dyDescent="0.4">
      <c r="A11502">
        <v>2025</v>
      </c>
      <c r="B11502">
        <v>10</v>
      </c>
      <c r="C11502">
        <v>102</v>
      </c>
      <c r="D11502" s="3"/>
      <c r="E11502" s="3"/>
    </row>
    <row r="11503" spans="1:5" x14ac:dyDescent="0.4">
      <c r="A11503">
        <v>2025</v>
      </c>
      <c r="B11503">
        <v>10</v>
      </c>
      <c r="C11503">
        <v>103</v>
      </c>
      <c r="D11503" s="3"/>
      <c r="E11503" s="3"/>
    </row>
    <row r="11504" spans="1:5" x14ac:dyDescent="0.4">
      <c r="A11504">
        <v>2025</v>
      </c>
      <c r="B11504">
        <v>10</v>
      </c>
      <c r="C11504">
        <v>104</v>
      </c>
      <c r="D11504" s="3"/>
      <c r="E11504" s="3"/>
    </row>
    <row r="11505" spans="1:5" x14ac:dyDescent="0.4">
      <c r="A11505">
        <v>2025</v>
      </c>
      <c r="B11505">
        <v>10</v>
      </c>
      <c r="C11505">
        <v>105</v>
      </c>
      <c r="D11505" s="3"/>
      <c r="E11505" s="3"/>
    </row>
    <row r="11506" spans="1:5" x14ac:dyDescent="0.4">
      <c r="A11506">
        <v>2025</v>
      </c>
      <c r="B11506">
        <v>10</v>
      </c>
      <c r="C11506">
        <v>106</v>
      </c>
      <c r="D11506" s="3"/>
      <c r="E11506" s="3"/>
    </row>
    <row r="11507" spans="1:5" x14ac:dyDescent="0.4">
      <c r="A11507">
        <v>2025</v>
      </c>
      <c r="B11507">
        <v>10</v>
      </c>
      <c r="C11507">
        <v>107</v>
      </c>
      <c r="D11507" s="3"/>
      <c r="E11507" s="3"/>
    </row>
    <row r="11508" spans="1:5" x14ac:dyDescent="0.4">
      <c r="A11508">
        <v>2025</v>
      </c>
      <c r="B11508">
        <v>10</v>
      </c>
      <c r="C11508">
        <v>108</v>
      </c>
      <c r="D11508" s="3"/>
      <c r="E11508" s="3"/>
    </row>
    <row r="11509" spans="1:5" x14ac:dyDescent="0.4">
      <c r="A11509">
        <v>2025</v>
      </c>
      <c r="B11509">
        <v>10</v>
      </c>
      <c r="C11509">
        <v>109</v>
      </c>
      <c r="D11509" s="3"/>
      <c r="E11509" s="3"/>
    </row>
    <row r="11510" spans="1:5" x14ac:dyDescent="0.4">
      <c r="A11510">
        <v>2025</v>
      </c>
      <c r="B11510">
        <v>10</v>
      </c>
      <c r="C11510">
        <v>110</v>
      </c>
      <c r="D11510" s="3"/>
      <c r="E11510" s="3"/>
    </row>
    <row r="11511" spans="1:5" x14ac:dyDescent="0.4">
      <c r="A11511">
        <v>2025</v>
      </c>
      <c r="B11511">
        <v>10</v>
      </c>
      <c r="C11511">
        <v>111</v>
      </c>
      <c r="D11511" s="3"/>
      <c r="E11511" s="3"/>
    </row>
    <row r="11512" spans="1:5" x14ac:dyDescent="0.4">
      <c r="A11512">
        <v>2025</v>
      </c>
      <c r="B11512">
        <v>10</v>
      </c>
      <c r="C11512">
        <v>112</v>
      </c>
      <c r="D11512" s="3"/>
      <c r="E11512" s="3"/>
    </row>
    <row r="11513" spans="1:5" x14ac:dyDescent="0.4">
      <c r="A11513">
        <v>2025</v>
      </c>
      <c r="B11513">
        <v>10</v>
      </c>
      <c r="C11513">
        <v>113</v>
      </c>
      <c r="D11513" s="3"/>
      <c r="E11513" s="3"/>
    </row>
    <row r="11514" spans="1:5" x14ac:dyDescent="0.4">
      <c r="A11514">
        <v>2025</v>
      </c>
      <c r="B11514">
        <v>10</v>
      </c>
      <c r="C11514">
        <v>114</v>
      </c>
      <c r="D11514" s="3"/>
      <c r="E11514" s="3"/>
    </row>
    <row r="11515" spans="1:5" x14ac:dyDescent="0.4">
      <c r="A11515">
        <v>2025</v>
      </c>
      <c r="B11515">
        <v>10</v>
      </c>
      <c r="C11515">
        <v>115</v>
      </c>
      <c r="D11515" s="3"/>
      <c r="E11515" s="3"/>
    </row>
    <row r="11516" spans="1:5" x14ac:dyDescent="0.4">
      <c r="A11516">
        <v>2025</v>
      </c>
      <c r="B11516">
        <v>10</v>
      </c>
      <c r="C11516">
        <v>116</v>
      </c>
      <c r="D11516" s="3"/>
      <c r="E11516" s="3"/>
    </row>
    <row r="11517" spans="1:5" x14ac:dyDescent="0.4">
      <c r="A11517">
        <v>2025</v>
      </c>
      <c r="B11517">
        <v>10</v>
      </c>
      <c r="C11517">
        <v>117</v>
      </c>
      <c r="D11517" s="3"/>
      <c r="E11517" s="3"/>
    </row>
    <row r="11518" spans="1:5" x14ac:dyDescent="0.4">
      <c r="A11518">
        <v>2025</v>
      </c>
      <c r="B11518">
        <v>10</v>
      </c>
      <c r="C11518">
        <v>118</v>
      </c>
      <c r="D11518" s="3"/>
      <c r="E11518" s="3"/>
    </row>
    <row r="11519" spans="1:5" x14ac:dyDescent="0.4">
      <c r="A11519">
        <v>2025</v>
      </c>
      <c r="B11519">
        <v>10</v>
      </c>
      <c r="C11519">
        <v>119</v>
      </c>
      <c r="D11519" s="3"/>
      <c r="E11519" s="3"/>
    </row>
    <row r="11520" spans="1:5" x14ac:dyDescent="0.4">
      <c r="A11520">
        <v>2025</v>
      </c>
      <c r="B11520">
        <v>10</v>
      </c>
      <c r="C11520">
        <v>120</v>
      </c>
      <c r="D11520" s="3"/>
      <c r="E11520" s="3"/>
    </row>
    <row r="11521" spans="1:5" x14ac:dyDescent="0.4">
      <c r="A11521">
        <v>2025</v>
      </c>
      <c r="B11521">
        <v>10</v>
      </c>
      <c r="C11521">
        <v>121</v>
      </c>
      <c r="D11521" s="3"/>
      <c r="E11521" s="3"/>
    </row>
    <row r="11522" spans="1:5" x14ac:dyDescent="0.4">
      <c r="A11522">
        <v>2025</v>
      </c>
      <c r="B11522">
        <v>10</v>
      </c>
      <c r="C11522">
        <v>122</v>
      </c>
      <c r="D11522" s="3"/>
      <c r="E11522" s="3"/>
    </row>
    <row r="11523" spans="1:5" x14ac:dyDescent="0.4">
      <c r="A11523">
        <v>2025</v>
      </c>
      <c r="B11523">
        <v>10</v>
      </c>
      <c r="C11523">
        <v>123</v>
      </c>
      <c r="D11523" s="3"/>
      <c r="E11523" s="3"/>
    </row>
    <row r="11524" spans="1:5" x14ac:dyDescent="0.4">
      <c r="A11524">
        <v>2025</v>
      </c>
      <c r="B11524">
        <v>10</v>
      </c>
      <c r="C11524">
        <v>124</v>
      </c>
      <c r="D11524" s="3"/>
      <c r="E11524" s="3"/>
    </row>
    <row r="11525" spans="1:5" x14ac:dyDescent="0.4">
      <c r="A11525">
        <v>2025</v>
      </c>
      <c r="B11525">
        <v>10</v>
      </c>
      <c r="C11525">
        <v>125</v>
      </c>
      <c r="D11525" s="3"/>
      <c r="E11525" s="3"/>
    </row>
    <row r="11526" spans="1:5" x14ac:dyDescent="0.4">
      <c r="A11526">
        <v>2025</v>
      </c>
      <c r="B11526">
        <v>10</v>
      </c>
      <c r="C11526">
        <v>126</v>
      </c>
      <c r="D11526" s="3"/>
      <c r="E11526" s="3"/>
    </row>
    <row r="11527" spans="1:5" x14ac:dyDescent="0.4">
      <c r="A11527">
        <v>2025</v>
      </c>
      <c r="B11527">
        <v>10</v>
      </c>
      <c r="C11527">
        <v>127</v>
      </c>
      <c r="D11527" s="3"/>
      <c r="E11527" s="3"/>
    </row>
    <row r="11528" spans="1:5" x14ac:dyDescent="0.4">
      <c r="A11528">
        <v>2025</v>
      </c>
      <c r="B11528">
        <v>10</v>
      </c>
      <c r="C11528">
        <v>128</v>
      </c>
      <c r="D11528" s="3"/>
      <c r="E11528" s="3"/>
    </row>
    <row r="11529" spans="1:5" x14ac:dyDescent="0.4">
      <c r="A11529">
        <v>2025</v>
      </c>
      <c r="B11529">
        <v>10</v>
      </c>
      <c r="C11529">
        <v>129</v>
      </c>
      <c r="D11529" s="3"/>
      <c r="E11529" s="3"/>
    </row>
    <row r="11530" spans="1:5" x14ac:dyDescent="0.4">
      <c r="A11530">
        <v>2025</v>
      </c>
      <c r="B11530">
        <v>10</v>
      </c>
      <c r="C11530">
        <v>130</v>
      </c>
      <c r="D11530" s="3"/>
      <c r="E11530" s="3"/>
    </row>
    <row r="11531" spans="1:5" x14ac:dyDescent="0.4">
      <c r="A11531">
        <v>2025</v>
      </c>
      <c r="B11531">
        <v>11</v>
      </c>
      <c r="C11531">
        <v>0</v>
      </c>
      <c r="D11531" s="3"/>
      <c r="E11531" s="3"/>
    </row>
    <row r="11532" spans="1:5" x14ac:dyDescent="0.4">
      <c r="A11532">
        <v>2025</v>
      </c>
      <c r="B11532">
        <v>11</v>
      </c>
      <c r="C11532">
        <v>1</v>
      </c>
      <c r="D11532" s="3"/>
      <c r="E11532" s="3"/>
    </row>
    <row r="11533" spans="1:5" x14ac:dyDescent="0.4">
      <c r="A11533">
        <v>2025</v>
      </c>
      <c r="B11533">
        <v>11</v>
      </c>
      <c r="C11533">
        <v>2</v>
      </c>
      <c r="D11533" s="3"/>
      <c r="E11533" s="3"/>
    </row>
    <row r="11534" spans="1:5" x14ac:dyDescent="0.4">
      <c r="A11534">
        <v>2025</v>
      </c>
      <c r="B11534">
        <v>11</v>
      </c>
      <c r="C11534">
        <v>3</v>
      </c>
      <c r="D11534" s="3"/>
      <c r="E11534" s="3"/>
    </row>
    <row r="11535" spans="1:5" x14ac:dyDescent="0.4">
      <c r="A11535">
        <v>2025</v>
      </c>
      <c r="B11535">
        <v>11</v>
      </c>
      <c r="C11535">
        <v>4</v>
      </c>
      <c r="D11535" s="3"/>
      <c r="E11535" s="3"/>
    </row>
    <row r="11536" spans="1:5" x14ac:dyDescent="0.4">
      <c r="A11536">
        <v>2025</v>
      </c>
      <c r="B11536">
        <v>11</v>
      </c>
      <c r="C11536">
        <v>5</v>
      </c>
      <c r="D11536" s="3"/>
      <c r="E11536" s="3"/>
    </row>
    <row r="11537" spans="1:5" x14ac:dyDescent="0.4">
      <c r="A11537">
        <v>2025</v>
      </c>
      <c r="B11537">
        <v>11</v>
      </c>
      <c r="C11537">
        <v>6</v>
      </c>
      <c r="D11537" s="3"/>
      <c r="E11537" s="3"/>
    </row>
    <row r="11538" spans="1:5" x14ac:dyDescent="0.4">
      <c r="A11538">
        <v>2025</v>
      </c>
      <c r="B11538">
        <v>11</v>
      </c>
      <c r="C11538">
        <v>7</v>
      </c>
      <c r="D11538" s="3"/>
      <c r="E11538" s="3"/>
    </row>
    <row r="11539" spans="1:5" x14ac:dyDescent="0.4">
      <c r="A11539">
        <v>2025</v>
      </c>
      <c r="B11539">
        <v>11</v>
      </c>
      <c r="C11539">
        <v>8</v>
      </c>
      <c r="D11539" s="3"/>
      <c r="E11539" s="3"/>
    </row>
    <row r="11540" spans="1:5" x14ac:dyDescent="0.4">
      <c r="A11540">
        <v>2025</v>
      </c>
      <c r="B11540">
        <v>11</v>
      </c>
      <c r="C11540">
        <v>9</v>
      </c>
      <c r="D11540" s="3"/>
      <c r="E11540" s="3"/>
    </row>
    <row r="11541" spans="1:5" x14ac:dyDescent="0.4">
      <c r="A11541">
        <v>2025</v>
      </c>
      <c r="B11541">
        <v>11</v>
      </c>
      <c r="C11541">
        <v>10</v>
      </c>
      <c r="D11541" s="3"/>
      <c r="E11541" s="3"/>
    </row>
    <row r="11542" spans="1:5" x14ac:dyDescent="0.4">
      <c r="A11542">
        <v>2025</v>
      </c>
      <c r="B11542">
        <v>11</v>
      </c>
      <c r="C11542">
        <v>11</v>
      </c>
      <c r="D11542" s="3"/>
      <c r="E11542" s="3"/>
    </row>
    <row r="11543" spans="1:5" x14ac:dyDescent="0.4">
      <c r="A11543">
        <v>2025</v>
      </c>
      <c r="B11543">
        <v>11</v>
      </c>
      <c r="C11543">
        <v>12</v>
      </c>
      <c r="D11543" s="3"/>
      <c r="E11543" s="3"/>
    </row>
    <row r="11544" spans="1:5" x14ac:dyDescent="0.4">
      <c r="A11544">
        <v>2025</v>
      </c>
      <c r="B11544">
        <v>11</v>
      </c>
      <c r="C11544">
        <v>13</v>
      </c>
      <c r="D11544" s="3"/>
      <c r="E11544" s="3"/>
    </row>
    <row r="11545" spans="1:5" x14ac:dyDescent="0.4">
      <c r="A11545">
        <v>2025</v>
      </c>
      <c r="B11545">
        <v>11</v>
      </c>
      <c r="C11545">
        <v>14</v>
      </c>
      <c r="D11545" s="3"/>
      <c r="E11545" s="3"/>
    </row>
    <row r="11546" spans="1:5" x14ac:dyDescent="0.4">
      <c r="A11546">
        <v>2025</v>
      </c>
      <c r="B11546">
        <v>11</v>
      </c>
      <c r="C11546">
        <v>15</v>
      </c>
      <c r="D11546" s="3"/>
      <c r="E11546" s="3"/>
    </row>
    <row r="11547" spans="1:5" x14ac:dyDescent="0.4">
      <c r="A11547">
        <v>2025</v>
      </c>
      <c r="B11547">
        <v>11</v>
      </c>
      <c r="C11547">
        <v>16</v>
      </c>
      <c r="D11547" s="3"/>
      <c r="E11547" s="3"/>
    </row>
    <row r="11548" spans="1:5" x14ac:dyDescent="0.4">
      <c r="A11548">
        <v>2025</v>
      </c>
      <c r="B11548">
        <v>11</v>
      </c>
      <c r="C11548">
        <v>17</v>
      </c>
      <c r="D11548" s="3"/>
      <c r="E11548" s="3"/>
    </row>
    <row r="11549" spans="1:5" x14ac:dyDescent="0.4">
      <c r="A11549">
        <v>2025</v>
      </c>
      <c r="B11549">
        <v>11</v>
      </c>
      <c r="C11549">
        <v>18</v>
      </c>
      <c r="D11549" s="3"/>
      <c r="E11549" s="3"/>
    </row>
    <row r="11550" spans="1:5" x14ac:dyDescent="0.4">
      <c r="A11550">
        <v>2025</v>
      </c>
      <c r="B11550">
        <v>11</v>
      </c>
      <c r="C11550">
        <v>19</v>
      </c>
      <c r="D11550" s="3"/>
      <c r="E11550" s="3"/>
    </row>
    <row r="11551" spans="1:5" x14ac:dyDescent="0.4">
      <c r="A11551">
        <v>2025</v>
      </c>
      <c r="B11551">
        <v>11</v>
      </c>
      <c r="C11551">
        <v>20</v>
      </c>
      <c r="D11551" s="3"/>
      <c r="E11551" s="3"/>
    </row>
    <row r="11552" spans="1:5" x14ac:dyDescent="0.4">
      <c r="A11552">
        <v>2025</v>
      </c>
      <c r="B11552">
        <v>11</v>
      </c>
      <c r="C11552">
        <v>21</v>
      </c>
      <c r="D11552" s="3"/>
      <c r="E11552" s="3"/>
    </row>
    <row r="11553" spans="1:5" x14ac:dyDescent="0.4">
      <c r="A11553">
        <v>2025</v>
      </c>
      <c r="B11553">
        <v>11</v>
      </c>
      <c r="C11553">
        <v>22</v>
      </c>
      <c r="D11553" s="3"/>
      <c r="E11553" s="3"/>
    </row>
    <row r="11554" spans="1:5" x14ac:dyDescent="0.4">
      <c r="A11554">
        <v>2025</v>
      </c>
      <c r="B11554">
        <v>11</v>
      </c>
      <c r="C11554">
        <v>23</v>
      </c>
      <c r="D11554" s="3"/>
      <c r="E11554" s="3"/>
    </row>
    <row r="11555" spans="1:5" x14ac:dyDescent="0.4">
      <c r="A11555">
        <v>2025</v>
      </c>
      <c r="B11555">
        <v>11</v>
      </c>
      <c r="C11555">
        <v>24</v>
      </c>
      <c r="D11555" s="3"/>
      <c r="E11555" s="3"/>
    </row>
    <row r="11556" spans="1:5" x14ac:dyDescent="0.4">
      <c r="A11556">
        <v>2025</v>
      </c>
      <c r="B11556">
        <v>11</v>
      </c>
      <c r="C11556">
        <v>25</v>
      </c>
      <c r="D11556" s="3"/>
      <c r="E11556" s="3"/>
    </row>
    <row r="11557" spans="1:5" x14ac:dyDescent="0.4">
      <c r="A11557">
        <v>2025</v>
      </c>
      <c r="B11557">
        <v>11</v>
      </c>
      <c r="C11557">
        <v>26</v>
      </c>
      <c r="D11557" s="3"/>
      <c r="E11557" s="3"/>
    </row>
    <row r="11558" spans="1:5" x14ac:dyDescent="0.4">
      <c r="A11558">
        <v>2025</v>
      </c>
      <c r="B11558">
        <v>11</v>
      </c>
      <c r="C11558">
        <v>27</v>
      </c>
      <c r="D11558" s="3"/>
      <c r="E11558" s="3"/>
    </row>
    <row r="11559" spans="1:5" x14ac:dyDescent="0.4">
      <c r="A11559">
        <v>2025</v>
      </c>
      <c r="B11559">
        <v>11</v>
      </c>
      <c r="C11559">
        <v>28</v>
      </c>
      <c r="D11559" s="3"/>
      <c r="E11559" s="3"/>
    </row>
    <row r="11560" spans="1:5" x14ac:dyDescent="0.4">
      <c r="A11560">
        <v>2025</v>
      </c>
      <c r="B11560">
        <v>11</v>
      </c>
      <c r="C11560">
        <v>29</v>
      </c>
      <c r="D11560" s="3"/>
      <c r="E11560" s="3"/>
    </row>
    <row r="11561" spans="1:5" x14ac:dyDescent="0.4">
      <c r="A11561">
        <v>2025</v>
      </c>
      <c r="B11561">
        <v>11</v>
      </c>
      <c r="C11561">
        <v>30</v>
      </c>
      <c r="D11561" s="3"/>
      <c r="E11561" s="3"/>
    </row>
    <row r="11562" spans="1:5" x14ac:dyDescent="0.4">
      <c r="A11562">
        <v>2025</v>
      </c>
      <c r="B11562">
        <v>11</v>
      </c>
      <c r="C11562">
        <v>31</v>
      </c>
      <c r="D11562" s="3"/>
      <c r="E11562" s="3"/>
    </row>
    <row r="11563" spans="1:5" x14ac:dyDescent="0.4">
      <c r="A11563">
        <v>2025</v>
      </c>
      <c r="B11563">
        <v>11</v>
      </c>
      <c r="C11563">
        <v>32</v>
      </c>
      <c r="D11563" s="3"/>
      <c r="E11563" s="3"/>
    </row>
    <row r="11564" spans="1:5" x14ac:dyDescent="0.4">
      <c r="A11564">
        <v>2025</v>
      </c>
      <c r="B11564">
        <v>11</v>
      </c>
      <c r="C11564">
        <v>33</v>
      </c>
      <c r="D11564" s="3"/>
      <c r="E11564" s="3"/>
    </row>
    <row r="11565" spans="1:5" x14ac:dyDescent="0.4">
      <c r="A11565">
        <v>2025</v>
      </c>
      <c r="B11565">
        <v>11</v>
      </c>
      <c r="C11565">
        <v>34</v>
      </c>
      <c r="D11565" s="3"/>
      <c r="E11565" s="3"/>
    </row>
    <row r="11566" spans="1:5" x14ac:dyDescent="0.4">
      <c r="A11566">
        <v>2025</v>
      </c>
      <c r="B11566">
        <v>11</v>
      </c>
      <c r="C11566">
        <v>35</v>
      </c>
      <c r="D11566" s="3"/>
      <c r="E11566" s="3"/>
    </row>
    <row r="11567" spans="1:5" x14ac:dyDescent="0.4">
      <c r="A11567">
        <v>2025</v>
      </c>
      <c r="B11567">
        <v>11</v>
      </c>
      <c r="C11567">
        <v>36</v>
      </c>
      <c r="D11567" s="3"/>
      <c r="E11567" s="3"/>
    </row>
    <row r="11568" spans="1:5" x14ac:dyDescent="0.4">
      <c r="A11568">
        <v>2025</v>
      </c>
      <c r="B11568">
        <v>11</v>
      </c>
      <c r="C11568">
        <v>37</v>
      </c>
      <c r="D11568" s="3"/>
      <c r="E11568" s="3"/>
    </row>
    <row r="11569" spans="1:5" x14ac:dyDescent="0.4">
      <c r="A11569">
        <v>2025</v>
      </c>
      <c r="B11569">
        <v>11</v>
      </c>
      <c r="C11569">
        <v>38</v>
      </c>
      <c r="D11569" s="3"/>
      <c r="E11569" s="3"/>
    </row>
    <row r="11570" spans="1:5" x14ac:dyDescent="0.4">
      <c r="A11570">
        <v>2025</v>
      </c>
      <c r="B11570">
        <v>11</v>
      </c>
      <c r="C11570">
        <v>39</v>
      </c>
      <c r="D11570" s="3"/>
      <c r="E11570" s="3"/>
    </row>
    <row r="11571" spans="1:5" x14ac:dyDescent="0.4">
      <c r="A11571">
        <v>2025</v>
      </c>
      <c r="B11571">
        <v>11</v>
      </c>
      <c r="C11571">
        <v>40</v>
      </c>
      <c r="D11571" s="3"/>
      <c r="E11571" s="3"/>
    </row>
    <row r="11572" spans="1:5" x14ac:dyDescent="0.4">
      <c r="A11572">
        <v>2025</v>
      </c>
      <c r="B11572">
        <v>11</v>
      </c>
      <c r="C11572">
        <v>41</v>
      </c>
      <c r="D11572" s="3"/>
      <c r="E11572" s="3"/>
    </row>
    <row r="11573" spans="1:5" x14ac:dyDescent="0.4">
      <c r="A11573">
        <v>2025</v>
      </c>
      <c r="B11573">
        <v>11</v>
      </c>
      <c r="C11573">
        <v>42</v>
      </c>
      <c r="D11573" s="3"/>
      <c r="E11573" s="3"/>
    </row>
    <row r="11574" spans="1:5" x14ac:dyDescent="0.4">
      <c r="A11574">
        <v>2025</v>
      </c>
      <c r="B11574">
        <v>11</v>
      </c>
      <c r="C11574">
        <v>43</v>
      </c>
      <c r="D11574" s="3"/>
      <c r="E11574" s="3"/>
    </row>
    <row r="11575" spans="1:5" x14ac:dyDescent="0.4">
      <c r="A11575">
        <v>2025</v>
      </c>
      <c r="B11575">
        <v>11</v>
      </c>
      <c r="C11575">
        <v>44</v>
      </c>
      <c r="D11575" s="3"/>
      <c r="E11575" s="3"/>
    </row>
    <row r="11576" spans="1:5" x14ac:dyDescent="0.4">
      <c r="A11576">
        <v>2025</v>
      </c>
      <c r="B11576">
        <v>11</v>
      </c>
      <c r="C11576">
        <v>45</v>
      </c>
      <c r="D11576" s="3"/>
      <c r="E11576" s="3"/>
    </row>
    <row r="11577" spans="1:5" x14ac:dyDescent="0.4">
      <c r="A11577">
        <v>2025</v>
      </c>
      <c r="B11577">
        <v>11</v>
      </c>
      <c r="C11577">
        <v>46</v>
      </c>
      <c r="D11577" s="3"/>
      <c r="E11577" s="3"/>
    </row>
    <row r="11578" spans="1:5" x14ac:dyDescent="0.4">
      <c r="A11578">
        <v>2025</v>
      </c>
      <c r="B11578">
        <v>11</v>
      </c>
      <c r="C11578">
        <v>47</v>
      </c>
      <c r="D11578" s="3"/>
      <c r="E11578" s="3"/>
    </row>
    <row r="11579" spans="1:5" x14ac:dyDescent="0.4">
      <c r="A11579">
        <v>2025</v>
      </c>
      <c r="B11579">
        <v>11</v>
      </c>
      <c r="C11579">
        <v>48</v>
      </c>
      <c r="D11579" s="3"/>
      <c r="E11579" s="3"/>
    </row>
    <row r="11580" spans="1:5" x14ac:dyDescent="0.4">
      <c r="A11580">
        <v>2025</v>
      </c>
      <c r="B11580">
        <v>11</v>
      </c>
      <c r="C11580">
        <v>49</v>
      </c>
      <c r="D11580" s="3"/>
      <c r="E11580" s="3"/>
    </row>
    <row r="11581" spans="1:5" x14ac:dyDescent="0.4">
      <c r="A11581">
        <v>2025</v>
      </c>
      <c r="B11581">
        <v>11</v>
      </c>
      <c r="C11581">
        <v>50</v>
      </c>
      <c r="D11581" s="3"/>
      <c r="E11581" s="3"/>
    </row>
    <row r="11582" spans="1:5" x14ac:dyDescent="0.4">
      <c r="A11582">
        <v>2025</v>
      </c>
      <c r="B11582">
        <v>11</v>
      </c>
      <c r="C11582">
        <v>51</v>
      </c>
      <c r="D11582" s="3"/>
      <c r="E11582" s="3"/>
    </row>
    <row r="11583" spans="1:5" x14ac:dyDescent="0.4">
      <c r="A11583">
        <v>2025</v>
      </c>
      <c r="B11583">
        <v>11</v>
      </c>
      <c r="C11583">
        <v>52</v>
      </c>
      <c r="D11583" s="3"/>
      <c r="E11583" s="3"/>
    </row>
    <row r="11584" spans="1:5" x14ac:dyDescent="0.4">
      <c r="A11584">
        <v>2025</v>
      </c>
      <c r="B11584">
        <v>11</v>
      </c>
      <c r="C11584">
        <v>53</v>
      </c>
      <c r="D11584" s="3"/>
      <c r="E11584" s="3"/>
    </row>
    <row r="11585" spans="1:5" x14ac:dyDescent="0.4">
      <c r="A11585">
        <v>2025</v>
      </c>
      <c r="B11585">
        <v>11</v>
      </c>
      <c r="C11585">
        <v>54</v>
      </c>
      <c r="D11585" s="3"/>
      <c r="E11585" s="3"/>
    </row>
    <row r="11586" spans="1:5" x14ac:dyDescent="0.4">
      <c r="A11586">
        <v>2025</v>
      </c>
      <c r="B11586">
        <v>11</v>
      </c>
      <c r="C11586">
        <v>55</v>
      </c>
      <c r="D11586" s="3"/>
      <c r="E11586" s="3"/>
    </row>
    <row r="11587" spans="1:5" x14ac:dyDescent="0.4">
      <c r="A11587">
        <v>2025</v>
      </c>
      <c r="B11587">
        <v>11</v>
      </c>
      <c r="C11587">
        <v>56</v>
      </c>
      <c r="D11587" s="3"/>
      <c r="E11587" s="3"/>
    </row>
    <row r="11588" spans="1:5" x14ac:dyDescent="0.4">
      <c r="A11588">
        <v>2025</v>
      </c>
      <c r="B11588">
        <v>11</v>
      </c>
      <c r="C11588">
        <v>57</v>
      </c>
      <c r="D11588" s="3"/>
      <c r="E11588" s="3"/>
    </row>
    <row r="11589" spans="1:5" x14ac:dyDescent="0.4">
      <c r="A11589">
        <v>2025</v>
      </c>
      <c r="B11589">
        <v>11</v>
      </c>
      <c r="C11589">
        <v>58</v>
      </c>
      <c r="D11589" s="3"/>
      <c r="E11589" s="3"/>
    </row>
    <row r="11590" spans="1:5" x14ac:dyDescent="0.4">
      <c r="A11590">
        <v>2025</v>
      </c>
      <c r="B11590">
        <v>11</v>
      </c>
      <c r="C11590">
        <v>59</v>
      </c>
      <c r="D11590" s="3"/>
      <c r="E11590" s="3"/>
    </row>
    <row r="11591" spans="1:5" x14ac:dyDescent="0.4">
      <c r="A11591">
        <v>2025</v>
      </c>
      <c r="B11591">
        <v>11</v>
      </c>
      <c r="C11591">
        <v>60</v>
      </c>
      <c r="D11591" s="3"/>
      <c r="E11591" s="3"/>
    </row>
    <row r="11592" spans="1:5" x14ac:dyDescent="0.4">
      <c r="A11592">
        <v>2025</v>
      </c>
      <c r="B11592">
        <v>11</v>
      </c>
      <c r="C11592">
        <v>61</v>
      </c>
      <c r="D11592" s="3"/>
      <c r="E11592" s="3"/>
    </row>
    <row r="11593" spans="1:5" x14ac:dyDescent="0.4">
      <c r="A11593">
        <v>2025</v>
      </c>
      <c r="B11593">
        <v>11</v>
      </c>
      <c r="C11593">
        <v>62</v>
      </c>
      <c r="D11593" s="3"/>
      <c r="E11593" s="3"/>
    </row>
    <row r="11594" spans="1:5" x14ac:dyDescent="0.4">
      <c r="A11594">
        <v>2025</v>
      </c>
      <c r="B11594">
        <v>11</v>
      </c>
      <c r="C11594">
        <v>63</v>
      </c>
      <c r="D11594" s="3"/>
      <c r="E11594" s="3"/>
    </row>
    <row r="11595" spans="1:5" x14ac:dyDescent="0.4">
      <c r="A11595">
        <v>2025</v>
      </c>
      <c r="B11595">
        <v>11</v>
      </c>
      <c r="C11595">
        <v>64</v>
      </c>
      <c r="D11595" s="3"/>
      <c r="E11595" s="3"/>
    </row>
    <row r="11596" spans="1:5" x14ac:dyDescent="0.4">
      <c r="A11596">
        <v>2025</v>
      </c>
      <c r="B11596">
        <v>11</v>
      </c>
      <c r="C11596">
        <v>65</v>
      </c>
      <c r="D11596" s="3"/>
      <c r="E11596" s="3"/>
    </row>
    <row r="11597" spans="1:5" x14ac:dyDescent="0.4">
      <c r="A11597">
        <v>2025</v>
      </c>
      <c r="B11597">
        <v>11</v>
      </c>
      <c r="C11597">
        <v>66</v>
      </c>
      <c r="D11597" s="3"/>
      <c r="E11597" s="3"/>
    </row>
    <row r="11598" spans="1:5" x14ac:dyDescent="0.4">
      <c r="A11598">
        <v>2025</v>
      </c>
      <c r="B11598">
        <v>11</v>
      </c>
      <c r="C11598">
        <v>67</v>
      </c>
      <c r="D11598" s="3"/>
      <c r="E11598" s="3"/>
    </row>
    <row r="11599" spans="1:5" x14ac:dyDescent="0.4">
      <c r="A11599">
        <v>2025</v>
      </c>
      <c r="B11599">
        <v>11</v>
      </c>
      <c r="C11599">
        <v>68</v>
      </c>
      <c r="D11599" s="3"/>
      <c r="E11599" s="3"/>
    </row>
    <row r="11600" spans="1:5" x14ac:dyDescent="0.4">
      <c r="A11600">
        <v>2025</v>
      </c>
      <c r="B11600">
        <v>11</v>
      </c>
      <c r="C11600">
        <v>69</v>
      </c>
      <c r="D11600" s="3"/>
      <c r="E11600" s="3"/>
    </row>
    <row r="11601" spans="1:5" x14ac:dyDescent="0.4">
      <c r="A11601">
        <v>2025</v>
      </c>
      <c r="B11601">
        <v>11</v>
      </c>
      <c r="C11601">
        <v>70</v>
      </c>
      <c r="D11601" s="3"/>
      <c r="E11601" s="3"/>
    </row>
    <row r="11602" spans="1:5" x14ac:dyDescent="0.4">
      <c r="A11602">
        <v>2025</v>
      </c>
      <c r="B11602">
        <v>11</v>
      </c>
      <c r="C11602">
        <v>71</v>
      </c>
      <c r="D11602" s="3"/>
      <c r="E11602" s="3"/>
    </row>
    <row r="11603" spans="1:5" x14ac:dyDescent="0.4">
      <c r="A11603">
        <v>2025</v>
      </c>
      <c r="B11603">
        <v>11</v>
      </c>
      <c r="C11603">
        <v>72</v>
      </c>
      <c r="D11603" s="3"/>
      <c r="E11603" s="3"/>
    </row>
    <row r="11604" spans="1:5" x14ac:dyDescent="0.4">
      <c r="A11604">
        <v>2025</v>
      </c>
      <c r="B11604">
        <v>11</v>
      </c>
      <c r="C11604">
        <v>73</v>
      </c>
      <c r="D11604" s="3"/>
      <c r="E11604" s="3"/>
    </row>
    <row r="11605" spans="1:5" x14ac:dyDescent="0.4">
      <c r="A11605">
        <v>2025</v>
      </c>
      <c r="B11605">
        <v>11</v>
      </c>
      <c r="C11605">
        <v>74</v>
      </c>
      <c r="D11605" s="3"/>
      <c r="E11605" s="3"/>
    </row>
    <row r="11606" spans="1:5" x14ac:dyDescent="0.4">
      <c r="A11606">
        <v>2025</v>
      </c>
      <c r="B11606">
        <v>11</v>
      </c>
      <c r="C11606">
        <v>75</v>
      </c>
      <c r="D11606" s="3"/>
      <c r="E11606" s="3"/>
    </row>
    <row r="11607" spans="1:5" x14ac:dyDescent="0.4">
      <c r="A11607">
        <v>2025</v>
      </c>
      <c r="B11607">
        <v>11</v>
      </c>
      <c r="C11607">
        <v>76</v>
      </c>
      <c r="D11607" s="3"/>
      <c r="E11607" s="3"/>
    </row>
    <row r="11608" spans="1:5" x14ac:dyDescent="0.4">
      <c r="A11608">
        <v>2025</v>
      </c>
      <c r="B11608">
        <v>11</v>
      </c>
      <c r="C11608">
        <v>77</v>
      </c>
      <c r="D11608" s="3"/>
      <c r="E11608" s="3"/>
    </row>
    <row r="11609" spans="1:5" x14ac:dyDescent="0.4">
      <c r="A11609">
        <v>2025</v>
      </c>
      <c r="B11609">
        <v>11</v>
      </c>
      <c r="C11609">
        <v>78</v>
      </c>
      <c r="D11609" s="3"/>
      <c r="E11609" s="3"/>
    </row>
    <row r="11610" spans="1:5" x14ac:dyDescent="0.4">
      <c r="A11610">
        <v>2025</v>
      </c>
      <c r="B11610">
        <v>11</v>
      </c>
      <c r="C11610">
        <v>79</v>
      </c>
      <c r="D11610" s="3"/>
      <c r="E11610" s="3"/>
    </row>
    <row r="11611" spans="1:5" x14ac:dyDescent="0.4">
      <c r="A11611">
        <v>2025</v>
      </c>
      <c r="B11611">
        <v>11</v>
      </c>
      <c r="C11611">
        <v>80</v>
      </c>
      <c r="D11611" s="3"/>
      <c r="E11611" s="3"/>
    </row>
    <row r="11612" spans="1:5" x14ac:dyDescent="0.4">
      <c r="A11612">
        <v>2025</v>
      </c>
      <c r="B11612">
        <v>11</v>
      </c>
      <c r="C11612">
        <v>81</v>
      </c>
      <c r="D11612" s="3"/>
      <c r="E11612" s="3"/>
    </row>
    <row r="11613" spans="1:5" x14ac:dyDescent="0.4">
      <c r="A11613">
        <v>2025</v>
      </c>
      <c r="B11613">
        <v>11</v>
      </c>
      <c r="C11613">
        <v>82</v>
      </c>
      <c r="D11613" s="3"/>
      <c r="E11613" s="3"/>
    </row>
    <row r="11614" spans="1:5" x14ac:dyDescent="0.4">
      <c r="A11614">
        <v>2025</v>
      </c>
      <c r="B11614">
        <v>11</v>
      </c>
      <c r="C11614">
        <v>83</v>
      </c>
      <c r="D11614" s="3"/>
      <c r="E11614" s="3"/>
    </row>
    <row r="11615" spans="1:5" x14ac:dyDescent="0.4">
      <c r="A11615">
        <v>2025</v>
      </c>
      <c r="B11615">
        <v>11</v>
      </c>
      <c r="C11615">
        <v>84</v>
      </c>
      <c r="D11615" s="3"/>
      <c r="E11615" s="3"/>
    </row>
    <row r="11616" spans="1:5" x14ac:dyDescent="0.4">
      <c r="A11616">
        <v>2025</v>
      </c>
      <c r="B11616">
        <v>11</v>
      </c>
      <c r="C11616">
        <v>85</v>
      </c>
      <c r="D11616" s="3"/>
      <c r="E11616" s="3"/>
    </row>
    <row r="11617" spans="1:5" x14ac:dyDescent="0.4">
      <c r="A11617">
        <v>2025</v>
      </c>
      <c r="B11617">
        <v>11</v>
      </c>
      <c r="C11617">
        <v>86</v>
      </c>
      <c r="D11617" s="3"/>
      <c r="E11617" s="3"/>
    </row>
    <row r="11618" spans="1:5" x14ac:dyDescent="0.4">
      <c r="A11618">
        <v>2025</v>
      </c>
      <c r="B11618">
        <v>11</v>
      </c>
      <c r="C11618">
        <v>87</v>
      </c>
      <c r="D11618" s="3"/>
      <c r="E11618" s="3"/>
    </row>
    <row r="11619" spans="1:5" x14ac:dyDescent="0.4">
      <c r="A11619">
        <v>2025</v>
      </c>
      <c r="B11619">
        <v>11</v>
      </c>
      <c r="C11619">
        <v>88</v>
      </c>
      <c r="D11619" s="3"/>
      <c r="E11619" s="3"/>
    </row>
    <row r="11620" spans="1:5" x14ac:dyDescent="0.4">
      <c r="A11620">
        <v>2025</v>
      </c>
      <c r="B11620">
        <v>11</v>
      </c>
      <c r="C11620">
        <v>89</v>
      </c>
      <c r="D11620" s="3"/>
      <c r="E11620" s="3"/>
    </row>
    <row r="11621" spans="1:5" x14ac:dyDescent="0.4">
      <c r="A11621">
        <v>2025</v>
      </c>
      <c r="B11621">
        <v>11</v>
      </c>
      <c r="C11621">
        <v>90</v>
      </c>
      <c r="D11621" s="3"/>
      <c r="E11621" s="3"/>
    </row>
    <row r="11622" spans="1:5" x14ac:dyDescent="0.4">
      <c r="A11622">
        <v>2025</v>
      </c>
      <c r="B11622">
        <v>11</v>
      </c>
      <c r="C11622">
        <v>91</v>
      </c>
      <c r="D11622" s="3"/>
      <c r="E11622" s="3"/>
    </row>
    <row r="11623" spans="1:5" x14ac:dyDescent="0.4">
      <c r="A11623">
        <v>2025</v>
      </c>
      <c r="B11623">
        <v>11</v>
      </c>
      <c r="C11623">
        <v>92</v>
      </c>
      <c r="D11623" s="3"/>
      <c r="E11623" s="3"/>
    </row>
    <row r="11624" spans="1:5" x14ac:dyDescent="0.4">
      <c r="A11624">
        <v>2025</v>
      </c>
      <c r="B11624">
        <v>11</v>
      </c>
      <c r="C11624">
        <v>93</v>
      </c>
      <c r="D11624" s="3"/>
      <c r="E11624" s="3"/>
    </row>
    <row r="11625" spans="1:5" x14ac:dyDescent="0.4">
      <c r="A11625">
        <v>2025</v>
      </c>
      <c r="B11625">
        <v>11</v>
      </c>
      <c r="C11625">
        <v>94</v>
      </c>
      <c r="D11625" s="3"/>
      <c r="E11625" s="3"/>
    </row>
    <row r="11626" spans="1:5" x14ac:dyDescent="0.4">
      <c r="A11626">
        <v>2025</v>
      </c>
      <c r="B11626">
        <v>11</v>
      </c>
      <c r="C11626">
        <v>95</v>
      </c>
      <c r="D11626" s="3"/>
      <c r="E11626" s="3"/>
    </row>
    <row r="11627" spans="1:5" x14ac:dyDescent="0.4">
      <c r="A11627">
        <v>2025</v>
      </c>
      <c r="B11627">
        <v>11</v>
      </c>
      <c r="C11627">
        <v>96</v>
      </c>
      <c r="D11627" s="3"/>
      <c r="E11627" s="3"/>
    </row>
    <row r="11628" spans="1:5" x14ac:dyDescent="0.4">
      <c r="A11628">
        <v>2025</v>
      </c>
      <c r="B11628">
        <v>11</v>
      </c>
      <c r="C11628">
        <v>97</v>
      </c>
      <c r="D11628" s="3"/>
      <c r="E11628" s="3"/>
    </row>
    <row r="11629" spans="1:5" x14ac:dyDescent="0.4">
      <c r="A11629">
        <v>2025</v>
      </c>
      <c r="B11629">
        <v>11</v>
      </c>
      <c r="C11629">
        <v>98</v>
      </c>
      <c r="D11629" s="3"/>
      <c r="E11629" s="3"/>
    </row>
    <row r="11630" spans="1:5" x14ac:dyDescent="0.4">
      <c r="A11630">
        <v>2025</v>
      </c>
      <c r="B11630">
        <v>11</v>
      </c>
      <c r="C11630">
        <v>99</v>
      </c>
      <c r="D11630" s="3"/>
      <c r="E11630" s="3"/>
    </row>
    <row r="11631" spans="1:5" x14ac:dyDescent="0.4">
      <c r="A11631">
        <v>2025</v>
      </c>
      <c r="B11631">
        <v>11</v>
      </c>
      <c r="C11631">
        <v>100</v>
      </c>
      <c r="D11631" s="3"/>
      <c r="E11631" s="3"/>
    </row>
    <row r="11632" spans="1:5" x14ac:dyDescent="0.4">
      <c r="A11632">
        <v>2025</v>
      </c>
      <c r="B11632">
        <v>11</v>
      </c>
      <c r="C11632">
        <v>101</v>
      </c>
      <c r="D11632" s="3"/>
      <c r="E11632" s="3"/>
    </row>
    <row r="11633" spans="1:5" x14ac:dyDescent="0.4">
      <c r="A11633">
        <v>2025</v>
      </c>
      <c r="B11633">
        <v>11</v>
      </c>
      <c r="C11633">
        <v>102</v>
      </c>
      <c r="D11633" s="3"/>
      <c r="E11633" s="3"/>
    </row>
    <row r="11634" spans="1:5" x14ac:dyDescent="0.4">
      <c r="A11634">
        <v>2025</v>
      </c>
      <c r="B11634">
        <v>11</v>
      </c>
      <c r="C11634">
        <v>103</v>
      </c>
      <c r="D11634" s="3"/>
      <c r="E11634" s="3"/>
    </row>
    <row r="11635" spans="1:5" x14ac:dyDescent="0.4">
      <c r="A11635">
        <v>2025</v>
      </c>
      <c r="B11635">
        <v>11</v>
      </c>
      <c r="C11635">
        <v>104</v>
      </c>
      <c r="D11635" s="3"/>
      <c r="E11635" s="3"/>
    </row>
    <row r="11636" spans="1:5" x14ac:dyDescent="0.4">
      <c r="A11636">
        <v>2025</v>
      </c>
      <c r="B11636">
        <v>11</v>
      </c>
      <c r="C11636">
        <v>105</v>
      </c>
      <c r="D11636" s="3"/>
      <c r="E11636" s="3"/>
    </row>
    <row r="11637" spans="1:5" x14ac:dyDescent="0.4">
      <c r="A11637">
        <v>2025</v>
      </c>
      <c r="B11637">
        <v>11</v>
      </c>
      <c r="C11637">
        <v>106</v>
      </c>
      <c r="D11637" s="3"/>
      <c r="E11637" s="3"/>
    </row>
    <row r="11638" spans="1:5" x14ac:dyDescent="0.4">
      <c r="A11638">
        <v>2025</v>
      </c>
      <c r="B11638">
        <v>11</v>
      </c>
      <c r="C11638">
        <v>107</v>
      </c>
      <c r="D11638" s="3"/>
      <c r="E11638" s="3"/>
    </row>
    <row r="11639" spans="1:5" x14ac:dyDescent="0.4">
      <c r="A11639">
        <v>2025</v>
      </c>
      <c r="B11639">
        <v>11</v>
      </c>
      <c r="C11639">
        <v>108</v>
      </c>
      <c r="D11639" s="3"/>
      <c r="E11639" s="3"/>
    </row>
    <row r="11640" spans="1:5" x14ac:dyDescent="0.4">
      <c r="A11640">
        <v>2025</v>
      </c>
      <c r="B11640">
        <v>11</v>
      </c>
      <c r="C11640">
        <v>109</v>
      </c>
      <c r="D11640" s="3"/>
      <c r="E11640" s="3"/>
    </row>
    <row r="11641" spans="1:5" x14ac:dyDescent="0.4">
      <c r="A11641">
        <v>2025</v>
      </c>
      <c r="B11641">
        <v>11</v>
      </c>
      <c r="C11641">
        <v>110</v>
      </c>
      <c r="D11641" s="3"/>
      <c r="E11641" s="3"/>
    </row>
    <row r="11642" spans="1:5" x14ac:dyDescent="0.4">
      <c r="A11642">
        <v>2025</v>
      </c>
      <c r="B11642">
        <v>11</v>
      </c>
      <c r="C11642">
        <v>111</v>
      </c>
      <c r="D11642" s="3"/>
      <c r="E11642" s="3"/>
    </row>
    <row r="11643" spans="1:5" x14ac:dyDescent="0.4">
      <c r="A11643">
        <v>2025</v>
      </c>
      <c r="B11643">
        <v>11</v>
      </c>
      <c r="C11643">
        <v>112</v>
      </c>
      <c r="D11643" s="3"/>
      <c r="E11643" s="3"/>
    </row>
    <row r="11644" spans="1:5" x14ac:dyDescent="0.4">
      <c r="A11644">
        <v>2025</v>
      </c>
      <c r="B11644">
        <v>11</v>
      </c>
      <c r="C11644">
        <v>113</v>
      </c>
      <c r="D11644" s="3"/>
      <c r="E11644" s="3"/>
    </row>
    <row r="11645" spans="1:5" x14ac:dyDescent="0.4">
      <c r="A11645">
        <v>2025</v>
      </c>
      <c r="B11645">
        <v>11</v>
      </c>
      <c r="C11645">
        <v>114</v>
      </c>
      <c r="D11645" s="3"/>
      <c r="E11645" s="3"/>
    </row>
    <row r="11646" spans="1:5" x14ac:dyDescent="0.4">
      <c r="A11646">
        <v>2025</v>
      </c>
      <c r="B11646">
        <v>11</v>
      </c>
      <c r="C11646">
        <v>115</v>
      </c>
      <c r="D11646" s="3"/>
      <c r="E11646" s="3"/>
    </row>
    <row r="11647" spans="1:5" x14ac:dyDescent="0.4">
      <c r="A11647">
        <v>2025</v>
      </c>
      <c r="B11647">
        <v>11</v>
      </c>
      <c r="C11647">
        <v>116</v>
      </c>
      <c r="D11647" s="3"/>
      <c r="E11647" s="3"/>
    </row>
    <row r="11648" spans="1:5" x14ac:dyDescent="0.4">
      <c r="A11648">
        <v>2025</v>
      </c>
      <c r="B11648">
        <v>11</v>
      </c>
      <c r="C11648">
        <v>117</v>
      </c>
      <c r="D11648" s="3"/>
      <c r="E11648" s="3"/>
    </row>
    <row r="11649" spans="1:5" x14ac:dyDescent="0.4">
      <c r="A11649">
        <v>2025</v>
      </c>
      <c r="B11649">
        <v>11</v>
      </c>
      <c r="C11649">
        <v>118</v>
      </c>
      <c r="D11649" s="3"/>
      <c r="E11649" s="3"/>
    </row>
    <row r="11650" spans="1:5" x14ac:dyDescent="0.4">
      <c r="A11650">
        <v>2025</v>
      </c>
      <c r="B11650">
        <v>11</v>
      </c>
      <c r="C11650">
        <v>119</v>
      </c>
      <c r="D11650" s="3"/>
      <c r="E11650" s="3"/>
    </row>
    <row r="11651" spans="1:5" x14ac:dyDescent="0.4">
      <c r="A11651">
        <v>2025</v>
      </c>
      <c r="B11651">
        <v>11</v>
      </c>
      <c r="C11651">
        <v>120</v>
      </c>
      <c r="D11651" s="3"/>
      <c r="E11651" s="3"/>
    </row>
    <row r="11652" spans="1:5" x14ac:dyDescent="0.4">
      <c r="A11652">
        <v>2025</v>
      </c>
      <c r="B11652">
        <v>11</v>
      </c>
      <c r="C11652">
        <v>121</v>
      </c>
      <c r="D11652" s="3"/>
      <c r="E11652" s="3"/>
    </row>
    <row r="11653" spans="1:5" x14ac:dyDescent="0.4">
      <c r="A11653">
        <v>2025</v>
      </c>
      <c r="B11653">
        <v>11</v>
      </c>
      <c r="C11653">
        <v>122</v>
      </c>
      <c r="D11653" s="3"/>
      <c r="E11653" s="3"/>
    </row>
    <row r="11654" spans="1:5" x14ac:dyDescent="0.4">
      <c r="A11654">
        <v>2025</v>
      </c>
      <c r="B11654">
        <v>11</v>
      </c>
      <c r="C11654">
        <v>123</v>
      </c>
      <c r="D11654" s="3"/>
      <c r="E11654" s="3"/>
    </row>
    <row r="11655" spans="1:5" x14ac:dyDescent="0.4">
      <c r="A11655">
        <v>2025</v>
      </c>
      <c r="B11655">
        <v>11</v>
      </c>
      <c r="C11655">
        <v>124</v>
      </c>
      <c r="D11655" s="3"/>
      <c r="E11655" s="3"/>
    </row>
    <row r="11656" spans="1:5" x14ac:dyDescent="0.4">
      <c r="A11656">
        <v>2025</v>
      </c>
      <c r="B11656">
        <v>11</v>
      </c>
      <c r="C11656">
        <v>125</v>
      </c>
      <c r="D11656" s="3"/>
      <c r="E11656" s="3"/>
    </row>
    <row r="11657" spans="1:5" x14ac:dyDescent="0.4">
      <c r="A11657">
        <v>2025</v>
      </c>
      <c r="B11657">
        <v>11</v>
      </c>
      <c r="C11657">
        <v>126</v>
      </c>
      <c r="D11657" s="3"/>
      <c r="E11657" s="3"/>
    </row>
    <row r="11658" spans="1:5" x14ac:dyDescent="0.4">
      <c r="A11658">
        <v>2025</v>
      </c>
      <c r="B11658">
        <v>11</v>
      </c>
      <c r="C11658">
        <v>127</v>
      </c>
      <c r="D11658" s="3"/>
      <c r="E11658" s="3"/>
    </row>
    <row r="11659" spans="1:5" x14ac:dyDescent="0.4">
      <c r="A11659">
        <v>2025</v>
      </c>
      <c r="B11659">
        <v>11</v>
      </c>
      <c r="C11659">
        <v>128</v>
      </c>
      <c r="D11659" s="3"/>
      <c r="E11659" s="3"/>
    </row>
    <row r="11660" spans="1:5" x14ac:dyDescent="0.4">
      <c r="A11660">
        <v>2025</v>
      </c>
      <c r="B11660">
        <v>11</v>
      </c>
      <c r="C11660">
        <v>129</v>
      </c>
      <c r="D11660" s="3"/>
      <c r="E11660" s="3"/>
    </row>
    <row r="11661" spans="1:5" x14ac:dyDescent="0.4">
      <c r="A11661">
        <v>2025</v>
      </c>
      <c r="B11661">
        <v>11</v>
      </c>
      <c r="C11661">
        <v>130</v>
      </c>
      <c r="D11661" s="3"/>
      <c r="E11661" s="3"/>
    </row>
    <row r="11662" spans="1:5" x14ac:dyDescent="0.4">
      <c r="A11662">
        <v>2025</v>
      </c>
      <c r="B11662">
        <v>12</v>
      </c>
      <c r="C11662">
        <v>0</v>
      </c>
      <c r="D11662" s="3"/>
      <c r="E11662" s="3"/>
    </row>
    <row r="11663" spans="1:5" x14ac:dyDescent="0.4">
      <c r="A11663">
        <v>2025</v>
      </c>
      <c r="B11663">
        <v>12</v>
      </c>
      <c r="C11663">
        <v>1</v>
      </c>
      <c r="D11663" s="3"/>
      <c r="E11663" s="3"/>
    </row>
    <row r="11664" spans="1:5" x14ac:dyDescent="0.4">
      <c r="A11664">
        <v>2025</v>
      </c>
      <c r="B11664">
        <v>12</v>
      </c>
      <c r="C11664">
        <v>2</v>
      </c>
      <c r="D11664" s="3"/>
      <c r="E11664" s="3"/>
    </row>
    <row r="11665" spans="1:5" x14ac:dyDescent="0.4">
      <c r="A11665">
        <v>2025</v>
      </c>
      <c r="B11665">
        <v>12</v>
      </c>
      <c r="C11665">
        <v>3</v>
      </c>
      <c r="D11665" s="3"/>
      <c r="E11665" s="3"/>
    </row>
    <row r="11666" spans="1:5" x14ac:dyDescent="0.4">
      <c r="A11666">
        <v>2025</v>
      </c>
      <c r="B11666">
        <v>12</v>
      </c>
      <c r="C11666">
        <v>4</v>
      </c>
      <c r="D11666" s="3"/>
      <c r="E11666" s="3"/>
    </row>
    <row r="11667" spans="1:5" x14ac:dyDescent="0.4">
      <c r="A11667">
        <v>2025</v>
      </c>
      <c r="B11667">
        <v>12</v>
      </c>
      <c r="C11667">
        <v>5</v>
      </c>
      <c r="D11667" s="3"/>
      <c r="E11667" s="3"/>
    </row>
    <row r="11668" spans="1:5" x14ac:dyDescent="0.4">
      <c r="A11668">
        <v>2025</v>
      </c>
      <c r="B11668">
        <v>12</v>
      </c>
      <c r="C11668">
        <v>6</v>
      </c>
      <c r="D11668" s="3"/>
      <c r="E11668" s="3"/>
    </row>
    <row r="11669" spans="1:5" x14ac:dyDescent="0.4">
      <c r="A11669">
        <v>2025</v>
      </c>
      <c r="B11669">
        <v>12</v>
      </c>
      <c r="C11669">
        <v>7</v>
      </c>
      <c r="D11669" s="3"/>
      <c r="E11669" s="3"/>
    </row>
    <row r="11670" spans="1:5" x14ac:dyDescent="0.4">
      <c r="A11670">
        <v>2025</v>
      </c>
      <c r="B11670">
        <v>12</v>
      </c>
      <c r="C11670">
        <v>8</v>
      </c>
      <c r="D11670" s="3"/>
      <c r="E11670" s="3"/>
    </row>
    <row r="11671" spans="1:5" x14ac:dyDescent="0.4">
      <c r="A11671">
        <v>2025</v>
      </c>
      <c r="B11671">
        <v>12</v>
      </c>
      <c r="C11671">
        <v>9</v>
      </c>
      <c r="D11671" s="3"/>
      <c r="E11671" s="3"/>
    </row>
    <row r="11672" spans="1:5" x14ac:dyDescent="0.4">
      <c r="A11672">
        <v>2025</v>
      </c>
      <c r="B11672">
        <v>12</v>
      </c>
      <c r="C11672">
        <v>10</v>
      </c>
      <c r="D11672" s="3"/>
      <c r="E11672" s="3"/>
    </row>
    <row r="11673" spans="1:5" x14ac:dyDescent="0.4">
      <c r="A11673">
        <v>2025</v>
      </c>
      <c r="B11673">
        <v>12</v>
      </c>
      <c r="C11673">
        <v>11</v>
      </c>
      <c r="D11673" s="3"/>
      <c r="E11673" s="3"/>
    </row>
    <row r="11674" spans="1:5" x14ac:dyDescent="0.4">
      <c r="A11674">
        <v>2025</v>
      </c>
      <c r="B11674">
        <v>12</v>
      </c>
      <c r="C11674">
        <v>12</v>
      </c>
      <c r="D11674" s="3"/>
      <c r="E11674" s="3"/>
    </row>
    <row r="11675" spans="1:5" x14ac:dyDescent="0.4">
      <c r="A11675">
        <v>2025</v>
      </c>
      <c r="B11675">
        <v>12</v>
      </c>
      <c r="C11675">
        <v>13</v>
      </c>
      <c r="D11675" s="3"/>
      <c r="E11675" s="3"/>
    </row>
    <row r="11676" spans="1:5" x14ac:dyDescent="0.4">
      <c r="A11676">
        <v>2025</v>
      </c>
      <c r="B11676">
        <v>12</v>
      </c>
      <c r="C11676">
        <v>14</v>
      </c>
      <c r="D11676" s="3"/>
      <c r="E11676" s="3"/>
    </row>
    <row r="11677" spans="1:5" x14ac:dyDescent="0.4">
      <c r="A11677">
        <v>2025</v>
      </c>
      <c r="B11677">
        <v>12</v>
      </c>
      <c r="C11677">
        <v>15</v>
      </c>
      <c r="D11677" s="3"/>
      <c r="E11677" s="3"/>
    </row>
    <row r="11678" spans="1:5" x14ac:dyDescent="0.4">
      <c r="A11678">
        <v>2025</v>
      </c>
      <c r="B11678">
        <v>12</v>
      </c>
      <c r="C11678">
        <v>16</v>
      </c>
      <c r="D11678" s="3"/>
      <c r="E11678" s="3"/>
    </row>
    <row r="11679" spans="1:5" x14ac:dyDescent="0.4">
      <c r="A11679">
        <v>2025</v>
      </c>
      <c r="B11679">
        <v>12</v>
      </c>
      <c r="C11679">
        <v>17</v>
      </c>
      <c r="D11679" s="3"/>
      <c r="E11679" s="3"/>
    </row>
    <row r="11680" spans="1:5" x14ac:dyDescent="0.4">
      <c r="A11680">
        <v>2025</v>
      </c>
      <c r="B11680">
        <v>12</v>
      </c>
      <c r="C11680">
        <v>18</v>
      </c>
      <c r="D11680" s="3"/>
      <c r="E11680" s="3"/>
    </row>
    <row r="11681" spans="1:5" x14ac:dyDescent="0.4">
      <c r="A11681">
        <v>2025</v>
      </c>
      <c r="B11681">
        <v>12</v>
      </c>
      <c r="C11681">
        <v>19</v>
      </c>
      <c r="D11681" s="3"/>
      <c r="E11681" s="3"/>
    </row>
    <row r="11682" spans="1:5" x14ac:dyDescent="0.4">
      <c r="A11682">
        <v>2025</v>
      </c>
      <c r="B11682">
        <v>12</v>
      </c>
      <c r="C11682">
        <v>20</v>
      </c>
      <c r="D11682" s="3"/>
      <c r="E11682" s="3"/>
    </row>
    <row r="11683" spans="1:5" x14ac:dyDescent="0.4">
      <c r="A11683">
        <v>2025</v>
      </c>
      <c r="B11683">
        <v>12</v>
      </c>
      <c r="C11683">
        <v>21</v>
      </c>
      <c r="D11683" s="3"/>
      <c r="E11683" s="3"/>
    </row>
    <row r="11684" spans="1:5" x14ac:dyDescent="0.4">
      <c r="A11684">
        <v>2025</v>
      </c>
      <c r="B11684">
        <v>12</v>
      </c>
      <c r="C11684">
        <v>22</v>
      </c>
      <c r="D11684" s="3"/>
      <c r="E11684" s="3"/>
    </row>
    <row r="11685" spans="1:5" x14ac:dyDescent="0.4">
      <c r="A11685">
        <v>2025</v>
      </c>
      <c r="B11685">
        <v>12</v>
      </c>
      <c r="C11685">
        <v>23</v>
      </c>
      <c r="D11685" s="3"/>
      <c r="E11685" s="3"/>
    </row>
    <row r="11686" spans="1:5" x14ac:dyDescent="0.4">
      <c r="A11686">
        <v>2025</v>
      </c>
      <c r="B11686">
        <v>12</v>
      </c>
      <c r="C11686">
        <v>24</v>
      </c>
      <c r="D11686" s="3"/>
      <c r="E11686" s="3"/>
    </row>
    <row r="11687" spans="1:5" x14ac:dyDescent="0.4">
      <c r="A11687">
        <v>2025</v>
      </c>
      <c r="B11687">
        <v>12</v>
      </c>
      <c r="C11687">
        <v>25</v>
      </c>
      <c r="D11687" s="3"/>
      <c r="E11687" s="3"/>
    </row>
    <row r="11688" spans="1:5" x14ac:dyDescent="0.4">
      <c r="A11688">
        <v>2025</v>
      </c>
      <c r="B11688">
        <v>12</v>
      </c>
      <c r="C11688">
        <v>26</v>
      </c>
      <c r="D11688" s="3"/>
      <c r="E11688" s="3"/>
    </row>
    <row r="11689" spans="1:5" x14ac:dyDescent="0.4">
      <c r="A11689">
        <v>2025</v>
      </c>
      <c r="B11689">
        <v>12</v>
      </c>
      <c r="C11689">
        <v>27</v>
      </c>
      <c r="D11689" s="3"/>
      <c r="E11689" s="3"/>
    </row>
    <row r="11690" spans="1:5" x14ac:dyDescent="0.4">
      <c r="A11690">
        <v>2025</v>
      </c>
      <c r="B11690">
        <v>12</v>
      </c>
      <c r="C11690">
        <v>28</v>
      </c>
      <c r="D11690" s="3"/>
      <c r="E11690" s="3"/>
    </row>
    <row r="11691" spans="1:5" x14ac:dyDescent="0.4">
      <c r="A11691">
        <v>2025</v>
      </c>
      <c r="B11691">
        <v>12</v>
      </c>
      <c r="C11691">
        <v>29</v>
      </c>
      <c r="D11691" s="3"/>
      <c r="E11691" s="3"/>
    </row>
    <row r="11692" spans="1:5" x14ac:dyDescent="0.4">
      <c r="A11692">
        <v>2025</v>
      </c>
      <c r="B11692">
        <v>12</v>
      </c>
      <c r="C11692">
        <v>30</v>
      </c>
      <c r="D11692" s="3"/>
      <c r="E11692" s="3"/>
    </row>
    <row r="11693" spans="1:5" x14ac:dyDescent="0.4">
      <c r="A11693">
        <v>2025</v>
      </c>
      <c r="B11693">
        <v>12</v>
      </c>
      <c r="C11693">
        <v>31</v>
      </c>
      <c r="D11693" s="3"/>
      <c r="E11693" s="3"/>
    </row>
    <row r="11694" spans="1:5" x14ac:dyDescent="0.4">
      <c r="A11694">
        <v>2025</v>
      </c>
      <c r="B11694">
        <v>12</v>
      </c>
      <c r="C11694">
        <v>32</v>
      </c>
      <c r="D11694" s="3"/>
      <c r="E11694" s="3"/>
    </row>
    <row r="11695" spans="1:5" x14ac:dyDescent="0.4">
      <c r="A11695">
        <v>2025</v>
      </c>
      <c r="B11695">
        <v>12</v>
      </c>
      <c r="C11695">
        <v>33</v>
      </c>
      <c r="D11695" s="3"/>
      <c r="E11695" s="3"/>
    </row>
    <row r="11696" spans="1:5" x14ac:dyDescent="0.4">
      <c r="A11696">
        <v>2025</v>
      </c>
      <c r="B11696">
        <v>12</v>
      </c>
      <c r="C11696">
        <v>34</v>
      </c>
      <c r="D11696" s="3"/>
      <c r="E11696" s="3"/>
    </row>
    <row r="11697" spans="1:5" x14ac:dyDescent="0.4">
      <c r="A11697">
        <v>2025</v>
      </c>
      <c r="B11697">
        <v>12</v>
      </c>
      <c r="C11697">
        <v>35</v>
      </c>
      <c r="D11697" s="3"/>
      <c r="E11697" s="3"/>
    </row>
    <row r="11698" spans="1:5" x14ac:dyDescent="0.4">
      <c r="A11698">
        <v>2025</v>
      </c>
      <c r="B11698">
        <v>12</v>
      </c>
      <c r="C11698">
        <v>36</v>
      </c>
      <c r="D11698" s="3"/>
      <c r="E11698" s="3"/>
    </row>
    <row r="11699" spans="1:5" x14ac:dyDescent="0.4">
      <c r="A11699">
        <v>2025</v>
      </c>
      <c r="B11699">
        <v>12</v>
      </c>
      <c r="C11699">
        <v>37</v>
      </c>
      <c r="D11699" s="3"/>
      <c r="E11699" s="3"/>
    </row>
    <row r="11700" spans="1:5" x14ac:dyDescent="0.4">
      <c r="A11700">
        <v>2025</v>
      </c>
      <c r="B11700">
        <v>12</v>
      </c>
      <c r="C11700">
        <v>38</v>
      </c>
      <c r="D11700" s="3"/>
      <c r="E11700" s="3"/>
    </row>
    <row r="11701" spans="1:5" x14ac:dyDescent="0.4">
      <c r="A11701">
        <v>2025</v>
      </c>
      <c r="B11701">
        <v>12</v>
      </c>
      <c r="C11701">
        <v>39</v>
      </c>
      <c r="D11701" s="3"/>
      <c r="E11701" s="3"/>
    </row>
    <row r="11702" spans="1:5" x14ac:dyDescent="0.4">
      <c r="A11702">
        <v>2025</v>
      </c>
      <c r="B11702">
        <v>12</v>
      </c>
      <c r="C11702">
        <v>40</v>
      </c>
      <c r="D11702" s="3"/>
      <c r="E11702" s="3"/>
    </row>
    <row r="11703" spans="1:5" x14ac:dyDescent="0.4">
      <c r="A11703">
        <v>2025</v>
      </c>
      <c r="B11703">
        <v>12</v>
      </c>
      <c r="C11703">
        <v>41</v>
      </c>
      <c r="D11703" s="3"/>
      <c r="E11703" s="3"/>
    </row>
    <row r="11704" spans="1:5" x14ac:dyDescent="0.4">
      <c r="A11704">
        <v>2025</v>
      </c>
      <c r="B11704">
        <v>12</v>
      </c>
      <c r="C11704">
        <v>42</v>
      </c>
      <c r="D11704" s="3"/>
      <c r="E11704" s="3"/>
    </row>
    <row r="11705" spans="1:5" x14ac:dyDescent="0.4">
      <c r="A11705">
        <v>2025</v>
      </c>
      <c r="B11705">
        <v>12</v>
      </c>
      <c r="C11705">
        <v>43</v>
      </c>
      <c r="D11705" s="3"/>
      <c r="E11705" s="3"/>
    </row>
    <row r="11706" spans="1:5" x14ac:dyDescent="0.4">
      <c r="A11706">
        <v>2025</v>
      </c>
      <c r="B11706">
        <v>12</v>
      </c>
      <c r="C11706">
        <v>44</v>
      </c>
      <c r="D11706" s="3"/>
      <c r="E11706" s="3"/>
    </row>
    <row r="11707" spans="1:5" x14ac:dyDescent="0.4">
      <c r="A11707">
        <v>2025</v>
      </c>
      <c r="B11707">
        <v>12</v>
      </c>
      <c r="C11707">
        <v>45</v>
      </c>
      <c r="D11707" s="3"/>
      <c r="E11707" s="3"/>
    </row>
    <row r="11708" spans="1:5" x14ac:dyDescent="0.4">
      <c r="A11708">
        <v>2025</v>
      </c>
      <c r="B11708">
        <v>12</v>
      </c>
      <c r="C11708">
        <v>46</v>
      </c>
      <c r="D11708" s="3"/>
      <c r="E11708" s="3"/>
    </row>
    <row r="11709" spans="1:5" x14ac:dyDescent="0.4">
      <c r="A11709">
        <v>2025</v>
      </c>
      <c r="B11709">
        <v>12</v>
      </c>
      <c r="C11709">
        <v>47</v>
      </c>
      <c r="D11709" s="3"/>
      <c r="E11709" s="3"/>
    </row>
    <row r="11710" spans="1:5" x14ac:dyDescent="0.4">
      <c r="A11710">
        <v>2025</v>
      </c>
      <c r="B11710">
        <v>12</v>
      </c>
      <c r="C11710">
        <v>48</v>
      </c>
      <c r="D11710" s="3"/>
      <c r="E11710" s="3"/>
    </row>
    <row r="11711" spans="1:5" x14ac:dyDescent="0.4">
      <c r="A11711">
        <v>2025</v>
      </c>
      <c r="B11711">
        <v>12</v>
      </c>
      <c r="C11711">
        <v>49</v>
      </c>
      <c r="D11711" s="3"/>
      <c r="E11711" s="3"/>
    </row>
    <row r="11712" spans="1:5" x14ac:dyDescent="0.4">
      <c r="A11712">
        <v>2025</v>
      </c>
      <c r="B11712">
        <v>12</v>
      </c>
      <c r="C11712">
        <v>50</v>
      </c>
      <c r="D11712" s="3"/>
      <c r="E11712" s="3"/>
    </row>
    <row r="11713" spans="1:5" x14ac:dyDescent="0.4">
      <c r="A11713">
        <v>2025</v>
      </c>
      <c r="B11713">
        <v>12</v>
      </c>
      <c r="C11713">
        <v>51</v>
      </c>
      <c r="D11713" s="3"/>
      <c r="E11713" s="3"/>
    </row>
    <row r="11714" spans="1:5" x14ac:dyDescent="0.4">
      <c r="A11714">
        <v>2025</v>
      </c>
      <c r="B11714">
        <v>12</v>
      </c>
      <c r="C11714">
        <v>52</v>
      </c>
      <c r="D11714" s="3"/>
      <c r="E11714" s="3"/>
    </row>
    <row r="11715" spans="1:5" x14ac:dyDescent="0.4">
      <c r="A11715">
        <v>2025</v>
      </c>
      <c r="B11715">
        <v>12</v>
      </c>
      <c r="C11715">
        <v>53</v>
      </c>
      <c r="D11715" s="3"/>
      <c r="E11715" s="3"/>
    </row>
    <row r="11716" spans="1:5" x14ac:dyDescent="0.4">
      <c r="A11716">
        <v>2025</v>
      </c>
      <c r="B11716">
        <v>12</v>
      </c>
      <c r="C11716">
        <v>54</v>
      </c>
      <c r="D11716" s="3"/>
      <c r="E11716" s="3"/>
    </row>
    <row r="11717" spans="1:5" x14ac:dyDescent="0.4">
      <c r="A11717">
        <v>2025</v>
      </c>
      <c r="B11717">
        <v>12</v>
      </c>
      <c r="C11717">
        <v>55</v>
      </c>
      <c r="D11717" s="3"/>
      <c r="E11717" s="3"/>
    </row>
    <row r="11718" spans="1:5" x14ac:dyDescent="0.4">
      <c r="A11718">
        <v>2025</v>
      </c>
      <c r="B11718">
        <v>12</v>
      </c>
      <c r="C11718">
        <v>56</v>
      </c>
      <c r="D11718" s="3"/>
      <c r="E11718" s="3"/>
    </row>
    <row r="11719" spans="1:5" x14ac:dyDescent="0.4">
      <c r="A11719">
        <v>2025</v>
      </c>
      <c r="B11719">
        <v>12</v>
      </c>
      <c r="C11719">
        <v>57</v>
      </c>
      <c r="D11719" s="3"/>
      <c r="E11719" s="3"/>
    </row>
    <row r="11720" spans="1:5" x14ac:dyDescent="0.4">
      <c r="A11720">
        <v>2025</v>
      </c>
      <c r="B11720">
        <v>12</v>
      </c>
      <c r="C11720">
        <v>58</v>
      </c>
      <c r="D11720" s="3"/>
      <c r="E11720" s="3"/>
    </row>
    <row r="11721" spans="1:5" x14ac:dyDescent="0.4">
      <c r="A11721">
        <v>2025</v>
      </c>
      <c r="B11721">
        <v>12</v>
      </c>
      <c r="C11721">
        <v>59</v>
      </c>
      <c r="D11721" s="3"/>
      <c r="E11721" s="3"/>
    </row>
    <row r="11722" spans="1:5" x14ac:dyDescent="0.4">
      <c r="A11722">
        <v>2025</v>
      </c>
      <c r="B11722">
        <v>12</v>
      </c>
      <c r="C11722">
        <v>60</v>
      </c>
      <c r="D11722" s="3"/>
      <c r="E11722" s="3"/>
    </row>
    <row r="11723" spans="1:5" x14ac:dyDescent="0.4">
      <c r="A11723">
        <v>2025</v>
      </c>
      <c r="B11723">
        <v>12</v>
      </c>
      <c r="C11723">
        <v>61</v>
      </c>
      <c r="D11723" s="3"/>
      <c r="E11723" s="3"/>
    </row>
    <row r="11724" spans="1:5" x14ac:dyDescent="0.4">
      <c r="A11724">
        <v>2025</v>
      </c>
      <c r="B11724">
        <v>12</v>
      </c>
      <c r="C11724">
        <v>62</v>
      </c>
      <c r="D11724" s="3"/>
      <c r="E11724" s="3"/>
    </row>
    <row r="11725" spans="1:5" x14ac:dyDescent="0.4">
      <c r="A11725">
        <v>2025</v>
      </c>
      <c r="B11725">
        <v>12</v>
      </c>
      <c r="C11725">
        <v>63</v>
      </c>
      <c r="D11725" s="3"/>
      <c r="E11725" s="3"/>
    </row>
    <row r="11726" spans="1:5" x14ac:dyDescent="0.4">
      <c r="A11726">
        <v>2025</v>
      </c>
      <c r="B11726">
        <v>12</v>
      </c>
      <c r="C11726">
        <v>64</v>
      </c>
      <c r="D11726" s="3"/>
      <c r="E11726" s="3"/>
    </row>
    <row r="11727" spans="1:5" x14ac:dyDescent="0.4">
      <c r="A11727">
        <v>2025</v>
      </c>
      <c r="B11727">
        <v>12</v>
      </c>
      <c r="C11727">
        <v>65</v>
      </c>
      <c r="D11727" s="3"/>
      <c r="E11727" s="3"/>
    </row>
    <row r="11728" spans="1:5" x14ac:dyDescent="0.4">
      <c r="A11728">
        <v>2025</v>
      </c>
      <c r="B11728">
        <v>12</v>
      </c>
      <c r="C11728">
        <v>66</v>
      </c>
      <c r="D11728" s="3"/>
      <c r="E11728" s="3"/>
    </row>
    <row r="11729" spans="1:5" x14ac:dyDescent="0.4">
      <c r="A11729">
        <v>2025</v>
      </c>
      <c r="B11729">
        <v>12</v>
      </c>
      <c r="C11729">
        <v>67</v>
      </c>
      <c r="D11729" s="3"/>
      <c r="E11729" s="3"/>
    </row>
    <row r="11730" spans="1:5" x14ac:dyDescent="0.4">
      <c r="A11730">
        <v>2025</v>
      </c>
      <c r="B11730">
        <v>12</v>
      </c>
      <c r="C11730">
        <v>68</v>
      </c>
      <c r="D11730" s="3"/>
      <c r="E11730" s="3"/>
    </row>
    <row r="11731" spans="1:5" x14ac:dyDescent="0.4">
      <c r="A11731">
        <v>2025</v>
      </c>
      <c r="B11731">
        <v>12</v>
      </c>
      <c r="C11731">
        <v>69</v>
      </c>
      <c r="D11731" s="3"/>
      <c r="E11731" s="3"/>
    </row>
    <row r="11732" spans="1:5" x14ac:dyDescent="0.4">
      <c r="A11732">
        <v>2025</v>
      </c>
      <c r="B11732">
        <v>12</v>
      </c>
      <c r="C11732">
        <v>70</v>
      </c>
      <c r="D11732" s="3"/>
      <c r="E11732" s="3"/>
    </row>
    <row r="11733" spans="1:5" x14ac:dyDescent="0.4">
      <c r="A11733">
        <v>2025</v>
      </c>
      <c r="B11733">
        <v>12</v>
      </c>
      <c r="C11733">
        <v>71</v>
      </c>
      <c r="D11733" s="3"/>
      <c r="E11733" s="3"/>
    </row>
    <row r="11734" spans="1:5" x14ac:dyDescent="0.4">
      <c r="A11734">
        <v>2025</v>
      </c>
      <c r="B11734">
        <v>12</v>
      </c>
      <c r="C11734">
        <v>72</v>
      </c>
      <c r="D11734" s="3"/>
      <c r="E11734" s="3"/>
    </row>
    <row r="11735" spans="1:5" x14ac:dyDescent="0.4">
      <c r="A11735">
        <v>2025</v>
      </c>
      <c r="B11735">
        <v>12</v>
      </c>
      <c r="C11735">
        <v>73</v>
      </c>
      <c r="D11735" s="3"/>
      <c r="E11735" s="3"/>
    </row>
    <row r="11736" spans="1:5" x14ac:dyDescent="0.4">
      <c r="A11736">
        <v>2025</v>
      </c>
      <c r="B11736">
        <v>12</v>
      </c>
      <c r="C11736">
        <v>74</v>
      </c>
      <c r="D11736" s="3"/>
      <c r="E11736" s="3"/>
    </row>
    <row r="11737" spans="1:5" x14ac:dyDescent="0.4">
      <c r="A11737">
        <v>2025</v>
      </c>
      <c r="B11737">
        <v>12</v>
      </c>
      <c r="C11737">
        <v>75</v>
      </c>
      <c r="D11737" s="3"/>
      <c r="E11737" s="3"/>
    </row>
    <row r="11738" spans="1:5" x14ac:dyDescent="0.4">
      <c r="A11738">
        <v>2025</v>
      </c>
      <c r="B11738">
        <v>12</v>
      </c>
      <c r="C11738">
        <v>76</v>
      </c>
      <c r="D11738" s="3"/>
      <c r="E11738" s="3"/>
    </row>
    <row r="11739" spans="1:5" x14ac:dyDescent="0.4">
      <c r="A11739">
        <v>2025</v>
      </c>
      <c r="B11739">
        <v>12</v>
      </c>
      <c r="C11739">
        <v>77</v>
      </c>
      <c r="D11739" s="3"/>
      <c r="E11739" s="3"/>
    </row>
    <row r="11740" spans="1:5" x14ac:dyDescent="0.4">
      <c r="A11740">
        <v>2025</v>
      </c>
      <c r="B11740">
        <v>12</v>
      </c>
      <c r="C11740">
        <v>78</v>
      </c>
      <c r="D11740" s="3"/>
      <c r="E11740" s="3"/>
    </row>
    <row r="11741" spans="1:5" x14ac:dyDescent="0.4">
      <c r="A11741">
        <v>2025</v>
      </c>
      <c r="B11741">
        <v>12</v>
      </c>
      <c r="C11741">
        <v>79</v>
      </c>
      <c r="D11741" s="3"/>
      <c r="E11741" s="3"/>
    </row>
    <row r="11742" spans="1:5" x14ac:dyDescent="0.4">
      <c r="A11742">
        <v>2025</v>
      </c>
      <c r="B11742">
        <v>12</v>
      </c>
      <c r="C11742">
        <v>80</v>
      </c>
      <c r="D11742" s="3"/>
      <c r="E11742" s="3"/>
    </row>
    <row r="11743" spans="1:5" x14ac:dyDescent="0.4">
      <c r="A11743">
        <v>2025</v>
      </c>
      <c r="B11743">
        <v>12</v>
      </c>
      <c r="C11743">
        <v>81</v>
      </c>
      <c r="D11743" s="3"/>
      <c r="E11743" s="3"/>
    </row>
    <row r="11744" spans="1:5" x14ac:dyDescent="0.4">
      <c r="A11744">
        <v>2025</v>
      </c>
      <c r="B11744">
        <v>12</v>
      </c>
      <c r="C11744">
        <v>82</v>
      </c>
      <c r="D11744" s="3"/>
      <c r="E11744" s="3"/>
    </row>
    <row r="11745" spans="1:5" x14ac:dyDescent="0.4">
      <c r="A11745">
        <v>2025</v>
      </c>
      <c r="B11745">
        <v>12</v>
      </c>
      <c r="C11745">
        <v>83</v>
      </c>
      <c r="D11745" s="3"/>
      <c r="E11745" s="3"/>
    </row>
    <row r="11746" spans="1:5" x14ac:dyDescent="0.4">
      <c r="A11746">
        <v>2025</v>
      </c>
      <c r="B11746">
        <v>12</v>
      </c>
      <c r="C11746">
        <v>84</v>
      </c>
      <c r="D11746" s="3"/>
      <c r="E11746" s="3"/>
    </row>
    <row r="11747" spans="1:5" x14ac:dyDescent="0.4">
      <c r="A11747">
        <v>2025</v>
      </c>
      <c r="B11747">
        <v>12</v>
      </c>
      <c r="C11747">
        <v>85</v>
      </c>
      <c r="D11747" s="3"/>
      <c r="E11747" s="3"/>
    </row>
    <row r="11748" spans="1:5" x14ac:dyDescent="0.4">
      <c r="A11748">
        <v>2025</v>
      </c>
      <c r="B11748">
        <v>12</v>
      </c>
      <c r="C11748">
        <v>86</v>
      </c>
      <c r="D11748" s="3"/>
      <c r="E11748" s="3"/>
    </row>
    <row r="11749" spans="1:5" x14ac:dyDescent="0.4">
      <c r="A11749">
        <v>2025</v>
      </c>
      <c r="B11749">
        <v>12</v>
      </c>
      <c r="C11749">
        <v>87</v>
      </c>
      <c r="D11749" s="3"/>
      <c r="E11749" s="3"/>
    </row>
    <row r="11750" spans="1:5" x14ac:dyDescent="0.4">
      <c r="A11750">
        <v>2025</v>
      </c>
      <c r="B11750">
        <v>12</v>
      </c>
      <c r="C11750">
        <v>88</v>
      </c>
      <c r="D11750" s="3"/>
      <c r="E11750" s="3"/>
    </row>
    <row r="11751" spans="1:5" x14ac:dyDescent="0.4">
      <c r="A11751">
        <v>2025</v>
      </c>
      <c r="B11751">
        <v>12</v>
      </c>
      <c r="C11751">
        <v>89</v>
      </c>
      <c r="D11751" s="3"/>
      <c r="E11751" s="3"/>
    </row>
    <row r="11752" spans="1:5" x14ac:dyDescent="0.4">
      <c r="A11752">
        <v>2025</v>
      </c>
      <c r="B11752">
        <v>12</v>
      </c>
      <c r="C11752">
        <v>90</v>
      </c>
      <c r="D11752" s="3"/>
      <c r="E11752" s="3"/>
    </row>
    <row r="11753" spans="1:5" x14ac:dyDescent="0.4">
      <c r="A11753">
        <v>2025</v>
      </c>
      <c r="B11753">
        <v>12</v>
      </c>
      <c r="C11753">
        <v>91</v>
      </c>
      <c r="D11753" s="3"/>
      <c r="E11753" s="3"/>
    </row>
    <row r="11754" spans="1:5" x14ac:dyDescent="0.4">
      <c r="A11754">
        <v>2025</v>
      </c>
      <c r="B11754">
        <v>12</v>
      </c>
      <c r="C11754">
        <v>92</v>
      </c>
      <c r="D11754" s="3"/>
      <c r="E11754" s="3"/>
    </row>
    <row r="11755" spans="1:5" x14ac:dyDescent="0.4">
      <c r="A11755">
        <v>2025</v>
      </c>
      <c r="B11755">
        <v>12</v>
      </c>
      <c r="C11755">
        <v>93</v>
      </c>
      <c r="D11755" s="3"/>
      <c r="E11755" s="3"/>
    </row>
    <row r="11756" spans="1:5" x14ac:dyDescent="0.4">
      <c r="A11756">
        <v>2025</v>
      </c>
      <c r="B11756">
        <v>12</v>
      </c>
      <c r="C11756">
        <v>94</v>
      </c>
      <c r="D11756" s="3"/>
      <c r="E11756" s="3"/>
    </row>
    <row r="11757" spans="1:5" x14ac:dyDescent="0.4">
      <c r="A11757">
        <v>2025</v>
      </c>
      <c r="B11757">
        <v>12</v>
      </c>
      <c r="C11757">
        <v>95</v>
      </c>
      <c r="D11757" s="3"/>
      <c r="E11757" s="3"/>
    </row>
    <row r="11758" spans="1:5" x14ac:dyDescent="0.4">
      <c r="A11758">
        <v>2025</v>
      </c>
      <c r="B11758">
        <v>12</v>
      </c>
      <c r="C11758">
        <v>96</v>
      </c>
      <c r="D11758" s="3"/>
      <c r="E11758" s="3"/>
    </row>
    <row r="11759" spans="1:5" x14ac:dyDescent="0.4">
      <c r="A11759">
        <v>2025</v>
      </c>
      <c r="B11759">
        <v>12</v>
      </c>
      <c r="C11759">
        <v>97</v>
      </c>
      <c r="D11759" s="3"/>
      <c r="E11759" s="3"/>
    </row>
    <row r="11760" spans="1:5" x14ac:dyDescent="0.4">
      <c r="A11760">
        <v>2025</v>
      </c>
      <c r="B11760">
        <v>12</v>
      </c>
      <c r="C11760">
        <v>98</v>
      </c>
      <c r="D11760" s="3"/>
      <c r="E11760" s="3"/>
    </row>
    <row r="11761" spans="1:5" x14ac:dyDescent="0.4">
      <c r="A11761">
        <v>2025</v>
      </c>
      <c r="B11761">
        <v>12</v>
      </c>
      <c r="C11761">
        <v>99</v>
      </c>
      <c r="D11761" s="3"/>
      <c r="E11761" s="3"/>
    </row>
    <row r="11762" spans="1:5" x14ac:dyDescent="0.4">
      <c r="A11762">
        <v>2025</v>
      </c>
      <c r="B11762">
        <v>12</v>
      </c>
      <c r="C11762">
        <v>100</v>
      </c>
      <c r="D11762" s="3"/>
      <c r="E11762" s="3"/>
    </row>
    <row r="11763" spans="1:5" x14ac:dyDescent="0.4">
      <c r="A11763">
        <v>2025</v>
      </c>
      <c r="B11763">
        <v>12</v>
      </c>
      <c r="C11763">
        <v>101</v>
      </c>
      <c r="D11763" s="3"/>
      <c r="E11763" s="3"/>
    </row>
    <row r="11764" spans="1:5" x14ac:dyDescent="0.4">
      <c r="A11764">
        <v>2025</v>
      </c>
      <c r="B11764">
        <v>12</v>
      </c>
      <c r="C11764">
        <v>102</v>
      </c>
      <c r="D11764" s="3"/>
      <c r="E11764" s="3"/>
    </row>
    <row r="11765" spans="1:5" x14ac:dyDescent="0.4">
      <c r="A11765">
        <v>2025</v>
      </c>
      <c r="B11765">
        <v>12</v>
      </c>
      <c r="C11765">
        <v>103</v>
      </c>
      <c r="D11765" s="3"/>
      <c r="E11765" s="3"/>
    </row>
    <row r="11766" spans="1:5" x14ac:dyDescent="0.4">
      <c r="A11766">
        <v>2025</v>
      </c>
      <c r="B11766">
        <v>12</v>
      </c>
      <c r="C11766">
        <v>104</v>
      </c>
      <c r="D11766" s="3"/>
      <c r="E11766" s="3"/>
    </row>
    <row r="11767" spans="1:5" x14ac:dyDescent="0.4">
      <c r="A11767">
        <v>2025</v>
      </c>
      <c r="B11767">
        <v>12</v>
      </c>
      <c r="C11767">
        <v>105</v>
      </c>
      <c r="D11767" s="3"/>
      <c r="E11767" s="3"/>
    </row>
    <row r="11768" spans="1:5" x14ac:dyDescent="0.4">
      <c r="A11768">
        <v>2025</v>
      </c>
      <c r="B11768">
        <v>12</v>
      </c>
      <c r="C11768">
        <v>106</v>
      </c>
      <c r="D11768" s="3"/>
      <c r="E11768" s="3"/>
    </row>
    <row r="11769" spans="1:5" x14ac:dyDescent="0.4">
      <c r="A11769">
        <v>2025</v>
      </c>
      <c r="B11769">
        <v>12</v>
      </c>
      <c r="C11769">
        <v>107</v>
      </c>
      <c r="D11769" s="3"/>
      <c r="E11769" s="3"/>
    </row>
    <row r="11770" spans="1:5" x14ac:dyDescent="0.4">
      <c r="A11770">
        <v>2025</v>
      </c>
      <c r="B11770">
        <v>12</v>
      </c>
      <c r="C11770">
        <v>108</v>
      </c>
      <c r="D11770" s="3"/>
      <c r="E11770" s="3"/>
    </row>
    <row r="11771" spans="1:5" x14ac:dyDescent="0.4">
      <c r="A11771">
        <v>2025</v>
      </c>
      <c r="B11771">
        <v>12</v>
      </c>
      <c r="C11771">
        <v>109</v>
      </c>
      <c r="D11771" s="3"/>
      <c r="E11771" s="3"/>
    </row>
    <row r="11772" spans="1:5" x14ac:dyDescent="0.4">
      <c r="A11772">
        <v>2025</v>
      </c>
      <c r="B11772">
        <v>12</v>
      </c>
      <c r="C11772">
        <v>110</v>
      </c>
      <c r="D11772" s="3"/>
      <c r="E11772" s="3"/>
    </row>
    <row r="11773" spans="1:5" x14ac:dyDescent="0.4">
      <c r="A11773">
        <v>2025</v>
      </c>
      <c r="B11773">
        <v>12</v>
      </c>
      <c r="C11773">
        <v>111</v>
      </c>
      <c r="D11773" s="3"/>
      <c r="E11773" s="3"/>
    </row>
    <row r="11774" spans="1:5" x14ac:dyDescent="0.4">
      <c r="A11774">
        <v>2025</v>
      </c>
      <c r="B11774">
        <v>12</v>
      </c>
      <c r="C11774">
        <v>112</v>
      </c>
      <c r="D11774" s="3"/>
      <c r="E11774" s="3"/>
    </row>
    <row r="11775" spans="1:5" x14ac:dyDescent="0.4">
      <c r="A11775">
        <v>2025</v>
      </c>
      <c r="B11775">
        <v>12</v>
      </c>
      <c r="C11775">
        <v>113</v>
      </c>
      <c r="D11775" s="3"/>
      <c r="E11775" s="3"/>
    </row>
    <row r="11776" spans="1:5" x14ac:dyDescent="0.4">
      <c r="A11776">
        <v>2025</v>
      </c>
      <c r="B11776">
        <v>12</v>
      </c>
      <c r="C11776">
        <v>114</v>
      </c>
      <c r="D11776" s="3"/>
      <c r="E11776" s="3"/>
    </row>
    <row r="11777" spans="1:5" x14ac:dyDescent="0.4">
      <c r="A11777">
        <v>2025</v>
      </c>
      <c r="B11777">
        <v>12</v>
      </c>
      <c r="C11777">
        <v>115</v>
      </c>
      <c r="D11777" s="3"/>
      <c r="E11777" s="3"/>
    </row>
    <row r="11778" spans="1:5" x14ac:dyDescent="0.4">
      <c r="A11778">
        <v>2025</v>
      </c>
      <c r="B11778">
        <v>12</v>
      </c>
      <c r="C11778">
        <v>116</v>
      </c>
      <c r="D11778" s="3"/>
      <c r="E11778" s="3"/>
    </row>
    <row r="11779" spans="1:5" x14ac:dyDescent="0.4">
      <c r="A11779">
        <v>2025</v>
      </c>
      <c r="B11779">
        <v>12</v>
      </c>
      <c r="C11779">
        <v>117</v>
      </c>
      <c r="D11779" s="3"/>
      <c r="E11779" s="3"/>
    </row>
    <row r="11780" spans="1:5" x14ac:dyDescent="0.4">
      <c r="A11780">
        <v>2025</v>
      </c>
      <c r="B11780">
        <v>12</v>
      </c>
      <c r="C11780">
        <v>118</v>
      </c>
      <c r="D11780" s="3"/>
      <c r="E11780" s="3"/>
    </row>
    <row r="11781" spans="1:5" x14ac:dyDescent="0.4">
      <c r="A11781">
        <v>2025</v>
      </c>
      <c r="B11781">
        <v>12</v>
      </c>
      <c r="C11781">
        <v>119</v>
      </c>
      <c r="D11781" s="3"/>
      <c r="E11781" s="3"/>
    </row>
    <row r="11782" spans="1:5" x14ac:dyDescent="0.4">
      <c r="A11782">
        <v>2025</v>
      </c>
      <c r="B11782">
        <v>12</v>
      </c>
      <c r="C11782">
        <v>120</v>
      </c>
      <c r="D11782" s="3"/>
      <c r="E11782" s="3"/>
    </row>
    <row r="11783" spans="1:5" x14ac:dyDescent="0.4">
      <c r="A11783">
        <v>2025</v>
      </c>
      <c r="B11783">
        <v>12</v>
      </c>
      <c r="C11783">
        <v>121</v>
      </c>
      <c r="D11783" s="3"/>
      <c r="E11783" s="3"/>
    </row>
    <row r="11784" spans="1:5" x14ac:dyDescent="0.4">
      <c r="A11784">
        <v>2025</v>
      </c>
      <c r="B11784">
        <v>12</v>
      </c>
      <c r="C11784">
        <v>122</v>
      </c>
      <c r="D11784" s="3"/>
      <c r="E11784" s="3"/>
    </row>
    <row r="11785" spans="1:5" x14ac:dyDescent="0.4">
      <c r="A11785">
        <v>2025</v>
      </c>
      <c r="B11785">
        <v>12</v>
      </c>
      <c r="C11785">
        <v>123</v>
      </c>
      <c r="D11785" s="3"/>
      <c r="E11785" s="3"/>
    </row>
    <row r="11786" spans="1:5" x14ac:dyDescent="0.4">
      <c r="A11786">
        <v>2025</v>
      </c>
      <c r="B11786">
        <v>12</v>
      </c>
      <c r="C11786">
        <v>124</v>
      </c>
      <c r="D11786" s="3"/>
      <c r="E11786" s="3"/>
    </row>
    <row r="11787" spans="1:5" x14ac:dyDescent="0.4">
      <c r="A11787">
        <v>2025</v>
      </c>
      <c r="B11787">
        <v>12</v>
      </c>
      <c r="C11787">
        <v>125</v>
      </c>
      <c r="D11787" s="3"/>
      <c r="E11787" s="3"/>
    </row>
    <row r="11788" spans="1:5" x14ac:dyDescent="0.4">
      <c r="A11788">
        <v>2025</v>
      </c>
      <c r="B11788">
        <v>12</v>
      </c>
      <c r="C11788">
        <v>126</v>
      </c>
      <c r="D11788" s="3"/>
      <c r="E11788" s="3"/>
    </row>
    <row r="11789" spans="1:5" x14ac:dyDescent="0.4">
      <c r="A11789">
        <v>2025</v>
      </c>
      <c r="B11789">
        <v>12</v>
      </c>
      <c r="C11789">
        <v>127</v>
      </c>
      <c r="D11789" s="3"/>
      <c r="E11789" s="3"/>
    </row>
    <row r="11790" spans="1:5" x14ac:dyDescent="0.4">
      <c r="A11790">
        <v>2025</v>
      </c>
      <c r="B11790">
        <v>12</v>
      </c>
      <c r="C11790">
        <v>128</v>
      </c>
      <c r="D11790" s="3"/>
      <c r="E11790" s="3"/>
    </row>
    <row r="11791" spans="1:5" x14ac:dyDescent="0.4">
      <c r="A11791">
        <v>2025</v>
      </c>
      <c r="B11791">
        <v>12</v>
      </c>
      <c r="C11791">
        <v>129</v>
      </c>
      <c r="D11791" s="3"/>
      <c r="E11791" s="3"/>
    </row>
    <row r="11792" spans="1:5" x14ac:dyDescent="0.4">
      <c r="A11792">
        <v>2025</v>
      </c>
      <c r="B11792">
        <v>12</v>
      </c>
      <c r="C11792">
        <v>130</v>
      </c>
      <c r="D11792" s="3"/>
      <c r="E11792" s="3"/>
    </row>
  </sheetData>
  <phoneticPr fontId="2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3ADBE5-B3B8-4612-92B1-3CD8340D2492}">
  <dimension ref="A1:C2742"/>
  <sheetViews>
    <sheetView workbookViewId="0"/>
  </sheetViews>
  <sheetFormatPr defaultRowHeight="18.75" x14ac:dyDescent="0.4"/>
  <cols>
    <col min="1" max="1" width="11.375" bestFit="1" customWidth="1"/>
  </cols>
  <sheetData>
    <row r="1" spans="1:3" x14ac:dyDescent="0.4">
      <c r="A1" s="2" t="s">
        <v>0</v>
      </c>
      <c r="B1" s="2" t="s">
        <v>1</v>
      </c>
      <c r="C1" s="2" t="s">
        <v>2</v>
      </c>
    </row>
    <row r="2" spans="1:3" x14ac:dyDescent="0.4">
      <c r="A2" s="1">
        <v>43282</v>
      </c>
      <c r="B2">
        <f>YEAR(カレンダー[[#This Row],[日付]])</f>
        <v>2018</v>
      </c>
      <c r="C2">
        <f>MONTH(カレンダー[[#This Row],[日付]])</f>
        <v>7</v>
      </c>
    </row>
    <row r="3" spans="1:3" x14ac:dyDescent="0.4">
      <c r="A3" s="1">
        <v>43283</v>
      </c>
      <c r="B3">
        <f>YEAR(カレンダー[[#This Row],[日付]])</f>
        <v>2018</v>
      </c>
      <c r="C3">
        <f>MONTH(カレンダー[[#This Row],[日付]])</f>
        <v>7</v>
      </c>
    </row>
    <row r="4" spans="1:3" x14ac:dyDescent="0.4">
      <c r="A4" s="1">
        <v>43284</v>
      </c>
      <c r="B4">
        <f>YEAR(カレンダー[[#This Row],[日付]])</f>
        <v>2018</v>
      </c>
      <c r="C4">
        <f>MONTH(カレンダー[[#This Row],[日付]])</f>
        <v>7</v>
      </c>
    </row>
    <row r="5" spans="1:3" x14ac:dyDescent="0.4">
      <c r="A5" s="1">
        <v>43285</v>
      </c>
      <c r="B5">
        <f>YEAR(カレンダー[[#This Row],[日付]])</f>
        <v>2018</v>
      </c>
      <c r="C5">
        <f>MONTH(カレンダー[[#This Row],[日付]])</f>
        <v>7</v>
      </c>
    </row>
    <row r="6" spans="1:3" x14ac:dyDescent="0.4">
      <c r="A6" s="1">
        <v>43286</v>
      </c>
      <c r="B6">
        <f>YEAR(カレンダー[[#This Row],[日付]])</f>
        <v>2018</v>
      </c>
      <c r="C6">
        <f>MONTH(カレンダー[[#This Row],[日付]])</f>
        <v>7</v>
      </c>
    </row>
    <row r="7" spans="1:3" x14ac:dyDescent="0.4">
      <c r="A7" s="1">
        <v>43287</v>
      </c>
      <c r="B7">
        <f>YEAR(カレンダー[[#This Row],[日付]])</f>
        <v>2018</v>
      </c>
      <c r="C7">
        <f>MONTH(カレンダー[[#This Row],[日付]])</f>
        <v>7</v>
      </c>
    </row>
    <row r="8" spans="1:3" x14ac:dyDescent="0.4">
      <c r="A8" s="1">
        <v>43288</v>
      </c>
      <c r="B8">
        <f>YEAR(カレンダー[[#This Row],[日付]])</f>
        <v>2018</v>
      </c>
      <c r="C8">
        <f>MONTH(カレンダー[[#This Row],[日付]])</f>
        <v>7</v>
      </c>
    </row>
    <row r="9" spans="1:3" x14ac:dyDescent="0.4">
      <c r="A9" s="1">
        <v>43289</v>
      </c>
      <c r="B9">
        <f>YEAR(カレンダー[[#This Row],[日付]])</f>
        <v>2018</v>
      </c>
      <c r="C9">
        <f>MONTH(カレンダー[[#This Row],[日付]])</f>
        <v>7</v>
      </c>
    </row>
    <row r="10" spans="1:3" x14ac:dyDescent="0.4">
      <c r="A10" s="1">
        <v>43290</v>
      </c>
      <c r="B10">
        <f>YEAR(カレンダー[[#This Row],[日付]])</f>
        <v>2018</v>
      </c>
      <c r="C10">
        <f>MONTH(カレンダー[[#This Row],[日付]])</f>
        <v>7</v>
      </c>
    </row>
    <row r="11" spans="1:3" x14ac:dyDescent="0.4">
      <c r="A11" s="1">
        <v>43291</v>
      </c>
      <c r="B11">
        <f>YEAR(カレンダー[[#This Row],[日付]])</f>
        <v>2018</v>
      </c>
      <c r="C11">
        <f>MONTH(カレンダー[[#This Row],[日付]])</f>
        <v>7</v>
      </c>
    </row>
    <row r="12" spans="1:3" x14ac:dyDescent="0.4">
      <c r="A12" s="1">
        <v>43292</v>
      </c>
      <c r="B12">
        <f>YEAR(カレンダー[[#This Row],[日付]])</f>
        <v>2018</v>
      </c>
      <c r="C12">
        <f>MONTH(カレンダー[[#This Row],[日付]])</f>
        <v>7</v>
      </c>
    </row>
    <row r="13" spans="1:3" x14ac:dyDescent="0.4">
      <c r="A13" s="1">
        <v>43293</v>
      </c>
      <c r="B13">
        <f>YEAR(カレンダー[[#This Row],[日付]])</f>
        <v>2018</v>
      </c>
      <c r="C13">
        <f>MONTH(カレンダー[[#This Row],[日付]])</f>
        <v>7</v>
      </c>
    </row>
    <row r="14" spans="1:3" x14ac:dyDescent="0.4">
      <c r="A14" s="1">
        <v>43294</v>
      </c>
      <c r="B14">
        <f>YEAR(カレンダー[[#This Row],[日付]])</f>
        <v>2018</v>
      </c>
      <c r="C14">
        <f>MONTH(カレンダー[[#This Row],[日付]])</f>
        <v>7</v>
      </c>
    </row>
    <row r="15" spans="1:3" x14ac:dyDescent="0.4">
      <c r="A15" s="1">
        <v>43295</v>
      </c>
      <c r="B15">
        <f>YEAR(カレンダー[[#This Row],[日付]])</f>
        <v>2018</v>
      </c>
      <c r="C15">
        <f>MONTH(カレンダー[[#This Row],[日付]])</f>
        <v>7</v>
      </c>
    </row>
    <row r="16" spans="1:3" x14ac:dyDescent="0.4">
      <c r="A16" s="1">
        <v>43296</v>
      </c>
      <c r="B16">
        <f>YEAR(カレンダー[[#This Row],[日付]])</f>
        <v>2018</v>
      </c>
      <c r="C16">
        <f>MONTH(カレンダー[[#This Row],[日付]])</f>
        <v>7</v>
      </c>
    </row>
    <row r="17" spans="1:3" x14ac:dyDescent="0.4">
      <c r="A17" s="1">
        <v>43297</v>
      </c>
      <c r="B17">
        <f>YEAR(カレンダー[[#This Row],[日付]])</f>
        <v>2018</v>
      </c>
      <c r="C17">
        <f>MONTH(カレンダー[[#This Row],[日付]])</f>
        <v>7</v>
      </c>
    </row>
    <row r="18" spans="1:3" x14ac:dyDescent="0.4">
      <c r="A18" s="1">
        <v>43298</v>
      </c>
      <c r="B18">
        <f>YEAR(カレンダー[[#This Row],[日付]])</f>
        <v>2018</v>
      </c>
      <c r="C18">
        <f>MONTH(カレンダー[[#This Row],[日付]])</f>
        <v>7</v>
      </c>
    </row>
    <row r="19" spans="1:3" x14ac:dyDescent="0.4">
      <c r="A19" s="1">
        <v>43299</v>
      </c>
      <c r="B19">
        <f>YEAR(カレンダー[[#This Row],[日付]])</f>
        <v>2018</v>
      </c>
      <c r="C19">
        <f>MONTH(カレンダー[[#This Row],[日付]])</f>
        <v>7</v>
      </c>
    </row>
    <row r="20" spans="1:3" x14ac:dyDescent="0.4">
      <c r="A20" s="1">
        <v>43300</v>
      </c>
      <c r="B20">
        <f>YEAR(カレンダー[[#This Row],[日付]])</f>
        <v>2018</v>
      </c>
      <c r="C20">
        <f>MONTH(カレンダー[[#This Row],[日付]])</f>
        <v>7</v>
      </c>
    </row>
    <row r="21" spans="1:3" x14ac:dyDescent="0.4">
      <c r="A21" s="1">
        <v>43301</v>
      </c>
      <c r="B21">
        <f>YEAR(カレンダー[[#This Row],[日付]])</f>
        <v>2018</v>
      </c>
      <c r="C21">
        <f>MONTH(カレンダー[[#This Row],[日付]])</f>
        <v>7</v>
      </c>
    </row>
    <row r="22" spans="1:3" x14ac:dyDescent="0.4">
      <c r="A22" s="1">
        <v>43302</v>
      </c>
      <c r="B22">
        <f>YEAR(カレンダー[[#This Row],[日付]])</f>
        <v>2018</v>
      </c>
      <c r="C22">
        <f>MONTH(カレンダー[[#This Row],[日付]])</f>
        <v>7</v>
      </c>
    </row>
    <row r="23" spans="1:3" x14ac:dyDescent="0.4">
      <c r="A23" s="1">
        <v>43303</v>
      </c>
      <c r="B23">
        <f>YEAR(カレンダー[[#This Row],[日付]])</f>
        <v>2018</v>
      </c>
      <c r="C23">
        <f>MONTH(カレンダー[[#This Row],[日付]])</f>
        <v>7</v>
      </c>
    </row>
    <row r="24" spans="1:3" x14ac:dyDescent="0.4">
      <c r="A24" s="1">
        <v>43304</v>
      </c>
      <c r="B24">
        <f>YEAR(カレンダー[[#This Row],[日付]])</f>
        <v>2018</v>
      </c>
      <c r="C24">
        <f>MONTH(カレンダー[[#This Row],[日付]])</f>
        <v>7</v>
      </c>
    </row>
    <row r="25" spans="1:3" x14ac:dyDescent="0.4">
      <c r="A25" s="1">
        <v>43305</v>
      </c>
      <c r="B25">
        <f>YEAR(カレンダー[[#This Row],[日付]])</f>
        <v>2018</v>
      </c>
      <c r="C25">
        <f>MONTH(カレンダー[[#This Row],[日付]])</f>
        <v>7</v>
      </c>
    </row>
    <row r="26" spans="1:3" x14ac:dyDescent="0.4">
      <c r="A26" s="1">
        <v>43306</v>
      </c>
      <c r="B26">
        <f>YEAR(カレンダー[[#This Row],[日付]])</f>
        <v>2018</v>
      </c>
      <c r="C26">
        <f>MONTH(カレンダー[[#This Row],[日付]])</f>
        <v>7</v>
      </c>
    </row>
    <row r="27" spans="1:3" x14ac:dyDescent="0.4">
      <c r="A27" s="1">
        <v>43307</v>
      </c>
      <c r="B27">
        <f>YEAR(カレンダー[[#This Row],[日付]])</f>
        <v>2018</v>
      </c>
      <c r="C27">
        <f>MONTH(カレンダー[[#This Row],[日付]])</f>
        <v>7</v>
      </c>
    </row>
    <row r="28" spans="1:3" x14ac:dyDescent="0.4">
      <c r="A28" s="1">
        <v>43308</v>
      </c>
      <c r="B28">
        <f>YEAR(カレンダー[[#This Row],[日付]])</f>
        <v>2018</v>
      </c>
      <c r="C28">
        <f>MONTH(カレンダー[[#This Row],[日付]])</f>
        <v>7</v>
      </c>
    </row>
    <row r="29" spans="1:3" x14ac:dyDescent="0.4">
      <c r="A29" s="1">
        <v>43309</v>
      </c>
      <c r="B29">
        <f>YEAR(カレンダー[[#This Row],[日付]])</f>
        <v>2018</v>
      </c>
      <c r="C29">
        <f>MONTH(カレンダー[[#This Row],[日付]])</f>
        <v>7</v>
      </c>
    </row>
    <row r="30" spans="1:3" x14ac:dyDescent="0.4">
      <c r="A30" s="1">
        <v>43310</v>
      </c>
      <c r="B30">
        <f>YEAR(カレンダー[[#This Row],[日付]])</f>
        <v>2018</v>
      </c>
      <c r="C30">
        <f>MONTH(カレンダー[[#This Row],[日付]])</f>
        <v>7</v>
      </c>
    </row>
    <row r="31" spans="1:3" x14ac:dyDescent="0.4">
      <c r="A31" s="1">
        <v>43311</v>
      </c>
      <c r="B31">
        <f>YEAR(カレンダー[[#This Row],[日付]])</f>
        <v>2018</v>
      </c>
      <c r="C31">
        <f>MONTH(カレンダー[[#This Row],[日付]])</f>
        <v>7</v>
      </c>
    </row>
    <row r="32" spans="1:3" x14ac:dyDescent="0.4">
      <c r="A32" s="1">
        <v>43312</v>
      </c>
      <c r="B32">
        <f>YEAR(カレンダー[[#This Row],[日付]])</f>
        <v>2018</v>
      </c>
      <c r="C32">
        <f>MONTH(カレンダー[[#This Row],[日付]])</f>
        <v>7</v>
      </c>
    </row>
    <row r="33" spans="1:3" x14ac:dyDescent="0.4">
      <c r="A33" s="1">
        <v>43313</v>
      </c>
      <c r="B33">
        <f>YEAR(カレンダー[[#This Row],[日付]])</f>
        <v>2018</v>
      </c>
      <c r="C33">
        <f>MONTH(カレンダー[[#This Row],[日付]])</f>
        <v>8</v>
      </c>
    </row>
    <row r="34" spans="1:3" x14ac:dyDescent="0.4">
      <c r="A34" s="1">
        <v>43314</v>
      </c>
      <c r="B34">
        <f>YEAR(カレンダー[[#This Row],[日付]])</f>
        <v>2018</v>
      </c>
      <c r="C34">
        <f>MONTH(カレンダー[[#This Row],[日付]])</f>
        <v>8</v>
      </c>
    </row>
    <row r="35" spans="1:3" x14ac:dyDescent="0.4">
      <c r="A35" s="1">
        <v>43315</v>
      </c>
      <c r="B35">
        <f>YEAR(カレンダー[[#This Row],[日付]])</f>
        <v>2018</v>
      </c>
      <c r="C35">
        <f>MONTH(カレンダー[[#This Row],[日付]])</f>
        <v>8</v>
      </c>
    </row>
    <row r="36" spans="1:3" x14ac:dyDescent="0.4">
      <c r="A36" s="1">
        <v>43316</v>
      </c>
      <c r="B36">
        <f>YEAR(カレンダー[[#This Row],[日付]])</f>
        <v>2018</v>
      </c>
      <c r="C36">
        <f>MONTH(カレンダー[[#This Row],[日付]])</f>
        <v>8</v>
      </c>
    </row>
    <row r="37" spans="1:3" x14ac:dyDescent="0.4">
      <c r="A37" s="1">
        <v>43317</v>
      </c>
      <c r="B37">
        <f>YEAR(カレンダー[[#This Row],[日付]])</f>
        <v>2018</v>
      </c>
      <c r="C37">
        <f>MONTH(カレンダー[[#This Row],[日付]])</f>
        <v>8</v>
      </c>
    </row>
    <row r="38" spans="1:3" x14ac:dyDescent="0.4">
      <c r="A38" s="1">
        <v>43318</v>
      </c>
      <c r="B38">
        <f>YEAR(カレンダー[[#This Row],[日付]])</f>
        <v>2018</v>
      </c>
      <c r="C38">
        <f>MONTH(カレンダー[[#This Row],[日付]])</f>
        <v>8</v>
      </c>
    </row>
    <row r="39" spans="1:3" x14ac:dyDescent="0.4">
      <c r="A39" s="1">
        <v>43319</v>
      </c>
      <c r="B39">
        <f>YEAR(カレンダー[[#This Row],[日付]])</f>
        <v>2018</v>
      </c>
      <c r="C39">
        <f>MONTH(カレンダー[[#This Row],[日付]])</f>
        <v>8</v>
      </c>
    </row>
    <row r="40" spans="1:3" x14ac:dyDescent="0.4">
      <c r="A40" s="1">
        <v>43320</v>
      </c>
      <c r="B40">
        <f>YEAR(カレンダー[[#This Row],[日付]])</f>
        <v>2018</v>
      </c>
      <c r="C40">
        <f>MONTH(カレンダー[[#This Row],[日付]])</f>
        <v>8</v>
      </c>
    </row>
    <row r="41" spans="1:3" x14ac:dyDescent="0.4">
      <c r="A41" s="1">
        <v>43321</v>
      </c>
      <c r="B41">
        <f>YEAR(カレンダー[[#This Row],[日付]])</f>
        <v>2018</v>
      </c>
      <c r="C41">
        <f>MONTH(カレンダー[[#This Row],[日付]])</f>
        <v>8</v>
      </c>
    </row>
    <row r="42" spans="1:3" x14ac:dyDescent="0.4">
      <c r="A42" s="1">
        <v>43322</v>
      </c>
      <c r="B42">
        <f>YEAR(カレンダー[[#This Row],[日付]])</f>
        <v>2018</v>
      </c>
      <c r="C42">
        <f>MONTH(カレンダー[[#This Row],[日付]])</f>
        <v>8</v>
      </c>
    </row>
    <row r="43" spans="1:3" x14ac:dyDescent="0.4">
      <c r="A43" s="1">
        <v>43323</v>
      </c>
      <c r="B43">
        <f>YEAR(カレンダー[[#This Row],[日付]])</f>
        <v>2018</v>
      </c>
      <c r="C43">
        <f>MONTH(カレンダー[[#This Row],[日付]])</f>
        <v>8</v>
      </c>
    </row>
    <row r="44" spans="1:3" x14ac:dyDescent="0.4">
      <c r="A44" s="1">
        <v>43324</v>
      </c>
      <c r="B44">
        <f>YEAR(カレンダー[[#This Row],[日付]])</f>
        <v>2018</v>
      </c>
      <c r="C44">
        <f>MONTH(カレンダー[[#This Row],[日付]])</f>
        <v>8</v>
      </c>
    </row>
    <row r="45" spans="1:3" x14ac:dyDescent="0.4">
      <c r="A45" s="1">
        <v>43325</v>
      </c>
      <c r="B45">
        <f>YEAR(カレンダー[[#This Row],[日付]])</f>
        <v>2018</v>
      </c>
      <c r="C45">
        <f>MONTH(カレンダー[[#This Row],[日付]])</f>
        <v>8</v>
      </c>
    </row>
    <row r="46" spans="1:3" x14ac:dyDescent="0.4">
      <c r="A46" s="1">
        <v>43326</v>
      </c>
      <c r="B46">
        <f>YEAR(カレンダー[[#This Row],[日付]])</f>
        <v>2018</v>
      </c>
      <c r="C46">
        <f>MONTH(カレンダー[[#This Row],[日付]])</f>
        <v>8</v>
      </c>
    </row>
    <row r="47" spans="1:3" x14ac:dyDescent="0.4">
      <c r="A47" s="1">
        <v>43327</v>
      </c>
      <c r="B47">
        <f>YEAR(カレンダー[[#This Row],[日付]])</f>
        <v>2018</v>
      </c>
      <c r="C47">
        <f>MONTH(カレンダー[[#This Row],[日付]])</f>
        <v>8</v>
      </c>
    </row>
    <row r="48" spans="1:3" x14ac:dyDescent="0.4">
      <c r="A48" s="1">
        <v>43328</v>
      </c>
      <c r="B48">
        <f>YEAR(カレンダー[[#This Row],[日付]])</f>
        <v>2018</v>
      </c>
      <c r="C48">
        <f>MONTH(カレンダー[[#This Row],[日付]])</f>
        <v>8</v>
      </c>
    </row>
    <row r="49" spans="1:3" x14ac:dyDescent="0.4">
      <c r="A49" s="1">
        <v>43329</v>
      </c>
      <c r="B49">
        <f>YEAR(カレンダー[[#This Row],[日付]])</f>
        <v>2018</v>
      </c>
      <c r="C49">
        <f>MONTH(カレンダー[[#This Row],[日付]])</f>
        <v>8</v>
      </c>
    </row>
    <row r="50" spans="1:3" x14ac:dyDescent="0.4">
      <c r="A50" s="1">
        <v>43330</v>
      </c>
      <c r="B50">
        <f>YEAR(カレンダー[[#This Row],[日付]])</f>
        <v>2018</v>
      </c>
      <c r="C50">
        <f>MONTH(カレンダー[[#This Row],[日付]])</f>
        <v>8</v>
      </c>
    </row>
    <row r="51" spans="1:3" x14ac:dyDescent="0.4">
      <c r="A51" s="1">
        <v>43331</v>
      </c>
      <c r="B51">
        <f>YEAR(カレンダー[[#This Row],[日付]])</f>
        <v>2018</v>
      </c>
      <c r="C51">
        <f>MONTH(カレンダー[[#This Row],[日付]])</f>
        <v>8</v>
      </c>
    </row>
    <row r="52" spans="1:3" x14ac:dyDescent="0.4">
      <c r="A52" s="1">
        <v>43332</v>
      </c>
      <c r="B52">
        <f>YEAR(カレンダー[[#This Row],[日付]])</f>
        <v>2018</v>
      </c>
      <c r="C52">
        <f>MONTH(カレンダー[[#This Row],[日付]])</f>
        <v>8</v>
      </c>
    </row>
    <row r="53" spans="1:3" x14ac:dyDescent="0.4">
      <c r="A53" s="1">
        <v>43333</v>
      </c>
      <c r="B53">
        <f>YEAR(カレンダー[[#This Row],[日付]])</f>
        <v>2018</v>
      </c>
      <c r="C53">
        <f>MONTH(カレンダー[[#This Row],[日付]])</f>
        <v>8</v>
      </c>
    </row>
    <row r="54" spans="1:3" x14ac:dyDescent="0.4">
      <c r="A54" s="1">
        <v>43334</v>
      </c>
      <c r="B54">
        <f>YEAR(カレンダー[[#This Row],[日付]])</f>
        <v>2018</v>
      </c>
      <c r="C54">
        <f>MONTH(カレンダー[[#This Row],[日付]])</f>
        <v>8</v>
      </c>
    </row>
    <row r="55" spans="1:3" x14ac:dyDescent="0.4">
      <c r="A55" s="1">
        <v>43335</v>
      </c>
      <c r="B55">
        <f>YEAR(カレンダー[[#This Row],[日付]])</f>
        <v>2018</v>
      </c>
      <c r="C55">
        <f>MONTH(カレンダー[[#This Row],[日付]])</f>
        <v>8</v>
      </c>
    </row>
    <row r="56" spans="1:3" x14ac:dyDescent="0.4">
      <c r="A56" s="1">
        <v>43336</v>
      </c>
      <c r="B56">
        <f>YEAR(カレンダー[[#This Row],[日付]])</f>
        <v>2018</v>
      </c>
      <c r="C56">
        <f>MONTH(カレンダー[[#This Row],[日付]])</f>
        <v>8</v>
      </c>
    </row>
    <row r="57" spans="1:3" x14ac:dyDescent="0.4">
      <c r="A57" s="1">
        <v>43337</v>
      </c>
      <c r="B57">
        <f>YEAR(カレンダー[[#This Row],[日付]])</f>
        <v>2018</v>
      </c>
      <c r="C57">
        <f>MONTH(カレンダー[[#This Row],[日付]])</f>
        <v>8</v>
      </c>
    </row>
    <row r="58" spans="1:3" x14ac:dyDescent="0.4">
      <c r="A58" s="1">
        <v>43338</v>
      </c>
      <c r="B58">
        <f>YEAR(カレンダー[[#This Row],[日付]])</f>
        <v>2018</v>
      </c>
      <c r="C58">
        <f>MONTH(カレンダー[[#This Row],[日付]])</f>
        <v>8</v>
      </c>
    </row>
    <row r="59" spans="1:3" x14ac:dyDescent="0.4">
      <c r="A59" s="1">
        <v>43339</v>
      </c>
      <c r="B59">
        <f>YEAR(カレンダー[[#This Row],[日付]])</f>
        <v>2018</v>
      </c>
      <c r="C59">
        <f>MONTH(カレンダー[[#This Row],[日付]])</f>
        <v>8</v>
      </c>
    </row>
    <row r="60" spans="1:3" x14ac:dyDescent="0.4">
      <c r="A60" s="1">
        <v>43340</v>
      </c>
      <c r="B60">
        <f>YEAR(カレンダー[[#This Row],[日付]])</f>
        <v>2018</v>
      </c>
      <c r="C60">
        <f>MONTH(カレンダー[[#This Row],[日付]])</f>
        <v>8</v>
      </c>
    </row>
    <row r="61" spans="1:3" x14ac:dyDescent="0.4">
      <c r="A61" s="1">
        <v>43341</v>
      </c>
      <c r="B61">
        <f>YEAR(カレンダー[[#This Row],[日付]])</f>
        <v>2018</v>
      </c>
      <c r="C61">
        <f>MONTH(カレンダー[[#This Row],[日付]])</f>
        <v>8</v>
      </c>
    </row>
    <row r="62" spans="1:3" x14ac:dyDescent="0.4">
      <c r="A62" s="1">
        <v>43342</v>
      </c>
      <c r="B62">
        <f>YEAR(カレンダー[[#This Row],[日付]])</f>
        <v>2018</v>
      </c>
      <c r="C62">
        <f>MONTH(カレンダー[[#This Row],[日付]])</f>
        <v>8</v>
      </c>
    </row>
    <row r="63" spans="1:3" x14ac:dyDescent="0.4">
      <c r="A63" s="1">
        <v>43343</v>
      </c>
      <c r="B63">
        <f>YEAR(カレンダー[[#This Row],[日付]])</f>
        <v>2018</v>
      </c>
      <c r="C63">
        <f>MONTH(カレンダー[[#This Row],[日付]])</f>
        <v>8</v>
      </c>
    </row>
    <row r="64" spans="1:3" x14ac:dyDescent="0.4">
      <c r="A64" s="1">
        <v>43344</v>
      </c>
      <c r="B64">
        <f>YEAR(カレンダー[[#This Row],[日付]])</f>
        <v>2018</v>
      </c>
      <c r="C64">
        <f>MONTH(カレンダー[[#This Row],[日付]])</f>
        <v>9</v>
      </c>
    </row>
    <row r="65" spans="1:3" x14ac:dyDescent="0.4">
      <c r="A65" s="1">
        <v>43345</v>
      </c>
      <c r="B65">
        <f>YEAR(カレンダー[[#This Row],[日付]])</f>
        <v>2018</v>
      </c>
      <c r="C65">
        <f>MONTH(カレンダー[[#This Row],[日付]])</f>
        <v>9</v>
      </c>
    </row>
    <row r="66" spans="1:3" x14ac:dyDescent="0.4">
      <c r="A66" s="1">
        <v>43346</v>
      </c>
      <c r="B66">
        <f>YEAR(カレンダー[[#This Row],[日付]])</f>
        <v>2018</v>
      </c>
      <c r="C66">
        <f>MONTH(カレンダー[[#This Row],[日付]])</f>
        <v>9</v>
      </c>
    </row>
    <row r="67" spans="1:3" x14ac:dyDescent="0.4">
      <c r="A67" s="1">
        <v>43347</v>
      </c>
      <c r="B67">
        <f>YEAR(カレンダー[[#This Row],[日付]])</f>
        <v>2018</v>
      </c>
      <c r="C67">
        <f>MONTH(カレンダー[[#This Row],[日付]])</f>
        <v>9</v>
      </c>
    </row>
    <row r="68" spans="1:3" x14ac:dyDescent="0.4">
      <c r="A68" s="1">
        <v>43348</v>
      </c>
      <c r="B68">
        <f>YEAR(カレンダー[[#This Row],[日付]])</f>
        <v>2018</v>
      </c>
      <c r="C68">
        <f>MONTH(カレンダー[[#This Row],[日付]])</f>
        <v>9</v>
      </c>
    </row>
    <row r="69" spans="1:3" x14ac:dyDescent="0.4">
      <c r="A69" s="1">
        <v>43349</v>
      </c>
      <c r="B69">
        <f>YEAR(カレンダー[[#This Row],[日付]])</f>
        <v>2018</v>
      </c>
      <c r="C69">
        <f>MONTH(カレンダー[[#This Row],[日付]])</f>
        <v>9</v>
      </c>
    </row>
    <row r="70" spans="1:3" x14ac:dyDescent="0.4">
      <c r="A70" s="1">
        <v>43350</v>
      </c>
      <c r="B70">
        <f>YEAR(カレンダー[[#This Row],[日付]])</f>
        <v>2018</v>
      </c>
      <c r="C70">
        <f>MONTH(カレンダー[[#This Row],[日付]])</f>
        <v>9</v>
      </c>
    </row>
    <row r="71" spans="1:3" x14ac:dyDescent="0.4">
      <c r="A71" s="1">
        <v>43351</v>
      </c>
      <c r="B71">
        <f>YEAR(カレンダー[[#This Row],[日付]])</f>
        <v>2018</v>
      </c>
      <c r="C71">
        <f>MONTH(カレンダー[[#This Row],[日付]])</f>
        <v>9</v>
      </c>
    </row>
    <row r="72" spans="1:3" x14ac:dyDescent="0.4">
      <c r="A72" s="1">
        <v>43352</v>
      </c>
      <c r="B72">
        <f>YEAR(カレンダー[[#This Row],[日付]])</f>
        <v>2018</v>
      </c>
      <c r="C72">
        <f>MONTH(カレンダー[[#This Row],[日付]])</f>
        <v>9</v>
      </c>
    </row>
    <row r="73" spans="1:3" x14ac:dyDescent="0.4">
      <c r="A73" s="1">
        <v>43353</v>
      </c>
      <c r="B73">
        <f>YEAR(カレンダー[[#This Row],[日付]])</f>
        <v>2018</v>
      </c>
      <c r="C73">
        <f>MONTH(カレンダー[[#This Row],[日付]])</f>
        <v>9</v>
      </c>
    </row>
    <row r="74" spans="1:3" x14ac:dyDescent="0.4">
      <c r="A74" s="1">
        <v>43354</v>
      </c>
      <c r="B74">
        <f>YEAR(カレンダー[[#This Row],[日付]])</f>
        <v>2018</v>
      </c>
      <c r="C74">
        <f>MONTH(カレンダー[[#This Row],[日付]])</f>
        <v>9</v>
      </c>
    </row>
    <row r="75" spans="1:3" x14ac:dyDescent="0.4">
      <c r="A75" s="1">
        <v>43355</v>
      </c>
      <c r="B75">
        <f>YEAR(カレンダー[[#This Row],[日付]])</f>
        <v>2018</v>
      </c>
      <c r="C75">
        <f>MONTH(カレンダー[[#This Row],[日付]])</f>
        <v>9</v>
      </c>
    </row>
    <row r="76" spans="1:3" x14ac:dyDescent="0.4">
      <c r="A76" s="1">
        <v>43356</v>
      </c>
      <c r="B76">
        <f>YEAR(カレンダー[[#This Row],[日付]])</f>
        <v>2018</v>
      </c>
      <c r="C76">
        <f>MONTH(カレンダー[[#This Row],[日付]])</f>
        <v>9</v>
      </c>
    </row>
    <row r="77" spans="1:3" x14ac:dyDescent="0.4">
      <c r="A77" s="1">
        <v>43357</v>
      </c>
      <c r="B77">
        <f>YEAR(カレンダー[[#This Row],[日付]])</f>
        <v>2018</v>
      </c>
      <c r="C77">
        <f>MONTH(カレンダー[[#This Row],[日付]])</f>
        <v>9</v>
      </c>
    </row>
    <row r="78" spans="1:3" x14ac:dyDescent="0.4">
      <c r="A78" s="1">
        <v>43358</v>
      </c>
      <c r="B78">
        <f>YEAR(カレンダー[[#This Row],[日付]])</f>
        <v>2018</v>
      </c>
      <c r="C78">
        <f>MONTH(カレンダー[[#This Row],[日付]])</f>
        <v>9</v>
      </c>
    </row>
    <row r="79" spans="1:3" x14ac:dyDescent="0.4">
      <c r="A79" s="1">
        <v>43359</v>
      </c>
      <c r="B79">
        <f>YEAR(カレンダー[[#This Row],[日付]])</f>
        <v>2018</v>
      </c>
      <c r="C79">
        <f>MONTH(カレンダー[[#This Row],[日付]])</f>
        <v>9</v>
      </c>
    </row>
    <row r="80" spans="1:3" x14ac:dyDescent="0.4">
      <c r="A80" s="1">
        <v>43360</v>
      </c>
      <c r="B80">
        <f>YEAR(カレンダー[[#This Row],[日付]])</f>
        <v>2018</v>
      </c>
      <c r="C80">
        <f>MONTH(カレンダー[[#This Row],[日付]])</f>
        <v>9</v>
      </c>
    </row>
    <row r="81" spans="1:3" x14ac:dyDescent="0.4">
      <c r="A81" s="1">
        <v>43361</v>
      </c>
      <c r="B81">
        <f>YEAR(カレンダー[[#This Row],[日付]])</f>
        <v>2018</v>
      </c>
      <c r="C81">
        <f>MONTH(カレンダー[[#This Row],[日付]])</f>
        <v>9</v>
      </c>
    </row>
    <row r="82" spans="1:3" x14ac:dyDescent="0.4">
      <c r="A82" s="1">
        <v>43362</v>
      </c>
      <c r="B82">
        <f>YEAR(カレンダー[[#This Row],[日付]])</f>
        <v>2018</v>
      </c>
      <c r="C82">
        <f>MONTH(カレンダー[[#This Row],[日付]])</f>
        <v>9</v>
      </c>
    </row>
    <row r="83" spans="1:3" x14ac:dyDescent="0.4">
      <c r="A83" s="1">
        <v>43363</v>
      </c>
      <c r="B83">
        <f>YEAR(カレンダー[[#This Row],[日付]])</f>
        <v>2018</v>
      </c>
      <c r="C83">
        <f>MONTH(カレンダー[[#This Row],[日付]])</f>
        <v>9</v>
      </c>
    </row>
    <row r="84" spans="1:3" x14ac:dyDescent="0.4">
      <c r="A84" s="1">
        <v>43364</v>
      </c>
      <c r="B84">
        <f>YEAR(カレンダー[[#This Row],[日付]])</f>
        <v>2018</v>
      </c>
      <c r="C84">
        <f>MONTH(カレンダー[[#This Row],[日付]])</f>
        <v>9</v>
      </c>
    </row>
    <row r="85" spans="1:3" x14ac:dyDescent="0.4">
      <c r="A85" s="1">
        <v>43365</v>
      </c>
      <c r="B85">
        <f>YEAR(カレンダー[[#This Row],[日付]])</f>
        <v>2018</v>
      </c>
      <c r="C85">
        <f>MONTH(カレンダー[[#This Row],[日付]])</f>
        <v>9</v>
      </c>
    </row>
    <row r="86" spans="1:3" x14ac:dyDescent="0.4">
      <c r="A86" s="1">
        <v>43366</v>
      </c>
      <c r="B86">
        <f>YEAR(カレンダー[[#This Row],[日付]])</f>
        <v>2018</v>
      </c>
      <c r="C86">
        <f>MONTH(カレンダー[[#This Row],[日付]])</f>
        <v>9</v>
      </c>
    </row>
    <row r="87" spans="1:3" x14ac:dyDescent="0.4">
      <c r="A87" s="1">
        <v>43367</v>
      </c>
      <c r="B87">
        <f>YEAR(カレンダー[[#This Row],[日付]])</f>
        <v>2018</v>
      </c>
      <c r="C87">
        <f>MONTH(カレンダー[[#This Row],[日付]])</f>
        <v>9</v>
      </c>
    </row>
    <row r="88" spans="1:3" x14ac:dyDescent="0.4">
      <c r="A88" s="1">
        <v>43368</v>
      </c>
      <c r="B88">
        <f>YEAR(カレンダー[[#This Row],[日付]])</f>
        <v>2018</v>
      </c>
      <c r="C88">
        <f>MONTH(カレンダー[[#This Row],[日付]])</f>
        <v>9</v>
      </c>
    </row>
    <row r="89" spans="1:3" x14ac:dyDescent="0.4">
      <c r="A89" s="1">
        <v>43369</v>
      </c>
      <c r="B89">
        <f>YEAR(カレンダー[[#This Row],[日付]])</f>
        <v>2018</v>
      </c>
      <c r="C89">
        <f>MONTH(カレンダー[[#This Row],[日付]])</f>
        <v>9</v>
      </c>
    </row>
    <row r="90" spans="1:3" x14ac:dyDescent="0.4">
      <c r="A90" s="1">
        <v>43370</v>
      </c>
      <c r="B90">
        <f>YEAR(カレンダー[[#This Row],[日付]])</f>
        <v>2018</v>
      </c>
      <c r="C90">
        <f>MONTH(カレンダー[[#This Row],[日付]])</f>
        <v>9</v>
      </c>
    </row>
    <row r="91" spans="1:3" x14ac:dyDescent="0.4">
      <c r="A91" s="1">
        <v>43371</v>
      </c>
      <c r="B91">
        <f>YEAR(カレンダー[[#This Row],[日付]])</f>
        <v>2018</v>
      </c>
      <c r="C91">
        <f>MONTH(カレンダー[[#This Row],[日付]])</f>
        <v>9</v>
      </c>
    </row>
    <row r="92" spans="1:3" x14ac:dyDescent="0.4">
      <c r="A92" s="1">
        <v>43372</v>
      </c>
      <c r="B92">
        <f>YEAR(カレンダー[[#This Row],[日付]])</f>
        <v>2018</v>
      </c>
      <c r="C92">
        <f>MONTH(カレンダー[[#This Row],[日付]])</f>
        <v>9</v>
      </c>
    </row>
    <row r="93" spans="1:3" x14ac:dyDescent="0.4">
      <c r="A93" s="1">
        <v>43373</v>
      </c>
      <c r="B93">
        <f>YEAR(カレンダー[[#This Row],[日付]])</f>
        <v>2018</v>
      </c>
      <c r="C93">
        <f>MONTH(カレンダー[[#This Row],[日付]])</f>
        <v>9</v>
      </c>
    </row>
    <row r="94" spans="1:3" x14ac:dyDescent="0.4">
      <c r="A94" s="1">
        <v>43374</v>
      </c>
      <c r="B94">
        <f>YEAR(カレンダー[[#This Row],[日付]])</f>
        <v>2018</v>
      </c>
      <c r="C94">
        <f>MONTH(カレンダー[[#This Row],[日付]])</f>
        <v>10</v>
      </c>
    </row>
    <row r="95" spans="1:3" x14ac:dyDescent="0.4">
      <c r="A95" s="1">
        <v>43375</v>
      </c>
      <c r="B95">
        <f>YEAR(カレンダー[[#This Row],[日付]])</f>
        <v>2018</v>
      </c>
      <c r="C95">
        <f>MONTH(カレンダー[[#This Row],[日付]])</f>
        <v>10</v>
      </c>
    </row>
    <row r="96" spans="1:3" x14ac:dyDescent="0.4">
      <c r="A96" s="1">
        <v>43376</v>
      </c>
      <c r="B96">
        <f>YEAR(カレンダー[[#This Row],[日付]])</f>
        <v>2018</v>
      </c>
      <c r="C96">
        <f>MONTH(カレンダー[[#This Row],[日付]])</f>
        <v>10</v>
      </c>
    </row>
    <row r="97" spans="1:3" x14ac:dyDescent="0.4">
      <c r="A97" s="1">
        <v>43377</v>
      </c>
      <c r="B97">
        <f>YEAR(カレンダー[[#This Row],[日付]])</f>
        <v>2018</v>
      </c>
      <c r="C97">
        <f>MONTH(カレンダー[[#This Row],[日付]])</f>
        <v>10</v>
      </c>
    </row>
    <row r="98" spans="1:3" x14ac:dyDescent="0.4">
      <c r="A98" s="1">
        <v>43378</v>
      </c>
      <c r="B98">
        <f>YEAR(カレンダー[[#This Row],[日付]])</f>
        <v>2018</v>
      </c>
      <c r="C98">
        <f>MONTH(カレンダー[[#This Row],[日付]])</f>
        <v>10</v>
      </c>
    </row>
    <row r="99" spans="1:3" x14ac:dyDescent="0.4">
      <c r="A99" s="1">
        <v>43379</v>
      </c>
      <c r="B99">
        <f>YEAR(カレンダー[[#This Row],[日付]])</f>
        <v>2018</v>
      </c>
      <c r="C99">
        <f>MONTH(カレンダー[[#This Row],[日付]])</f>
        <v>10</v>
      </c>
    </row>
    <row r="100" spans="1:3" x14ac:dyDescent="0.4">
      <c r="A100" s="1">
        <v>43380</v>
      </c>
      <c r="B100">
        <f>YEAR(カレンダー[[#This Row],[日付]])</f>
        <v>2018</v>
      </c>
      <c r="C100">
        <f>MONTH(カレンダー[[#This Row],[日付]])</f>
        <v>10</v>
      </c>
    </row>
    <row r="101" spans="1:3" x14ac:dyDescent="0.4">
      <c r="A101" s="1">
        <v>43381</v>
      </c>
      <c r="B101">
        <f>YEAR(カレンダー[[#This Row],[日付]])</f>
        <v>2018</v>
      </c>
      <c r="C101">
        <f>MONTH(カレンダー[[#This Row],[日付]])</f>
        <v>10</v>
      </c>
    </row>
    <row r="102" spans="1:3" x14ac:dyDescent="0.4">
      <c r="A102" s="1">
        <v>43382</v>
      </c>
      <c r="B102">
        <f>YEAR(カレンダー[[#This Row],[日付]])</f>
        <v>2018</v>
      </c>
      <c r="C102">
        <f>MONTH(カレンダー[[#This Row],[日付]])</f>
        <v>10</v>
      </c>
    </row>
    <row r="103" spans="1:3" x14ac:dyDescent="0.4">
      <c r="A103" s="1">
        <v>43383</v>
      </c>
      <c r="B103">
        <f>YEAR(カレンダー[[#This Row],[日付]])</f>
        <v>2018</v>
      </c>
      <c r="C103">
        <f>MONTH(カレンダー[[#This Row],[日付]])</f>
        <v>10</v>
      </c>
    </row>
    <row r="104" spans="1:3" x14ac:dyDescent="0.4">
      <c r="A104" s="1">
        <v>43384</v>
      </c>
      <c r="B104">
        <f>YEAR(カレンダー[[#This Row],[日付]])</f>
        <v>2018</v>
      </c>
      <c r="C104">
        <f>MONTH(カレンダー[[#This Row],[日付]])</f>
        <v>10</v>
      </c>
    </row>
    <row r="105" spans="1:3" x14ac:dyDescent="0.4">
      <c r="A105" s="1">
        <v>43385</v>
      </c>
      <c r="B105">
        <f>YEAR(カレンダー[[#This Row],[日付]])</f>
        <v>2018</v>
      </c>
      <c r="C105">
        <f>MONTH(カレンダー[[#This Row],[日付]])</f>
        <v>10</v>
      </c>
    </row>
    <row r="106" spans="1:3" x14ac:dyDescent="0.4">
      <c r="A106" s="1">
        <v>43386</v>
      </c>
      <c r="B106">
        <f>YEAR(カレンダー[[#This Row],[日付]])</f>
        <v>2018</v>
      </c>
      <c r="C106">
        <f>MONTH(カレンダー[[#This Row],[日付]])</f>
        <v>10</v>
      </c>
    </row>
    <row r="107" spans="1:3" x14ac:dyDescent="0.4">
      <c r="A107" s="1">
        <v>43387</v>
      </c>
      <c r="B107">
        <f>YEAR(カレンダー[[#This Row],[日付]])</f>
        <v>2018</v>
      </c>
      <c r="C107">
        <f>MONTH(カレンダー[[#This Row],[日付]])</f>
        <v>10</v>
      </c>
    </row>
    <row r="108" spans="1:3" x14ac:dyDescent="0.4">
      <c r="A108" s="1">
        <v>43388</v>
      </c>
      <c r="B108">
        <f>YEAR(カレンダー[[#This Row],[日付]])</f>
        <v>2018</v>
      </c>
      <c r="C108">
        <f>MONTH(カレンダー[[#This Row],[日付]])</f>
        <v>10</v>
      </c>
    </row>
    <row r="109" spans="1:3" x14ac:dyDescent="0.4">
      <c r="A109" s="1">
        <v>43389</v>
      </c>
      <c r="B109">
        <f>YEAR(カレンダー[[#This Row],[日付]])</f>
        <v>2018</v>
      </c>
      <c r="C109">
        <f>MONTH(カレンダー[[#This Row],[日付]])</f>
        <v>10</v>
      </c>
    </row>
    <row r="110" spans="1:3" x14ac:dyDescent="0.4">
      <c r="A110" s="1">
        <v>43390</v>
      </c>
      <c r="B110">
        <f>YEAR(カレンダー[[#This Row],[日付]])</f>
        <v>2018</v>
      </c>
      <c r="C110">
        <f>MONTH(カレンダー[[#This Row],[日付]])</f>
        <v>10</v>
      </c>
    </row>
    <row r="111" spans="1:3" x14ac:dyDescent="0.4">
      <c r="A111" s="1">
        <v>43391</v>
      </c>
      <c r="B111">
        <f>YEAR(カレンダー[[#This Row],[日付]])</f>
        <v>2018</v>
      </c>
      <c r="C111">
        <f>MONTH(カレンダー[[#This Row],[日付]])</f>
        <v>10</v>
      </c>
    </row>
    <row r="112" spans="1:3" x14ac:dyDescent="0.4">
      <c r="A112" s="1">
        <v>43392</v>
      </c>
      <c r="B112">
        <f>YEAR(カレンダー[[#This Row],[日付]])</f>
        <v>2018</v>
      </c>
      <c r="C112">
        <f>MONTH(カレンダー[[#This Row],[日付]])</f>
        <v>10</v>
      </c>
    </row>
    <row r="113" spans="1:3" x14ac:dyDescent="0.4">
      <c r="A113" s="1">
        <v>43393</v>
      </c>
      <c r="B113">
        <f>YEAR(カレンダー[[#This Row],[日付]])</f>
        <v>2018</v>
      </c>
      <c r="C113">
        <f>MONTH(カレンダー[[#This Row],[日付]])</f>
        <v>10</v>
      </c>
    </row>
    <row r="114" spans="1:3" x14ac:dyDescent="0.4">
      <c r="A114" s="1">
        <v>43394</v>
      </c>
      <c r="B114">
        <f>YEAR(カレンダー[[#This Row],[日付]])</f>
        <v>2018</v>
      </c>
      <c r="C114">
        <f>MONTH(カレンダー[[#This Row],[日付]])</f>
        <v>10</v>
      </c>
    </row>
    <row r="115" spans="1:3" x14ac:dyDescent="0.4">
      <c r="A115" s="1">
        <v>43395</v>
      </c>
      <c r="B115">
        <f>YEAR(カレンダー[[#This Row],[日付]])</f>
        <v>2018</v>
      </c>
      <c r="C115">
        <f>MONTH(カレンダー[[#This Row],[日付]])</f>
        <v>10</v>
      </c>
    </row>
    <row r="116" spans="1:3" x14ac:dyDescent="0.4">
      <c r="A116" s="1">
        <v>43396</v>
      </c>
      <c r="B116">
        <f>YEAR(カレンダー[[#This Row],[日付]])</f>
        <v>2018</v>
      </c>
      <c r="C116">
        <f>MONTH(カレンダー[[#This Row],[日付]])</f>
        <v>10</v>
      </c>
    </row>
    <row r="117" spans="1:3" x14ac:dyDescent="0.4">
      <c r="A117" s="1">
        <v>43397</v>
      </c>
      <c r="B117">
        <f>YEAR(カレンダー[[#This Row],[日付]])</f>
        <v>2018</v>
      </c>
      <c r="C117">
        <f>MONTH(カレンダー[[#This Row],[日付]])</f>
        <v>10</v>
      </c>
    </row>
    <row r="118" spans="1:3" x14ac:dyDescent="0.4">
      <c r="A118" s="1">
        <v>43398</v>
      </c>
      <c r="B118">
        <f>YEAR(カレンダー[[#This Row],[日付]])</f>
        <v>2018</v>
      </c>
      <c r="C118">
        <f>MONTH(カレンダー[[#This Row],[日付]])</f>
        <v>10</v>
      </c>
    </row>
    <row r="119" spans="1:3" x14ac:dyDescent="0.4">
      <c r="A119" s="1">
        <v>43399</v>
      </c>
      <c r="B119">
        <f>YEAR(カレンダー[[#This Row],[日付]])</f>
        <v>2018</v>
      </c>
      <c r="C119">
        <f>MONTH(カレンダー[[#This Row],[日付]])</f>
        <v>10</v>
      </c>
    </row>
    <row r="120" spans="1:3" x14ac:dyDescent="0.4">
      <c r="A120" s="1">
        <v>43400</v>
      </c>
      <c r="B120">
        <f>YEAR(カレンダー[[#This Row],[日付]])</f>
        <v>2018</v>
      </c>
      <c r="C120">
        <f>MONTH(カレンダー[[#This Row],[日付]])</f>
        <v>10</v>
      </c>
    </row>
    <row r="121" spans="1:3" x14ac:dyDescent="0.4">
      <c r="A121" s="1">
        <v>43401</v>
      </c>
      <c r="B121">
        <f>YEAR(カレンダー[[#This Row],[日付]])</f>
        <v>2018</v>
      </c>
      <c r="C121">
        <f>MONTH(カレンダー[[#This Row],[日付]])</f>
        <v>10</v>
      </c>
    </row>
    <row r="122" spans="1:3" x14ac:dyDescent="0.4">
      <c r="A122" s="1">
        <v>43402</v>
      </c>
      <c r="B122">
        <f>YEAR(カレンダー[[#This Row],[日付]])</f>
        <v>2018</v>
      </c>
      <c r="C122">
        <f>MONTH(カレンダー[[#This Row],[日付]])</f>
        <v>10</v>
      </c>
    </row>
    <row r="123" spans="1:3" x14ac:dyDescent="0.4">
      <c r="A123" s="1">
        <v>43403</v>
      </c>
      <c r="B123">
        <f>YEAR(カレンダー[[#This Row],[日付]])</f>
        <v>2018</v>
      </c>
      <c r="C123">
        <f>MONTH(カレンダー[[#This Row],[日付]])</f>
        <v>10</v>
      </c>
    </row>
    <row r="124" spans="1:3" x14ac:dyDescent="0.4">
      <c r="A124" s="1">
        <v>43404</v>
      </c>
      <c r="B124">
        <f>YEAR(カレンダー[[#This Row],[日付]])</f>
        <v>2018</v>
      </c>
      <c r="C124">
        <f>MONTH(カレンダー[[#This Row],[日付]])</f>
        <v>10</v>
      </c>
    </row>
    <row r="125" spans="1:3" x14ac:dyDescent="0.4">
      <c r="A125" s="1">
        <v>43405</v>
      </c>
      <c r="B125">
        <f>YEAR(カレンダー[[#This Row],[日付]])</f>
        <v>2018</v>
      </c>
      <c r="C125">
        <f>MONTH(カレンダー[[#This Row],[日付]])</f>
        <v>11</v>
      </c>
    </row>
    <row r="126" spans="1:3" x14ac:dyDescent="0.4">
      <c r="A126" s="1">
        <v>43406</v>
      </c>
      <c r="B126">
        <f>YEAR(カレンダー[[#This Row],[日付]])</f>
        <v>2018</v>
      </c>
      <c r="C126">
        <f>MONTH(カレンダー[[#This Row],[日付]])</f>
        <v>11</v>
      </c>
    </row>
    <row r="127" spans="1:3" x14ac:dyDescent="0.4">
      <c r="A127" s="1">
        <v>43407</v>
      </c>
      <c r="B127">
        <f>YEAR(カレンダー[[#This Row],[日付]])</f>
        <v>2018</v>
      </c>
      <c r="C127">
        <f>MONTH(カレンダー[[#This Row],[日付]])</f>
        <v>11</v>
      </c>
    </row>
    <row r="128" spans="1:3" x14ac:dyDescent="0.4">
      <c r="A128" s="1">
        <v>43408</v>
      </c>
      <c r="B128">
        <f>YEAR(カレンダー[[#This Row],[日付]])</f>
        <v>2018</v>
      </c>
      <c r="C128">
        <f>MONTH(カレンダー[[#This Row],[日付]])</f>
        <v>11</v>
      </c>
    </row>
    <row r="129" spans="1:3" x14ac:dyDescent="0.4">
      <c r="A129" s="1">
        <v>43409</v>
      </c>
      <c r="B129">
        <f>YEAR(カレンダー[[#This Row],[日付]])</f>
        <v>2018</v>
      </c>
      <c r="C129">
        <f>MONTH(カレンダー[[#This Row],[日付]])</f>
        <v>11</v>
      </c>
    </row>
    <row r="130" spans="1:3" x14ac:dyDescent="0.4">
      <c r="A130" s="1">
        <v>43410</v>
      </c>
      <c r="B130">
        <f>YEAR(カレンダー[[#This Row],[日付]])</f>
        <v>2018</v>
      </c>
      <c r="C130">
        <f>MONTH(カレンダー[[#This Row],[日付]])</f>
        <v>11</v>
      </c>
    </row>
    <row r="131" spans="1:3" x14ac:dyDescent="0.4">
      <c r="A131" s="1">
        <v>43411</v>
      </c>
      <c r="B131">
        <f>YEAR(カレンダー[[#This Row],[日付]])</f>
        <v>2018</v>
      </c>
      <c r="C131">
        <f>MONTH(カレンダー[[#This Row],[日付]])</f>
        <v>11</v>
      </c>
    </row>
    <row r="132" spans="1:3" x14ac:dyDescent="0.4">
      <c r="A132" s="1">
        <v>43412</v>
      </c>
      <c r="B132">
        <f>YEAR(カレンダー[[#This Row],[日付]])</f>
        <v>2018</v>
      </c>
      <c r="C132">
        <f>MONTH(カレンダー[[#This Row],[日付]])</f>
        <v>11</v>
      </c>
    </row>
    <row r="133" spans="1:3" x14ac:dyDescent="0.4">
      <c r="A133" s="1">
        <v>43413</v>
      </c>
      <c r="B133">
        <f>YEAR(カレンダー[[#This Row],[日付]])</f>
        <v>2018</v>
      </c>
      <c r="C133">
        <f>MONTH(カレンダー[[#This Row],[日付]])</f>
        <v>11</v>
      </c>
    </row>
    <row r="134" spans="1:3" x14ac:dyDescent="0.4">
      <c r="A134" s="1">
        <v>43414</v>
      </c>
      <c r="B134">
        <f>YEAR(カレンダー[[#This Row],[日付]])</f>
        <v>2018</v>
      </c>
      <c r="C134">
        <f>MONTH(カレンダー[[#This Row],[日付]])</f>
        <v>11</v>
      </c>
    </row>
    <row r="135" spans="1:3" x14ac:dyDescent="0.4">
      <c r="A135" s="1">
        <v>43415</v>
      </c>
      <c r="B135">
        <f>YEAR(カレンダー[[#This Row],[日付]])</f>
        <v>2018</v>
      </c>
      <c r="C135">
        <f>MONTH(カレンダー[[#This Row],[日付]])</f>
        <v>11</v>
      </c>
    </row>
    <row r="136" spans="1:3" x14ac:dyDescent="0.4">
      <c r="A136" s="1">
        <v>43416</v>
      </c>
      <c r="B136">
        <f>YEAR(カレンダー[[#This Row],[日付]])</f>
        <v>2018</v>
      </c>
      <c r="C136">
        <f>MONTH(カレンダー[[#This Row],[日付]])</f>
        <v>11</v>
      </c>
    </row>
    <row r="137" spans="1:3" x14ac:dyDescent="0.4">
      <c r="A137" s="1">
        <v>43417</v>
      </c>
      <c r="B137">
        <f>YEAR(カレンダー[[#This Row],[日付]])</f>
        <v>2018</v>
      </c>
      <c r="C137">
        <f>MONTH(カレンダー[[#This Row],[日付]])</f>
        <v>11</v>
      </c>
    </row>
    <row r="138" spans="1:3" x14ac:dyDescent="0.4">
      <c r="A138" s="1">
        <v>43418</v>
      </c>
      <c r="B138">
        <f>YEAR(カレンダー[[#This Row],[日付]])</f>
        <v>2018</v>
      </c>
      <c r="C138">
        <f>MONTH(カレンダー[[#This Row],[日付]])</f>
        <v>11</v>
      </c>
    </row>
    <row r="139" spans="1:3" x14ac:dyDescent="0.4">
      <c r="A139" s="1">
        <v>43419</v>
      </c>
      <c r="B139">
        <f>YEAR(カレンダー[[#This Row],[日付]])</f>
        <v>2018</v>
      </c>
      <c r="C139">
        <f>MONTH(カレンダー[[#This Row],[日付]])</f>
        <v>11</v>
      </c>
    </row>
    <row r="140" spans="1:3" x14ac:dyDescent="0.4">
      <c r="A140" s="1">
        <v>43420</v>
      </c>
      <c r="B140">
        <f>YEAR(カレンダー[[#This Row],[日付]])</f>
        <v>2018</v>
      </c>
      <c r="C140">
        <f>MONTH(カレンダー[[#This Row],[日付]])</f>
        <v>11</v>
      </c>
    </row>
    <row r="141" spans="1:3" x14ac:dyDescent="0.4">
      <c r="A141" s="1">
        <v>43421</v>
      </c>
      <c r="B141">
        <f>YEAR(カレンダー[[#This Row],[日付]])</f>
        <v>2018</v>
      </c>
      <c r="C141">
        <f>MONTH(カレンダー[[#This Row],[日付]])</f>
        <v>11</v>
      </c>
    </row>
    <row r="142" spans="1:3" x14ac:dyDescent="0.4">
      <c r="A142" s="1">
        <v>43422</v>
      </c>
      <c r="B142">
        <f>YEAR(カレンダー[[#This Row],[日付]])</f>
        <v>2018</v>
      </c>
      <c r="C142">
        <f>MONTH(カレンダー[[#This Row],[日付]])</f>
        <v>11</v>
      </c>
    </row>
    <row r="143" spans="1:3" x14ac:dyDescent="0.4">
      <c r="A143" s="1">
        <v>43423</v>
      </c>
      <c r="B143">
        <f>YEAR(カレンダー[[#This Row],[日付]])</f>
        <v>2018</v>
      </c>
      <c r="C143">
        <f>MONTH(カレンダー[[#This Row],[日付]])</f>
        <v>11</v>
      </c>
    </row>
    <row r="144" spans="1:3" x14ac:dyDescent="0.4">
      <c r="A144" s="1">
        <v>43424</v>
      </c>
      <c r="B144">
        <f>YEAR(カレンダー[[#This Row],[日付]])</f>
        <v>2018</v>
      </c>
      <c r="C144">
        <f>MONTH(カレンダー[[#This Row],[日付]])</f>
        <v>11</v>
      </c>
    </row>
    <row r="145" spans="1:3" x14ac:dyDescent="0.4">
      <c r="A145" s="1">
        <v>43425</v>
      </c>
      <c r="B145">
        <f>YEAR(カレンダー[[#This Row],[日付]])</f>
        <v>2018</v>
      </c>
      <c r="C145">
        <f>MONTH(カレンダー[[#This Row],[日付]])</f>
        <v>11</v>
      </c>
    </row>
    <row r="146" spans="1:3" x14ac:dyDescent="0.4">
      <c r="A146" s="1">
        <v>43426</v>
      </c>
      <c r="B146">
        <f>YEAR(カレンダー[[#This Row],[日付]])</f>
        <v>2018</v>
      </c>
      <c r="C146">
        <f>MONTH(カレンダー[[#This Row],[日付]])</f>
        <v>11</v>
      </c>
    </row>
    <row r="147" spans="1:3" x14ac:dyDescent="0.4">
      <c r="A147" s="1">
        <v>43427</v>
      </c>
      <c r="B147">
        <f>YEAR(カレンダー[[#This Row],[日付]])</f>
        <v>2018</v>
      </c>
      <c r="C147">
        <f>MONTH(カレンダー[[#This Row],[日付]])</f>
        <v>11</v>
      </c>
    </row>
    <row r="148" spans="1:3" x14ac:dyDescent="0.4">
      <c r="A148" s="1">
        <v>43428</v>
      </c>
      <c r="B148">
        <f>YEAR(カレンダー[[#This Row],[日付]])</f>
        <v>2018</v>
      </c>
      <c r="C148">
        <f>MONTH(カレンダー[[#This Row],[日付]])</f>
        <v>11</v>
      </c>
    </row>
    <row r="149" spans="1:3" x14ac:dyDescent="0.4">
      <c r="A149" s="1">
        <v>43429</v>
      </c>
      <c r="B149">
        <f>YEAR(カレンダー[[#This Row],[日付]])</f>
        <v>2018</v>
      </c>
      <c r="C149">
        <f>MONTH(カレンダー[[#This Row],[日付]])</f>
        <v>11</v>
      </c>
    </row>
    <row r="150" spans="1:3" x14ac:dyDescent="0.4">
      <c r="A150" s="1">
        <v>43430</v>
      </c>
      <c r="B150">
        <f>YEAR(カレンダー[[#This Row],[日付]])</f>
        <v>2018</v>
      </c>
      <c r="C150">
        <f>MONTH(カレンダー[[#This Row],[日付]])</f>
        <v>11</v>
      </c>
    </row>
    <row r="151" spans="1:3" x14ac:dyDescent="0.4">
      <c r="A151" s="1">
        <v>43431</v>
      </c>
      <c r="B151">
        <f>YEAR(カレンダー[[#This Row],[日付]])</f>
        <v>2018</v>
      </c>
      <c r="C151">
        <f>MONTH(カレンダー[[#This Row],[日付]])</f>
        <v>11</v>
      </c>
    </row>
    <row r="152" spans="1:3" x14ac:dyDescent="0.4">
      <c r="A152" s="1">
        <v>43432</v>
      </c>
      <c r="B152">
        <f>YEAR(カレンダー[[#This Row],[日付]])</f>
        <v>2018</v>
      </c>
      <c r="C152">
        <f>MONTH(カレンダー[[#This Row],[日付]])</f>
        <v>11</v>
      </c>
    </row>
    <row r="153" spans="1:3" x14ac:dyDescent="0.4">
      <c r="A153" s="1">
        <v>43433</v>
      </c>
      <c r="B153">
        <f>YEAR(カレンダー[[#This Row],[日付]])</f>
        <v>2018</v>
      </c>
      <c r="C153">
        <f>MONTH(カレンダー[[#This Row],[日付]])</f>
        <v>11</v>
      </c>
    </row>
    <row r="154" spans="1:3" x14ac:dyDescent="0.4">
      <c r="A154" s="1">
        <v>43434</v>
      </c>
      <c r="B154">
        <f>YEAR(カレンダー[[#This Row],[日付]])</f>
        <v>2018</v>
      </c>
      <c r="C154">
        <f>MONTH(カレンダー[[#This Row],[日付]])</f>
        <v>11</v>
      </c>
    </row>
    <row r="155" spans="1:3" x14ac:dyDescent="0.4">
      <c r="A155" s="1">
        <v>43435</v>
      </c>
      <c r="B155">
        <f>YEAR(カレンダー[[#This Row],[日付]])</f>
        <v>2018</v>
      </c>
      <c r="C155">
        <f>MONTH(カレンダー[[#This Row],[日付]])</f>
        <v>12</v>
      </c>
    </row>
    <row r="156" spans="1:3" x14ac:dyDescent="0.4">
      <c r="A156" s="1">
        <v>43436</v>
      </c>
      <c r="B156">
        <f>YEAR(カレンダー[[#This Row],[日付]])</f>
        <v>2018</v>
      </c>
      <c r="C156">
        <f>MONTH(カレンダー[[#This Row],[日付]])</f>
        <v>12</v>
      </c>
    </row>
    <row r="157" spans="1:3" x14ac:dyDescent="0.4">
      <c r="A157" s="1">
        <v>43437</v>
      </c>
      <c r="B157">
        <f>YEAR(カレンダー[[#This Row],[日付]])</f>
        <v>2018</v>
      </c>
      <c r="C157">
        <f>MONTH(カレンダー[[#This Row],[日付]])</f>
        <v>12</v>
      </c>
    </row>
    <row r="158" spans="1:3" x14ac:dyDescent="0.4">
      <c r="A158" s="1">
        <v>43438</v>
      </c>
      <c r="B158">
        <f>YEAR(カレンダー[[#This Row],[日付]])</f>
        <v>2018</v>
      </c>
      <c r="C158">
        <f>MONTH(カレンダー[[#This Row],[日付]])</f>
        <v>12</v>
      </c>
    </row>
    <row r="159" spans="1:3" x14ac:dyDescent="0.4">
      <c r="A159" s="1">
        <v>43439</v>
      </c>
      <c r="B159">
        <f>YEAR(カレンダー[[#This Row],[日付]])</f>
        <v>2018</v>
      </c>
      <c r="C159">
        <f>MONTH(カレンダー[[#This Row],[日付]])</f>
        <v>12</v>
      </c>
    </row>
    <row r="160" spans="1:3" x14ac:dyDescent="0.4">
      <c r="A160" s="1">
        <v>43440</v>
      </c>
      <c r="B160">
        <f>YEAR(カレンダー[[#This Row],[日付]])</f>
        <v>2018</v>
      </c>
      <c r="C160">
        <f>MONTH(カレンダー[[#This Row],[日付]])</f>
        <v>12</v>
      </c>
    </row>
    <row r="161" spans="1:3" x14ac:dyDescent="0.4">
      <c r="A161" s="1">
        <v>43441</v>
      </c>
      <c r="B161">
        <f>YEAR(カレンダー[[#This Row],[日付]])</f>
        <v>2018</v>
      </c>
      <c r="C161">
        <f>MONTH(カレンダー[[#This Row],[日付]])</f>
        <v>12</v>
      </c>
    </row>
    <row r="162" spans="1:3" x14ac:dyDescent="0.4">
      <c r="A162" s="1">
        <v>43442</v>
      </c>
      <c r="B162">
        <f>YEAR(カレンダー[[#This Row],[日付]])</f>
        <v>2018</v>
      </c>
      <c r="C162">
        <f>MONTH(カレンダー[[#This Row],[日付]])</f>
        <v>12</v>
      </c>
    </row>
    <row r="163" spans="1:3" x14ac:dyDescent="0.4">
      <c r="A163" s="1">
        <v>43443</v>
      </c>
      <c r="B163">
        <f>YEAR(カレンダー[[#This Row],[日付]])</f>
        <v>2018</v>
      </c>
      <c r="C163">
        <f>MONTH(カレンダー[[#This Row],[日付]])</f>
        <v>12</v>
      </c>
    </row>
    <row r="164" spans="1:3" x14ac:dyDescent="0.4">
      <c r="A164" s="1">
        <v>43444</v>
      </c>
      <c r="B164">
        <f>YEAR(カレンダー[[#This Row],[日付]])</f>
        <v>2018</v>
      </c>
      <c r="C164">
        <f>MONTH(カレンダー[[#This Row],[日付]])</f>
        <v>12</v>
      </c>
    </row>
    <row r="165" spans="1:3" x14ac:dyDescent="0.4">
      <c r="A165" s="1">
        <v>43445</v>
      </c>
      <c r="B165">
        <f>YEAR(カレンダー[[#This Row],[日付]])</f>
        <v>2018</v>
      </c>
      <c r="C165">
        <f>MONTH(カレンダー[[#This Row],[日付]])</f>
        <v>12</v>
      </c>
    </row>
    <row r="166" spans="1:3" x14ac:dyDescent="0.4">
      <c r="A166" s="1">
        <v>43446</v>
      </c>
      <c r="B166">
        <f>YEAR(カレンダー[[#This Row],[日付]])</f>
        <v>2018</v>
      </c>
      <c r="C166">
        <f>MONTH(カレンダー[[#This Row],[日付]])</f>
        <v>12</v>
      </c>
    </row>
    <row r="167" spans="1:3" x14ac:dyDescent="0.4">
      <c r="A167" s="1">
        <v>43447</v>
      </c>
      <c r="B167">
        <f>YEAR(カレンダー[[#This Row],[日付]])</f>
        <v>2018</v>
      </c>
      <c r="C167">
        <f>MONTH(カレンダー[[#This Row],[日付]])</f>
        <v>12</v>
      </c>
    </row>
    <row r="168" spans="1:3" x14ac:dyDescent="0.4">
      <c r="A168" s="1">
        <v>43448</v>
      </c>
      <c r="B168">
        <f>YEAR(カレンダー[[#This Row],[日付]])</f>
        <v>2018</v>
      </c>
      <c r="C168">
        <f>MONTH(カレンダー[[#This Row],[日付]])</f>
        <v>12</v>
      </c>
    </row>
    <row r="169" spans="1:3" x14ac:dyDescent="0.4">
      <c r="A169" s="1">
        <v>43449</v>
      </c>
      <c r="B169">
        <f>YEAR(カレンダー[[#This Row],[日付]])</f>
        <v>2018</v>
      </c>
      <c r="C169">
        <f>MONTH(カレンダー[[#This Row],[日付]])</f>
        <v>12</v>
      </c>
    </row>
    <row r="170" spans="1:3" x14ac:dyDescent="0.4">
      <c r="A170" s="1">
        <v>43450</v>
      </c>
      <c r="B170">
        <f>YEAR(カレンダー[[#This Row],[日付]])</f>
        <v>2018</v>
      </c>
      <c r="C170">
        <f>MONTH(カレンダー[[#This Row],[日付]])</f>
        <v>12</v>
      </c>
    </row>
    <row r="171" spans="1:3" x14ac:dyDescent="0.4">
      <c r="A171" s="1">
        <v>43451</v>
      </c>
      <c r="B171">
        <f>YEAR(カレンダー[[#This Row],[日付]])</f>
        <v>2018</v>
      </c>
      <c r="C171">
        <f>MONTH(カレンダー[[#This Row],[日付]])</f>
        <v>12</v>
      </c>
    </row>
    <row r="172" spans="1:3" x14ac:dyDescent="0.4">
      <c r="A172" s="1">
        <v>43452</v>
      </c>
      <c r="B172">
        <f>YEAR(カレンダー[[#This Row],[日付]])</f>
        <v>2018</v>
      </c>
      <c r="C172">
        <f>MONTH(カレンダー[[#This Row],[日付]])</f>
        <v>12</v>
      </c>
    </row>
    <row r="173" spans="1:3" x14ac:dyDescent="0.4">
      <c r="A173" s="1">
        <v>43453</v>
      </c>
      <c r="B173">
        <f>YEAR(カレンダー[[#This Row],[日付]])</f>
        <v>2018</v>
      </c>
      <c r="C173">
        <f>MONTH(カレンダー[[#This Row],[日付]])</f>
        <v>12</v>
      </c>
    </row>
    <row r="174" spans="1:3" x14ac:dyDescent="0.4">
      <c r="A174" s="1">
        <v>43454</v>
      </c>
      <c r="B174">
        <f>YEAR(カレンダー[[#This Row],[日付]])</f>
        <v>2018</v>
      </c>
      <c r="C174">
        <f>MONTH(カレンダー[[#This Row],[日付]])</f>
        <v>12</v>
      </c>
    </row>
    <row r="175" spans="1:3" x14ac:dyDescent="0.4">
      <c r="A175" s="1">
        <v>43455</v>
      </c>
      <c r="B175">
        <f>YEAR(カレンダー[[#This Row],[日付]])</f>
        <v>2018</v>
      </c>
      <c r="C175">
        <f>MONTH(カレンダー[[#This Row],[日付]])</f>
        <v>12</v>
      </c>
    </row>
    <row r="176" spans="1:3" x14ac:dyDescent="0.4">
      <c r="A176" s="1">
        <v>43456</v>
      </c>
      <c r="B176">
        <f>YEAR(カレンダー[[#This Row],[日付]])</f>
        <v>2018</v>
      </c>
      <c r="C176">
        <f>MONTH(カレンダー[[#This Row],[日付]])</f>
        <v>12</v>
      </c>
    </row>
    <row r="177" spans="1:3" x14ac:dyDescent="0.4">
      <c r="A177" s="1">
        <v>43457</v>
      </c>
      <c r="B177">
        <f>YEAR(カレンダー[[#This Row],[日付]])</f>
        <v>2018</v>
      </c>
      <c r="C177">
        <f>MONTH(カレンダー[[#This Row],[日付]])</f>
        <v>12</v>
      </c>
    </row>
    <row r="178" spans="1:3" x14ac:dyDescent="0.4">
      <c r="A178" s="1">
        <v>43458</v>
      </c>
      <c r="B178">
        <f>YEAR(カレンダー[[#This Row],[日付]])</f>
        <v>2018</v>
      </c>
      <c r="C178">
        <f>MONTH(カレンダー[[#This Row],[日付]])</f>
        <v>12</v>
      </c>
    </row>
    <row r="179" spans="1:3" x14ac:dyDescent="0.4">
      <c r="A179" s="1">
        <v>43459</v>
      </c>
      <c r="B179">
        <f>YEAR(カレンダー[[#This Row],[日付]])</f>
        <v>2018</v>
      </c>
      <c r="C179">
        <f>MONTH(カレンダー[[#This Row],[日付]])</f>
        <v>12</v>
      </c>
    </row>
    <row r="180" spans="1:3" x14ac:dyDescent="0.4">
      <c r="A180" s="1">
        <v>43460</v>
      </c>
      <c r="B180">
        <f>YEAR(カレンダー[[#This Row],[日付]])</f>
        <v>2018</v>
      </c>
      <c r="C180">
        <f>MONTH(カレンダー[[#This Row],[日付]])</f>
        <v>12</v>
      </c>
    </row>
    <row r="181" spans="1:3" x14ac:dyDescent="0.4">
      <c r="A181" s="1">
        <v>43461</v>
      </c>
      <c r="B181">
        <f>YEAR(カレンダー[[#This Row],[日付]])</f>
        <v>2018</v>
      </c>
      <c r="C181">
        <f>MONTH(カレンダー[[#This Row],[日付]])</f>
        <v>12</v>
      </c>
    </row>
    <row r="182" spans="1:3" x14ac:dyDescent="0.4">
      <c r="A182" s="1">
        <v>43462</v>
      </c>
      <c r="B182">
        <f>YEAR(カレンダー[[#This Row],[日付]])</f>
        <v>2018</v>
      </c>
      <c r="C182">
        <f>MONTH(カレンダー[[#This Row],[日付]])</f>
        <v>12</v>
      </c>
    </row>
    <row r="183" spans="1:3" x14ac:dyDescent="0.4">
      <c r="A183" s="1">
        <v>43463</v>
      </c>
      <c r="B183">
        <f>YEAR(カレンダー[[#This Row],[日付]])</f>
        <v>2018</v>
      </c>
      <c r="C183">
        <f>MONTH(カレンダー[[#This Row],[日付]])</f>
        <v>12</v>
      </c>
    </row>
    <row r="184" spans="1:3" x14ac:dyDescent="0.4">
      <c r="A184" s="1">
        <v>43464</v>
      </c>
      <c r="B184">
        <f>YEAR(カレンダー[[#This Row],[日付]])</f>
        <v>2018</v>
      </c>
      <c r="C184">
        <f>MONTH(カレンダー[[#This Row],[日付]])</f>
        <v>12</v>
      </c>
    </row>
    <row r="185" spans="1:3" x14ac:dyDescent="0.4">
      <c r="A185" s="1">
        <v>43465</v>
      </c>
      <c r="B185">
        <f>YEAR(カレンダー[[#This Row],[日付]])</f>
        <v>2018</v>
      </c>
      <c r="C185">
        <f>MONTH(カレンダー[[#This Row],[日付]])</f>
        <v>12</v>
      </c>
    </row>
    <row r="186" spans="1:3" x14ac:dyDescent="0.4">
      <c r="A186" s="1">
        <v>43466</v>
      </c>
      <c r="B186">
        <f>YEAR(カレンダー[[#This Row],[日付]])</f>
        <v>2019</v>
      </c>
      <c r="C186">
        <f>MONTH(カレンダー[[#This Row],[日付]])</f>
        <v>1</v>
      </c>
    </row>
    <row r="187" spans="1:3" x14ac:dyDescent="0.4">
      <c r="A187" s="1">
        <v>43467</v>
      </c>
      <c r="B187">
        <f>YEAR(カレンダー[[#This Row],[日付]])</f>
        <v>2019</v>
      </c>
      <c r="C187">
        <f>MONTH(カレンダー[[#This Row],[日付]])</f>
        <v>1</v>
      </c>
    </row>
    <row r="188" spans="1:3" x14ac:dyDescent="0.4">
      <c r="A188" s="1">
        <v>43468</v>
      </c>
      <c r="B188">
        <f>YEAR(カレンダー[[#This Row],[日付]])</f>
        <v>2019</v>
      </c>
      <c r="C188">
        <f>MONTH(カレンダー[[#This Row],[日付]])</f>
        <v>1</v>
      </c>
    </row>
    <row r="189" spans="1:3" x14ac:dyDescent="0.4">
      <c r="A189" s="1">
        <v>43469</v>
      </c>
      <c r="B189">
        <f>YEAR(カレンダー[[#This Row],[日付]])</f>
        <v>2019</v>
      </c>
      <c r="C189">
        <f>MONTH(カレンダー[[#This Row],[日付]])</f>
        <v>1</v>
      </c>
    </row>
    <row r="190" spans="1:3" x14ac:dyDescent="0.4">
      <c r="A190" s="1">
        <v>43470</v>
      </c>
      <c r="B190">
        <f>YEAR(カレンダー[[#This Row],[日付]])</f>
        <v>2019</v>
      </c>
      <c r="C190">
        <f>MONTH(カレンダー[[#This Row],[日付]])</f>
        <v>1</v>
      </c>
    </row>
    <row r="191" spans="1:3" x14ac:dyDescent="0.4">
      <c r="A191" s="1">
        <v>43471</v>
      </c>
      <c r="B191">
        <f>YEAR(カレンダー[[#This Row],[日付]])</f>
        <v>2019</v>
      </c>
      <c r="C191">
        <f>MONTH(カレンダー[[#This Row],[日付]])</f>
        <v>1</v>
      </c>
    </row>
    <row r="192" spans="1:3" x14ac:dyDescent="0.4">
      <c r="A192" s="1">
        <v>43472</v>
      </c>
      <c r="B192">
        <f>YEAR(カレンダー[[#This Row],[日付]])</f>
        <v>2019</v>
      </c>
      <c r="C192">
        <f>MONTH(カレンダー[[#This Row],[日付]])</f>
        <v>1</v>
      </c>
    </row>
    <row r="193" spans="1:3" x14ac:dyDescent="0.4">
      <c r="A193" s="1">
        <v>43473</v>
      </c>
      <c r="B193">
        <f>YEAR(カレンダー[[#This Row],[日付]])</f>
        <v>2019</v>
      </c>
      <c r="C193">
        <f>MONTH(カレンダー[[#This Row],[日付]])</f>
        <v>1</v>
      </c>
    </row>
    <row r="194" spans="1:3" x14ac:dyDescent="0.4">
      <c r="A194" s="1">
        <v>43474</v>
      </c>
      <c r="B194">
        <f>YEAR(カレンダー[[#This Row],[日付]])</f>
        <v>2019</v>
      </c>
      <c r="C194">
        <f>MONTH(カレンダー[[#This Row],[日付]])</f>
        <v>1</v>
      </c>
    </row>
    <row r="195" spans="1:3" x14ac:dyDescent="0.4">
      <c r="A195" s="1">
        <v>43475</v>
      </c>
      <c r="B195">
        <f>YEAR(カレンダー[[#This Row],[日付]])</f>
        <v>2019</v>
      </c>
      <c r="C195">
        <f>MONTH(カレンダー[[#This Row],[日付]])</f>
        <v>1</v>
      </c>
    </row>
    <row r="196" spans="1:3" x14ac:dyDescent="0.4">
      <c r="A196" s="1">
        <v>43476</v>
      </c>
      <c r="B196">
        <f>YEAR(カレンダー[[#This Row],[日付]])</f>
        <v>2019</v>
      </c>
      <c r="C196">
        <f>MONTH(カレンダー[[#This Row],[日付]])</f>
        <v>1</v>
      </c>
    </row>
    <row r="197" spans="1:3" x14ac:dyDescent="0.4">
      <c r="A197" s="1">
        <v>43477</v>
      </c>
      <c r="B197">
        <f>YEAR(カレンダー[[#This Row],[日付]])</f>
        <v>2019</v>
      </c>
      <c r="C197">
        <f>MONTH(カレンダー[[#This Row],[日付]])</f>
        <v>1</v>
      </c>
    </row>
    <row r="198" spans="1:3" x14ac:dyDescent="0.4">
      <c r="A198" s="1">
        <v>43478</v>
      </c>
      <c r="B198">
        <f>YEAR(カレンダー[[#This Row],[日付]])</f>
        <v>2019</v>
      </c>
      <c r="C198">
        <f>MONTH(カレンダー[[#This Row],[日付]])</f>
        <v>1</v>
      </c>
    </row>
    <row r="199" spans="1:3" x14ac:dyDescent="0.4">
      <c r="A199" s="1">
        <v>43479</v>
      </c>
      <c r="B199">
        <f>YEAR(カレンダー[[#This Row],[日付]])</f>
        <v>2019</v>
      </c>
      <c r="C199">
        <f>MONTH(カレンダー[[#This Row],[日付]])</f>
        <v>1</v>
      </c>
    </row>
    <row r="200" spans="1:3" x14ac:dyDescent="0.4">
      <c r="A200" s="1">
        <v>43480</v>
      </c>
      <c r="B200">
        <f>YEAR(カレンダー[[#This Row],[日付]])</f>
        <v>2019</v>
      </c>
      <c r="C200">
        <f>MONTH(カレンダー[[#This Row],[日付]])</f>
        <v>1</v>
      </c>
    </row>
    <row r="201" spans="1:3" x14ac:dyDescent="0.4">
      <c r="A201" s="1">
        <v>43481</v>
      </c>
      <c r="B201">
        <f>YEAR(カレンダー[[#This Row],[日付]])</f>
        <v>2019</v>
      </c>
      <c r="C201">
        <f>MONTH(カレンダー[[#This Row],[日付]])</f>
        <v>1</v>
      </c>
    </row>
    <row r="202" spans="1:3" x14ac:dyDescent="0.4">
      <c r="A202" s="1">
        <v>43482</v>
      </c>
      <c r="B202">
        <f>YEAR(カレンダー[[#This Row],[日付]])</f>
        <v>2019</v>
      </c>
      <c r="C202">
        <f>MONTH(カレンダー[[#This Row],[日付]])</f>
        <v>1</v>
      </c>
    </row>
    <row r="203" spans="1:3" x14ac:dyDescent="0.4">
      <c r="A203" s="1">
        <v>43483</v>
      </c>
      <c r="B203">
        <f>YEAR(カレンダー[[#This Row],[日付]])</f>
        <v>2019</v>
      </c>
      <c r="C203">
        <f>MONTH(カレンダー[[#This Row],[日付]])</f>
        <v>1</v>
      </c>
    </row>
    <row r="204" spans="1:3" x14ac:dyDescent="0.4">
      <c r="A204" s="1">
        <v>43484</v>
      </c>
      <c r="B204">
        <f>YEAR(カレンダー[[#This Row],[日付]])</f>
        <v>2019</v>
      </c>
      <c r="C204">
        <f>MONTH(カレンダー[[#This Row],[日付]])</f>
        <v>1</v>
      </c>
    </row>
    <row r="205" spans="1:3" x14ac:dyDescent="0.4">
      <c r="A205" s="1">
        <v>43485</v>
      </c>
      <c r="B205">
        <f>YEAR(カレンダー[[#This Row],[日付]])</f>
        <v>2019</v>
      </c>
      <c r="C205">
        <f>MONTH(カレンダー[[#This Row],[日付]])</f>
        <v>1</v>
      </c>
    </row>
    <row r="206" spans="1:3" x14ac:dyDescent="0.4">
      <c r="A206" s="1">
        <v>43486</v>
      </c>
      <c r="B206">
        <f>YEAR(カレンダー[[#This Row],[日付]])</f>
        <v>2019</v>
      </c>
      <c r="C206">
        <f>MONTH(カレンダー[[#This Row],[日付]])</f>
        <v>1</v>
      </c>
    </row>
    <row r="207" spans="1:3" x14ac:dyDescent="0.4">
      <c r="A207" s="1">
        <v>43487</v>
      </c>
      <c r="B207">
        <f>YEAR(カレンダー[[#This Row],[日付]])</f>
        <v>2019</v>
      </c>
      <c r="C207">
        <f>MONTH(カレンダー[[#This Row],[日付]])</f>
        <v>1</v>
      </c>
    </row>
    <row r="208" spans="1:3" x14ac:dyDescent="0.4">
      <c r="A208" s="1">
        <v>43488</v>
      </c>
      <c r="B208">
        <f>YEAR(カレンダー[[#This Row],[日付]])</f>
        <v>2019</v>
      </c>
      <c r="C208">
        <f>MONTH(カレンダー[[#This Row],[日付]])</f>
        <v>1</v>
      </c>
    </row>
    <row r="209" spans="1:3" x14ac:dyDescent="0.4">
      <c r="A209" s="1">
        <v>43489</v>
      </c>
      <c r="B209">
        <f>YEAR(カレンダー[[#This Row],[日付]])</f>
        <v>2019</v>
      </c>
      <c r="C209">
        <f>MONTH(カレンダー[[#This Row],[日付]])</f>
        <v>1</v>
      </c>
    </row>
    <row r="210" spans="1:3" x14ac:dyDescent="0.4">
      <c r="A210" s="1">
        <v>43490</v>
      </c>
      <c r="B210">
        <f>YEAR(カレンダー[[#This Row],[日付]])</f>
        <v>2019</v>
      </c>
      <c r="C210">
        <f>MONTH(カレンダー[[#This Row],[日付]])</f>
        <v>1</v>
      </c>
    </row>
    <row r="211" spans="1:3" x14ac:dyDescent="0.4">
      <c r="A211" s="1">
        <v>43491</v>
      </c>
      <c r="B211">
        <f>YEAR(カレンダー[[#This Row],[日付]])</f>
        <v>2019</v>
      </c>
      <c r="C211">
        <f>MONTH(カレンダー[[#This Row],[日付]])</f>
        <v>1</v>
      </c>
    </row>
    <row r="212" spans="1:3" x14ac:dyDescent="0.4">
      <c r="A212" s="1">
        <v>43492</v>
      </c>
      <c r="B212">
        <f>YEAR(カレンダー[[#This Row],[日付]])</f>
        <v>2019</v>
      </c>
      <c r="C212">
        <f>MONTH(カレンダー[[#This Row],[日付]])</f>
        <v>1</v>
      </c>
    </row>
    <row r="213" spans="1:3" x14ac:dyDescent="0.4">
      <c r="A213" s="1">
        <v>43493</v>
      </c>
      <c r="B213">
        <f>YEAR(カレンダー[[#This Row],[日付]])</f>
        <v>2019</v>
      </c>
      <c r="C213">
        <f>MONTH(カレンダー[[#This Row],[日付]])</f>
        <v>1</v>
      </c>
    </row>
    <row r="214" spans="1:3" x14ac:dyDescent="0.4">
      <c r="A214" s="1">
        <v>43494</v>
      </c>
      <c r="B214">
        <f>YEAR(カレンダー[[#This Row],[日付]])</f>
        <v>2019</v>
      </c>
      <c r="C214">
        <f>MONTH(カレンダー[[#This Row],[日付]])</f>
        <v>1</v>
      </c>
    </row>
    <row r="215" spans="1:3" x14ac:dyDescent="0.4">
      <c r="A215" s="1">
        <v>43495</v>
      </c>
      <c r="B215">
        <f>YEAR(カレンダー[[#This Row],[日付]])</f>
        <v>2019</v>
      </c>
      <c r="C215">
        <f>MONTH(カレンダー[[#This Row],[日付]])</f>
        <v>1</v>
      </c>
    </row>
    <row r="216" spans="1:3" x14ac:dyDescent="0.4">
      <c r="A216" s="1">
        <v>43496</v>
      </c>
      <c r="B216">
        <f>YEAR(カレンダー[[#This Row],[日付]])</f>
        <v>2019</v>
      </c>
      <c r="C216">
        <f>MONTH(カレンダー[[#This Row],[日付]])</f>
        <v>1</v>
      </c>
    </row>
    <row r="217" spans="1:3" x14ac:dyDescent="0.4">
      <c r="A217" s="1">
        <v>43497</v>
      </c>
      <c r="B217">
        <f>YEAR(カレンダー[[#This Row],[日付]])</f>
        <v>2019</v>
      </c>
      <c r="C217">
        <f>MONTH(カレンダー[[#This Row],[日付]])</f>
        <v>2</v>
      </c>
    </row>
    <row r="218" spans="1:3" x14ac:dyDescent="0.4">
      <c r="A218" s="1">
        <v>43498</v>
      </c>
      <c r="B218">
        <f>YEAR(カレンダー[[#This Row],[日付]])</f>
        <v>2019</v>
      </c>
      <c r="C218">
        <f>MONTH(カレンダー[[#This Row],[日付]])</f>
        <v>2</v>
      </c>
    </row>
    <row r="219" spans="1:3" x14ac:dyDescent="0.4">
      <c r="A219" s="1">
        <v>43499</v>
      </c>
      <c r="B219">
        <f>YEAR(カレンダー[[#This Row],[日付]])</f>
        <v>2019</v>
      </c>
      <c r="C219">
        <f>MONTH(カレンダー[[#This Row],[日付]])</f>
        <v>2</v>
      </c>
    </row>
    <row r="220" spans="1:3" x14ac:dyDescent="0.4">
      <c r="A220" s="1">
        <v>43500</v>
      </c>
      <c r="B220">
        <f>YEAR(カレンダー[[#This Row],[日付]])</f>
        <v>2019</v>
      </c>
      <c r="C220">
        <f>MONTH(カレンダー[[#This Row],[日付]])</f>
        <v>2</v>
      </c>
    </row>
    <row r="221" spans="1:3" x14ac:dyDescent="0.4">
      <c r="A221" s="1">
        <v>43501</v>
      </c>
      <c r="B221">
        <f>YEAR(カレンダー[[#This Row],[日付]])</f>
        <v>2019</v>
      </c>
      <c r="C221">
        <f>MONTH(カレンダー[[#This Row],[日付]])</f>
        <v>2</v>
      </c>
    </row>
    <row r="222" spans="1:3" x14ac:dyDescent="0.4">
      <c r="A222" s="1">
        <v>43502</v>
      </c>
      <c r="B222">
        <f>YEAR(カレンダー[[#This Row],[日付]])</f>
        <v>2019</v>
      </c>
      <c r="C222">
        <f>MONTH(カレンダー[[#This Row],[日付]])</f>
        <v>2</v>
      </c>
    </row>
    <row r="223" spans="1:3" x14ac:dyDescent="0.4">
      <c r="A223" s="1">
        <v>43503</v>
      </c>
      <c r="B223">
        <f>YEAR(カレンダー[[#This Row],[日付]])</f>
        <v>2019</v>
      </c>
      <c r="C223">
        <f>MONTH(カレンダー[[#This Row],[日付]])</f>
        <v>2</v>
      </c>
    </row>
    <row r="224" spans="1:3" x14ac:dyDescent="0.4">
      <c r="A224" s="1">
        <v>43504</v>
      </c>
      <c r="B224">
        <f>YEAR(カレンダー[[#This Row],[日付]])</f>
        <v>2019</v>
      </c>
      <c r="C224">
        <f>MONTH(カレンダー[[#This Row],[日付]])</f>
        <v>2</v>
      </c>
    </row>
    <row r="225" spans="1:3" x14ac:dyDescent="0.4">
      <c r="A225" s="1">
        <v>43505</v>
      </c>
      <c r="B225">
        <f>YEAR(カレンダー[[#This Row],[日付]])</f>
        <v>2019</v>
      </c>
      <c r="C225">
        <f>MONTH(カレンダー[[#This Row],[日付]])</f>
        <v>2</v>
      </c>
    </row>
    <row r="226" spans="1:3" x14ac:dyDescent="0.4">
      <c r="A226" s="1">
        <v>43506</v>
      </c>
      <c r="B226">
        <f>YEAR(カレンダー[[#This Row],[日付]])</f>
        <v>2019</v>
      </c>
      <c r="C226">
        <f>MONTH(カレンダー[[#This Row],[日付]])</f>
        <v>2</v>
      </c>
    </row>
    <row r="227" spans="1:3" x14ac:dyDescent="0.4">
      <c r="A227" s="1">
        <v>43507</v>
      </c>
      <c r="B227">
        <f>YEAR(カレンダー[[#This Row],[日付]])</f>
        <v>2019</v>
      </c>
      <c r="C227">
        <f>MONTH(カレンダー[[#This Row],[日付]])</f>
        <v>2</v>
      </c>
    </row>
    <row r="228" spans="1:3" x14ac:dyDescent="0.4">
      <c r="A228" s="1">
        <v>43508</v>
      </c>
      <c r="B228">
        <f>YEAR(カレンダー[[#This Row],[日付]])</f>
        <v>2019</v>
      </c>
      <c r="C228">
        <f>MONTH(カレンダー[[#This Row],[日付]])</f>
        <v>2</v>
      </c>
    </row>
    <row r="229" spans="1:3" x14ac:dyDescent="0.4">
      <c r="A229" s="1">
        <v>43509</v>
      </c>
      <c r="B229">
        <f>YEAR(カレンダー[[#This Row],[日付]])</f>
        <v>2019</v>
      </c>
      <c r="C229">
        <f>MONTH(カレンダー[[#This Row],[日付]])</f>
        <v>2</v>
      </c>
    </row>
    <row r="230" spans="1:3" x14ac:dyDescent="0.4">
      <c r="A230" s="1">
        <v>43510</v>
      </c>
      <c r="B230">
        <f>YEAR(カレンダー[[#This Row],[日付]])</f>
        <v>2019</v>
      </c>
      <c r="C230">
        <f>MONTH(カレンダー[[#This Row],[日付]])</f>
        <v>2</v>
      </c>
    </row>
    <row r="231" spans="1:3" x14ac:dyDescent="0.4">
      <c r="A231" s="1">
        <v>43511</v>
      </c>
      <c r="B231">
        <f>YEAR(カレンダー[[#This Row],[日付]])</f>
        <v>2019</v>
      </c>
      <c r="C231">
        <f>MONTH(カレンダー[[#This Row],[日付]])</f>
        <v>2</v>
      </c>
    </row>
    <row r="232" spans="1:3" x14ac:dyDescent="0.4">
      <c r="A232" s="1">
        <v>43512</v>
      </c>
      <c r="B232">
        <f>YEAR(カレンダー[[#This Row],[日付]])</f>
        <v>2019</v>
      </c>
      <c r="C232">
        <f>MONTH(カレンダー[[#This Row],[日付]])</f>
        <v>2</v>
      </c>
    </row>
    <row r="233" spans="1:3" x14ac:dyDescent="0.4">
      <c r="A233" s="1">
        <v>43513</v>
      </c>
      <c r="B233">
        <f>YEAR(カレンダー[[#This Row],[日付]])</f>
        <v>2019</v>
      </c>
      <c r="C233">
        <f>MONTH(カレンダー[[#This Row],[日付]])</f>
        <v>2</v>
      </c>
    </row>
    <row r="234" spans="1:3" x14ac:dyDescent="0.4">
      <c r="A234" s="1">
        <v>43514</v>
      </c>
      <c r="B234">
        <f>YEAR(カレンダー[[#This Row],[日付]])</f>
        <v>2019</v>
      </c>
      <c r="C234">
        <f>MONTH(カレンダー[[#This Row],[日付]])</f>
        <v>2</v>
      </c>
    </row>
    <row r="235" spans="1:3" x14ac:dyDescent="0.4">
      <c r="A235" s="1">
        <v>43515</v>
      </c>
      <c r="B235">
        <f>YEAR(カレンダー[[#This Row],[日付]])</f>
        <v>2019</v>
      </c>
      <c r="C235">
        <f>MONTH(カレンダー[[#This Row],[日付]])</f>
        <v>2</v>
      </c>
    </row>
    <row r="236" spans="1:3" x14ac:dyDescent="0.4">
      <c r="A236" s="1">
        <v>43516</v>
      </c>
      <c r="B236">
        <f>YEAR(カレンダー[[#This Row],[日付]])</f>
        <v>2019</v>
      </c>
      <c r="C236">
        <f>MONTH(カレンダー[[#This Row],[日付]])</f>
        <v>2</v>
      </c>
    </row>
    <row r="237" spans="1:3" x14ac:dyDescent="0.4">
      <c r="A237" s="1">
        <v>43517</v>
      </c>
      <c r="B237">
        <f>YEAR(カレンダー[[#This Row],[日付]])</f>
        <v>2019</v>
      </c>
      <c r="C237">
        <f>MONTH(カレンダー[[#This Row],[日付]])</f>
        <v>2</v>
      </c>
    </row>
    <row r="238" spans="1:3" x14ac:dyDescent="0.4">
      <c r="A238" s="1">
        <v>43518</v>
      </c>
      <c r="B238">
        <f>YEAR(カレンダー[[#This Row],[日付]])</f>
        <v>2019</v>
      </c>
      <c r="C238">
        <f>MONTH(カレンダー[[#This Row],[日付]])</f>
        <v>2</v>
      </c>
    </row>
    <row r="239" spans="1:3" x14ac:dyDescent="0.4">
      <c r="A239" s="1">
        <v>43519</v>
      </c>
      <c r="B239">
        <f>YEAR(カレンダー[[#This Row],[日付]])</f>
        <v>2019</v>
      </c>
      <c r="C239">
        <f>MONTH(カレンダー[[#This Row],[日付]])</f>
        <v>2</v>
      </c>
    </row>
    <row r="240" spans="1:3" x14ac:dyDescent="0.4">
      <c r="A240" s="1">
        <v>43520</v>
      </c>
      <c r="B240">
        <f>YEAR(カレンダー[[#This Row],[日付]])</f>
        <v>2019</v>
      </c>
      <c r="C240">
        <f>MONTH(カレンダー[[#This Row],[日付]])</f>
        <v>2</v>
      </c>
    </row>
    <row r="241" spans="1:3" x14ac:dyDescent="0.4">
      <c r="A241" s="1">
        <v>43521</v>
      </c>
      <c r="B241">
        <f>YEAR(カレンダー[[#This Row],[日付]])</f>
        <v>2019</v>
      </c>
      <c r="C241">
        <f>MONTH(カレンダー[[#This Row],[日付]])</f>
        <v>2</v>
      </c>
    </row>
    <row r="242" spans="1:3" x14ac:dyDescent="0.4">
      <c r="A242" s="1">
        <v>43522</v>
      </c>
      <c r="B242">
        <f>YEAR(カレンダー[[#This Row],[日付]])</f>
        <v>2019</v>
      </c>
      <c r="C242">
        <f>MONTH(カレンダー[[#This Row],[日付]])</f>
        <v>2</v>
      </c>
    </row>
    <row r="243" spans="1:3" x14ac:dyDescent="0.4">
      <c r="A243" s="1">
        <v>43523</v>
      </c>
      <c r="B243">
        <f>YEAR(カレンダー[[#This Row],[日付]])</f>
        <v>2019</v>
      </c>
      <c r="C243">
        <f>MONTH(カレンダー[[#This Row],[日付]])</f>
        <v>2</v>
      </c>
    </row>
    <row r="244" spans="1:3" x14ac:dyDescent="0.4">
      <c r="A244" s="1">
        <v>43524</v>
      </c>
      <c r="B244">
        <f>YEAR(カレンダー[[#This Row],[日付]])</f>
        <v>2019</v>
      </c>
      <c r="C244">
        <f>MONTH(カレンダー[[#This Row],[日付]])</f>
        <v>2</v>
      </c>
    </row>
    <row r="245" spans="1:3" x14ac:dyDescent="0.4">
      <c r="A245" s="1">
        <v>43525</v>
      </c>
      <c r="B245">
        <f>YEAR(カレンダー[[#This Row],[日付]])</f>
        <v>2019</v>
      </c>
      <c r="C245">
        <f>MONTH(カレンダー[[#This Row],[日付]])</f>
        <v>3</v>
      </c>
    </row>
    <row r="246" spans="1:3" x14ac:dyDescent="0.4">
      <c r="A246" s="1">
        <v>43526</v>
      </c>
      <c r="B246">
        <f>YEAR(カレンダー[[#This Row],[日付]])</f>
        <v>2019</v>
      </c>
      <c r="C246">
        <f>MONTH(カレンダー[[#This Row],[日付]])</f>
        <v>3</v>
      </c>
    </row>
    <row r="247" spans="1:3" x14ac:dyDescent="0.4">
      <c r="A247" s="1">
        <v>43527</v>
      </c>
      <c r="B247">
        <f>YEAR(カレンダー[[#This Row],[日付]])</f>
        <v>2019</v>
      </c>
      <c r="C247">
        <f>MONTH(カレンダー[[#This Row],[日付]])</f>
        <v>3</v>
      </c>
    </row>
    <row r="248" spans="1:3" x14ac:dyDescent="0.4">
      <c r="A248" s="1">
        <v>43528</v>
      </c>
      <c r="B248">
        <f>YEAR(カレンダー[[#This Row],[日付]])</f>
        <v>2019</v>
      </c>
      <c r="C248">
        <f>MONTH(カレンダー[[#This Row],[日付]])</f>
        <v>3</v>
      </c>
    </row>
    <row r="249" spans="1:3" x14ac:dyDescent="0.4">
      <c r="A249" s="1">
        <v>43529</v>
      </c>
      <c r="B249">
        <f>YEAR(カレンダー[[#This Row],[日付]])</f>
        <v>2019</v>
      </c>
      <c r="C249">
        <f>MONTH(カレンダー[[#This Row],[日付]])</f>
        <v>3</v>
      </c>
    </row>
    <row r="250" spans="1:3" x14ac:dyDescent="0.4">
      <c r="A250" s="1">
        <v>43530</v>
      </c>
      <c r="B250">
        <f>YEAR(カレンダー[[#This Row],[日付]])</f>
        <v>2019</v>
      </c>
      <c r="C250">
        <f>MONTH(カレンダー[[#This Row],[日付]])</f>
        <v>3</v>
      </c>
    </row>
    <row r="251" spans="1:3" x14ac:dyDescent="0.4">
      <c r="A251" s="1">
        <v>43531</v>
      </c>
      <c r="B251">
        <f>YEAR(カレンダー[[#This Row],[日付]])</f>
        <v>2019</v>
      </c>
      <c r="C251">
        <f>MONTH(カレンダー[[#This Row],[日付]])</f>
        <v>3</v>
      </c>
    </row>
    <row r="252" spans="1:3" x14ac:dyDescent="0.4">
      <c r="A252" s="1">
        <v>43532</v>
      </c>
      <c r="B252">
        <f>YEAR(カレンダー[[#This Row],[日付]])</f>
        <v>2019</v>
      </c>
      <c r="C252">
        <f>MONTH(カレンダー[[#This Row],[日付]])</f>
        <v>3</v>
      </c>
    </row>
    <row r="253" spans="1:3" x14ac:dyDescent="0.4">
      <c r="A253" s="1">
        <v>43533</v>
      </c>
      <c r="B253">
        <f>YEAR(カレンダー[[#This Row],[日付]])</f>
        <v>2019</v>
      </c>
      <c r="C253">
        <f>MONTH(カレンダー[[#This Row],[日付]])</f>
        <v>3</v>
      </c>
    </row>
    <row r="254" spans="1:3" x14ac:dyDescent="0.4">
      <c r="A254" s="1">
        <v>43534</v>
      </c>
      <c r="B254">
        <f>YEAR(カレンダー[[#This Row],[日付]])</f>
        <v>2019</v>
      </c>
      <c r="C254">
        <f>MONTH(カレンダー[[#This Row],[日付]])</f>
        <v>3</v>
      </c>
    </row>
    <row r="255" spans="1:3" x14ac:dyDescent="0.4">
      <c r="A255" s="1">
        <v>43535</v>
      </c>
      <c r="B255">
        <f>YEAR(カレンダー[[#This Row],[日付]])</f>
        <v>2019</v>
      </c>
      <c r="C255">
        <f>MONTH(カレンダー[[#This Row],[日付]])</f>
        <v>3</v>
      </c>
    </row>
    <row r="256" spans="1:3" x14ac:dyDescent="0.4">
      <c r="A256" s="1">
        <v>43536</v>
      </c>
      <c r="B256">
        <f>YEAR(カレンダー[[#This Row],[日付]])</f>
        <v>2019</v>
      </c>
      <c r="C256">
        <f>MONTH(カレンダー[[#This Row],[日付]])</f>
        <v>3</v>
      </c>
    </row>
    <row r="257" spans="1:3" x14ac:dyDescent="0.4">
      <c r="A257" s="1">
        <v>43537</v>
      </c>
      <c r="B257">
        <f>YEAR(カレンダー[[#This Row],[日付]])</f>
        <v>2019</v>
      </c>
      <c r="C257">
        <f>MONTH(カレンダー[[#This Row],[日付]])</f>
        <v>3</v>
      </c>
    </row>
    <row r="258" spans="1:3" x14ac:dyDescent="0.4">
      <c r="A258" s="1">
        <v>43538</v>
      </c>
      <c r="B258">
        <f>YEAR(カレンダー[[#This Row],[日付]])</f>
        <v>2019</v>
      </c>
      <c r="C258">
        <f>MONTH(カレンダー[[#This Row],[日付]])</f>
        <v>3</v>
      </c>
    </row>
    <row r="259" spans="1:3" x14ac:dyDescent="0.4">
      <c r="A259" s="1">
        <v>43539</v>
      </c>
      <c r="B259">
        <f>YEAR(カレンダー[[#This Row],[日付]])</f>
        <v>2019</v>
      </c>
      <c r="C259">
        <f>MONTH(カレンダー[[#This Row],[日付]])</f>
        <v>3</v>
      </c>
    </row>
    <row r="260" spans="1:3" x14ac:dyDescent="0.4">
      <c r="A260" s="1">
        <v>43540</v>
      </c>
      <c r="B260">
        <f>YEAR(カレンダー[[#This Row],[日付]])</f>
        <v>2019</v>
      </c>
      <c r="C260">
        <f>MONTH(カレンダー[[#This Row],[日付]])</f>
        <v>3</v>
      </c>
    </row>
    <row r="261" spans="1:3" x14ac:dyDescent="0.4">
      <c r="A261" s="1">
        <v>43541</v>
      </c>
      <c r="B261">
        <f>YEAR(カレンダー[[#This Row],[日付]])</f>
        <v>2019</v>
      </c>
      <c r="C261">
        <f>MONTH(カレンダー[[#This Row],[日付]])</f>
        <v>3</v>
      </c>
    </row>
    <row r="262" spans="1:3" x14ac:dyDescent="0.4">
      <c r="A262" s="1">
        <v>43542</v>
      </c>
      <c r="B262">
        <f>YEAR(カレンダー[[#This Row],[日付]])</f>
        <v>2019</v>
      </c>
      <c r="C262">
        <f>MONTH(カレンダー[[#This Row],[日付]])</f>
        <v>3</v>
      </c>
    </row>
    <row r="263" spans="1:3" x14ac:dyDescent="0.4">
      <c r="A263" s="1">
        <v>43543</v>
      </c>
      <c r="B263">
        <f>YEAR(カレンダー[[#This Row],[日付]])</f>
        <v>2019</v>
      </c>
      <c r="C263">
        <f>MONTH(カレンダー[[#This Row],[日付]])</f>
        <v>3</v>
      </c>
    </row>
    <row r="264" spans="1:3" x14ac:dyDescent="0.4">
      <c r="A264" s="1">
        <v>43544</v>
      </c>
      <c r="B264">
        <f>YEAR(カレンダー[[#This Row],[日付]])</f>
        <v>2019</v>
      </c>
      <c r="C264">
        <f>MONTH(カレンダー[[#This Row],[日付]])</f>
        <v>3</v>
      </c>
    </row>
    <row r="265" spans="1:3" x14ac:dyDescent="0.4">
      <c r="A265" s="1">
        <v>43545</v>
      </c>
      <c r="B265">
        <f>YEAR(カレンダー[[#This Row],[日付]])</f>
        <v>2019</v>
      </c>
      <c r="C265">
        <f>MONTH(カレンダー[[#This Row],[日付]])</f>
        <v>3</v>
      </c>
    </row>
    <row r="266" spans="1:3" x14ac:dyDescent="0.4">
      <c r="A266" s="1">
        <v>43546</v>
      </c>
      <c r="B266">
        <f>YEAR(カレンダー[[#This Row],[日付]])</f>
        <v>2019</v>
      </c>
      <c r="C266">
        <f>MONTH(カレンダー[[#This Row],[日付]])</f>
        <v>3</v>
      </c>
    </row>
    <row r="267" spans="1:3" x14ac:dyDescent="0.4">
      <c r="A267" s="1">
        <v>43547</v>
      </c>
      <c r="B267">
        <f>YEAR(カレンダー[[#This Row],[日付]])</f>
        <v>2019</v>
      </c>
      <c r="C267">
        <f>MONTH(カレンダー[[#This Row],[日付]])</f>
        <v>3</v>
      </c>
    </row>
    <row r="268" spans="1:3" x14ac:dyDescent="0.4">
      <c r="A268" s="1">
        <v>43548</v>
      </c>
      <c r="B268">
        <f>YEAR(カレンダー[[#This Row],[日付]])</f>
        <v>2019</v>
      </c>
      <c r="C268">
        <f>MONTH(カレンダー[[#This Row],[日付]])</f>
        <v>3</v>
      </c>
    </row>
    <row r="269" spans="1:3" x14ac:dyDescent="0.4">
      <c r="A269" s="1">
        <v>43549</v>
      </c>
      <c r="B269">
        <f>YEAR(カレンダー[[#This Row],[日付]])</f>
        <v>2019</v>
      </c>
      <c r="C269">
        <f>MONTH(カレンダー[[#This Row],[日付]])</f>
        <v>3</v>
      </c>
    </row>
    <row r="270" spans="1:3" x14ac:dyDescent="0.4">
      <c r="A270" s="1">
        <v>43550</v>
      </c>
      <c r="B270">
        <f>YEAR(カレンダー[[#This Row],[日付]])</f>
        <v>2019</v>
      </c>
      <c r="C270">
        <f>MONTH(カレンダー[[#This Row],[日付]])</f>
        <v>3</v>
      </c>
    </row>
    <row r="271" spans="1:3" x14ac:dyDescent="0.4">
      <c r="A271" s="1">
        <v>43551</v>
      </c>
      <c r="B271">
        <f>YEAR(カレンダー[[#This Row],[日付]])</f>
        <v>2019</v>
      </c>
      <c r="C271">
        <f>MONTH(カレンダー[[#This Row],[日付]])</f>
        <v>3</v>
      </c>
    </row>
    <row r="272" spans="1:3" x14ac:dyDescent="0.4">
      <c r="A272" s="1">
        <v>43552</v>
      </c>
      <c r="B272">
        <f>YEAR(カレンダー[[#This Row],[日付]])</f>
        <v>2019</v>
      </c>
      <c r="C272">
        <f>MONTH(カレンダー[[#This Row],[日付]])</f>
        <v>3</v>
      </c>
    </row>
    <row r="273" spans="1:3" x14ac:dyDescent="0.4">
      <c r="A273" s="1">
        <v>43553</v>
      </c>
      <c r="B273">
        <f>YEAR(カレンダー[[#This Row],[日付]])</f>
        <v>2019</v>
      </c>
      <c r="C273">
        <f>MONTH(カレンダー[[#This Row],[日付]])</f>
        <v>3</v>
      </c>
    </row>
    <row r="274" spans="1:3" x14ac:dyDescent="0.4">
      <c r="A274" s="1">
        <v>43554</v>
      </c>
      <c r="B274">
        <f>YEAR(カレンダー[[#This Row],[日付]])</f>
        <v>2019</v>
      </c>
      <c r="C274">
        <f>MONTH(カレンダー[[#This Row],[日付]])</f>
        <v>3</v>
      </c>
    </row>
    <row r="275" spans="1:3" x14ac:dyDescent="0.4">
      <c r="A275" s="1">
        <v>43555</v>
      </c>
      <c r="B275">
        <f>YEAR(カレンダー[[#This Row],[日付]])</f>
        <v>2019</v>
      </c>
      <c r="C275">
        <f>MONTH(カレンダー[[#This Row],[日付]])</f>
        <v>3</v>
      </c>
    </row>
    <row r="276" spans="1:3" x14ac:dyDescent="0.4">
      <c r="A276" s="1">
        <v>43556</v>
      </c>
      <c r="B276">
        <f>YEAR(カレンダー[[#This Row],[日付]])</f>
        <v>2019</v>
      </c>
      <c r="C276">
        <f>MONTH(カレンダー[[#This Row],[日付]])</f>
        <v>4</v>
      </c>
    </row>
    <row r="277" spans="1:3" x14ac:dyDescent="0.4">
      <c r="A277" s="1">
        <v>43557</v>
      </c>
      <c r="B277">
        <f>YEAR(カレンダー[[#This Row],[日付]])</f>
        <v>2019</v>
      </c>
      <c r="C277">
        <f>MONTH(カレンダー[[#This Row],[日付]])</f>
        <v>4</v>
      </c>
    </row>
    <row r="278" spans="1:3" x14ac:dyDescent="0.4">
      <c r="A278" s="1">
        <v>43558</v>
      </c>
      <c r="B278">
        <f>YEAR(カレンダー[[#This Row],[日付]])</f>
        <v>2019</v>
      </c>
      <c r="C278">
        <f>MONTH(カレンダー[[#This Row],[日付]])</f>
        <v>4</v>
      </c>
    </row>
    <row r="279" spans="1:3" x14ac:dyDescent="0.4">
      <c r="A279" s="1">
        <v>43559</v>
      </c>
      <c r="B279">
        <f>YEAR(カレンダー[[#This Row],[日付]])</f>
        <v>2019</v>
      </c>
      <c r="C279">
        <f>MONTH(カレンダー[[#This Row],[日付]])</f>
        <v>4</v>
      </c>
    </row>
    <row r="280" spans="1:3" x14ac:dyDescent="0.4">
      <c r="A280" s="1">
        <v>43560</v>
      </c>
      <c r="B280">
        <f>YEAR(カレンダー[[#This Row],[日付]])</f>
        <v>2019</v>
      </c>
      <c r="C280">
        <f>MONTH(カレンダー[[#This Row],[日付]])</f>
        <v>4</v>
      </c>
    </row>
    <row r="281" spans="1:3" x14ac:dyDescent="0.4">
      <c r="A281" s="1">
        <v>43561</v>
      </c>
      <c r="B281">
        <f>YEAR(カレンダー[[#This Row],[日付]])</f>
        <v>2019</v>
      </c>
      <c r="C281">
        <f>MONTH(カレンダー[[#This Row],[日付]])</f>
        <v>4</v>
      </c>
    </row>
    <row r="282" spans="1:3" x14ac:dyDescent="0.4">
      <c r="A282" s="1">
        <v>43562</v>
      </c>
      <c r="B282">
        <f>YEAR(カレンダー[[#This Row],[日付]])</f>
        <v>2019</v>
      </c>
      <c r="C282">
        <f>MONTH(カレンダー[[#This Row],[日付]])</f>
        <v>4</v>
      </c>
    </row>
    <row r="283" spans="1:3" x14ac:dyDescent="0.4">
      <c r="A283" s="1">
        <v>43563</v>
      </c>
      <c r="B283">
        <f>YEAR(カレンダー[[#This Row],[日付]])</f>
        <v>2019</v>
      </c>
      <c r="C283">
        <f>MONTH(カレンダー[[#This Row],[日付]])</f>
        <v>4</v>
      </c>
    </row>
    <row r="284" spans="1:3" x14ac:dyDescent="0.4">
      <c r="A284" s="1">
        <v>43564</v>
      </c>
      <c r="B284">
        <f>YEAR(カレンダー[[#This Row],[日付]])</f>
        <v>2019</v>
      </c>
      <c r="C284">
        <f>MONTH(カレンダー[[#This Row],[日付]])</f>
        <v>4</v>
      </c>
    </row>
    <row r="285" spans="1:3" x14ac:dyDescent="0.4">
      <c r="A285" s="1">
        <v>43565</v>
      </c>
      <c r="B285">
        <f>YEAR(カレンダー[[#This Row],[日付]])</f>
        <v>2019</v>
      </c>
      <c r="C285">
        <f>MONTH(カレンダー[[#This Row],[日付]])</f>
        <v>4</v>
      </c>
    </row>
    <row r="286" spans="1:3" x14ac:dyDescent="0.4">
      <c r="A286" s="1">
        <v>43566</v>
      </c>
      <c r="B286">
        <f>YEAR(カレンダー[[#This Row],[日付]])</f>
        <v>2019</v>
      </c>
      <c r="C286">
        <f>MONTH(カレンダー[[#This Row],[日付]])</f>
        <v>4</v>
      </c>
    </row>
    <row r="287" spans="1:3" x14ac:dyDescent="0.4">
      <c r="A287" s="1">
        <v>43567</v>
      </c>
      <c r="B287">
        <f>YEAR(カレンダー[[#This Row],[日付]])</f>
        <v>2019</v>
      </c>
      <c r="C287">
        <f>MONTH(カレンダー[[#This Row],[日付]])</f>
        <v>4</v>
      </c>
    </row>
    <row r="288" spans="1:3" x14ac:dyDescent="0.4">
      <c r="A288" s="1">
        <v>43568</v>
      </c>
      <c r="B288">
        <f>YEAR(カレンダー[[#This Row],[日付]])</f>
        <v>2019</v>
      </c>
      <c r="C288">
        <f>MONTH(カレンダー[[#This Row],[日付]])</f>
        <v>4</v>
      </c>
    </row>
    <row r="289" spans="1:3" x14ac:dyDescent="0.4">
      <c r="A289" s="1">
        <v>43569</v>
      </c>
      <c r="B289">
        <f>YEAR(カレンダー[[#This Row],[日付]])</f>
        <v>2019</v>
      </c>
      <c r="C289">
        <f>MONTH(カレンダー[[#This Row],[日付]])</f>
        <v>4</v>
      </c>
    </row>
    <row r="290" spans="1:3" x14ac:dyDescent="0.4">
      <c r="A290" s="1">
        <v>43570</v>
      </c>
      <c r="B290">
        <f>YEAR(カレンダー[[#This Row],[日付]])</f>
        <v>2019</v>
      </c>
      <c r="C290">
        <f>MONTH(カレンダー[[#This Row],[日付]])</f>
        <v>4</v>
      </c>
    </row>
    <row r="291" spans="1:3" x14ac:dyDescent="0.4">
      <c r="A291" s="1">
        <v>43571</v>
      </c>
      <c r="B291">
        <f>YEAR(カレンダー[[#This Row],[日付]])</f>
        <v>2019</v>
      </c>
      <c r="C291">
        <f>MONTH(カレンダー[[#This Row],[日付]])</f>
        <v>4</v>
      </c>
    </row>
    <row r="292" spans="1:3" x14ac:dyDescent="0.4">
      <c r="A292" s="1">
        <v>43572</v>
      </c>
      <c r="B292">
        <f>YEAR(カレンダー[[#This Row],[日付]])</f>
        <v>2019</v>
      </c>
      <c r="C292">
        <f>MONTH(カレンダー[[#This Row],[日付]])</f>
        <v>4</v>
      </c>
    </row>
    <row r="293" spans="1:3" x14ac:dyDescent="0.4">
      <c r="A293" s="1">
        <v>43573</v>
      </c>
      <c r="B293">
        <f>YEAR(カレンダー[[#This Row],[日付]])</f>
        <v>2019</v>
      </c>
      <c r="C293">
        <f>MONTH(カレンダー[[#This Row],[日付]])</f>
        <v>4</v>
      </c>
    </row>
    <row r="294" spans="1:3" x14ac:dyDescent="0.4">
      <c r="A294" s="1">
        <v>43574</v>
      </c>
      <c r="B294">
        <f>YEAR(カレンダー[[#This Row],[日付]])</f>
        <v>2019</v>
      </c>
      <c r="C294">
        <f>MONTH(カレンダー[[#This Row],[日付]])</f>
        <v>4</v>
      </c>
    </row>
    <row r="295" spans="1:3" x14ac:dyDescent="0.4">
      <c r="A295" s="1">
        <v>43575</v>
      </c>
      <c r="B295">
        <f>YEAR(カレンダー[[#This Row],[日付]])</f>
        <v>2019</v>
      </c>
      <c r="C295">
        <f>MONTH(カレンダー[[#This Row],[日付]])</f>
        <v>4</v>
      </c>
    </row>
    <row r="296" spans="1:3" x14ac:dyDescent="0.4">
      <c r="A296" s="1">
        <v>43576</v>
      </c>
      <c r="B296">
        <f>YEAR(カレンダー[[#This Row],[日付]])</f>
        <v>2019</v>
      </c>
      <c r="C296">
        <f>MONTH(カレンダー[[#This Row],[日付]])</f>
        <v>4</v>
      </c>
    </row>
    <row r="297" spans="1:3" x14ac:dyDescent="0.4">
      <c r="A297" s="1">
        <v>43577</v>
      </c>
      <c r="B297">
        <f>YEAR(カレンダー[[#This Row],[日付]])</f>
        <v>2019</v>
      </c>
      <c r="C297">
        <f>MONTH(カレンダー[[#This Row],[日付]])</f>
        <v>4</v>
      </c>
    </row>
    <row r="298" spans="1:3" x14ac:dyDescent="0.4">
      <c r="A298" s="1">
        <v>43578</v>
      </c>
      <c r="B298">
        <f>YEAR(カレンダー[[#This Row],[日付]])</f>
        <v>2019</v>
      </c>
      <c r="C298">
        <f>MONTH(カレンダー[[#This Row],[日付]])</f>
        <v>4</v>
      </c>
    </row>
    <row r="299" spans="1:3" x14ac:dyDescent="0.4">
      <c r="A299" s="1">
        <v>43579</v>
      </c>
      <c r="B299">
        <f>YEAR(カレンダー[[#This Row],[日付]])</f>
        <v>2019</v>
      </c>
      <c r="C299">
        <f>MONTH(カレンダー[[#This Row],[日付]])</f>
        <v>4</v>
      </c>
    </row>
    <row r="300" spans="1:3" x14ac:dyDescent="0.4">
      <c r="A300" s="1">
        <v>43580</v>
      </c>
      <c r="B300">
        <f>YEAR(カレンダー[[#This Row],[日付]])</f>
        <v>2019</v>
      </c>
      <c r="C300">
        <f>MONTH(カレンダー[[#This Row],[日付]])</f>
        <v>4</v>
      </c>
    </row>
    <row r="301" spans="1:3" x14ac:dyDescent="0.4">
      <c r="A301" s="1">
        <v>43581</v>
      </c>
      <c r="B301">
        <f>YEAR(カレンダー[[#This Row],[日付]])</f>
        <v>2019</v>
      </c>
      <c r="C301">
        <f>MONTH(カレンダー[[#This Row],[日付]])</f>
        <v>4</v>
      </c>
    </row>
    <row r="302" spans="1:3" x14ac:dyDescent="0.4">
      <c r="A302" s="1">
        <v>43582</v>
      </c>
      <c r="B302">
        <f>YEAR(カレンダー[[#This Row],[日付]])</f>
        <v>2019</v>
      </c>
      <c r="C302">
        <f>MONTH(カレンダー[[#This Row],[日付]])</f>
        <v>4</v>
      </c>
    </row>
    <row r="303" spans="1:3" x14ac:dyDescent="0.4">
      <c r="A303" s="1">
        <v>43583</v>
      </c>
      <c r="B303">
        <f>YEAR(カレンダー[[#This Row],[日付]])</f>
        <v>2019</v>
      </c>
      <c r="C303">
        <f>MONTH(カレンダー[[#This Row],[日付]])</f>
        <v>4</v>
      </c>
    </row>
    <row r="304" spans="1:3" x14ac:dyDescent="0.4">
      <c r="A304" s="1">
        <v>43584</v>
      </c>
      <c r="B304">
        <f>YEAR(カレンダー[[#This Row],[日付]])</f>
        <v>2019</v>
      </c>
      <c r="C304">
        <f>MONTH(カレンダー[[#This Row],[日付]])</f>
        <v>4</v>
      </c>
    </row>
    <row r="305" spans="1:3" x14ac:dyDescent="0.4">
      <c r="A305" s="1">
        <v>43585</v>
      </c>
      <c r="B305">
        <f>YEAR(カレンダー[[#This Row],[日付]])</f>
        <v>2019</v>
      </c>
      <c r="C305">
        <f>MONTH(カレンダー[[#This Row],[日付]])</f>
        <v>4</v>
      </c>
    </row>
    <row r="306" spans="1:3" x14ac:dyDescent="0.4">
      <c r="A306" s="1">
        <v>43586</v>
      </c>
      <c r="B306">
        <f>YEAR(カレンダー[[#This Row],[日付]])</f>
        <v>2019</v>
      </c>
      <c r="C306">
        <f>MONTH(カレンダー[[#This Row],[日付]])</f>
        <v>5</v>
      </c>
    </row>
    <row r="307" spans="1:3" x14ac:dyDescent="0.4">
      <c r="A307" s="1">
        <v>43587</v>
      </c>
      <c r="B307">
        <f>YEAR(カレンダー[[#This Row],[日付]])</f>
        <v>2019</v>
      </c>
      <c r="C307">
        <f>MONTH(カレンダー[[#This Row],[日付]])</f>
        <v>5</v>
      </c>
    </row>
    <row r="308" spans="1:3" x14ac:dyDescent="0.4">
      <c r="A308" s="1">
        <v>43588</v>
      </c>
      <c r="B308">
        <f>YEAR(カレンダー[[#This Row],[日付]])</f>
        <v>2019</v>
      </c>
      <c r="C308">
        <f>MONTH(カレンダー[[#This Row],[日付]])</f>
        <v>5</v>
      </c>
    </row>
    <row r="309" spans="1:3" x14ac:dyDescent="0.4">
      <c r="A309" s="1">
        <v>43589</v>
      </c>
      <c r="B309">
        <f>YEAR(カレンダー[[#This Row],[日付]])</f>
        <v>2019</v>
      </c>
      <c r="C309">
        <f>MONTH(カレンダー[[#This Row],[日付]])</f>
        <v>5</v>
      </c>
    </row>
    <row r="310" spans="1:3" x14ac:dyDescent="0.4">
      <c r="A310" s="1">
        <v>43590</v>
      </c>
      <c r="B310">
        <f>YEAR(カレンダー[[#This Row],[日付]])</f>
        <v>2019</v>
      </c>
      <c r="C310">
        <f>MONTH(カレンダー[[#This Row],[日付]])</f>
        <v>5</v>
      </c>
    </row>
    <row r="311" spans="1:3" x14ac:dyDescent="0.4">
      <c r="A311" s="1">
        <v>43591</v>
      </c>
      <c r="B311">
        <f>YEAR(カレンダー[[#This Row],[日付]])</f>
        <v>2019</v>
      </c>
      <c r="C311">
        <f>MONTH(カレンダー[[#This Row],[日付]])</f>
        <v>5</v>
      </c>
    </row>
    <row r="312" spans="1:3" x14ac:dyDescent="0.4">
      <c r="A312" s="1">
        <v>43592</v>
      </c>
      <c r="B312">
        <f>YEAR(カレンダー[[#This Row],[日付]])</f>
        <v>2019</v>
      </c>
      <c r="C312">
        <f>MONTH(カレンダー[[#This Row],[日付]])</f>
        <v>5</v>
      </c>
    </row>
    <row r="313" spans="1:3" x14ac:dyDescent="0.4">
      <c r="A313" s="1">
        <v>43593</v>
      </c>
      <c r="B313">
        <f>YEAR(カレンダー[[#This Row],[日付]])</f>
        <v>2019</v>
      </c>
      <c r="C313">
        <f>MONTH(カレンダー[[#This Row],[日付]])</f>
        <v>5</v>
      </c>
    </row>
    <row r="314" spans="1:3" x14ac:dyDescent="0.4">
      <c r="A314" s="1">
        <v>43594</v>
      </c>
      <c r="B314">
        <f>YEAR(カレンダー[[#This Row],[日付]])</f>
        <v>2019</v>
      </c>
      <c r="C314">
        <f>MONTH(カレンダー[[#This Row],[日付]])</f>
        <v>5</v>
      </c>
    </row>
    <row r="315" spans="1:3" x14ac:dyDescent="0.4">
      <c r="A315" s="1">
        <v>43595</v>
      </c>
      <c r="B315">
        <f>YEAR(カレンダー[[#This Row],[日付]])</f>
        <v>2019</v>
      </c>
      <c r="C315">
        <f>MONTH(カレンダー[[#This Row],[日付]])</f>
        <v>5</v>
      </c>
    </row>
    <row r="316" spans="1:3" x14ac:dyDescent="0.4">
      <c r="A316" s="1">
        <v>43596</v>
      </c>
      <c r="B316">
        <f>YEAR(カレンダー[[#This Row],[日付]])</f>
        <v>2019</v>
      </c>
      <c r="C316">
        <f>MONTH(カレンダー[[#This Row],[日付]])</f>
        <v>5</v>
      </c>
    </row>
    <row r="317" spans="1:3" x14ac:dyDescent="0.4">
      <c r="A317" s="1">
        <v>43597</v>
      </c>
      <c r="B317">
        <f>YEAR(カレンダー[[#This Row],[日付]])</f>
        <v>2019</v>
      </c>
      <c r="C317">
        <f>MONTH(カレンダー[[#This Row],[日付]])</f>
        <v>5</v>
      </c>
    </row>
    <row r="318" spans="1:3" x14ac:dyDescent="0.4">
      <c r="A318" s="1">
        <v>43598</v>
      </c>
      <c r="B318">
        <f>YEAR(カレンダー[[#This Row],[日付]])</f>
        <v>2019</v>
      </c>
      <c r="C318">
        <f>MONTH(カレンダー[[#This Row],[日付]])</f>
        <v>5</v>
      </c>
    </row>
    <row r="319" spans="1:3" x14ac:dyDescent="0.4">
      <c r="A319" s="1">
        <v>43599</v>
      </c>
      <c r="B319">
        <f>YEAR(カレンダー[[#This Row],[日付]])</f>
        <v>2019</v>
      </c>
      <c r="C319">
        <f>MONTH(カレンダー[[#This Row],[日付]])</f>
        <v>5</v>
      </c>
    </row>
    <row r="320" spans="1:3" x14ac:dyDescent="0.4">
      <c r="A320" s="1">
        <v>43600</v>
      </c>
      <c r="B320">
        <f>YEAR(カレンダー[[#This Row],[日付]])</f>
        <v>2019</v>
      </c>
      <c r="C320">
        <f>MONTH(カレンダー[[#This Row],[日付]])</f>
        <v>5</v>
      </c>
    </row>
    <row r="321" spans="1:3" x14ac:dyDescent="0.4">
      <c r="A321" s="1">
        <v>43601</v>
      </c>
      <c r="B321">
        <f>YEAR(カレンダー[[#This Row],[日付]])</f>
        <v>2019</v>
      </c>
      <c r="C321">
        <f>MONTH(カレンダー[[#This Row],[日付]])</f>
        <v>5</v>
      </c>
    </row>
    <row r="322" spans="1:3" x14ac:dyDescent="0.4">
      <c r="A322" s="1">
        <v>43602</v>
      </c>
      <c r="B322">
        <f>YEAR(カレンダー[[#This Row],[日付]])</f>
        <v>2019</v>
      </c>
      <c r="C322">
        <f>MONTH(カレンダー[[#This Row],[日付]])</f>
        <v>5</v>
      </c>
    </row>
    <row r="323" spans="1:3" x14ac:dyDescent="0.4">
      <c r="A323" s="1">
        <v>43603</v>
      </c>
      <c r="B323">
        <f>YEAR(カレンダー[[#This Row],[日付]])</f>
        <v>2019</v>
      </c>
      <c r="C323">
        <f>MONTH(カレンダー[[#This Row],[日付]])</f>
        <v>5</v>
      </c>
    </row>
    <row r="324" spans="1:3" x14ac:dyDescent="0.4">
      <c r="A324" s="1">
        <v>43604</v>
      </c>
      <c r="B324">
        <f>YEAR(カレンダー[[#This Row],[日付]])</f>
        <v>2019</v>
      </c>
      <c r="C324">
        <f>MONTH(カレンダー[[#This Row],[日付]])</f>
        <v>5</v>
      </c>
    </row>
    <row r="325" spans="1:3" x14ac:dyDescent="0.4">
      <c r="A325" s="1">
        <v>43605</v>
      </c>
      <c r="B325">
        <f>YEAR(カレンダー[[#This Row],[日付]])</f>
        <v>2019</v>
      </c>
      <c r="C325">
        <f>MONTH(カレンダー[[#This Row],[日付]])</f>
        <v>5</v>
      </c>
    </row>
    <row r="326" spans="1:3" x14ac:dyDescent="0.4">
      <c r="A326" s="1">
        <v>43606</v>
      </c>
      <c r="B326">
        <f>YEAR(カレンダー[[#This Row],[日付]])</f>
        <v>2019</v>
      </c>
      <c r="C326">
        <f>MONTH(カレンダー[[#This Row],[日付]])</f>
        <v>5</v>
      </c>
    </row>
    <row r="327" spans="1:3" x14ac:dyDescent="0.4">
      <c r="A327" s="1">
        <v>43607</v>
      </c>
      <c r="B327">
        <f>YEAR(カレンダー[[#This Row],[日付]])</f>
        <v>2019</v>
      </c>
      <c r="C327">
        <f>MONTH(カレンダー[[#This Row],[日付]])</f>
        <v>5</v>
      </c>
    </row>
    <row r="328" spans="1:3" x14ac:dyDescent="0.4">
      <c r="A328" s="1">
        <v>43608</v>
      </c>
      <c r="B328">
        <f>YEAR(カレンダー[[#This Row],[日付]])</f>
        <v>2019</v>
      </c>
      <c r="C328">
        <f>MONTH(カレンダー[[#This Row],[日付]])</f>
        <v>5</v>
      </c>
    </row>
    <row r="329" spans="1:3" x14ac:dyDescent="0.4">
      <c r="A329" s="1">
        <v>43609</v>
      </c>
      <c r="B329">
        <f>YEAR(カレンダー[[#This Row],[日付]])</f>
        <v>2019</v>
      </c>
      <c r="C329">
        <f>MONTH(カレンダー[[#This Row],[日付]])</f>
        <v>5</v>
      </c>
    </row>
    <row r="330" spans="1:3" x14ac:dyDescent="0.4">
      <c r="A330" s="1">
        <v>43610</v>
      </c>
      <c r="B330">
        <f>YEAR(カレンダー[[#This Row],[日付]])</f>
        <v>2019</v>
      </c>
      <c r="C330">
        <f>MONTH(カレンダー[[#This Row],[日付]])</f>
        <v>5</v>
      </c>
    </row>
    <row r="331" spans="1:3" x14ac:dyDescent="0.4">
      <c r="A331" s="1">
        <v>43611</v>
      </c>
      <c r="B331">
        <f>YEAR(カレンダー[[#This Row],[日付]])</f>
        <v>2019</v>
      </c>
      <c r="C331">
        <f>MONTH(カレンダー[[#This Row],[日付]])</f>
        <v>5</v>
      </c>
    </row>
    <row r="332" spans="1:3" x14ac:dyDescent="0.4">
      <c r="A332" s="1">
        <v>43612</v>
      </c>
      <c r="B332">
        <f>YEAR(カレンダー[[#This Row],[日付]])</f>
        <v>2019</v>
      </c>
      <c r="C332">
        <f>MONTH(カレンダー[[#This Row],[日付]])</f>
        <v>5</v>
      </c>
    </row>
    <row r="333" spans="1:3" x14ac:dyDescent="0.4">
      <c r="A333" s="1">
        <v>43613</v>
      </c>
      <c r="B333">
        <f>YEAR(カレンダー[[#This Row],[日付]])</f>
        <v>2019</v>
      </c>
      <c r="C333">
        <f>MONTH(カレンダー[[#This Row],[日付]])</f>
        <v>5</v>
      </c>
    </row>
    <row r="334" spans="1:3" x14ac:dyDescent="0.4">
      <c r="A334" s="1">
        <v>43614</v>
      </c>
      <c r="B334">
        <f>YEAR(カレンダー[[#This Row],[日付]])</f>
        <v>2019</v>
      </c>
      <c r="C334">
        <f>MONTH(カレンダー[[#This Row],[日付]])</f>
        <v>5</v>
      </c>
    </row>
    <row r="335" spans="1:3" x14ac:dyDescent="0.4">
      <c r="A335" s="1">
        <v>43615</v>
      </c>
      <c r="B335">
        <f>YEAR(カレンダー[[#This Row],[日付]])</f>
        <v>2019</v>
      </c>
      <c r="C335">
        <f>MONTH(カレンダー[[#This Row],[日付]])</f>
        <v>5</v>
      </c>
    </row>
    <row r="336" spans="1:3" x14ac:dyDescent="0.4">
      <c r="A336" s="1">
        <v>43616</v>
      </c>
      <c r="B336">
        <f>YEAR(カレンダー[[#This Row],[日付]])</f>
        <v>2019</v>
      </c>
      <c r="C336">
        <f>MONTH(カレンダー[[#This Row],[日付]])</f>
        <v>5</v>
      </c>
    </row>
    <row r="337" spans="1:3" x14ac:dyDescent="0.4">
      <c r="A337" s="1">
        <v>43617</v>
      </c>
      <c r="B337">
        <f>YEAR(カレンダー[[#This Row],[日付]])</f>
        <v>2019</v>
      </c>
      <c r="C337">
        <f>MONTH(カレンダー[[#This Row],[日付]])</f>
        <v>6</v>
      </c>
    </row>
    <row r="338" spans="1:3" x14ac:dyDescent="0.4">
      <c r="A338" s="1">
        <v>43618</v>
      </c>
      <c r="B338">
        <f>YEAR(カレンダー[[#This Row],[日付]])</f>
        <v>2019</v>
      </c>
      <c r="C338">
        <f>MONTH(カレンダー[[#This Row],[日付]])</f>
        <v>6</v>
      </c>
    </row>
    <row r="339" spans="1:3" x14ac:dyDescent="0.4">
      <c r="A339" s="1">
        <v>43619</v>
      </c>
      <c r="B339">
        <f>YEAR(カレンダー[[#This Row],[日付]])</f>
        <v>2019</v>
      </c>
      <c r="C339">
        <f>MONTH(カレンダー[[#This Row],[日付]])</f>
        <v>6</v>
      </c>
    </row>
    <row r="340" spans="1:3" x14ac:dyDescent="0.4">
      <c r="A340" s="1">
        <v>43620</v>
      </c>
      <c r="B340">
        <f>YEAR(カレンダー[[#This Row],[日付]])</f>
        <v>2019</v>
      </c>
      <c r="C340">
        <f>MONTH(カレンダー[[#This Row],[日付]])</f>
        <v>6</v>
      </c>
    </row>
    <row r="341" spans="1:3" x14ac:dyDescent="0.4">
      <c r="A341" s="1">
        <v>43621</v>
      </c>
      <c r="B341">
        <f>YEAR(カレンダー[[#This Row],[日付]])</f>
        <v>2019</v>
      </c>
      <c r="C341">
        <f>MONTH(カレンダー[[#This Row],[日付]])</f>
        <v>6</v>
      </c>
    </row>
    <row r="342" spans="1:3" x14ac:dyDescent="0.4">
      <c r="A342" s="1">
        <v>43622</v>
      </c>
      <c r="B342">
        <f>YEAR(カレンダー[[#This Row],[日付]])</f>
        <v>2019</v>
      </c>
      <c r="C342">
        <f>MONTH(カレンダー[[#This Row],[日付]])</f>
        <v>6</v>
      </c>
    </row>
    <row r="343" spans="1:3" x14ac:dyDescent="0.4">
      <c r="A343" s="1">
        <v>43623</v>
      </c>
      <c r="B343">
        <f>YEAR(カレンダー[[#This Row],[日付]])</f>
        <v>2019</v>
      </c>
      <c r="C343">
        <f>MONTH(カレンダー[[#This Row],[日付]])</f>
        <v>6</v>
      </c>
    </row>
    <row r="344" spans="1:3" x14ac:dyDescent="0.4">
      <c r="A344" s="1">
        <v>43624</v>
      </c>
      <c r="B344">
        <f>YEAR(カレンダー[[#This Row],[日付]])</f>
        <v>2019</v>
      </c>
      <c r="C344">
        <f>MONTH(カレンダー[[#This Row],[日付]])</f>
        <v>6</v>
      </c>
    </row>
    <row r="345" spans="1:3" x14ac:dyDescent="0.4">
      <c r="A345" s="1">
        <v>43625</v>
      </c>
      <c r="B345">
        <f>YEAR(カレンダー[[#This Row],[日付]])</f>
        <v>2019</v>
      </c>
      <c r="C345">
        <f>MONTH(カレンダー[[#This Row],[日付]])</f>
        <v>6</v>
      </c>
    </row>
    <row r="346" spans="1:3" x14ac:dyDescent="0.4">
      <c r="A346" s="1">
        <v>43626</v>
      </c>
      <c r="B346">
        <f>YEAR(カレンダー[[#This Row],[日付]])</f>
        <v>2019</v>
      </c>
      <c r="C346">
        <f>MONTH(カレンダー[[#This Row],[日付]])</f>
        <v>6</v>
      </c>
    </row>
    <row r="347" spans="1:3" x14ac:dyDescent="0.4">
      <c r="A347" s="1">
        <v>43627</v>
      </c>
      <c r="B347">
        <f>YEAR(カレンダー[[#This Row],[日付]])</f>
        <v>2019</v>
      </c>
      <c r="C347">
        <f>MONTH(カレンダー[[#This Row],[日付]])</f>
        <v>6</v>
      </c>
    </row>
    <row r="348" spans="1:3" x14ac:dyDescent="0.4">
      <c r="A348" s="1">
        <v>43628</v>
      </c>
      <c r="B348">
        <f>YEAR(カレンダー[[#This Row],[日付]])</f>
        <v>2019</v>
      </c>
      <c r="C348">
        <f>MONTH(カレンダー[[#This Row],[日付]])</f>
        <v>6</v>
      </c>
    </row>
    <row r="349" spans="1:3" x14ac:dyDescent="0.4">
      <c r="A349" s="1">
        <v>43629</v>
      </c>
      <c r="B349">
        <f>YEAR(カレンダー[[#This Row],[日付]])</f>
        <v>2019</v>
      </c>
      <c r="C349">
        <f>MONTH(カレンダー[[#This Row],[日付]])</f>
        <v>6</v>
      </c>
    </row>
    <row r="350" spans="1:3" x14ac:dyDescent="0.4">
      <c r="A350" s="1">
        <v>43630</v>
      </c>
      <c r="B350">
        <f>YEAR(カレンダー[[#This Row],[日付]])</f>
        <v>2019</v>
      </c>
      <c r="C350">
        <f>MONTH(カレンダー[[#This Row],[日付]])</f>
        <v>6</v>
      </c>
    </row>
    <row r="351" spans="1:3" x14ac:dyDescent="0.4">
      <c r="A351" s="1">
        <v>43631</v>
      </c>
      <c r="B351">
        <f>YEAR(カレンダー[[#This Row],[日付]])</f>
        <v>2019</v>
      </c>
      <c r="C351">
        <f>MONTH(カレンダー[[#This Row],[日付]])</f>
        <v>6</v>
      </c>
    </row>
    <row r="352" spans="1:3" x14ac:dyDescent="0.4">
      <c r="A352" s="1">
        <v>43632</v>
      </c>
      <c r="B352">
        <f>YEAR(カレンダー[[#This Row],[日付]])</f>
        <v>2019</v>
      </c>
      <c r="C352">
        <f>MONTH(カレンダー[[#This Row],[日付]])</f>
        <v>6</v>
      </c>
    </row>
    <row r="353" spans="1:3" x14ac:dyDescent="0.4">
      <c r="A353" s="1">
        <v>43633</v>
      </c>
      <c r="B353">
        <f>YEAR(カレンダー[[#This Row],[日付]])</f>
        <v>2019</v>
      </c>
      <c r="C353">
        <f>MONTH(カレンダー[[#This Row],[日付]])</f>
        <v>6</v>
      </c>
    </row>
    <row r="354" spans="1:3" x14ac:dyDescent="0.4">
      <c r="A354" s="1">
        <v>43634</v>
      </c>
      <c r="B354">
        <f>YEAR(カレンダー[[#This Row],[日付]])</f>
        <v>2019</v>
      </c>
      <c r="C354">
        <f>MONTH(カレンダー[[#This Row],[日付]])</f>
        <v>6</v>
      </c>
    </row>
    <row r="355" spans="1:3" x14ac:dyDescent="0.4">
      <c r="A355" s="1">
        <v>43635</v>
      </c>
      <c r="B355">
        <f>YEAR(カレンダー[[#This Row],[日付]])</f>
        <v>2019</v>
      </c>
      <c r="C355">
        <f>MONTH(カレンダー[[#This Row],[日付]])</f>
        <v>6</v>
      </c>
    </row>
    <row r="356" spans="1:3" x14ac:dyDescent="0.4">
      <c r="A356" s="1">
        <v>43636</v>
      </c>
      <c r="B356">
        <f>YEAR(カレンダー[[#This Row],[日付]])</f>
        <v>2019</v>
      </c>
      <c r="C356">
        <f>MONTH(カレンダー[[#This Row],[日付]])</f>
        <v>6</v>
      </c>
    </row>
    <row r="357" spans="1:3" x14ac:dyDescent="0.4">
      <c r="A357" s="1">
        <v>43637</v>
      </c>
      <c r="B357">
        <f>YEAR(カレンダー[[#This Row],[日付]])</f>
        <v>2019</v>
      </c>
      <c r="C357">
        <f>MONTH(カレンダー[[#This Row],[日付]])</f>
        <v>6</v>
      </c>
    </row>
    <row r="358" spans="1:3" x14ac:dyDescent="0.4">
      <c r="A358" s="1">
        <v>43638</v>
      </c>
      <c r="B358">
        <f>YEAR(カレンダー[[#This Row],[日付]])</f>
        <v>2019</v>
      </c>
      <c r="C358">
        <f>MONTH(カレンダー[[#This Row],[日付]])</f>
        <v>6</v>
      </c>
    </row>
    <row r="359" spans="1:3" x14ac:dyDescent="0.4">
      <c r="A359" s="1">
        <v>43639</v>
      </c>
      <c r="B359">
        <f>YEAR(カレンダー[[#This Row],[日付]])</f>
        <v>2019</v>
      </c>
      <c r="C359">
        <f>MONTH(カレンダー[[#This Row],[日付]])</f>
        <v>6</v>
      </c>
    </row>
    <row r="360" spans="1:3" x14ac:dyDescent="0.4">
      <c r="A360" s="1">
        <v>43640</v>
      </c>
      <c r="B360">
        <f>YEAR(カレンダー[[#This Row],[日付]])</f>
        <v>2019</v>
      </c>
      <c r="C360">
        <f>MONTH(カレンダー[[#This Row],[日付]])</f>
        <v>6</v>
      </c>
    </row>
    <row r="361" spans="1:3" x14ac:dyDescent="0.4">
      <c r="A361" s="1">
        <v>43641</v>
      </c>
      <c r="B361">
        <f>YEAR(カレンダー[[#This Row],[日付]])</f>
        <v>2019</v>
      </c>
      <c r="C361">
        <f>MONTH(カレンダー[[#This Row],[日付]])</f>
        <v>6</v>
      </c>
    </row>
    <row r="362" spans="1:3" x14ac:dyDescent="0.4">
      <c r="A362" s="1">
        <v>43642</v>
      </c>
      <c r="B362">
        <f>YEAR(カレンダー[[#This Row],[日付]])</f>
        <v>2019</v>
      </c>
      <c r="C362">
        <f>MONTH(カレンダー[[#This Row],[日付]])</f>
        <v>6</v>
      </c>
    </row>
    <row r="363" spans="1:3" x14ac:dyDescent="0.4">
      <c r="A363" s="1">
        <v>43643</v>
      </c>
      <c r="B363">
        <f>YEAR(カレンダー[[#This Row],[日付]])</f>
        <v>2019</v>
      </c>
      <c r="C363">
        <f>MONTH(カレンダー[[#This Row],[日付]])</f>
        <v>6</v>
      </c>
    </row>
    <row r="364" spans="1:3" x14ac:dyDescent="0.4">
      <c r="A364" s="1">
        <v>43644</v>
      </c>
      <c r="B364">
        <f>YEAR(カレンダー[[#This Row],[日付]])</f>
        <v>2019</v>
      </c>
      <c r="C364">
        <f>MONTH(カレンダー[[#This Row],[日付]])</f>
        <v>6</v>
      </c>
    </row>
    <row r="365" spans="1:3" x14ac:dyDescent="0.4">
      <c r="A365" s="1">
        <v>43645</v>
      </c>
      <c r="B365">
        <f>YEAR(カレンダー[[#This Row],[日付]])</f>
        <v>2019</v>
      </c>
      <c r="C365">
        <f>MONTH(カレンダー[[#This Row],[日付]])</f>
        <v>6</v>
      </c>
    </row>
    <row r="366" spans="1:3" x14ac:dyDescent="0.4">
      <c r="A366" s="1">
        <v>43646</v>
      </c>
      <c r="B366">
        <f>YEAR(カレンダー[[#This Row],[日付]])</f>
        <v>2019</v>
      </c>
      <c r="C366">
        <f>MONTH(カレンダー[[#This Row],[日付]])</f>
        <v>6</v>
      </c>
    </row>
    <row r="367" spans="1:3" x14ac:dyDescent="0.4">
      <c r="A367" s="1">
        <v>43647</v>
      </c>
      <c r="B367">
        <f>YEAR(カレンダー[[#This Row],[日付]])</f>
        <v>2019</v>
      </c>
      <c r="C367">
        <f>MONTH(カレンダー[[#This Row],[日付]])</f>
        <v>7</v>
      </c>
    </row>
    <row r="368" spans="1:3" x14ac:dyDescent="0.4">
      <c r="A368" s="1">
        <v>43648</v>
      </c>
      <c r="B368">
        <f>YEAR(カレンダー[[#This Row],[日付]])</f>
        <v>2019</v>
      </c>
      <c r="C368">
        <f>MONTH(カレンダー[[#This Row],[日付]])</f>
        <v>7</v>
      </c>
    </row>
    <row r="369" spans="1:3" x14ac:dyDescent="0.4">
      <c r="A369" s="1">
        <v>43649</v>
      </c>
      <c r="B369">
        <f>YEAR(カレンダー[[#This Row],[日付]])</f>
        <v>2019</v>
      </c>
      <c r="C369">
        <f>MONTH(カレンダー[[#This Row],[日付]])</f>
        <v>7</v>
      </c>
    </row>
    <row r="370" spans="1:3" x14ac:dyDescent="0.4">
      <c r="A370" s="1">
        <v>43650</v>
      </c>
      <c r="B370">
        <f>YEAR(カレンダー[[#This Row],[日付]])</f>
        <v>2019</v>
      </c>
      <c r="C370">
        <f>MONTH(カレンダー[[#This Row],[日付]])</f>
        <v>7</v>
      </c>
    </row>
    <row r="371" spans="1:3" x14ac:dyDescent="0.4">
      <c r="A371" s="1">
        <v>43651</v>
      </c>
      <c r="B371">
        <f>YEAR(カレンダー[[#This Row],[日付]])</f>
        <v>2019</v>
      </c>
      <c r="C371">
        <f>MONTH(カレンダー[[#This Row],[日付]])</f>
        <v>7</v>
      </c>
    </row>
    <row r="372" spans="1:3" x14ac:dyDescent="0.4">
      <c r="A372" s="1">
        <v>43652</v>
      </c>
      <c r="B372">
        <f>YEAR(カレンダー[[#This Row],[日付]])</f>
        <v>2019</v>
      </c>
      <c r="C372">
        <f>MONTH(カレンダー[[#This Row],[日付]])</f>
        <v>7</v>
      </c>
    </row>
    <row r="373" spans="1:3" x14ac:dyDescent="0.4">
      <c r="A373" s="1">
        <v>43653</v>
      </c>
      <c r="B373">
        <f>YEAR(カレンダー[[#This Row],[日付]])</f>
        <v>2019</v>
      </c>
      <c r="C373">
        <f>MONTH(カレンダー[[#This Row],[日付]])</f>
        <v>7</v>
      </c>
    </row>
    <row r="374" spans="1:3" x14ac:dyDescent="0.4">
      <c r="A374" s="1">
        <v>43654</v>
      </c>
      <c r="B374">
        <f>YEAR(カレンダー[[#This Row],[日付]])</f>
        <v>2019</v>
      </c>
      <c r="C374">
        <f>MONTH(カレンダー[[#This Row],[日付]])</f>
        <v>7</v>
      </c>
    </row>
    <row r="375" spans="1:3" x14ac:dyDescent="0.4">
      <c r="A375" s="1">
        <v>43655</v>
      </c>
      <c r="B375">
        <f>YEAR(カレンダー[[#This Row],[日付]])</f>
        <v>2019</v>
      </c>
      <c r="C375">
        <f>MONTH(カレンダー[[#This Row],[日付]])</f>
        <v>7</v>
      </c>
    </row>
    <row r="376" spans="1:3" x14ac:dyDescent="0.4">
      <c r="A376" s="1">
        <v>43656</v>
      </c>
      <c r="B376">
        <f>YEAR(カレンダー[[#This Row],[日付]])</f>
        <v>2019</v>
      </c>
      <c r="C376">
        <f>MONTH(カレンダー[[#This Row],[日付]])</f>
        <v>7</v>
      </c>
    </row>
    <row r="377" spans="1:3" x14ac:dyDescent="0.4">
      <c r="A377" s="1">
        <v>43657</v>
      </c>
      <c r="B377">
        <f>YEAR(カレンダー[[#This Row],[日付]])</f>
        <v>2019</v>
      </c>
      <c r="C377">
        <f>MONTH(カレンダー[[#This Row],[日付]])</f>
        <v>7</v>
      </c>
    </row>
    <row r="378" spans="1:3" x14ac:dyDescent="0.4">
      <c r="A378" s="1">
        <v>43658</v>
      </c>
      <c r="B378">
        <f>YEAR(カレンダー[[#This Row],[日付]])</f>
        <v>2019</v>
      </c>
      <c r="C378">
        <f>MONTH(カレンダー[[#This Row],[日付]])</f>
        <v>7</v>
      </c>
    </row>
    <row r="379" spans="1:3" x14ac:dyDescent="0.4">
      <c r="A379" s="1">
        <v>43659</v>
      </c>
      <c r="B379">
        <f>YEAR(カレンダー[[#This Row],[日付]])</f>
        <v>2019</v>
      </c>
      <c r="C379">
        <f>MONTH(カレンダー[[#This Row],[日付]])</f>
        <v>7</v>
      </c>
    </row>
    <row r="380" spans="1:3" x14ac:dyDescent="0.4">
      <c r="A380" s="1">
        <v>43660</v>
      </c>
      <c r="B380">
        <f>YEAR(カレンダー[[#This Row],[日付]])</f>
        <v>2019</v>
      </c>
      <c r="C380">
        <f>MONTH(カレンダー[[#This Row],[日付]])</f>
        <v>7</v>
      </c>
    </row>
    <row r="381" spans="1:3" x14ac:dyDescent="0.4">
      <c r="A381" s="1">
        <v>43661</v>
      </c>
      <c r="B381">
        <f>YEAR(カレンダー[[#This Row],[日付]])</f>
        <v>2019</v>
      </c>
      <c r="C381">
        <f>MONTH(カレンダー[[#This Row],[日付]])</f>
        <v>7</v>
      </c>
    </row>
    <row r="382" spans="1:3" x14ac:dyDescent="0.4">
      <c r="A382" s="1">
        <v>43662</v>
      </c>
      <c r="B382">
        <f>YEAR(カレンダー[[#This Row],[日付]])</f>
        <v>2019</v>
      </c>
      <c r="C382">
        <f>MONTH(カレンダー[[#This Row],[日付]])</f>
        <v>7</v>
      </c>
    </row>
    <row r="383" spans="1:3" x14ac:dyDescent="0.4">
      <c r="A383" s="1">
        <v>43663</v>
      </c>
      <c r="B383">
        <f>YEAR(カレンダー[[#This Row],[日付]])</f>
        <v>2019</v>
      </c>
      <c r="C383">
        <f>MONTH(カレンダー[[#This Row],[日付]])</f>
        <v>7</v>
      </c>
    </row>
    <row r="384" spans="1:3" x14ac:dyDescent="0.4">
      <c r="A384" s="1">
        <v>43664</v>
      </c>
      <c r="B384">
        <f>YEAR(カレンダー[[#This Row],[日付]])</f>
        <v>2019</v>
      </c>
      <c r="C384">
        <f>MONTH(カレンダー[[#This Row],[日付]])</f>
        <v>7</v>
      </c>
    </row>
    <row r="385" spans="1:3" x14ac:dyDescent="0.4">
      <c r="A385" s="1">
        <v>43665</v>
      </c>
      <c r="B385">
        <f>YEAR(カレンダー[[#This Row],[日付]])</f>
        <v>2019</v>
      </c>
      <c r="C385">
        <f>MONTH(カレンダー[[#This Row],[日付]])</f>
        <v>7</v>
      </c>
    </row>
    <row r="386" spans="1:3" x14ac:dyDescent="0.4">
      <c r="A386" s="1">
        <v>43666</v>
      </c>
      <c r="B386">
        <f>YEAR(カレンダー[[#This Row],[日付]])</f>
        <v>2019</v>
      </c>
      <c r="C386">
        <f>MONTH(カレンダー[[#This Row],[日付]])</f>
        <v>7</v>
      </c>
    </row>
    <row r="387" spans="1:3" x14ac:dyDescent="0.4">
      <c r="A387" s="1">
        <v>43667</v>
      </c>
      <c r="B387">
        <f>YEAR(カレンダー[[#This Row],[日付]])</f>
        <v>2019</v>
      </c>
      <c r="C387">
        <f>MONTH(カレンダー[[#This Row],[日付]])</f>
        <v>7</v>
      </c>
    </row>
    <row r="388" spans="1:3" x14ac:dyDescent="0.4">
      <c r="A388" s="1">
        <v>43668</v>
      </c>
      <c r="B388">
        <f>YEAR(カレンダー[[#This Row],[日付]])</f>
        <v>2019</v>
      </c>
      <c r="C388">
        <f>MONTH(カレンダー[[#This Row],[日付]])</f>
        <v>7</v>
      </c>
    </row>
    <row r="389" spans="1:3" x14ac:dyDescent="0.4">
      <c r="A389" s="1">
        <v>43669</v>
      </c>
      <c r="B389">
        <f>YEAR(カレンダー[[#This Row],[日付]])</f>
        <v>2019</v>
      </c>
      <c r="C389">
        <f>MONTH(カレンダー[[#This Row],[日付]])</f>
        <v>7</v>
      </c>
    </row>
    <row r="390" spans="1:3" x14ac:dyDescent="0.4">
      <c r="A390" s="1">
        <v>43670</v>
      </c>
      <c r="B390">
        <f>YEAR(カレンダー[[#This Row],[日付]])</f>
        <v>2019</v>
      </c>
      <c r="C390">
        <f>MONTH(カレンダー[[#This Row],[日付]])</f>
        <v>7</v>
      </c>
    </row>
    <row r="391" spans="1:3" x14ac:dyDescent="0.4">
      <c r="A391" s="1">
        <v>43671</v>
      </c>
      <c r="B391">
        <f>YEAR(カレンダー[[#This Row],[日付]])</f>
        <v>2019</v>
      </c>
      <c r="C391">
        <f>MONTH(カレンダー[[#This Row],[日付]])</f>
        <v>7</v>
      </c>
    </row>
    <row r="392" spans="1:3" x14ac:dyDescent="0.4">
      <c r="A392" s="1">
        <v>43672</v>
      </c>
      <c r="B392">
        <f>YEAR(カレンダー[[#This Row],[日付]])</f>
        <v>2019</v>
      </c>
      <c r="C392">
        <f>MONTH(カレンダー[[#This Row],[日付]])</f>
        <v>7</v>
      </c>
    </row>
    <row r="393" spans="1:3" x14ac:dyDescent="0.4">
      <c r="A393" s="1">
        <v>43673</v>
      </c>
      <c r="B393">
        <f>YEAR(カレンダー[[#This Row],[日付]])</f>
        <v>2019</v>
      </c>
      <c r="C393">
        <f>MONTH(カレンダー[[#This Row],[日付]])</f>
        <v>7</v>
      </c>
    </row>
    <row r="394" spans="1:3" x14ac:dyDescent="0.4">
      <c r="A394" s="1">
        <v>43674</v>
      </c>
      <c r="B394">
        <f>YEAR(カレンダー[[#This Row],[日付]])</f>
        <v>2019</v>
      </c>
      <c r="C394">
        <f>MONTH(カレンダー[[#This Row],[日付]])</f>
        <v>7</v>
      </c>
    </row>
    <row r="395" spans="1:3" x14ac:dyDescent="0.4">
      <c r="A395" s="1">
        <v>43675</v>
      </c>
      <c r="B395">
        <f>YEAR(カレンダー[[#This Row],[日付]])</f>
        <v>2019</v>
      </c>
      <c r="C395">
        <f>MONTH(カレンダー[[#This Row],[日付]])</f>
        <v>7</v>
      </c>
    </row>
    <row r="396" spans="1:3" x14ac:dyDescent="0.4">
      <c r="A396" s="1">
        <v>43676</v>
      </c>
      <c r="B396">
        <f>YEAR(カレンダー[[#This Row],[日付]])</f>
        <v>2019</v>
      </c>
      <c r="C396">
        <f>MONTH(カレンダー[[#This Row],[日付]])</f>
        <v>7</v>
      </c>
    </row>
    <row r="397" spans="1:3" x14ac:dyDescent="0.4">
      <c r="A397" s="1">
        <v>43677</v>
      </c>
      <c r="B397">
        <f>YEAR(カレンダー[[#This Row],[日付]])</f>
        <v>2019</v>
      </c>
      <c r="C397">
        <f>MONTH(カレンダー[[#This Row],[日付]])</f>
        <v>7</v>
      </c>
    </row>
    <row r="398" spans="1:3" x14ac:dyDescent="0.4">
      <c r="A398" s="1">
        <v>43678</v>
      </c>
      <c r="B398">
        <f>YEAR(カレンダー[[#This Row],[日付]])</f>
        <v>2019</v>
      </c>
      <c r="C398">
        <f>MONTH(カレンダー[[#This Row],[日付]])</f>
        <v>8</v>
      </c>
    </row>
    <row r="399" spans="1:3" x14ac:dyDescent="0.4">
      <c r="A399" s="1">
        <v>43679</v>
      </c>
      <c r="B399">
        <f>YEAR(カレンダー[[#This Row],[日付]])</f>
        <v>2019</v>
      </c>
      <c r="C399">
        <f>MONTH(カレンダー[[#This Row],[日付]])</f>
        <v>8</v>
      </c>
    </row>
    <row r="400" spans="1:3" x14ac:dyDescent="0.4">
      <c r="A400" s="1">
        <v>43680</v>
      </c>
      <c r="B400">
        <f>YEAR(カレンダー[[#This Row],[日付]])</f>
        <v>2019</v>
      </c>
      <c r="C400">
        <f>MONTH(カレンダー[[#This Row],[日付]])</f>
        <v>8</v>
      </c>
    </row>
    <row r="401" spans="1:3" x14ac:dyDescent="0.4">
      <c r="A401" s="1">
        <v>43681</v>
      </c>
      <c r="B401">
        <f>YEAR(カレンダー[[#This Row],[日付]])</f>
        <v>2019</v>
      </c>
      <c r="C401">
        <f>MONTH(カレンダー[[#This Row],[日付]])</f>
        <v>8</v>
      </c>
    </row>
    <row r="402" spans="1:3" x14ac:dyDescent="0.4">
      <c r="A402" s="1">
        <v>43682</v>
      </c>
      <c r="B402">
        <f>YEAR(カレンダー[[#This Row],[日付]])</f>
        <v>2019</v>
      </c>
      <c r="C402">
        <f>MONTH(カレンダー[[#This Row],[日付]])</f>
        <v>8</v>
      </c>
    </row>
    <row r="403" spans="1:3" x14ac:dyDescent="0.4">
      <c r="A403" s="1">
        <v>43683</v>
      </c>
      <c r="B403">
        <f>YEAR(カレンダー[[#This Row],[日付]])</f>
        <v>2019</v>
      </c>
      <c r="C403">
        <f>MONTH(カレンダー[[#This Row],[日付]])</f>
        <v>8</v>
      </c>
    </row>
    <row r="404" spans="1:3" x14ac:dyDescent="0.4">
      <c r="A404" s="1">
        <v>43684</v>
      </c>
      <c r="B404">
        <f>YEAR(カレンダー[[#This Row],[日付]])</f>
        <v>2019</v>
      </c>
      <c r="C404">
        <f>MONTH(カレンダー[[#This Row],[日付]])</f>
        <v>8</v>
      </c>
    </row>
    <row r="405" spans="1:3" x14ac:dyDescent="0.4">
      <c r="A405" s="1">
        <v>43685</v>
      </c>
      <c r="B405">
        <f>YEAR(カレンダー[[#This Row],[日付]])</f>
        <v>2019</v>
      </c>
      <c r="C405">
        <f>MONTH(カレンダー[[#This Row],[日付]])</f>
        <v>8</v>
      </c>
    </row>
    <row r="406" spans="1:3" x14ac:dyDescent="0.4">
      <c r="A406" s="1">
        <v>43686</v>
      </c>
      <c r="B406">
        <f>YEAR(カレンダー[[#This Row],[日付]])</f>
        <v>2019</v>
      </c>
      <c r="C406">
        <f>MONTH(カレンダー[[#This Row],[日付]])</f>
        <v>8</v>
      </c>
    </row>
    <row r="407" spans="1:3" x14ac:dyDescent="0.4">
      <c r="A407" s="1">
        <v>43687</v>
      </c>
      <c r="B407">
        <f>YEAR(カレンダー[[#This Row],[日付]])</f>
        <v>2019</v>
      </c>
      <c r="C407">
        <f>MONTH(カレンダー[[#This Row],[日付]])</f>
        <v>8</v>
      </c>
    </row>
    <row r="408" spans="1:3" x14ac:dyDescent="0.4">
      <c r="A408" s="1">
        <v>43688</v>
      </c>
      <c r="B408">
        <f>YEAR(カレンダー[[#This Row],[日付]])</f>
        <v>2019</v>
      </c>
      <c r="C408">
        <f>MONTH(カレンダー[[#This Row],[日付]])</f>
        <v>8</v>
      </c>
    </row>
    <row r="409" spans="1:3" x14ac:dyDescent="0.4">
      <c r="A409" s="1">
        <v>43689</v>
      </c>
      <c r="B409">
        <f>YEAR(カレンダー[[#This Row],[日付]])</f>
        <v>2019</v>
      </c>
      <c r="C409">
        <f>MONTH(カレンダー[[#This Row],[日付]])</f>
        <v>8</v>
      </c>
    </row>
    <row r="410" spans="1:3" x14ac:dyDescent="0.4">
      <c r="A410" s="1">
        <v>43690</v>
      </c>
      <c r="B410">
        <f>YEAR(カレンダー[[#This Row],[日付]])</f>
        <v>2019</v>
      </c>
      <c r="C410">
        <f>MONTH(カレンダー[[#This Row],[日付]])</f>
        <v>8</v>
      </c>
    </row>
    <row r="411" spans="1:3" x14ac:dyDescent="0.4">
      <c r="A411" s="1">
        <v>43691</v>
      </c>
      <c r="B411">
        <f>YEAR(カレンダー[[#This Row],[日付]])</f>
        <v>2019</v>
      </c>
      <c r="C411">
        <f>MONTH(カレンダー[[#This Row],[日付]])</f>
        <v>8</v>
      </c>
    </row>
    <row r="412" spans="1:3" x14ac:dyDescent="0.4">
      <c r="A412" s="1">
        <v>43692</v>
      </c>
      <c r="B412">
        <f>YEAR(カレンダー[[#This Row],[日付]])</f>
        <v>2019</v>
      </c>
      <c r="C412">
        <f>MONTH(カレンダー[[#This Row],[日付]])</f>
        <v>8</v>
      </c>
    </row>
    <row r="413" spans="1:3" x14ac:dyDescent="0.4">
      <c r="A413" s="1">
        <v>43693</v>
      </c>
      <c r="B413">
        <f>YEAR(カレンダー[[#This Row],[日付]])</f>
        <v>2019</v>
      </c>
      <c r="C413">
        <f>MONTH(カレンダー[[#This Row],[日付]])</f>
        <v>8</v>
      </c>
    </row>
    <row r="414" spans="1:3" x14ac:dyDescent="0.4">
      <c r="A414" s="1">
        <v>43694</v>
      </c>
      <c r="B414">
        <f>YEAR(カレンダー[[#This Row],[日付]])</f>
        <v>2019</v>
      </c>
      <c r="C414">
        <f>MONTH(カレンダー[[#This Row],[日付]])</f>
        <v>8</v>
      </c>
    </row>
    <row r="415" spans="1:3" x14ac:dyDescent="0.4">
      <c r="A415" s="1">
        <v>43695</v>
      </c>
      <c r="B415">
        <f>YEAR(カレンダー[[#This Row],[日付]])</f>
        <v>2019</v>
      </c>
      <c r="C415">
        <f>MONTH(カレンダー[[#This Row],[日付]])</f>
        <v>8</v>
      </c>
    </row>
    <row r="416" spans="1:3" x14ac:dyDescent="0.4">
      <c r="A416" s="1">
        <v>43696</v>
      </c>
      <c r="B416">
        <f>YEAR(カレンダー[[#This Row],[日付]])</f>
        <v>2019</v>
      </c>
      <c r="C416">
        <f>MONTH(カレンダー[[#This Row],[日付]])</f>
        <v>8</v>
      </c>
    </row>
    <row r="417" spans="1:3" x14ac:dyDescent="0.4">
      <c r="A417" s="1">
        <v>43697</v>
      </c>
      <c r="B417">
        <f>YEAR(カレンダー[[#This Row],[日付]])</f>
        <v>2019</v>
      </c>
      <c r="C417">
        <f>MONTH(カレンダー[[#This Row],[日付]])</f>
        <v>8</v>
      </c>
    </row>
    <row r="418" spans="1:3" x14ac:dyDescent="0.4">
      <c r="A418" s="1">
        <v>43698</v>
      </c>
      <c r="B418">
        <f>YEAR(カレンダー[[#This Row],[日付]])</f>
        <v>2019</v>
      </c>
      <c r="C418">
        <f>MONTH(カレンダー[[#This Row],[日付]])</f>
        <v>8</v>
      </c>
    </row>
    <row r="419" spans="1:3" x14ac:dyDescent="0.4">
      <c r="A419" s="1">
        <v>43699</v>
      </c>
      <c r="B419">
        <f>YEAR(カレンダー[[#This Row],[日付]])</f>
        <v>2019</v>
      </c>
      <c r="C419">
        <f>MONTH(カレンダー[[#This Row],[日付]])</f>
        <v>8</v>
      </c>
    </row>
    <row r="420" spans="1:3" x14ac:dyDescent="0.4">
      <c r="A420" s="1">
        <v>43700</v>
      </c>
      <c r="B420">
        <f>YEAR(カレンダー[[#This Row],[日付]])</f>
        <v>2019</v>
      </c>
      <c r="C420">
        <f>MONTH(カレンダー[[#This Row],[日付]])</f>
        <v>8</v>
      </c>
    </row>
    <row r="421" spans="1:3" x14ac:dyDescent="0.4">
      <c r="A421" s="1">
        <v>43701</v>
      </c>
      <c r="B421">
        <f>YEAR(カレンダー[[#This Row],[日付]])</f>
        <v>2019</v>
      </c>
      <c r="C421">
        <f>MONTH(カレンダー[[#This Row],[日付]])</f>
        <v>8</v>
      </c>
    </row>
    <row r="422" spans="1:3" x14ac:dyDescent="0.4">
      <c r="A422" s="1">
        <v>43702</v>
      </c>
      <c r="B422">
        <f>YEAR(カレンダー[[#This Row],[日付]])</f>
        <v>2019</v>
      </c>
      <c r="C422">
        <f>MONTH(カレンダー[[#This Row],[日付]])</f>
        <v>8</v>
      </c>
    </row>
    <row r="423" spans="1:3" x14ac:dyDescent="0.4">
      <c r="A423" s="1">
        <v>43703</v>
      </c>
      <c r="B423">
        <f>YEAR(カレンダー[[#This Row],[日付]])</f>
        <v>2019</v>
      </c>
      <c r="C423">
        <f>MONTH(カレンダー[[#This Row],[日付]])</f>
        <v>8</v>
      </c>
    </row>
    <row r="424" spans="1:3" x14ac:dyDescent="0.4">
      <c r="A424" s="1">
        <v>43704</v>
      </c>
      <c r="B424">
        <f>YEAR(カレンダー[[#This Row],[日付]])</f>
        <v>2019</v>
      </c>
      <c r="C424">
        <f>MONTH(カレンダー[[#This Row],[日付]])</f>
        <v>8</v>
      </c>
    </row>
    <row r="425" spans="1:3" x14ac:dyDescent="0.4">
      <c r="A425" s="1">
        <v>43705</v>
      </c>
      <c r="B425">
        <f>YEAR(カレンダー[[#This Row],[日付]])</f>
        <v>2019</v>
      </c>
      <c r="C425">
        <f>MONTH(カレンダー[[#This Row],[日付]])</f>
        <v>8</v>
      </c>
    </row>
    <row r="426" spans="1:3" x14ac:dyDescent="0.4">
      <c r="A426" s="1">
        <v>43706</v>
      </c>
      <c r="B426">
        <f>YEAR(カレンダー[[#This Row],[日付]])</f>
        <v>2019</v>
      </c>
      <c r="C426">
        <f>MONTH(カレンダー[[#This Row],[日付]])</f>
        <v>8</v>
      </c>
    </row>
    <row r="427" spans="1:3" x14ac:dyDescent="0.4">
      <c r="A427" s="1">
        <v>43707</v>
      </c>
      <c r="B427">
        <f>YEAR(カレンダー[[#This Row],[日付]])</f>
        <v>2019</v>
      </c>
      <c r="C427">
        <f>MONTH(カレンダー[[#This Row],[日付]])</f>
        <v>8</v>
      </c>
    </row>
    <row r="428" spans="1:3" x14ac:dyDescent="0.4">
      <c r="A428" s="1">
        <v>43708</v>
      </c>
      <c r="B428">
        <f>YEAR(カレンダー[[#This Row],[日付]])</f>
        <v>2019</v>
      </c>
      <c r="C428">
        <f>MONTH(カレンダー[[#This Row],[日付]])</f>
        <v>8</v>
      </c>
    </row>
    <row r="429" spans="1:3" x14ac:dyDescent="0.4">
      <c r="A429" s="1">
        <v>43709</v>
      </c>
      <c r="B429">
        <f>YEAR(カレンダー[[#This Row],[日付]])</f>
        <v>2019</v>
      </c>
      <c r="C429">
        <f>MONTH(カレンダー[[#This Row],[日付]])</f>
        <v>9</v>
      </c>
    </row>
    <row r="430" spans="1:3" x14ac:dyDescent="0.4">
      <c r="A430" s="1">
        <v>43710</v>
      </c>
      <c r="B430">
        <f>YEAR(カレンダー[[#This Row],[日付]])</f>
        <v>2019</v>
      </c>
      <c r="C430">
        <f>MONTH(カレンダー[[#This Row],[日付]])</f>
        <v>9</v>
      </c>
    </row>
    <row r="431" spans="1:3" x14ac:dyDescent="0.4">
      <c r="A431" s="1">
        <v>43711</v>
      </c>
      <c r="B431">
        <f>YEAR(カレンダー[[#This Row],[日付]])</f>
        <v>2019</v>
      </c>
      <c r="C431">
        <f>MONTH(カレンダー[[#This Row],[日付]])</f>
        <v>9</v>
      </c>
    </row>
    <row r="432" spans="1:3" x14ac:dyDescent="0.4">
      <c r="A432" s="1">
        <v>43712</v>
      </c>
      <c r="B432">
        <f>YEAR(カレンダー[[#This Row],[日付]])</f>
        <v>2019</v>
      </c>
      <c r="C432">
        <f>MONTH(カレンダー[[#This Row],[日付]])</f>
        <v>9</v>
      </c>
    </row>
    <row r="433" spans="1:3" x14ac:dyDescent="0.4">
      <c r="A433" s="1">
        <v>43713</v>
      </c>
      <c r="B433">
        <f>YEAR(カレンダー[[#This Row],[日付]])</f>
        <v>2019</v>
      </c>
      <c r="C433">
        <f>MONTH(カレンダー[[#This Row],[日付]])</f>
        <v>9</v>
      </c>
    </row>
    <row r="434" spans="1:3" x14ac:dyDescent="0.4">
      <c r="A434" s="1">
        <v>43714</v>
      </c>
      <c r="B434">
        <f>YEAR(カレンダー[[#This Row],[日付]])</f>
        <v>2019</v>
      </c>
      <c r="C434">
        <f>MONTH(カレンダー[[#This Row],[日付]])</f>
        <v>9</v>
      </c>
    </row>
    <row r="435" spans="1:3" x14ac:dyDescent="0.4">
      <c r="A435" s="1">
        <v>43715</v>
      </c>
      <c r="B435">
        <f>YEAR(カレンダー[[#This Row],[日付]])</f>
        <v>2019</v>
      </c>
      <c r="C435">
        <f>MONTH(カレンダー[[#This Row],[日付]])</f>
        <v>9</v>
      </c>
    </row>
    <row r="436" spans="1:3" x14ac:dyDescent="0.4">
      <c r="A436" s="1">
        <v>43716</v>
      </c>
      <c r="B436">
        <f>YEAR(カレンダー[[#This Row],[日付]])</f>
        <v>2019</v>
      </c>
      <c r="C436">
        <f>MONTH(カレンダー[[#This Row],[日付]])</f>
        <v>9</v>
      </c>
    </row>
    <row r="437" spans="1:3" x14ac:dyDescent="0.4">
      <c r="A437" s="1">
        <v>43717</v>
      </c>
      <c r="B437">
        <f>YEAR(カレンダー[[#This Row],[日付]])</f>
        <v>2019</v>
      </c>
      <c r="C437">
        <f>MONTH(カレンダー[[#This Row],[日付]])</f>
        <v>9</v>
      </c>
    </row>
    <row r="438" spans="1:3" x14ac:dyDescent="0.4">
      <c r="A438" s="1">
        <v>43718</v>
      </c>
      <c r="B438">
        <f>YEAR(カレンダー[[#This Row],[日付]])</f>
        <v>2019</v>
      </c>
      <c r="C438">
        <f>MONTH(カレンダー[[#This Row],[日付]])</f>
        <v>9</v>
      </c>
    </row>
    <row r="439" spans="1:3" x14ac:dyDescent="0.4">
      <c r="A439" s="1">
        <v>43719</v>
      </c>
      <c r="B439">
        <f>YEAR(カレンダー[[#This Row],[日付]])</f>
        <v>2019</v>
      </c>
      <c r="C439">
        <f>MONTH(カレンダー[[#This Row],[日付]])</f>
        <v>9</v>
      </c>
    </row>
    <row r="440" spans="1:3" x14ac:dyDescent="0.4">
      <c r="A440" s="1">
        <v>43720</v>
      </c>
      <c r="B440">
        <f>YEAR(カレンダー[[#This Row],[日付]])</f>
        <v>2019</v>
      </c>
      <c r="C440">
        <f>MONTH(カレンダー[[#This Row],[日付]])</f>
        <v>9</v>
      </c>
    </row>
    <row r="441" spans="1:3" x14ac:dyDescent="0.4">
      <c r="A441" s="1">
        <v>43721</v>
      </c>
      <c r="B441">
        <f>YEAR(カレンダー[[#This Row],[日付]])</f>
        <v>2019</v>
      </c>
      <c r="C441">
        <f>MONTH(カレンダー[[#This Row],[日付]])</f>
        <v>9</v>
      </c>
    </row>
    <row r="442" spans="1:3" x14ac:dyDescent="0.4">
      <c r="A442" s="1">
        <v>43722</v>
      </c>
      <c r="B442">
        <f>YEAR(カレンダー[[#This Row],[日付]])</f>
        <v>2019</v>
      </c>
      <c r="C442">
        <f>MONTH(カレンダー[[#This Row],[日付]])</f>
        <v>9</v>
      </c>
    </row>
    <row r="443" spans="1:3" x14ac:dyDescent="0.4">
      <c r="A443" s="1">
        <v>43723</v>
      </c>
      <c r="B443">
        <f>YEAR(カレンダー[[#This Row],[日付]])</f>
        <v>2019</v>
      </c>
      <c r="C443">
        <f>MONTH(カレンダー[[#This Row],[日付]])</f>
        <v>9</v>
      </c>
    </row>
    <row r="444" spans="1:3" x14ac:dyDescent="0.4">
      <c r="A444" s="1">
        <v>43724</v>
      </c>
      <c r="B444">
        <f>YEAR(カレンダー[[#This Row],[日付]])</f>
        <v>2019</v>
      </c>
      <c r="C444">
        <f>MONTH(カレンダー[[#This Row],[日付]])</f>
        <v>9</v>
      </c>
    </row>
    <row r="445" spans="1:3" x14ac:dyDescent="0.4">
      <c r="A445" s="1">
        <v>43725</v>
      </c>
      <c r="B445">
        <f>YEAR(カレンダー[[#This Row],[日付]])</f>
        <v>2019</v>
      </c>
      <c r="C445">
        <f>MONTH(カレンダー[[#This Row],[日付]])</f>
        <v>9</v>
      </c>
    </row>
    <row r="446" spans="1:3" x14ac:dyDescent="0.4">
      <c r="A446" s="1">
        <v>43726</v>
      </c>
      <c r="B446">
        <f>YEAR(カレンダー[[#This Row],[日付]])</f>
        <v>2019</v>
      </c>
      <c r="C446">
        <f>MONTH(カレンダー[[#This Row],[日付]])</f>
        <v>9</v>
      </c>
    </row>
    <row r="447" spans="1:3" x14ac:dyDescent="0.4">
      <c r="A447" s="1">
        <v>43727</v>
      </c>
      <c r="B447">
        <f>YEAR(カレンダー[[#This Row],[日付]])</f>
        <v>2019</v>
      </c>
      <c r="C447">
        <f>MONTH(カレンダー[[#This Row],[日付]])</f>
        <v>9</v>
      </c>
    </row>
    <row r="448" spans="1:3" x14ac:dyDescent="0.4">
      <c r="A448" s="1">
        <v>43728</v>
      </c>
      <c r="B448">
        <f>YEAR(カレンダー[[#This Row],[日付]])</f>
        <v>2019</v>
      </c>
      <c r="C448">
        <f>MONTH(カレンダー[[#This Row],[日付]])</f>
        <v>9</v>
      </c>
    </row>
    <row r="449" spans="1:3" x14ac:dyDescent="0.4">
      <c r="A449" s="1">
        <v>43729</v>
      </c>
      <c r="B449">
        <f>YEAR(カレンダー[[#This Row],[日付]])</f>
        <v>2019</v>
      </c>
      <c r="C449">
        <f>MONTH(カレンダー[[#This Row],[日付]])</f>
        <v>9</v>
      </c>
    </row>
    <row r="450" spans="1:3" x14ac:dyDescent="0.4">
      <c r="A450" s="1">
        <v>43730</v>
      </c>
      <c r="B450">
        <f>YEAR(カレンダー[[#This Row],[日付]])</f>
        <v>2019</v>
      </c>
      <c r="C450">
        <f>MONTH(カレンダー[[#This Row],[日付]])</f>
        <v>9</v>
      </c>
    </row>
    <row r="451" spans="1:3" x14ac:dyDescent="0.4">
      <c r="A451" s="1">
        <v>43731</v>
      </c>
      <c r="B451">
        <f>YEAR(カレンダー[[#This Row],[日付]])</f>
        <v>2019</v>
      </c>
      <c r="C451">
        <f>MONTH(カレンダー[[#This Row],[日付]])</f>
        <v>9</v>
      </c>
    </row>
    <row r="452" spans="1:3" x14ac:dyDescent="0.4">
      <c r="A452" s="1">
        <v>43732</v>
      </c>
      <c r="B452">
        <f>YEAR(カレンダー[[#This Row],[日付]])</f>
        <v>2019</v>
      </c>
      <c r="C452">
        <f>MONTH(カレンダー[[#This Row],[日付]])</f>
        <v>9</v>
      </c>
    </row>
    <row r="453" spans="1:3" x14ac:dyDescent="0.4">
      <c r="A453" s="1">
        <v>43733</v>
      </c>
      <c r="B453">
        <f>YEAR(カレンダー[[#This Row],[日付]])</f>
        <v>2019</v>
      </c>
      <c r="C453">
        <f>MONTH(カレンダー[[#This Row],[日付]])</f>
        <v>9</v>
      </c>
    </row>
    <row r="454" spans="1:3" x14ac:dyDescent="0.4">
      <c r="A454" s="1">
        <v>43734</v>
      </c>
      <c r="B454">
        <f>YEAR(カレンダー[[#This Row],[日付]])</f>
        <v>2019</v>
      </c>
      <c r="C454">
        <f>MONTH(カレンダー[[#This Row],[日付]])</f>
        <v>9</v>
      </c>
    </row>
    <row r="455" spans="1:3" x14ac:dyDescent="0.4">
      <c r="A455" s="1">
        <v>43735</v>
      </c>
      <c r="B455">
        <f>YEAR(カレンダー[[#This Row],[日付]])</f>
        <v>2019</v>
      </c>
      <c r="C455">
        <f>MONTH(カレンダー[[#This Row],[日付]])</f>
        <v>9</v>
      </c>
    </row>
    <row r="456" spans="1:3" x14ac:dyDescent="0.4">
      <c r="A456" s="1">
        <v>43736</v>
      </c>
      <c r="B456">
        <f>YEAR(カレンダー[[#This Row],[日付]])</f>
        <v>2019</v>
      </c>
      <c r="C456">
        <f>MONTH(カレンダー[[#This Row],[日付]])</f>
        <v>9</v>
      </c>
    </row>
    <row r="457" spans="1:3" x14ac:dyDescent="0.4">
      <c r="A457" s="1">
        <v>43737</v>
      </c>
      <c r="B457">
        <f>YEAR(カレンダー[[#This Row],[日付]])</f>
        <v>2019</v>
      </c>
      <c r="C457">
        <f>MONTH(カレンダー[[#This Row],[日付]])</f>
        <v>9</v>
      </c>
    </row>
    <row r="458" spans="1:3" x14ac:dyDescent="0.4">
      <c r="A458" s="1">
        <v>43738</v>
      </c>
      <c r="B458">
        <f>YEAR(カレンダー[[#This Row],[日付]])</f>
        <v>2019</v>
      </c>
      <c r="C458">
        <f>MONTH(カレンダー[[#This Row],[日付]])</f>
        <v>9</v>
      </c>
    </row>
    <row r="459" spans="1:3" x14ac:dyDescent="0.4">
      <c r="A459" s="1">
        <v>43739</v>
      </c>
      <c r="B459">
        <f>YEAR(カレンダー[[#This Row],[日付]])</f>
        <v>2019</v>
      </c>
      <c r="C459">
        <f>MONTH(カレンダー[[#This Row],[日付]])</f>
        <v>10</v>
      </c>
    </row>
    <row r="460" spans="1:3" x14ac:dyDescent="0.4">
      <c r="A460" s="1">
        <v>43740</v>
      </c>
      <c r="B460">
        <f>YEAR(カレンダー[[#This Row],[日付]])</f>
        <v>2019</v>
      </c>
      <c r="C460">
        <f>MONTH(カレンダー[[#This Row],[日付]])</f>
        <v>10</v>
      </c>
    </row>
    <row r="461" spans="1:3" x14ac:dyDescent="0.4">
      <c r="A461" s="1">
        <v>43741</v>
      </c>
      <c r="B461">
        <f>YEAR(カレンダー[[#This Row],[日付]])</f>
        <v>2019</v>
      </c>
      <c r="C461">
        <f>MONTH(カレンダー[[#This Row],[日付]])</f>
        <v>10</v>
      </c>
    </row>
    <row r="462" spans="1:3" x14ac:dyDescent="0.4">
      <c r="A462" s="1">
        <v>43742</v>
      </c>
      <c r="B462">
        <f>YEAR(カレンダー[[#This Row],[日付]])</f>
        <v>2019</v>
      </c>
      <c r="C462">
        <f>MONTH(カレンダー[[#This Row],[日付]])</f>
        <v>10</v>
      </c>
    </row>
    <row r="463" spans="1:3" x14ac:dyDescent="0.4">
      <c r="A463" s="1">
        <v>43743</v>
      </c>
      <c r="B463">
        <f>YEAR(カレンダー[[#This Row],[日付]])</f>
        <v>2019</v>
      </c>
      <c r="C463">
        <f>MONTH(カレンダー[[#This Row],[日付]])</f>
        <v>10</v>
      </c>
    </row>
    <row r="464" spans="1:3" x14ac:dyDescent="0.4">
      <c r="A464" s="1">
        <v>43744</v>
      </c>
      <c r="B464">
        <f>YEAR(カレンダー[[#This Row],[日付]])</f>
        <v>2019</v>
      </c>
      <c r="C464">
        <f>MONTH(カレンダー[[#This Row],[日付]])</f>
        <v>10</v>
      </c>
    </row>
    <row r="465" spans="1:3" x14ac:dyDescent="0.4">
      <c r="A465" s="1">
        <v>43745</v>
      </c>
      <c r="B465">
        <f>YEAR(カレンダー[[#This Row],[日付]])</f>
        <v>2019</v>
      </c>
      <c r="C465">
        <f>MONTH(カレンダー[[#This Row],[日付]])</f>
        <v>10</v>
      </c>
    </row>
    <row r="466" spans="1:3" x14ac:dyDescent="0.4">
      <c r="A466" s="1">
        <v>43746</v>
      </c>
      <c r="B466">
        <f>YEAR(カレンダー[[#This Row],[日付]])</f>
        <v>2019</v>
      </c>
      <c r="C466">
        <f>MONTH(カレンダー[[#This Row],[日付]])</f>
        <v>10</v>
      </c>
    </row>
    <row r="467" spans="1:3" x14ac:dyDescent="0.4">
      <c r="A467" s="1">
        <v>43747</v>
      </c>
      <c r="B467">
        <f>YEAR(カレンダー[[#This Row],[日付]])</f>
        <v>2019</v>
      </c>
      <c r="C467">
        <f>MONTH(カレンダー[[#This Row],[日付]])</f>
        <v>10</v>
      </c>
    </row>
    <row r="468" spans="1:3" x14ac:dyDescent="0.4">
      <c r="A468" s="1">
        <v>43748</v>
      </c>
      <c r="B468">
        <f>YEAR(カレンダー[[#This Row],[日付]])</f>
        <v>2019</v>
      </c>
      <c r="C468">
        <f>MONTH(カレンダー[[#This Row],[日付]])</f>
        <v>10</v>
      </c>
    </row>
    <row r="469" spans="1:3" x14ac:dyDescent="0.4">
      <c r="A469" s="1">
        <v>43749</v>
      </c>
      <c r="B469">
        <f>YEAR(カレンダー[[#This Row],[日付]])</f>
        <v>2019</v>
      </c>
      <c r="C469">
        <f>MONTH(カレンダー[[#This Row],[日付]])</f>
        <v>10</v>
      </c>
    </row>
    <row r="470" spans="1:3" x14ac:dyDescent="0.4">
      <c r="A470" s="1">
        <v>43750</v>
      </c>
      <c r="B470">
        <f>YEAR(カレンダー[[#This Row],[日付]])</f>
        <v>2019</v>
      </c>
      <c r="C470">
        <f>MONTH(カレンダー[[#This Row],[日付]])</f>
        <v>10</v>
      </c>
    </row>
    <row r="471" spans="1:3" x14ac:dyDescent="0.4">
      <c r="A471" s="1">
        <v>43751</v>
      </c>
      <c r="B471">
        <f>YEAR(カレンダー[[#This Row],[日付]])</f>
        <v>2019</v>
      </c>
      <c r="C471">
        <f>MONTH(カレンダー[[#This Row],[日付]])</f>
        <v>10</v>
      </c>
    </row>
    <row r="472" spans="1:3" x14ac:dyDescent="0.4">
      <c r="A472" s="1">
        <v>43752</v>
      </c>
      <c r="B472">
        <f>YEAR(カレンダー[[#This Row],[日付]])</f>
        <v>2019</v>
      </c>
      <c r="C472">
        <f>MONTH(カレンダー[[#This Row],[日付]])</f>
        <v>10</v>
      </c>
    </row>
    <row r="473" spans="1:3" x14ac:dyDescent="0.4">
      <c r="A473" s="1">
        <v>43753</v>
      </c>
      <c r="B473">
        <f>YEAR(カレンダー[[#This Row],[日付]])</f>
        <v>2019</v>
      </c>
      <c r="C473">
        <f>MONTH(カレンダー[[#This Row],[日付]])</f>
        <v>10</v>
      </c>
    </row>
    <row r="474" spans="1:3" x14ac:dyDescent="0.4">
      <c r="A474" s="1">
        <v>43754</v>
      </c>
      <c r="B474">
        <f>YEAR(カレンダー[[#This Row],[日付]])</f>
        <v>2019</v>
      </c>
      <c r="C474">
        <f>MONTH(カレンダー[[#This Row],[日付]])</f>
        <v>10</v>
      </c>
    </row>
    <row r="475" spans="1:3" x14ac:dyDescent="0.4">
      <c r="A475" s="1">
        <v>43755</v>
      </c>
      <c r="B475">
        <f>YEAR(カレンダー[[#This Row],[日付]])</f>
        <v>2019</v>
      </c>
      <c r="C475">
        <f>MONTH(カレンダー[[#This Row],[日付]])</f>
        <v>10</v>
      </c>
    </row>
    <row r="476" spans="1:3" x14ac:dyDescent="0.4">
      <c r="A476" s="1">
        <v>43756</v>
      </c>
      <c r="B476">
        <f>YEAR(カレンダー[[#This Row],[日付]])</f>
        <v>2019</v>
      </c>
      <c r="C476">
        <f>MONTH(カレンダー[[#This Row],[日付]])</f>
        <v>10</v>
      </c>
    </row>
    <row r="477" spans="1:3" x14ac:dyDescent="0.4">
      <c r="A477" s="1">
        <v>43757</v>
      </c>
      <c r="B477">
        <f>YEAR(カレンダー[[#This Row],[日付]])</f>
        <v>2019</v>
      </c>
      <c r="C477">
        <f>MONTH(カレンダー[[#This Row],[日付]])</f>
        <v>10</v>
      </c>
    </row>
    <row r="478" spans="1:3" x14ac:dyDescent="0.4">
      <c r="A478" s="1">
        <v>43758</v>
      </c>
      <c r="B478">
        <f>YEAR(カレンダー[[#This Row],[日付]])</f>
        <v>2019</v>
      </c>
      <c r="C478">
        <f>MONTH(カレンダー[[#This Row],[日付]])</f>
        <v>10</v>
      </c>
    </row>
    <row r="479" spans="1:3" x14ac:dyDescent="0.4">
      <c r="A479" s="1">
        <v>43759</v>
      </c>
      <c r="B479">
        <f>YEAR(カレンダー[[#This Row],[日付]])</f>
        <v>2019</v>
      </c>
      <c r="C479">
        <f>MONTH(カレンダー[[#This Row],[日付]])</f>
        <v>10</v>
      </c>
    </row>
    <row r="480" spans="1:3" x14ac:dyDescent="0.4">
      <c r="A480" s="1">
        <v>43760</v>
      </c>
      <c r="B480">
        <f>YEAR(カレンダー[[#This Row],[日付]])</f>
        <v>2019</v>
      </c>
      <c r="C480">
        <f>MONTH(カレンダー[[#This Row],[日付]])</f>
        <v>10</v>
      </c>
    </row>
    <row r="481" spans="1:3" x14ac:dyDescent="0.4">
      <c r="A481" s="1">
        <v>43761</v>
      </c>
      <c r="B481">
        <f>YEAR(カレンダー[[#This Row],[日付]])</f>
        <v>2019</v>
      </c>
      <c r="C481">
        <f>MONTH(カレンダー[[#This Row],[日付]])</f>
        <v>10</v>
      </c>
    </row>
    <row r="482" spans="1:3" x14ac:dyDescent="0.4">
      <c r="A482" s="1">
        <v>43762</v>
      </c>
      <c r="B482">
        <f>YEAR(カレンダー[[#This Row],[日付]])</f>
        <v>2019</v>
      </c>
      <c r="C482">
        <f>MONTH(カレンダー[[#This Row],[日付]])</f>
        <v>10</v>
      </c>
    </row>
    <row r="483" spans="1:3" x14ac:dyDescent="0.4">
      <c r="A483" s="1">
        <v>43763</v>
      </c>
      <c r="B483">
        <f>YEAR(カレンダー[[#This Row],[日付]])</f>
        <v>2019</v>
      </c>
      <c r="C483">
        <f>MONTH(カレンダー[[#This Row],[日付]])</f>
        <v>10</v>
      </c>
    </row>
    <row r="484" spans="1:3" x14ac:dyDescent="0.4">
      <c r="A484" s="1">
        <v>43764</v>
      </c>
      <c r="B484">
        <f>YEAR(カレンダー[[#This Row],[日付]])</f>
        <v>2019</v>
      </c>
      <c r="C484">
        <f>MONTH(カレンダー[[#This Row],[日付]])</f>
        <v>10</v>
      </c>
    </row>
    <row r="485" spans="1:3" x14ac:dyDescent="0.4">
      <c r="A485" s="1">
        <v>43765</v>
      </c>
      <c r="B485">
        <f>YEAR(カレンダー[[#This Row],[日付]])</f>
        <v>2019</v>
      </c>
      <c r="C485">
        <f>MONTH(カレンダー[[#This Row],[日付]])</f>
        <v>10</v>
      </c>
    </row>
    <row r="486" spans="1:3" x14ac:dyDescent="0.4">
      <c r="A486" s="1">
        <v>43766</v>
      </c>
      <c r="B486">
        <f>YEAR(カレンダー[[#This Row],[日付]])</f>
        <v>2019</v>
      </c>
      <c r="C486">
        <f>MONTH(カレンダー[[#This Row],[日付]])</f>
        <v>10</v>
      </c>
    </row>
    <row r="487" spans="1:3" x14ac:dyDescent="0.4">
      <c r="A487" s="1">
        <v>43767</v>
      </c>
      <c r="B487">
        <f>YEAR(カレンダー[[#This Row],[日付]])</f>
        <v>2019</v>
      </c>
      <c r="C487">
        <f>MONTH(カレンダー[[#This Row],[日付]])</f>
        <v>10</v>
      </c>
    </row>
    <row r="488" spans="1:3" x14ac:dyDescent="0.4">
      <c r="A488" s="1">
        <v>43768</v>
      </c>
      <c r="B488">
        <f>YEAR(カレンダー[[#This Row],[日付]])</f>
        <v>2019</v>
      </c>
      <c r="C488">
        <f>MONTH(カレンダー[[#This Row],[日付]])</f>
        <v>10</v>
      </c>
    </row>
    <row r="489" spans="1:3" x14ac:dyDescent="0.4">
      <c r="A489" s="1">
        <v>43769</v>
      </c>
      <c r="B489">
        <f>YEAR(カレンダー[[#This Row],[日付]])</f>
        <v>2019</v>
      </c>
      <c r="C489">
        <f>MONTH(カレンダー[[#This Row],[日付]])</f>
        <v>10</v>
      </c>
    </row>
    <row r="490" spans="1:3" x14ac:dyDescent="0.4">
      <c r="A490" s="1">
        <v>43770</v>
      </c>
      <c r="B490">
        <f>YEAR(カレンダー[[#This Row],[日付]])</f>
        <v>2019</v>
      </c>
      <c r="C490">
        <f>MONTH(カレンダー[[#This Row],[日付]])</f>
        <v>11</v>
      </c>
    </row>
    <row r="491" spans="1:3" x14ac:dyDescent="0.4">
      <c r="A491" s="1">
        <v>43771</v>
      </c>
      <c r="B491">
        <f>YEAR(カレンダー[[#This Row],[日付]])</f>
        <v>2019</v>
      </c>
      <c r="C491">
        <f>MONTH(カレンダー[[#This Row],[日付]])</f>
        <v>11</v>
      </c>
    </row>
    <row r="492" spans="1:3" x14ac:dyDescent="0.4">
      <c r="A492" s="1">
        <v>43772</v>
      </c>
      <c r="B492">
        <f>YEAR(カレンダー[[#This Row],[日付]])</f>
        <v>2019</v>
      </c>
      <c r="C492">
        <f>MONTH(カレンダー[[#This Row],[日付]])</f>
        <v>11</v>
      </c>
    </row>
    <row r="493" spans="1:3" x14ac:dyDescent="0.4">
      <c r="A493" s="1">
        <v>43773</v>
      </c>
      <c r="B493">
        <f>YEAR(カレンダー[[#This Row],[日付]])</f>
        <v>2019</v>
      </c>
      <c r="C493">
        <f>MONTH(カレンダー[[#This Row],[日付]])</f>
        <v>11</v>
      </c>
    </row>
    <row r="494" spans="1:3" x14ac:dyDescent="0.4">
      <c r="A494" s="1">
        <v>43774</v>
      </c>
      <c r="B494">
        <f>YEAR(カレンダー[[#This Row],[日付]])</f>
        <v>2019</v>
      </c>
      <c r="C494">
        <f>MONTH(カレンダー[[#This Row],[日付]])</f>
        <v>11</v>
      </c>
    </row>
    <row r="495" spans="1:3" x14ac:dyDescent="0.4">
      <c r="A495" s="1">
        <v>43775</v>
      </c>
      <c r="B495">
        <f>YEAR(カレンダー[[#This Row],[日付]])</f>
        <v>2019</v>
      </c>
      <c r="C495">
        <f>MONTH(カレンダー[[#This Row],[日付]])</f>
        <v>11</v>
      </c>
    </row>
    <row r="496" spans="1:3" x14ac:dyDescent="0.4">
      <c r="A496" s="1">
        <v>43776</v>
      </c>
      <c r="B496">
        <f>YEAR(カレンダー[[#This Row],[日付]])</f>
        <v>2019</v>
      </c>
      <c r="C496">
        <f>MONTH(カレンダー[[#This Row],[日付]])</f>
        <v>11</v>
      </c>
    </row>
    <row r="497" spans="1:3" x14ac:dyDescent="0.4">
      <c r="A497" s="1">
        <v>43777</v>
      </c>
      <c r="B497">
        <f>YEAR(カレンダー[[#This Row],[日付]])</f>
        <v>2019</v>
      </c>
      <c r="C497">
        <f>MONTH(カレンダー[[#This Row],[日付]])</f>
        <v>11</v>
      </c>
    </row>
    <row r="498" spans="1:3" x14ac:dyDescent="0.4">
      <c r="A498" s="1">
        <v>43778</v>
      </c>
      <c r="B498">
        <f>YEAR(カレンダー[[#This Row],[日付]])</f>
        <v>2019</v>
      </c>
      <c r="C498">
        <f>MONTH(カレンダー[[#This Row],[日付]])</f>
        <v>11</v>
      </c>
    </row>
    <row r="499" spans="1:3" x14ac:dyDescent="0.4">
      <c r="A499" s="1">
        <v>43779</v>
      </c>
      <c r="B499">
        <f>YEAR(カレンダー[[#This Row],[日付]])</f>
        <v>2019</v>
      </c>
      <c r="C499">
        <f>MONTH(カレンダー[[#This Row],[日付]])</f>
        <v>11</v>
      </c>
    </row>
    <row r="500" spans="1:3" x14ac:dyDescent="0.4">
      <c r="A500" s="1">
        <v>43780</v>
      </c>
      <c r="B500">
        <f>YEAR(カレンダー[[#This Row],[日付]])</f>
        <v>2019</v>
      </c>
      <c r="C500">
        <f>MONTH(カレンダー[[#This Row],[日付]])</f>
        <v>11</v>
      </c>
    </row>
    <row r="501" spans="1:3" x14ac:dyDescent="0.4">
      <c r="A501" s="1">
        <v>43781</v>
      </c>
      <c r="B501">
        <f>YEAR(カレンダー[[#This Row],[日付]])</f>
        <v>2019</v>
      </c>
      <c r="C501">
        <f>MONTH(カレンダー[[#This Row],[日付]])</f>
        <v>11</v>
      </c>
    </row>
    <row r="502" spans="1:3" x14ac:dyDescent="0.4">
      <c r="A502" s="1">
        <v>43782</v>
      </c>
      <c r="B502">
        <f>YEAR(カレンダー[[#This Row],[日付]])</f>
        <v>2019</v>
      </c>
      <c r="C502">
        <f>MONTH(カレンダー[[#This Row],[日付]])</f>
        <v>11</v>
      </c>
    </row>
    <row r="503" spans="1:3" x14ac:dyDescent="0.4">
      <c r="A503" s="1">
        <v>43783</v>
      </c>
      <c r="B503">
        <f>YEAR(カレンダー[[#This Row],[日付]])</f>
        <v>2019</v>
      </c>
      <c r="C503">
        <f>MONTH(カレンダー[[#This Row],[日付]])</f>
        <v>11</v>
      </c>
    </row>
    <row r="504" spans="1:3" x14ac:dyDescent="0.4">
      <c r="A504" s="1">
        <v>43784</v>
      </c>
      <c r="B504">
        <f>YEAR(カレンダー[[#This Row],[日付]])</f>
        <v>2019</v>
      </c>
      <c r="C504">
        <f>MONTH(カレンダー[[#This Row],[日付]])</f>
        <v>11</v>
      </c>
    </row>
    <row r="505" spans="1:3" x14ac:dyDescent="0.4">
      <c r="A505" s="1">
        <v>43785</v>
      </c>
      <c r="B505">
        <f>YEAR(カレンダー[[#This Row],[日付]])</f>
        <v>2019</v>
      </c>
      <c r="C505">
        <f>MONTH(カレンダー[[#This Row],[日付]])</f>
        <v>11</v>
      </c>
    </row>
    <row r="506" spans="1:3" x14ac:dyDescent="0.4">
      <c r="A506" s="1">
        <v>43786</v>
      </c>
      <c r="B506">
        <f>YEAR(カレンダー[[#This Row],[日付]])</f>
        <v>2019</v>
      </c>
      <c r="C506">
        <f>MONTH(カレンダー[[#This Row],[日付]])</f>
        <v>11</v>
      </c>
    </row>
    <row r="507" spans="1:3" x14ac:dyDescent="0.4">
      <c r="A507" s="1">
        <v>43787</v>
      </c>
      <c r="B507">
        <f>YEAR(カレンダー[[#This Row],[日付]])</f>
        <v>2019</v>
      </c>
      <c r="C507">
        <f>MONTH(カレンダー[[#This Row],[日付]])</f>
        <v>11</v>
      </c>
    </row>
    <row r="508" spans="1:3" x14ac:dyDescent="0.4">
      <c r="A508" s="1">
        <v>43788</v>
      </c>
      <c r="B508">
        <f>YEAR(カレンダー[[#This Row],[日付]])</f>
        <v>2019</v>
      </c>
      <c r="C508">
        <f>MONTH(カレンダー[[#This Row],[日付]])</f>
        <v>11</v>
      </c>
    </row>
    <row r="509" spans="1:3" x14ac:dyDescent="0.4">
      <c r="A509" s="1">
        <v>43789</v>
      </c>
      <c r="B509">
        <f>YEAR(カレンダー[[#This Row],[日付]])</f>
        <v>2019</v>
      </c>
      <c r="C509">
        <f>MONTH(カレンダー[[#This Row],[日付]])</f>
        <v>11</v>
      </c>
    </row>
    <row r="510" spans="1:3" x14ac:dyDescent="0.4">
      <c r="A510" s="1">
        <v>43790</v>
      </c>
      <c r="B510">
        <f>YEAR(カレンダー[[#This Row],[日付]])</f>
        <v>2019</v>
      </c>
      <c r="C510">
        <f>MONTH(カレンダー[[#This Row],[日付]])</f>
        <v>11</v>
      </c>
    </row>
    <row r="511" spans="1:3" x14ac:dyDescent="0.4">
      <c r="A511" s="1">
        <v>43791</v>
      </c>
      <c r="B511">
        <f>YEAR(カレンダー[[#This Row],[日付]])</f>
        <v>2019</v>
      </c>
      <c r="C511">
        <f>MONTH(カレンダー[[#This Row],[日付]])</f>
        <v>11</v>
      </c>
    </row>
    <row r="512" spans="1:3" x14ac:dyDescent="0.4">
      <c r="A512" s="1">
        <v>43792</v>
      </c>
      <c r="B512">
        <f>YEAR(カレンダー[[#This Row],[日付]])</f>
        <v>2019</v>
      </c>
      <c r="C512">
        <f>MONTH(カレンダー[[#This Row],[日付]])</f>
        <v>11</v>
      </c>
    </row>
    <row r="513" spans="1:3" x14ac:dyDescent="0.4">
      <c r="A513" s="1">
        <v>43793</v>
      </c>
      <c r="B513">
        <f>YEAR(カレンダー[[#This Row],[日付]])</f>
        <v>2019</v>
      </c>
      <c r="C513">
        <f>MONTH(カレンダー[[#This Row],[日付]])</f>
        <v>11</v>
      </c>
    </row>
    <row r="514" spans="1:3" x14ac:dyDescent="0.4">
      <c r="A514" s="1">
        <v>43794</v>
      </c>
      <c r="B514">
        <f>YEAR(カレンダー[[#This Row],[日付]])</f>
        <v>2019</v>
      </c>
      <c r="C514">
        <f>MONTH(カレンダー[[#This Row],[日付]])</f>
        <v>11</v>
      </c>
    </row>
    <row r="515" spans="1:3" x14ac:dyDescent="0.4">
      <c r="A515" s="1">
        <v>43795</v>
      </c>
      <c r="B515">
        <f>YEAR(カレンダー[[#This Row],[日付]])</f>
        <v>2019</v>
      </c>
      <c r="C515">
        <f>MONTH(カレンダー[[#This Row],[日付]])</f>
        <v>11</v>
      </c>
    </row>
    <row r="516" spans="1:3" x14ac:dyDescent="0.4">
      <c r="A516" s="1">
        <v>43796</v>
      </c>
      <c r="B516">
        <f>YEAR(カレンダー[[#This Row],[日付]])</f>
        <v>2019</v>
      </c>
      <c r="C516">
        <f>MONTH(カレンダー[[#This Row],[日付]])</f>
        <v>11</v>
      </c>
    </row>
    <row r="517" spans="1:3" x14ac:dyDescent="0.4">
      <c r="A517" s="1">
        <v>43797</v>
      </c>
      <c r="B517">
        <f>YEAR(カレンダー[[#This Row],[日付]])</f>
        <v>2019</v>
      </c>
      <c r="C517">
        <f>MONTH(カレンダー[[#This Row],[日付]])</f>
        <v>11</v>
      </c>
    </row>
    <row r="518" spans="1:3" x14ac:dyDescent="0.4">
      <c r="A518" s="1">
        <v>43798</v>
      </c>
      <c r="B518">
        <f>YEAR(カレンダー[[#This Row],[日付]])</f>
        <v>2019</v>
      </c>
      <c r="C518">
        <f>MONTH(カレンダー[[#This Row],[日付]])</f>
        <v>11</v>
      </c>
    </row>
    <row r="519" spans="1:3" x14ac:dyDescent="0.4">
      <c r="A519" s="1">
        <v>43799</v>
      </c>
      <c r="B519">
        <f>YEAR(カレンダー[[#This Row],[日付]])</f>
        <v>2019</v>
      </c>
      <c r="C519">
        <f>MONTH(カレンダー[[#This Row],[日付]])</f>
        <v>11</v>
      </c>
    </row>
    <row r="520" spans="1:3" x14ac:dyDescent="0.4">
      <c r="A520" s="1">
        <v>43800</v>
      </c>
      <c r="B520">
        <f>YEAR(カレンダー[[#This Row],[日付]])</f>
        <v>2019</v>
      </c>
      <c r="C520">
        <f>MONTH(カレンダー[[#This Row],[日付]])</f>
        <v>12</v>
      </c>
    </row>
    <row r="521" spans="1:3" x14ac:dyDescent="0.4">
      <c r="A521" s="1">
        <v>43801</v>
      </c>
      <c r="B521">
        <f>YEAR(カレンダー[[#This Row],[日付]])</f>
        <v>2019</v>
      </c>
      <c r="C521">
        <f>MONTH(カレンダー[[#This Row],[日付]])</f>
        <v>12</v>
      </c>
    </row>
    <row r="522" spans="1:3" x14ac:dyDescent="0.4">
      <c r="A522" s="1">
        <v>43802</v>
      </c>
      <c r="B522">
        <f>YEAR(カレンダー[[#This Row],[日付]])</f>
        <v>2019</v>
      </c>
      <c r="C522">
        <f>MONTH(カレンダー[[#This Row],[日付]])</f>
        <v>12</v>
      </c>
    </row>
    <row r="523" spans="1:3" x14ac:dyDescent="0.4">
      <c r="A523" s="1">
        <v>43803</v>
      </c>
      <c r="B523">
        <f>YEAR(カレンダー[[#This Row],[日付]])</f>
        <v>2019</v>
      </c>
      <c r="C523">
        <f>MONTH(カレンダー[[#This Row],[日付]])</f>
        <v>12</v>
      </c>
    </row>
    <row r="524" spans="1:3" x14ac:dyDescent="0.4">
      <c r="A524" s="1">
        <v>43804</v>
      </c>
      <c r="B524">
        <f>YEAR(カレンダー[[#This Row],[日付]])</f>
        <v>2019</v>
      </c>
      <c r="C524">
        <f>MONTH(カレンダー[[#This Row],[日付]])</f>
        <v>12</v>
      </c>
    </row>
    <row r="525" spans="1:3" x14ac:dyDescent="0.4">
      <c r="A525" s="1">
        <v>43805</v>
      </c>
      <c r="B525">
        <f>YEAR(カレンダー[[#This Row],[日付]])</f>
        <v>2019</v>
      </c>
      <c r="C525">
        <f>MONTH(カレンダー[[#This Row],[日付]])</f>
        <v>12</v>
      </c>
    </row>
    <row r="526" spans="1:3" x14ac:dyDescent="0.4">
      <c r="A526" s="1">
        <v>43806</v>
      </c>
      <c r="B526">
        <f>YEAR(カレンダー[[#This Row],[日付]])</f>
        <v>2019</v>
      </c>
      <c r="C526">
        <f>MONTH(カレンダー[[#This Row],[日付]])</f>
        <v>12</v>
      </c>
    </row>
    <row r="527" spans="1:3" x14ac:dyDescent="0.4">
      <c r="A527" s="1">
        <v>43807</v>
      </c>
      <c r="B527">
        <f>YEAR(カレンダー[[#This Row],[日付]])</f>
        <v>2019</v>
      </c>
      <c r="C527">
        <f>MONTH(カレンダー[[#This Row],[日付]])</f>
        <v>12</v>
      </c>
    </row>
    <row r="528" spans="1:3" x14ac:dyDescent="0.4">
      <c r="A528" s="1">
        <v>43808</v>
      </c>
      <c r="B528">
        <f>YEAR(カレンダー[[#This Row],[日付]])</f>
        <v>2019</v>
      </c>
      <c r="C528">
        <f>MONTH(カレンダー[[#This Row],[日付]])</f>
        <v>12</v>
      </c>
    </row>
    <row r="529" spans="1:3" x14ac:dyDescent="0.4">
      <c r="A529" s="1">
        <v>43809</v>
      </c>
      <c r="B529">
        <f>YEAR(カレンダー[[#This Row],[日付]])</f>
        <v>2019</v>
      </c>
      <c r="C529">
        <f>MONTH(カレンダー[[#This Row],[日付]])</f>
        <v>12</v>
      </c>
    </row>
    <row r="530" spans="1:3" x14ac:dyDescent="0.4">
      <c r="A530" s="1">
        <v>43810</v>
      </c>
      <c r="B530">
        <f>YEAR(カレンダー[[#This Row],[日付]])</f>
        <v>2019</v>
      </c>
      <c r="C530">
        <f>MONTH(カレンダー[[#This Row],[日付]])</f>
        <v>12</v>
      </c>
    </row>
    <row r="531" spans="1:3" x14ac:dyDescent="0.4">
      <c r="A531" s="1">
        <v>43811</v>
      </c>
      <c r="B531">
        <f>YEAR(カレンダー[[#This Row],[日付]])</f>
        <v>2019</v>
      </c>
      <c r="C531">
        <f>MONTH(カレンダー[[#This Row],[日付]])</f>
        <v>12</v>
      </c>
    </row>
    <row r="532" spans="1:3" x14ac:dyDescent="0.4">
      <c r="A532" s="1">
        <v>43812</v>
      </c>
      <c r="B532">
        <f>YEAR(カレンダー[[#This Row],[日付]])</f>
        <v>2019</v>
      </c>
      <c r="C532">
        <f>MONTH(カレンダー[[#This Row],[日付]])</f>
        <v>12</v>
      </c>
    </row>
    <row r="533" spans="1:3" x14ac:dyDescent="0.4">
      <c r="A533" s="1">
        <v>43813</v>
      </c>
      <c r="B533">
        <f>YEAR(カレンダー[[#This Row],[日付]])</f>
        <v>2019</v>
      </c>
      <c r="C533">
        <f>MONTH(カレンダー[[#This Row],[日付]])</f>
        <v>12</v>
      </c>
    </row>
    <row r="534" spans="1:3" x14ac:dyDescent="0.4">
      <c r="A534" s="1">
        <v>43814</v>
      </c>
      <c r="B534">
        <f>YEAR(カレンダー[[#This Row],[日付]])</f>
        <v>2019</v>
      </c>
      <c r="C534">
        <f>MONTH(カレンダー[[#This Row],[日付]])</f>
        <v>12</v>
      </c>
    </row>
    <row r="535" spans="1:3" x14ac:dyDescent="0.4">
      <c r="A535" s="1">
        <v>43815</v>
      </c>
      <c r="B535">
        <f>YEAR(カレンダー[[#This Row],[日付]])</f>
        <v>2019</v>
      </c>
      <c r="C535">
        <f>MONTH(カレンダー[[#This Row],[日付]])</f>
        <v>12</v>
      </c>
    </row>
    <row r="536" spans="1:3" x14ac:dyDescent="0.4">
      <c r="A536" s="1">
        <v>43816</v>
      </c>
      <c r="B536">
        <f>YEAR(カレンダー[[#This Row],[日付]])</f>
        <v>2019</v>
      </c>
      <c r="C536">
        <f>MONTH(カレンダー[[#This Row],[日付]])</f>
        <v>12</v>
      </c>
    </row>
    <row r="537" spans="1:3" x14ac:dyDescent="0.4">
      <c r="A537" s="1">
        <v>43817</v>
      </c>
      <c r="B537">
        <f>YEAR(カレンダー[[#This Row],[日付]])</f>
        <v>2019</v>
      </c>
      <c r="C537">
        <f>MONTH(カレンダー[[#This Row],[日付]])</f>
        <v>12</v>
      </c>
    </row>
    <row r="538" spans="1:3" x14ac:dyDescent="0.4">
      <c r="A538" s="1">
        <v>43818</v>
      </c>
      <c r="B538">
        <f>YEAR(カレンダー[[#This Row],[日付]])</f>
        <v>2019</v>
      </c>
      <c r="C538">
        <f>MONTH(カレンダー[[#This Row],[日付]])</f>
        <v>12</v>
      </c>
    </row>
    <row r="539" spans="1:3" x14ac:dyDescent="0.4">
      <c r="A539" s="1">
        <v>43819</v>
      </c>
      <c r="B539">
        <f>YEAR(カレンダー[[#This Row],[日付]])</f>
        <v>2019</v>
      </c>
      <c r="C539">
        <f>MONTH(カレンダー[[#This Row],[日付]])</f>
        <v>12</v>
      </c>
    </row>
    <row r="540" spans="1:3" x14ac:dyDescent="0.4">
      <c r="A540" s="1">
        <v>43820</v>
      </c>
      <c r="B540">
        <f>YEAR(カレンダー[[#This Row],[日付]])</f>
        <v>2019</v>
      </c>
      <c r="C540">
        <f>MONTH(カレンダー[[#This Row],[日付]])</f>
        <v>12</v>
      </c>
    </row>
    <row r="541" spans="1:3" x14ac:dyDescent="0.4">
      <c r="A541" s="1">
        <v>43821</v>
      </c>
      <c r="B541">
        <f>YEAR(カレンダー[[#This Row],[日付]])</f>
        <v>2019</v>
      </c>
      <c r="C541">
        <f>MONTH(カレンダー[[#This Row],[日付]])</f>
        <v>12</v>
      </c>
    </row>
    <row r="542" spans="1:3" x14ac:dyDescent="0.4">
      <c r="A542" s="1">
        <v>43822</v>
      </c>
      <c r="B542">
        <f>YEAR(カレンダー[[#This Row],[日付]])</f>
        <v>2019</v>
      </c>
      <c r="C542">
        <f>MONTH(カレンダー[[#This Row],[日付]])</f>
        <v>12</v>
      </c>
    </row>
    <row r="543" spans="1:3" x14ac:dyDescent="0.4">
      <c r="A543" s="1">
        <v>43823</v>
      </c>
      <c r="B543">
        <f>YEAR(カレンダー[[#This Row],[日付]])</f>
        <v>2019</v>
      </c>
      <c r="C543">
        <f>MONTH(カレンダー[[#This Row],[日付]])</f>
        <v>12</v>
      </c>
    </row>
    <row r="544" spans="1:3" x14ac:dyDescent="0.4">
      <c r="A544" s="1">
        <v>43824</v>
      </c>
      <c r="B544">
        <f>YEAR(カレンダー[[#This Row],[日付]])</f>
        <v>2019</v>
      </c>
      <c r="C544">
        <f>MONTH(カレンダー[[#This Row],[日付]])</f>
        <v>12</v>
      </c>
    </row>
    <row r="545" spans="1:3" x14ac:dyDescent="0.4">
      <c r="A545" s="1">
        <v>43825</v>
      </c>
      <c r="B545">
        <f>YEAR(カレンダー[[#This Row],[日付]])</f>
        <v>2019</v>
      </c>
      <c r="C545">
        <f>MONTH(カレンダー[[#This Row],[日付]])</f>
        <v>12</v>
      </c>
    </row>
    <row r="546" spans="1:3" x14ac:dyDescent="0.4">
      <c r="A546" s="1">
        <v>43826</v>
      </c>
      <c r="B546">
        <f>YEAR(カレンダー[[#This Row],[日付]])</f>
        <v>2019</v>
      </c>
      <c r="C546">
        <f>MONTH(カレンダー[[#This Row],[日付]])</f>
        <v>12</v>
      </c>
    </row>
    <row r="547" spans="1:3" x14ac:dyDescent="0.4">
      <c r="A547" s="1">
        <v>43827</v>
      </c>
      <c r="B547">
        <f>YEAR(カレンダー[[#This Row],[日付]])</f>
        <v>2019</v>
      </c>
      <c r="C547">
        <f>MONTH(カレンダー[[#This Row],[日付]])</f>
        <v>12</v>
      </c>
    </row>
    <row r="548" spans="1:3" x14ac:dyDescent="0.4">
      <c r="A548" s="1">
        <v>43828</v>
      </c>
      <c r="B548">
        <f>YEAR(カレンダー[[#This Row],[日付]])</f>
        <v>2019</v>
      </c>
      <c r="C548">
        <f>MONTH(カレンダー[[#This Row],[日付]])</f>
        <v>12</v>
      </c>
    </row>
    <row r="549" spans="1:3" x14ac:dyDescent="0.4">
      <c r="A549" s="1">
        <v>43829</v>
      </c>
      <c r="B549">
        <f>YEAR(カレンダー[[#This Row],[日付]])</f>
        <v>2019</v>
      </c>
      <c r="C549">
        <f>MONTH(カレンダー[[#This Row],[日付]])</f>
        <v>12</v>
      </c>
    </row>
    <row r="550" spans="1:3" x14ac:dyDescent="0.4">
      <c r="A550" s="1">
        <v>43830</v>
      </c>
      <c r="B550">
        <f>YEAR(カレンダー[[#This Row],[日付]])</f>
        <v>2019</v>
      </c>
      <c r="C550">
        <f>MONTH(カレンダー[[#This Row],[日付]])</f>
        <v>12</v>
      </c>
    </row>
    <row r="551" spans="1:3" x14ac:dyDescent="0.4">
      <c r="A551" s="1">
        <v>43831</v>
      </c>
      <c r="B551">
        <f>YEAR(カレンダー[[#This Row],[日付]])</f>
        <v>2020</v>
      </c>
      <c r="C551">
        <f>MONTH(カレンダー[[#This Row],[日付]])</f>
        <v>1</v>
      </c>
    </row>
    <row r="552" spans="1:3" x14ac:dyDescent="0.4">
      <c r="A552" s="1">
        <v>43832</v>
      </c>
      <c r="B552">
        <f>YEAR(カレンダー[[#This Row],[日付]])</f>
        <v>2020</v>
      </c>
      <c r="C552">
        <f>MONTH(カレンダー[[#This Row],[日付]])</f>
        <v>1</v>
      </c>
    </row>
    <row r="553" spans="1:3" x14ac:dyDescent="0.4">
      <c r="A553" s="1">
        <v>43833</v>
      </c>
      <c r="B553">
        <f>YEAR(カレンダー[[#This Row],[日付]])</f>
        <v>2020</v>
      </c>
      <c r="C553">
        <f>MONTH(カレンダー[[#This Row],[日付]])</f>
        <v>1</v>
      </c>
    </row>
    <row r="554" spans="1:3" x14ac:dyDescent="0.4">
      <c r="A554" s="1">
        <v>43834</v>
      </c>
      <c r="B554">
        <f>YEAR(カレンダー[[#This Row],[日付]])</f>
        <v>2020</v>
      </c>
      <c r="C554">
        <f>MONTH(カレンダー[[#This Row],[日付]])</f>
        <v>1</v>
      </c>
    </row>
    <row r="555" spans="1:3" x14ac:dyDescent="0.4">
      <c r="A555" s="1">
        <v>43835</v>
      </c>
      <c r="B555">
        <f>YEAR(カレンダー[[#This Row],[日付]])</f>
        <v>2020</v>
      </c>
      <c r="C555">
        <f>MONTH(カレンダー[[#This Row],[日付]])</f>
        <v>1</v>
      </c>
    </row>
    <row r="556" spans="1:3" x14ac:dyDescent="0.4">
      <c r="A556" s="1">
        <v>43836</v>
      </c>
      <c r="B556">
        <f>YEAR(カレンダー[[#This Row],[日付]])</f>
        <v>2020</v>
      </c>
      <c r="C556">
        <f>MONTH(カレンダー[[#This Row],[日付]])</f>
        <v>1</v>
      </c>
    </row>
    <row r="557" spans="1:3" x14ac:dyDescent="0.4">
      <c r="A557" s="1">
        <v>43837</v>
      </c>
      <c r="B557">
        <f>YEAR(カレンダー[[#This Row],[日付]])</f>
        <v>2020</v>
      </c>
      <c r="C557">
        <f>MONTH(カレンダー[[#This Row],[日付]])</f>
        <v>1</v>
      </c>
    </row>
    <row r="558" spans="1:3" x14ac:dyDescent="0.4">
      <c r="A558" s="1">
        <v>43838</v>
      </c>
      <c r="B558">
        <f>YEAR(カレンダー[[#This Row],[日付]])</f>
        <v>2020</v>
      </c>
      <c r="C558">
        <f>MONTH(カレンダー[[#This Row],[日付]])</f>
        <v>1</v>
      </c>
    </row>
    <row r="559" spans="1:3" x14ac:dyDescent="0.4">
      <c r="A559" s="1">
        <v>43839</v>
      </c>
      <c r="B559">
        <f>YEAR(カレンダー[[#This Row],[日付]])</f>
        <v>2020</v>
      </c>
      <c r="C559">
        <f>MONTH(カレンダー[[#This Row],[日付]])</f>
        <v>1</v>
      </c>
    </row>
    <row r="560" spans="1:3" x14ac:dyDescent="0.4">
      <c r="A560" s="1">
        <v>43840</v>
      </c>
      <c r="B560">
        <f>YEAR(カレンダー[[#This Row],[日付]])</f>
        <v>2020</v>
      </c>
      <c r="C560">
        <f>MONTH(カレンダー[[#This Row],[日付]])</f>
        <v>1</v>
      </c>
    </row>
    <row r="561" spans="1:3" x14ac:dyDescent="0.4">
      <c r="A561" s="1">
        <v>43841</v>
      </c>
      <c r="B561">
        <f>YEAR(カレンダー[[#This Row],[日付]])</f>
        <v>2020</v>
      </c>
      <c r="C561">
        <f>MONTH(カレンダー[[#This Row],[日付]])</f>
        <v>1</v>
      </c>
    </row>
    <row r="562" spans="1:3" x14ac:dyDescent="0.4">
      <c r="A562" s="1">
        <v>43842</v>
      </c>
      <c r="B562">
        <f>YEAR(カレンダー[[#This Row],[日付]])</f>
        <v>2020</v>
      </c>
      <c r="C562">
        <f>MONTH(カレンダー[[#This Row],[日付]])</f>
        <v>1</v>
      </c>
    </row>
    <row r="563" spans="1:3" x14ac:dyDescent="0.4">
      <c r="A563" s="1">
        <v>43843</v>
      </c>
      <c r="B563">
        <f>YEAR(カレンダー[[#This Row],[日付]])</f>
        <v>2020</v>
      </c>
      <c r="C563">
        <f>MONTH(カレンダー[[#This Row],[日付]])</f>
        <v>1</v>
      </c>
    </row>
    <row r="564" spans="1:3" x14ac:dyDescent="0.4">
      <c r="A564" s="1">
        <v>43844</v>
      </c>
      <c r="B564">
        <f>YEAR(カレンダー[[#This Row],[日付]])</f>
        <v>2020</v>
      </c>
      <c r="C564">
        <f>MONTH(カレンダー[[#This Row],[日付]])</f>
        <v>1</v>
      </c>
    </row>
    <row r="565" spans="1:3" x14ac:dyDescent="0.4">
      <c r="A565" s="1">
        <v>43845</v>
      </c>
      <c r="B565">
        <f>YEAR(カレンダー[[#This Row],[日付]])</f>
        <v>2020</v>
      </c>
      <c r="C565">
        <f>MONTH(カレンダー[[#This Row],[日付]])</f>
        <v>1</v>
      </c>
    </row>
    <row r="566" spans="1:3" x14ac:dyDescent="0.4">
      <c r="A566" s="1">
        <v>43846</v>
      </c>
      <c r="B566">
        <f>YEAR(カレンダー[[#This Row],[日付]])</f>
        <v>2020</v>
      </c>
      <c r="C566">
        <f>MONTH(カレンダー[[#This Row],[日付]])</f>
        <v>1</v>
      </c>
    </row>
    <row r="567" spans="1:3" x14ac:dyDescent="0.4">
      <c r="A567" s="1">
        <v>43847</v>
      </c>
      <c r="B567">
        <f>YEAR(カレンダー[[#This Row],[日付]])</f>
        <v>2020</v>
      </c>
      <c r="C567">
        <f>MONTH(カレンダー[[#This Row],[日付]])</f>
        <v>1</v>
      </c>
    </row>
    <row r="568" spans="1:3" x14ac:dyDescent="0.4">
      <c r="A568" s="1">
        <v>43848</v>
      </c>
      <c r="B568">
        <f>YEAR(カレンダー[[#This Row],[日付]])</f>
        <v>2020</v>
      </c>
      <c r="C568">
        <f>MONTH(カレンダー[[#This Row],[日付]])</f>
        <v>1</v>
      </c>
    </row>
    <row r="569" spans="1:3" x14ac:dyDescent="0.4">
      <c r="A569" s="1">
        <v>43849</v>
      </c>
      <c r="B569">
        <f>YEAR(カレンダー[[#This Row],[日付]])</f>
        <v>2020</v>
      </c>
      <c r="C569">
        <f>MONTH(カレンダー[[#This Row],[日付]])</f>
        <v>1</v>
      </c>
    </row>
    <row r="570" spans="1:3" x14ac:dyDescent="0.4">
      <c r="A570" s="1">
        <v>43850</v>
      </c>
      <c r="B570">
        <f>YEAR(カレンダー[[#This Row],[日付]])</f>
        <v>2020</v>
      </c>
      <c r="C570">
        <f>MONTH(カレンダー[[#This Row],[日付]])</f>
        <v>1</v>
      </c>
    </row>
    <row r="571" spans="1:3" x14ac:dyDescent="0.4">
      <c r="A571" s="1">
        <v>43851</v>
      </c>
      <c r="B571">
        <f>YEAR(カレンダー[[#This Row],[日付]])</f>
        <v>2020</v>
      </c>
      <c r="C571">
        <f>MONTH(カレンダー[[#This Row],[日付]])</f>
        <v>1</v>
      </c>
    </row>
    <row r="572" spans="1:3" x14ac:dyDescent="0.4">
      <c r="A572" s="1">
        <v>43852</v>
      </c>
      <c r="B572">
        <f>YEAR(カレンダー[[#This Row],[日付]])</f>
        <v>2020</v>
      </c>
      <c r="C572">
        <f>MONTH(カレンダー[[#This Row],[日付]])</f>
        <v>1</v>
      </c>
    </row>
    <row r="573" spans="1:3" x14ac:dyDescent="0.4">
      <c r="A573" s="1">
        <v>43853</v>
      </c>
      <c r="B573">
        <f>YEAR(カレンダー[[#This Row],[日付]])</f>
        <v>2020</v>
      </c>
      <c r="C573">
        <f>MONTH(カレンダー[[#This Row],[日付]])</f>
        <v>1</v>
      </c>
    </row>
    <row r="574" spans="1:3" x14ac:dyDescent="0.4">
      <c r="A574" s="1">
        <v>43854</v>
      </c>
      <c r="B574">
        <f>YEAR(カレンダー[[#This Row],[日付]])</f>
        <v>2020</v>
      </c>
      <c r="C574">
        <f>MONTH(カレンダー[[#This Row],[日付]])</f>
        <v>1</v>
      </c>
    </row>
    <row r="575" spans="1:3" x14ac:dyDescent="0.4">
      <c r="A575" s="1">
        <v>43855</v>
      </c>
      <c r="B575">
        <f>YEAR(カレンダー[[#This Row],[日付]])</f>
        <v>2020</v>
      </c>
      <c r="C575">
        <f>MONTH(カレンダー[[#This Row],[日付]])</f>
        <v>1</v>
      </c>
    </row>
    <row r="576" spans="1:3" x14ac:dyDescent="0.4">
      <c r="A576" s="1">
        <v>43856</v>
      </c>
      <c r="B576">
        <f>YEAR(カレンダー[[#This Row],[日付]])</f>
        <v>2020</v>
      </c>
      <c r="C576">
        <f>MONTH(カレンダー[[#This Row],[日付]])</f>
        <v>1</v>
      </c>
    </row>
    <row r="577" spans="1:3" x14ac:dyDescent="0.4">
      <c r="A577" s="1">
        <v>43857</v>
      </c>
      <c r="B577">
        <f>YEAR(カレンダー[[#This Row],[日付]])</f>
        <v>2020</v>
      </c>
      <c r="C577">
        <f>MONTH(カレンダー[[#This Row],[日付]])</f>
        <v>1</v>
      </c>
    </row>
    <row r="578" spans="1:3" x14ac:dyDescent="0.4">
      <c r="A578" s="1">
        <v>43858</v>
      </c>
      <c r="B578">
        <f>YEAR(カレンダー[[#This Row],[日付]])</f>
        <v>2020</v>
      </c>
      <c r="C578">
        <f>MONTH(カレンダー[[#This Row],[日付]])</f>
        <v>1</v>
      </c>
    </row>
    <row r="579" spans="1:3" x14ac:dyDescent="0.4">
      <c r="A579" s="1">
        <v>43859</v>
      </c>
      <c r="B579">
        <f>YEAR(カレンダー[[#This Row],[日付]])</f>
        <v>2020</v>
      </c>
      <c r="C579">
        <f>MONTH(カレンダー[[#This Row],[日付]])</f>
        <v>1</v>
      </c>
    </row>
    <row r="580" spans="1:3" x14ac:dyDescent="0.4">
      <c r="A580" s="1">
        <v>43860</v>
      </c>
      <c r="B580">
        <f>YEAR(カレンダー[[#This Row],[日付]])</f>
        <v>2020</v>
      </c>
      <c r="C580">
        <f>MONTH(カレンダー[[#This Row],[日付]])</f>
        <v>1</v>
      </c>
    </row>
    <row r="581" spans="1:3" x14ac:dyDescent="0.4">
      <c r="A581" s="1">
        <v>43861</v>
      </c>
      <c r="B581">
        <f>YEAR(カレンダー[[#This Row],[日付]])</f>
        <v>2020</v>
      </c>
      <c r="C581">
        <f>MONTH(カレンダー[[#This Row],[日付]])</f>
        <v>1</v>
      </c>
    </row>
    <row r="582" spans="1:3" x14ac:dyDescent="0.4">
      <c r="A582" s="1">
        <v>43862</v>
      </c>
      <c r="B582">
        <f>YEAR(カレンダー[[#This Row],[日付]])</f>
        <v>2020</v>
      </c>
      <c r="C582">
        <f>MONTH(カレンダー[[#This Row],[日付]])</f>
        <v>2</v>
      </c>
    </row>
    <row r="583" spans="1:3" x14ac:dyDescent="0.4">
      <c r="A583" s="1">
        <v>43863</v>
      </c>
      <c r="B583">
        <f>YEAR(カレンダー[[#This Row],[日付]])</f>
        <v>2020</v>
      </c>
      <c r="C583">
        <f>MONTH(カレンダー[[#This Row],[日付]])</f>
        <v>2</v>
      </c>
    </row>
    <row r="584" spans="1:3" x14ac:dyDescent="0.4">
      <c r="A584" s="1">
        <v>43864</v>
      </c>
      <c r="B584">
        <f>YEAR(カレンダー[[#This Row],[日付]])</f>
        <v>2020</v>
      </c>
      <c r="C584">
        <f>MONTH(カレンダー[[#This Row],[日付]])</f>
        <v>2</v>
      </c>
    </row>
    <row r="585" spans="1:3" x14ac:dyDescent="0.4">
      <c r="A585" s="1">
        <v>43865</v>
      </c>
      <c r="B585">
        <f>YEAR(カレンダー[[#This Row],[日付]])</f>
        <v>2020</v>
      </c>
      <c r="C585">
        <f>MONTH(カレンダー[[#This Row],[日付]])</f>
        <v>2</v>
      </c>
    </row>
    <row r="586" spans="1:3" x14ac:dyDescent="0.4">
      <c r="A586" s="1">
        <v>43866</v>
      </c>
      <c r="B586">
        <f>YEAR(カレンダー[[#This Row],[日付]])</f>
        <v>2020</v>
      </c>
      <c r="C586">
        <f>MONTH(カレンダー[[#This Row],[日付]])</f>
        <v>2</v>
      </c>
    </row>
    <row r="587" spans="1:3" x14ac:dyDescent="0.4">
      <c r="A587" s="1">
        <v>43867</v>
      </c>
      <c r="B587">
        <f>YEAR(カレンダー[[#This Row],[日付]])</f>
        <v>2020</v>
      </c>
      <c r="C587">
        <f>MONTH(カレンダー[[#This Row],[日付]])</f>
        <v>2</v>
      </c>
    </row>
    <row r="588" spans="1:3" x14ac:dyDescent="0.4">
      <c r="A588" s="1">
        <v>43868</v>
      </c>
      <c r="B588">
        <f>YEAR(カレンダー[[#This Row],[日付]])</f>
        <v>2020</v>
      </c>
      <c r="C588">
        <f>MONTH(カレンダー[[#This Row],[日付]])</f>
        <v>2</v>
      </c>
    </row>
    <row r="589" spans="1:3" x14ac:dyDescent="0.4">
      <c r="A589" s="1">
        <v>43869</v>
      </c>
      <c r="B589">
        <f>YEAR(カレンダー[[#This Row],[日付]])</f>
        <v>2020</v>
      </c>
      <c r="C589">
        <f>MONTH(カレンダー[[#This Row],[日付]])</f>
        <v>2</v>
      </c>
    </row>
    <row r="590" spans="1:3" x14ac:dyDescent="0.4">
      <c r="A590" s="1">
        <v>43870</v>
      </c>
      <c r="B590">
        <f>YEAR(カレンダー[[#This Row],[日付]])</f>
        <v>2020</v>
      </c>
      <c r="C590">
        <f>MONTH(カレンダー[[#This Row],[日付]])</f>
        <v>2</v>
      </c>
    </row>
    <row r="591" spans="1:3" x14ac:dyDescent="0.4">
      <c r="A591" s="1">
        <v>43871</v>
      </c>
      <c r="B591">
        <f>YEAR(カレンダー[[#This Row],[日付]])</f>
        <v>2020</v>
      </c>
      <c r="C591">
        <f>MONTH(カレンダー[[#This Row],[日付]])</f>
        <v>2</v>
      </c>
    </row>
    <row r="592" spans="1:3" x14ac:dyDescent="0.4">
      <c r="A592" s="1">
        <v>43872</v>
      </c>
      <c r="B592">
        <f>YEAR(カレンダー[[#This Row],[日付]])</f>
        <v>2020</v>
      </c>
      <c r="C592">
        <f>MONTH(カレンダー[[#This Row],[日付]])</f>
        <v>2</v>
      </c>
    </row>
    <row r="593" spans="1:3" x14ac:dyDescent="0.4">
      <c r="A593" s="1">
        <v>43873</v>
      </c>
      <c r="B593">
        <f>YEAR(カレンダー[[#This Row],[日付]])</f>
        <v>2020</v>
      </c>
      <c r="C593">
        <f>MONTH(カレンダー[[#This Row],[日付]])</f>
        <v>2</v>
      </c>
    </row>
    <row r="594" spans="1:3" x14ac:dyDescent="0.4">
      <c r="A594" s="1">
        <v>43874</v>
      </c>
      <c r="B594">
        <f>YEAR(カレンダー[[#This Row],[日付]])</f>
        <v>2020</v>
      </c>
      <c r="C594">
        <f>MONTH(カレンダー[[#This Row],[日付]])</f>
        <v>2</v>
      </c>
    </row>
    <row r="595" spans="1:3" x14ac:dyDescent="0.4">
      <c r="A595" s="1">
        <v>43875</v>
      </c>
      <c r="B595">
        <f>YEAR(カレンダー[[#This Row],[日付]])</f>
        <v>2020</v>
      </c>
      <c r="C595">
        <f>MONTH(カレンダー[[#This Row],[日付]])</f>
        <v>2</v>
      </c>
    </row>
    <row r="596" spans="1:3" x14ac:dyDescent="0.4">
      <c r="A596" s="1">
        <v>43876</v>
      </c>
      <c r="B596">
        <f>YEAR(カレンダー[[#This Row],[日付]])</f>
        <v>2020</v>
      </c>
      <c r="C596">
        <f>MONTH(カレンダー[[#This Row],[日付]])</f>
        <v>2</v>
      </c>
    </row>
    <row r="597" spans="1:3" x14ac:dyDescent="0.4">
      <c r="A597" s="1">
        <v>43877</v>
      </c>
      <c r="B597">
        <f>YEAR(カレンダー[[#This Row],[日付]])</f>
        <v>2020</v>
      </c>
      <c r="C597">
        <f>MONTH(カレンダー[[#This Row],[日付]])</f>
        <v>2</v>
      </c>
    </row>
    <row r="598" spans="1:3" x14ac:dyDescent="0.4">
      <c r="A598" s="1">
        <v>43878</v>
      </c>
      <c r="B598">
        <f>YEAR(カレンダー[[#This Row],[日付]])</f>
        <v>2020</v>
      </c>
      <c r="C598">
        <f>MONTH(カレンダー[[#This Row],[日付]])</f>
        <v>2</v>
      </c>
    </row>
    <row r="599" spans="1:3" x14ac:dyDescent="0.4">
      <c r="A599" s="1">
        <v>43879</v>
      </c>
      <c r="B599">
        <f>YEAR(カレンダー[[#This Row],[日付]])</f>
        <v>2020</v>
      </c>
      <c r="C599">
        <f>MONTH(カレンダー[[#This Row],[日付]])</f>
        <v>2</v>
      </c>
    </row>
    <row r="600" spans="1:3" x14ac:dyDescent="0.4">
      <c r="A600" s="1">
        <v>43880</v>
      </c>
      <c r="B600">
        <f>YEAR(カレンダー[[#This Row],[日付]])</f>
        <v>2020</v>
      </c>
      <c r="C600">
        <f>MONTH(カレンダー[[#This Row],[日付]])</f>
        <v>2</v>
      </c>
    </row>
    <row r="601" spans="1:3" x14ac:dyDescent="0.4">
      <c r="A601" s="1">
        <v>43881</v>
      </c>
      <c r="B601">
        <f>YEAR(カレンダー[[#This Row],[日付]])</f>
        <v>2020</v>
      </c>
      <c r="C601">
        <f>MONTH(カレンダー[[#This Row],[日付]])</f>
        <v>2</v>
      </c>
    </row>
    <row r="602" spans="1:3" x14ac:dyDescent="0.4">
      <c r="A602" s="1">
        <v>43882</v>
      </c>
      <c r="B602">
        <f>YEAR(カレンダー[[#This Row],[日付]])</f>
        <v>2020</v>
      </c>
      <c r="C602">
        <f>MONTH(カレンダー[[#This Row],[日付]])</f>
        <v>2</v>
      </c>
    </row>
    <row r="603" spans="1:3" x14ac:dyDescent="0.4">
      <c r="A603" s="1">
        <v>43883</v>
      </c>
      <c r="B603">
        <f>YEAR(カレンダー[[#This Row],[日付]])</f>
        <v>2020</v>
      </c>
      <c r="C603">
        <f>MONTH(カレンダー[[#This Row],[日付]])</f>
        <v>2</v>
      </c>
    </row>
    <row r="604" spans="1:3" x14ac:dyDescent="0.4">
      <c r="A604" s="1">
        <v>43884</v>
      </c>
      <c r="B604">
        <f>YEAR(カレンダー[[#This Row],[日付]])</f>
        <v>2020</v>
      </c>
      <c r="C604">
        <f>MONTH(カレンダー[[#This Row],[日付]])</f>
        <v>2</v>
      </c>
    </row>
    <row r="605" spans="1:3" x14ac:dyDescent="0.4">
      <c r="A605" s="1">
        <v>43885</v>
      </c>
      <c r="B605">
        <f>YEAR(カレンダー[[#This Row],[日付]])</f>
        <v>2020</v>
      </c>
      <c r="C605">
        <f>MONTH(カレンダー[[#This Row],[日付]])</f>
        <v>2</v>
      </c>
    </row>
    <row r="606" spans="1:3" x14ac:dyDescent="0.4">
      <c r="A606" s="1">
        <v>43886</v>
      </c>
      <c r="B606">
        <f>YEAR(カレンダー[[#This Row],[日付]])</f>
        <v>2020</v>
      </c>
      <c r="C606">
        <f>MONTH(カレンダー[[#This Row],[日付]])</f>
        <v>2</v>
      </c>
    </row>
    <row r="607" spans="1:3" x14ac:dyDescent="0.4">
      <c r="A607" s="1">
        <v>43887</v>
      </c>
      <c r="B607">
        <f>YEAR(カレンダー[[#This Row],[日付]])</f>
        <v>2020</v>
      </c>
      <c r="C607">
        <f>MONTH(カレンダー[[#This Row],[日付]])</f>
        <v>2</v>
      </c>
    </row>
    <row r="608" spans="1:3" x14ac:dyDescent="0.4">
      <c r="A608" s="1">
        <v>43888</v>
      </c>
      <c r="B608">
        <f>YEAR(カレンダー[[#This Row],[日付]])</f>
        <v>2020</v>
      </c>
      <c r="C608">
        <f>MONTH(カレンダー[[#This Row],[日付]])</f>
        <v>2</v>
      </c>
    </row>
    <row r="609" spans="1:3" x14ac:dyDescent="0.4">
      <c r="A609" s="1">
        <v>43889</v>
      </c>
      <c r="B609">
        <f>YEAR(カレンダー[[#This Row],[日付]])</f>
        <v>2020</v>
      </c>
      <c r="C609">
        <f>MONTH(カレンダー[[#This Row],[日付]])</f>
        <v>2</v>
      </c>
    </row>
    <row r="610" spans="1:3" x14ac:dyDescent="0.4">
      <c r="A610" s="1">
        <v>43890</v>
      </c>
      <c r="B610">
        <f>YEAR(カレンダー[[#This Row],[日付]])</f>
        <v>2020</v>
      </c>
      <c r="C610">
        <f>MONTH(カレンダー[[#This Row],[日付]])</f>
        <v>2</v>
      </c>
    </row>
    <row r="611" spans="1:3" x14ac:dyDescent="0.4">
      <c r="A611" s="1">
        <v>43891</v>
      </c>
      <c r="B611">
        <f>YEAR(カレンダー[[#This Row],[日付]])</f>
        <v>2020</v>
      </c>
      <c r="C611">
        <f>MONTH(カレンダー[[#This Row],[日付]])</f>
        <v>3</v>
      </c>
    </row>
    <row r="612" spans="1:3" x14ac:dyDescent="0.4">
      <c r="A612" s="1">
        <v>43892</v>
      </c>
      <c r="B612">
        <f>YEAR(カレンダー[[#This Row],[日付]])</f>
        <v>2020</v>
      </c>
      <c r="C612">
        <f>MONTH(カレンダー[[#This Row],[日付]])</f>
        <v>3</v>
      </c>
    </row>
    <row r="613" spans="1:3" x14ac:dyDescent="0.4">
      <c r="A613" s="1">
        <v>43893</v>
      </c>
      <c r="B613">
        <f>YEAR(カレンダー[[#This Row],[日付]])</f>
        <v>2020</v>
      </c>
      <c r="C613">
        <f>MONTH(カレンダー[[#This Row],[日付]])</f>
        <v>3</v>
      </c>
    </row>
    <row r="614" spans="1:3" x14ac:dyDescent="0.4">
      <c r="A614" s="1">
        <v>43894</v>
      </c>
      <c r="B614">
        <f>YEAR(カレンダー[[#This Row],[日付]])</f>
        <v>2020</v>
      </c>
      <c r="C614">
        <f>MONTH(カレンダー[[#This Row],[日付]])</f>
        <v>3</v>
      </c>
    </row>
    <row r="615" spans="1:3" x14ac:dyDescent="0.4">
      <c r="A615" s="1">
        <v>43895</v>
      </c>
      <c r="B615">
        <f>YEAR(カレンダー[[#This Row],[日付]])</f>
        <v>2020</v>
      </c>
      <c r="C615">
        <f>MONTH(カレンダー[[#This Row],[日付]])</f>
        <v>3</v>
      </c>
    </row>
    <row r="616" spans="1:3" x14ac:dyDescent="0.4">
      <c r="A616" s="1">
        <v>43896</v>
      </c>
      <c r="B616">
        <f>YEAR(カレンダー[[#This Row],[日付]])</f>
        <v>2020</v>
      </c>
      <c r="C616">
        <f>MONTH(カレンダー[[#This Row],[日付]])</f>
        <v>3</v>
      </c>
    </row>
    <row r="617" spans="1:3" x14ac:dyDescent="0.4">
      <c r="A617" s="1">
        <v>43897</v>
      </c>
      <c r="B617">
        <f>YEAR(カレンダー[[#This Row],[日付]])</f>
        <v>2020</v>
      </c>
      <c r="C617">
        <f>MONTH(カレンダー[[#This Row],[日付]])</f>
        <v>3</v>
      </c>
    </row>
    <row r="618" spans="1:3" x14ac:dyDescent="0.4">
      <c r="A618" s="1">
        <v>43898</v>
      </c>
      <c r="B618">
        <f>YEAR(カレンダー[[#This Row],[日付]])</f>
        <v>2020</v>
      </c>
      <c r="C618">
        <f>MONTH(カレンダー[[#This Row],[日付]])</f>
        <v>3</v>
      </c>
    </row>
    <row r="619" spans="1:3" x14ac:dyDescent="0.4">
      <c r="A619" s="1">
        <v>43899</v>
      </c>
      <c r="B619">
        <f>YEAR(カレンダー[[#This Row],[日付]])</f>
        <v>2020</v>
      </c>
      <c r="C619">
        <f>MONTH(カレンダー[[#This Row],[日付]])</f>
        <v>3</v>
      </c>
    </row>
    <row r="620" spans="1:3" x14ac:dyDescent="0.4">
      <c r="A620" s="1">
        <v>43900</v>
      </c>
      <c r="B620">
        <f>YEAR(カレンダー[[#This Row],[日付]])</f>
        <v>2020</v>
      </c>
      <c r="C620">
        <f>MONTH(カレンダー[[#This Row],[日付]])</f>
        <v>3</v>
      </c>
    </row>
    <row r="621" spans="1:3" x14ac:dyDescent="0.4">
      <c r="A621" s="1">
        <v>43901</v>
      </c>
      <c r="B621">
        <f>YEAR(カレンダー[[#This Row],[日付]])</f>
        <v>2020</v>
      </c>
      <c r="C621">
        <f>MONTH(カレンダー[[#This Row],[日付]])</f>
        <v>3</v>
      </c>
    </row>
    <row r="622" spans="1:3" x14ac:dyDescent="0.4">
      <c r="A622" s="1">
        <v>43902</v>
      </c>
      <c r="B622">
        <f>YEAR(カレンダー[[#This Row],[日付]])</f>
        <v>2020</v>
      </c>
      <c r="C622">
        <f>MONTH(カレンダー[[#This Row],[日付]])</f>
        <v>3</v>
      </c>
    </row>
    <row r="623" spans="1:3" x14ac:dyDescent="0.4">
      <c r="A623" s="1">
        <v>43903</v>
      </c>
      <c r="B623">
        <f>YEAR(カレンダー[[#This Row],[日付]])</f>
        <v>2020</v>
      </c>
      <c r="C623">
        <f>MONTH(カレンダー[[#This Row],[日付]])</f>
        <v>3</v>
      </c>
    </row>
    <row r="624" spans="1:3" x14ac:dyDescent="0.4">
      <c r="A624" s="1">
        <v>43904</v>
      </c>
      <c r="B624">
        <f>YEAR(カレンダー[[#This Row],[日付]])</f>
        <v>2020</v>
      </c>
      <c r="C624">
        <f>MONTH(カレンダー[[#This Row],[日付]])</f>
        <v>3</v>
      </c>
    </row>
    <row r="625" spans="1:3" x14ac:dyDescent="0.4">
      <c r="A625" s="1">
        <v>43905</v>
      </c>
      <c r="B625">
        <f>YEAR(カレンダー[[#This Row],[日付]])</f>
        <v>2020</v>
      </c>
      <c r="C625">
        <f>MONTH(カレンダー[[#This Row],[日付]])</f>
        <v>3</v>
      </c>
    </row>
    <row r="626" spans="1:3" x14ac:dyDescent="0.4">
      <c r="A626" s="1">
        <v>43906</v>
      </c>
      <c r="B626">
        <f>YEAR(カレンダー[[#This Row],[日付]])</f>
        <v>2020</v>
      </c>
      <c r="C626">
        <f>MONTH(カレンダー[[#This Row],[日付]])</f>
        <v>3</v>
      </c>
    </row>
    <row r="627" spans="1:3" x14ac:dyDescent="0.4">
      <c r="A627" s="1">
        <v>43907</v>
      </c>
      <c r="B627">
        <f>YEAR(カレンダー[[#This Row],[日付]])</f>
        <v>2020</v>
      </c>
      <c r="C627">
        <f>MONTH(カレンダー[[#This Row],[日付]])</f>
        <v>3</v>
      </c>
    </row>
    <row r="628" spans="1:3" x14ac:dyDescent="0.4">
      <c r="A628" s="1">
        <v>43908</v>
      </c>
      <c r="B628">
        <f>YEAR(カレンダー[[#This Row],[日付]])</f>
        <v>2020</v>
      </c>
      <c r="C628">
        <f>MONTH(カレンダー[[#This Row],[日付]])</f>
        <v>3</v>
      </c>
    </row>
    <row r="629" spans="1:3" x14ac:dyDescent="0.4">
      <c r="A629" s="1">
        <v>43909</v>
      </c>
      <c r="B629">
        <f>YEAR(カレンダー[[#This Row],[日付]])</f>
        <v>2020</v>
      </c>
      <c r="C629">
        <f>MONTH(カレンダー[[#This Row],[日付]])</f>
        <v>3</v>
      </c>
    </row>
    <row r="630" spans="1:3" x14ac:dyDescent="0.4">
      <c r="A630" s="1">
        <v>43910</v>
      </c>
      <c r="B630">
        <f>YEAR(カレンダー[[#This Row],[日付]])</f>
        <v>2020</v>
      </c>
      <c r="C630">
        <f>MONTH(カレンダー[[#This Row],[日付]])</f>
        <v>3</v>
      </c>
    </row>
    <row r="631" spans="1:3" x14ac:dyDescent="0.4">
      <c r="A631" s="1">
        <v>43911</v>
      </c>
      <c r="B631">
        <f>YEAR(カレンダー[[#This Row],[日付]])</f>
        <v>2020</v>
      </c>
      <c r="C631">
        <f>MONTH(カレンダー[[#This Row],[日付]])</f>
        <v>3</v>
      </c>
    </row>
    <row r="632" spans="1:3" x14ac:dyDescent="0.4">
      <c r="A632" s="1">
        <v>43912</v>
      </c>
      <c r="B632">
        <f>YEAR(カレンダー[[#This Row],[日付]])</f>
        <v>2020</v>
      </c>
      <c r="C632">
        <f>MONTH(カレンダー[[#This Row],[日付]])</f>
        <v>3</v>
      </c>
    </row>
    <row r="633" spans="1:3" x14ac:dyDescent="0.4">
      <c r="A633" s="1">
        <v>43913</v>
      </c>
      <c r="B633">
        <f>YEAR(カレンダー[[#This Row],[日付]])</f>
        <v>2020</v>
      </c>
      <c r="C633">
        <f>MONTH(カレンダー[[#This Row],[日付]])</f>
        <v>3</v>
      </c>
    </row>
    <row r="634" spans="1:3" x14ac:dyDescent="0.4">
      <c r="A634" s="1">
        <v>43914</v>
      </c>
      <c r="B634">
        <f>YEAR(カレンダー[[#This Row],[日付]])</f>
        <v>2020</v>
      </c>
      <c r="C634">
        <f>MONTH(カレンダー[[#This Row],[日付]])</f>
        <v>3</v>
      </c>
    </row>
    <row r="635" spans="1:3" x14ac:dyDescent="0.4">
      <c r="A635" s="1">
        <v>43915</v>
      </c>
      <c r="B635">
        <f>YEAR(カレンダー[[#This Row],[日付]])</f>
        <v>2020</v>
      </c>
      <c r="C635">
        <f>MONTH(カレンダー[[#This Row],[日付]])</f>
        <v>3</v>
      </c>
    </row>
    <row r="636" spans="1:3" x14ac:dyDescent="0.4">
      <c r="A636" s="1">
        <v>43916</v>
      </c>
      <c r="B636">
        <f>YEAR(カレンダー[[#This Row],[日付]])</f>
        <v>2020</v>
      </c>
      <c r="C636">
        <f>MONTH(カレンダー[[#This Row],[日付]])</f>
        <v>3</v>
      </c>
    </row>
    <row r="637" spans="1:3" x14ac:dyDescent="0.4">
      <c r="A637" s="1">
        <v>43917</v>
      </c>
      <c r="B637">
        <f>YEAR(カレンダー[[#This Row],[日付]])</f>
        <v>2020</v>
      </c>
      <c r="C637">
        <f>MONTH(カレンダー[[#This Row],[日付]])</f>
        <v>3</v>
      </c>
    </row>
    <row r="638" spans="1:3" x14ac:dyDescent="0.4">
      <c r="A638" s="1">
        <v>43918</v>
      </c>
      <c r="B638">
        <f>YEAR(カレンダー[[#This Row],[日付]])</f>
        <v>2020</v>
      </c>
      <c r="C638">
        <f>MONTH(カレンダー[[#This Row],[日付]])</f>
        <v>3</v>
      </c>
    </row>
    <row r="639" spans="1:3" x14ac:dyDescent="0.4">
      <c r="A639" s="1">
        <v>43919</v>
      </c>
      <c r="B639">
        <f>YEAR(カレンダー[[#This Row],[日付]])</f>
        <v>2020</v>
      </c>
      <c r="C639">
        <f>MONTH(カレンダー[[#This Row],[日付]])</f>
        <v>3</v>
      </c>
    </row>
    <row r="640" spans="1:3" x14ac:dyDescent="0.4">
      <c r="A640" s="1">
        <v>43920</v>
      </c>
      <c r="B640">
        <f>YEAR(カレンダー[[#This Row],[日付]])</f>
        <v>2020</v>
      </c>
      <c r="C640">
        <f>MONTH(カレンダー[[#This Row],[日付]])</f>
        <v>3</v>
      </c>
    </row>
    <row r="641" spans="1:3" x14ac:dyDescent="0.4">
      <c r="A641" s="1">
        <v>43921</v>
      </c>
      <c r="B641">
        <f>YEAR(カレンダー[[#This Row],[日付]])</f>
        <v>2020</v>
      </c>
      <c r="C641">
        <f>MONTH(カレンダー[[#This Row],[日付]])</f>
        <v>3</v>
      </c>
    </row>
    <row r="642" spans="1:3" x14ac:dyDescent="0.4">
      <c r="A642" s="1">
        <v>43922</v>
      </c>
      <c r="B642">
        <f>YEAR(カレンダー[[#This Row],[日付]])</f>
        <v>2020</v>
      </c>
      <c r="C642">
        <f>MONTH(カレンダー[[#This Row],[日付]])</f>
        <v>4</v>
      </c>
    </row>
    <row r="643" spans="1:3" x14ac:dyDescent="0.4">
      <c r="A643" s="1">
        <v>43923</v>
      </c>
      <c r="B643">
        <f>YEAR(カレンダー[[#This Row],[日付]])</f>
        <v>2020</v>
      </c>
      <c r="C643">
        <f>MONTH(カレンダー[[#This Row],[日付]])</f>
        <v>4</v>
      </c>
    </row>
    <row r="644" spans="1:3" x14ac:dyDescent="0.4">
      <c r="A644" s="1">
        <v>43924</v>
      </c>
      <c r="B644">
        <f>YEAR(カレンダー[[#This Row],[日付]])</f>
        <v>2020</v>
      </c>
      <c r="C644">
        <f>MONTH(カレンダー[[#This Row],[日付]])</f>
        <v>4</v>
      </c>
    </row>
    <row r="645" spans="1:3" x14ac:dyDescent="0.4">
      <c r="A645" s="1">
        <v>43925</v>
      </c>
      <c r="B645">
        <f>YEAR(カレンダー[[#This Row],[日付]])</f>
        <v>2020</v>
      </c>
      <c r="C645">
        <f>MONTH(カレンダー[[#This Row],[日付]])</f>
        <v>4</v>
      </c>
    </row>
    <row r="646" spans="1:3" x14ac:dyDescent="0.4">
      <c r="A646" s="1">
        <v>43926</v>
      </c>
      <c r="B646">
        <f>YEAR(カレンダー[[#This Row],[日付]])</f>
        <v>2020</v>
      </c>
      <c r="C646">
        <f>MONTH(カレンダー[[#This Row],[日付]])</f>
        <v>4</v>
      </c>
    </row>
    <row r="647" spans="1:3" x14ac:dyDescent="0.4">
      <c r="A647" s="1">
        <v>43927</v>
      </c>
      <c r="B647">
        <f>YEAR(カレンダー[[#This Row],[日付]])</f>
        <v>2020</v>
      </c>
      <c r="C647">
        <f>MONTH(カレンダー[[#This Row],[日付]])</f>
        <v>4</v>
      </c>
    </row>
    <row r="648" spans="1:3" x14ac:dyDescent="0.4">
      <c r="A648" s="1">
        <v>43928</v>
      </c>
      <c r="B648">
        <f>YEAR(カレンダー[[#This Row],[日付]])</f>
        <v>2020</v>
      </c>
      <c r="C648">
        <f>MONTH(カレンダー[[#This Row],[日付]])</f>
        <v>4</v>
      </c>
    </row>
    <row r="649" spans="1:3" x14ac:dyDescent="0.4">
      <c r="A649" s="1">
        <v>43929</v>
      </c>
      <c r="B649">
        <f>YEAR(カレンダー[[#This Row],[日付]])</f>
        <v>2020</v>
      </c>
      <c r="C649">
        <f>MONTH(カレンダー[[#This Row],[日付]])</f>
        <v>4</v>
      </c>
    </row>
    <row r="650" spans="1:3" x14ac:dyDescent="0.4">
      <c r="A650" s="1">
        <v>43930</v>
      </c>
      <c r="B650">
        <f>YEAR(カレンダー[[#This Row],[日付]])</f>
        <v>2020</v>
      </c>
      <c r="C650">
        <f>MONTH(カレンダー[[#This Row],[日付]])</f>
        <v>4</v>
      </c>
    </row>
    <row r="651" spans="1:3" x14ac:dyDescent="0.4">
      <c r="A651" s="1">
        <v>43931</v>
      </c>
      <c r="B651">
        <f>YEAR(カレンダー[[#This Row],[日付]])</f>
        <v>2020</v>
      </c>
      <c r="C651">
        <f>MONTH(カレンダー[[#This Row],[日付]])</f>
        <v>4</v>
      </c>
    </row>
    <row r="652" spans="1:3" x14ac:dyDescent="0.4">
      <c r="A652" s="1">
        <v>43932</v>
      </c>
      <c r="B652">
        <f>YEAR(カレンダー[[#This Row],[日付]])</f>
        <v>2020</v>
      </c>
      <c r="C652">
        <f>MONTH(カレンダー[[#This Row],[日付]])</f>
        <v>4</v>
      </c>
    </row>
    <row r="653" spans="1:3" x14ac:dyDescent="0.4">
      <c r="A653" s="1">
        <v>43933</v>
      </c>
      <c r="B653">
        <f>YEAR(カレンダー[[#This Row],[日付]])</f>
        <v>2020</v>
      </c>
      <c r="C653">
        <f>MONTH(カレンダー[[#This Row],[日付]])</f>
        <v>4</v>
      </c>
    </row>
    <row r="654" spans="1:3" x14ac:dyDescent="0.4">
      <c r="A654" s="1">
        <v>43934</v>
      </c>
      <c r="B654">
        <f>YEAR(カレンダー[[#This Row],[日付]])</f>
        <v>2020</v>
      </c>
      <c r="C654">
        <f>MONTH(カレンダー[[#This Row],[日付]])</f>
        <v>4</v>
      </c>
    </row>
    <row r="655" spans="1:3" x14ac:dyDescent="0.4">
      <c r="A655" s="1">
        <v>43935</v>
      </c>
      <c r="B655">
        <f>YEAR(カレンダー[[#This Row],[日付]])</f>
        <v>2020</v>
      </c>
      <c r="C655">
        <f>MONTH(カレンダー[[#This Row],[日付]])</f>
        <v>4</v>
      </c>
    </row>
    <row r="656" spans="1:3" x14ac:dyDescent="0.4">
      <c r="A656" s="1">
        <v>43936</v>
      </c>
      <c r="B656">
        <f>YEAR(カレンダー[[#This Row],[日付]])</f>
        <v>2020</v>
      </c>
      <c r="C656">
        <f>MONTH(カレンダー[[#This Row],[日付]])</f>
        <v>4</v>
      </c>
    </row>
    <row r="657" spans="1:3" x14ac:dyDescent="0.4">
      <c r="A657" s="1">
        <v>43937</v>
      </c>
      <c r="B657">
        <f>YEAR(カレンダー[[#This Row],[日付]])</f>
        <v>2020</v>
      </c>
      <c r="C657">
        <f>MONTH(カレンダー[[#This Row],[日付]])</f>
        <v>4</v>
      </c>
    </row>
    <row r="658" spans="1:3" x14ac:dyDescent="0.4">
      <c r="A658" s="1">
        <v>43938</v>
      </c>
      <c r="B658">
        <f>YEAR(カレンダー[[#This Row],[日付]])</f>
        <v>2020</v>
      </c>
      <c r="C658">
        <f>MONTH(カレンダー[[#This Row],[日付]])</f>
        <v>4</v>
      </c>
    </row>
    <row r="659" spans="1:3" x14ac:dyDescent="0.4">
      <c r="A659" s="1">
        <v>43939</v>
      </c>
      <c r="B659">
        <f>YEAR(カレンダー[[#This Row],[日付]])</f>
        <v>2020</v>
      </c>
      <c r="C659">
        <f>MONTH(カレンダー[[#This Row],[日付]])</f>
        <v>4</v>
      </c>
    </row>
    <row r="660" spans="1:3" x14ac:dyDescent="0.4">
      <c r="A660" s="1">
        <v>43940</v>
      </c>
      <c r="B660">
        <f>YEAR(カレンダー[[#This Row],[日付]])</f>
        <v>2020</v>
      </c>
      <c r="C660">
        <f>MONTH(カレンダー[[#This Row],[日付]])</f>
        <v>4</v>
      </c>
    </row>
    <row r="661" spans="1:3" x14ac:dyDescent="0.4">
      <c r="A661" s="1">
        <v>43941</v>
      </c>
      <c r="B661">
        <f>YEAR(カレンダー[[#This Row],[日付]])</f>
        <v>2020</v>
      </c>
      <c r="C661">
        <f>MONTH(カレンダー[[#This Row],[日付]])</f>
        <v>4</v>
      </c>
    </row>
    <row r="662" spans="1:3" x14ac:dyDescent="0.4">
      <c r="A662" s="1">
        <v>43942</v>
      </c>
      <c r="B662">
        <f>YEAR(カレンダー[[#This Row],[日付]])</f>
        <v>2020</v>
      </c>
      <c r="C662">
        <f>MONTH(カレンダー[[#This Row],[日付]])</f>
        <v>4</v>
      </c>
    </row>
    <row r="663" spans="1:3" x14ac:dyDescent="0.4">
      <c r="A663" s="1">
        <v>43943</v>
      </c>
      <c r="B663">
        <f>YEAR(カレンダー[[#This Row],[日付]])</f>
        <v>2020</v>
      </c>
      <c r="C663">
        <f>MONTH(カレンダー[[#This Row],[日付]])</f>
        <v>4</v>
      </c>
    </row>
    <row r="664" spans="1:3" x14ac:dyDescent="0.4">
      <c r="A664" s="1">
        <v>43944</v>
      </c>
      <c r="B664">
        <f>YEAR(カレンダー[[#This Row],[日付]])</f>
        <v>2020</v>
      </c>
      <c r="C664">
        <f>MONTH(カレンダー[[#This Row],[日付]])</f>
        <v>4</v>
      </c>
    </row>
    <row r="665" spans="1:3" x14ac:dyDescent="0.4">
      <c r="A665" s="1">
        <v>43945</v>
      </c>
      <c r="B665">
        <f>YEAR(カレンダー[[#This Row],[日付]])</f>
        <v>2020</v>
      </c>
      <c r="C665">
        <f>MONTH(カレンダー[[#This Row],[日付]])</f>
        <v>4</v>
      </c>
    </row>
    <row r="666" spans="1:3" x14ac:dyDescent="0.4">
      <c r="A666" s="1">
        <v>43946</v>
      </c>
      <c r="B666">
        <f>YEAR(カレンダー[[#This Row],[日付]])</f>
        <v>2020</v>
      </c>
      <c r="C666">
        <f>MONTH(カレンダー[[#This Row],[日付]])</f>
        <v>4</v>
      </c>
    </row>
    <row r="667" spans="1:3" x14ac:dyDescent="0.4">
      <c r="A667" s="1">
        <v>43947</v>
      </c>
      <c r="B667">
        <f>YEAR(カレンダー[[#This Row],[日付]])</f>
        <v>2020</v>
      </c>
      <c r="C667">
        <f>MONTH(カレンダー[[#This Row],[日付]])</f>
        <v>4</v>
      </c>
    </row>
    <row r="668" spans="1:3" x14ac:dyDescent="0.4">
      <c r="A668" s="1">
        <v>43948</v>
      </c>
      <c r="B668">
        <f>YEAR(カレンダー[[#This Row],[日付]])</f>
        <v>2020</v>
      </c>
      <c r="C668">
        <f>MONTH(カレンダー[[#This Row],[日付]])</f>
        <v>4</v>
      </c>
    </row>
    <row r="669" spans="1:3" x14ac:dyDescent="0.4">
      <c r="A669" s="1">
        <v>43949</v>
      </c>
      <c r="B669">
        <f>YEAR(カレンダー[[#This Row],[日付]])</f>
        <v>2020</v>
      </c>
      <c r="C669">
        <f>MONTH(カレンダー[[#This Row],[日付]])</f>
        <v>4</v>
      </c>
    </row>
    <row r="670" spans="1:3" x14ac:dyDescent="0.4">
      <c r="A670" s="1">
        <v>43950</v>
      </c>
      <c r="B670">
        <f>YEAR(カレンダー[[#This Row],[日付]])</f>
        <v>2020</v>
      </c>
      <c r="C670">
        <f>MONTH(カレンダー[[#This Row],[日付]])</f>
        <v>4</v>
      </c>
    </row>
    <row r="671" spans="1:3" x14ac:dyDescent="0.4">
      <c r="A671" s="1">
        <v>43951</v>
      </c>
      <c r="B671">
        <f>YEAR(カレンダー[[#This Row],[日付]])</f>
        <v>2020</v>
      </c>
      <c r="C671">
        <f>MONTH(カレンダー[[#This Row],[日付]])</f>
        <v>4</v>
      </c>
    </row>
    <row r="672" spans="1:3" x14ac:dyDescent="0.4">
      <c r="A672" s="1">
        <v>43952</v>
      </c>
      <c r="B672">
        <f>YEAR(カレンダー[[#This Row],[日付]])</f>
        <v>2020</v>
      </c>
      <c r="C672">
        <f>MONTH(カレンダー[[#This Row],[日付]])</f>
        <v>5</v>
      </c>
    </row>
    <row r="673" spans="1:3" x14ac:dyDescent="0.4">
      <c r="A673" s="1">
        <v>43953</v>
      </c>
      <c r="B673">
        <f>YEAR(カレンダー[[#This Row],[日付]])</f>
        <v>2020</v>
      </c>
      <c r="C673">
        <f>MONTH(カレンダー[[#This Row],[日付]])</f>
        <v>5</v>
      </c>
    </row>
    <row r="674" spans="1:3" x14ac:dyDescent="0.4">
      <c r="A674" s="1">
        <v>43954</v>
      </c>
      <c r="B674">
        <f>YEAR(カレンダー[[#This Row],[日付]])</f>
        <v>2020</v>
      </c>
      <c r="C674">
        <f>MONTH(カレンダー[[#This Row],[日付]])</f>
        <v>5</v>
      </c>
    </row>
    <row r="675" spans="1:3" x14ac:dyDescent="0.4">
      <c r="A675" s="1">
        <v>43955</v>
      </c>
      <c r="B675">
        <f>YEAR(カレンダー[[#This Row],[日付]])</f>
        <v>2020</v>
      </c>
      <c r="C675">
        <f>MONTH(カレンダー[[#This Row],[日付]])</f>
        <v>5</v>
      </c>
    </row>
    <row r="676" spans="1:3" x14ac:dyDescent="0.4">
      <c r="A676" s="1">
        <v>43956</v>
      </c>
      <c r="B676">
        <f>YEAR(カレンダー[[#This Row],[日付]])</f>
        <v>2020</v>
      </c>
      <c r="C676">
        <f>MONTH(カレンダー[[#This Row],[日付]])</f>
        <v>5</v>
      </c>
    </row>
    <row r="677" spans="1:3" x14ac:dyDescent="0.4">
      <c r="A677" s="1">
        <v>43957</v>
      </c>
      <c r="B677">
        <f>YEAR(カレンダー[[#This Row],[日付]])</f>
        <v>2020</v>
      </c>
      <c r="C677">
        <f>MONTH(カレンダー[[#This Row],[日付]])</f>
        <v>5</v>
      </c>
    </row>
    <row r="678" spans="1:3" x14ac:dyDescent="0.4">
      <c r="A678" s="1">
        <v>43958</v>
      </c>
      <c r="B678">
        <f>YEAR(カレンダー[[#This Row],[日付]])</f>
        <v>2020</v>
      </c>
      <c r="C678">
        <f>MONTH(カレンダー[[#This Row],[日付]])</f>
        <v>5</v>
      </c>
    </row>
    <row r="679" spans="1:3" x14ac:dyDescent="0.4">
      <c r="A679" s="1">
        <v>43959</v>
      </c>
      <c r="B679">
        <f>YEAR(カレンダー[[#This Row],[日付]])</f>
        <v>2020</v>
      </c>
      <c r="C679">
        <f>MONTH(カレンダー[[#This Row],[日付]])</f>
        <v>5</v>
      </c>
    </row>
    <row r="680" spans="1:3" x14ac:dyDescent="0.4">
      <c r="A680" s="1">
        <v>43960</v>
      </c>
      <c r="B680">
        <f>YEAR(カレンダー[[#This Row],[日付]])</f>
        <v>2020</v>
      </c>
      <c r="C680">
        <f>MONTH(カレンダー[[#This Row],[日付]])</f>
        <v>5</v>
      </c>
    </row>
    <row r="681" spans="1:3" x14ac:dyDescent="0.4">
      <c r="A681" s="1">
        <v>43961</v>
      </c>
      <c r="B681">
        <f>YEAR(カレンダー[[#This Row],[日付]])</f>
        <v>2020</v>
      </c>
      <c r="C681">
        <f>MONTH(カレンダー[[#This Row],[日付]])</f>
        <v>5</v>
      </c>
    </row>
    <row r="682" spans="1:3" x14ac:dyDescent="0.4">
      <c r="A682" s="1">
        <v>43962</v>
      </c>
      <c r="B682">
        <f>YEAR(カレンダー[[#This Row],[日付]])</f>
        <v>2020</v>
      </c>
      <c r="C682">
        <f>MONTH(カレンダー[[#This Row],[日付]])</f>
        <v>5</v>
      </c>
    </row>
    <row r="683" spans="1:3" x14ac:dyDescent="0.4">
      <c r="A683" s="1">
        <v>43963</v>
      </c>
      <c r="B683">
        <f>YEAR(カレンダー[[#This Row],[日付]])</f>
        <v>2020</v>
      </c>
      <c r="C683">
        <f>MONTH(カレンダー[[#This Row],[日付]])</f>
        <v>5</v>
      </c>
    </row>
    <row r="684" spans="1:3" x14ac:dyDescent="0.4">
      <c r="A684" s="1">
        <v>43964</v>
      </c>
      <c r="B684">
        <f>YEAR(カレンダー[[#This Row],[日付]])</f>
        <v>2020</v>
      </c>
      <c r="C684">
        <f>MONTH(カレンダー[[#This Row],[日付]])</f>
        <v>5</v>
      </c>
    </row>
    <row r="685" spans="1:3" x14ac:dyDescent="0.4">
      <c r="A685" s="1">
        <v>43965</v>
      </c>
      <c r="B685">
        <f>YEAR(カレンダー[[#This Row],[日付]])</f>
        <v>2020</v>
      </c>
      <c r="C685">
        <f>MONTH(カレンダー[[#This Row],[日付]])</f>
        <v>5</v>
      </c>
    </row>
    <row r="686" spans="1:3" x14ac:dyDescent="0.4">
      <c r="A686" s="1">
        <v>43966</v>
      </c>
      <c r="B686">
        <f>YEAR(カレンダー[[#This Row],[日付]])</f>
        <v>2020</v>
      </c>
      <c r="C686">
        <f>MONTH(カレンダー[[#This Row],[日付]])</f>
        <v>5</v>
      </c>
    </row>
    <row r="687" spans="1:3" x14ac:dyDescent="0.4">
      <c r="A687" s="1">
        <v>43967</v>
      </c>
      <c r="B687">
        <f>YEAR(カレンダー[[#This Row],[日付]])</f>
        <v>2020</v>
      </c>
      <c r="C687">
        <f>MONTH(カレンダー[[#This Row],[日付]])</f>
        <v>5</v>
      </c>
    </row>
    <row r="688" spans="1:3" x14ac:dyDescent="0.4">
      <c r="A688" s="1">
        <v>43968</v>
      </c>
      <c r="B688">
        <f>YEAR(カレンダー[[#This Row],[日付]])</f>
        <v>2020</v>
      </c>
      <c r="C688">
        <f>MONTH(カレンダー[[#This Row],[日付]])</f>
        <v>5</v>
      </c>
    </row>
    <row r="689" spans="1:3" x14ac:dyDescent="0.4">
      <c r="A689" s="1">
        <v>43969</v>
      </c>
      <c r="B689">
        <f>YEAR(カレンダー[[#This Row],[日付]])</f>
        <v>2020</v>
      </c>
      <c r="C689">
        <f>MONTH(カレンダー[[#This Row],[日付]])</f>
        <v>5</v>
      </c>
    </row>
    <row r="690" spans="1:3" x14ac:dyDescent="0.4">
      <c r="A690" s="1">
        <v>43970</v>
      </c>
      <c r="B690">
        <f>YEAR(カレンダー[[#This Row],[日付]])</f>
        <v>2020</v>
      </c>
      <c r="C690">
        <f>MONTH(カレンダー[[#This Row],[日付]])</f>
        <v>5</v>
      </c>
    </row>
    <row r="691" spans="1:3" x14ac:dyDescent="0.4">
      <c r="A691" s="1">
        <v>43971</v>
      </c>
      <c r="B691">
        <f>YEAR(カレンダー[[#This Row],[日付]])</f>
        <v>2020</v>
      </c>
      <c r="C691">
        <f>MONTH(カレンダー[[#This Row],[日付]])</f>
        <v>5</v>
      </c>
    </row>
    <row r="692" spans="1:3" x14ac:dyDescent="0.4">
      <c r="A692" s="1">
        <v>43972</v>
      </c>
      <c r="B692">
        <f>YEAR(カレンダー[[#This Row],[日付]])</f>
        <v>2020</v>
      </c>
      <c r="C692">
        <f>MONTH(カレンダー[[#This Row],[日付]])</f>
        <v>5</v>
      </c>
    </row>
    <row r="693" spans="1:3" x14ac:dyDescent="0.4">
      <c r="A693" s="1">
        <v>43973</v>
      </c>
      <c r="B693">
        <f>YEAR(カレンダー[[#This Row],[日付]])</f>
        <v>2020</v>
      </c>
      <c r="C693">
        <f>MONTH(カレンダー[[#This Row],[日付]])</f>
        <v>5</v>
      </c>
    </row>
    <row r="694" spans="1:3" x14ac:dyDescent="0.4">
      <c r="A694" s="1">
        <v>43974</v>
      </c>
      <c r="B694">
        <f>YEAR(カレンダー[[#This Row],[日付]])</f>
        <v>2020</v>
      </c>
      <c r="C694">
        <f>MONTH(カレンダー[[#This Row],[日付]])</f>
        <v>5</v>
      </c>
    </row>
    <row r="695" spans="1:3" x14ac:dyDescent="0.4">
      <c r="A695" s="1">
        <v>43975</v>
      </c>
      <c r="B695">
        <f>YEAR(カレンダー[[#This Row],[日付]])</f>
        <v>2020</v>
      </c>
      <c r="C695">
        <f>MONTH(カレンダー[[#This Row],[日付]])</f>
        <v>5</v>
      </c>
    </row>
    <row r="696" spans="1:3" x14ac:dyDescent="0.4">
      <c r="A696" s="1">
        <v>43976</v>
      </c>
      <c r="B696">
        <f>YEAR(カレンダー[[#This Row],[日付]])</f>
        <v>2020</v>
      </c>
      <c r="C696">
        <f>MONTH(カレンダー[[#This Row],[日付]])</f>
        <v>5</v>
      </c>
    </row>
    <row r="697" spans="1:3" x14ac:dyDescent="0.4">
      <c r="A697" s="1">
        <v>43977</v>
      </c>
      <c r="B697">
        <f>YEAR(カレンダー[[#This Row],[日付]])</f>
        <v>2020</v>
      </c>
      <c r="C697">
        <f>MONTH(カレンダー[[#This Row],[日付]])</f>
        <v>5</v>
      </c>
    </row>
    <row r="698" spans="1:3" x14ac:dyDescent="0.4">
      <c r="A698" s="1">
        <v>43978</v>
      </c>
      <c r="B698">
        <f>YEAR(カレンダー[[#This Row],[日付]])</f>
        <v>2020</v>
      </c>
      <c r="C698">
        <f>MONTH(カレンダー[[#This Row],[日付]])</f>
        <v>5</v>
      </c>
    </row>
    <row r="699" spans="1:3" x14ac:dyDescent="0.4">
      <c r="A699" s="1">
        <v>43979</v>
      </c>
      <c r="B699">
        <f>YEAR(カレンダー[[#This Row],[日付]])</f>
        <v>2020</v>
      </c>
      <c r="C699">
        <f>MONTH(カレンダー[[#This Row],[日付]])</f>
        <v>5</v>
      </c>
    </row>
    <row r="700" spans="1:3" x14ac:dyDescent="0.4">
      <c r="A700" s="1">
        <v>43980</v>
      </c>
      <c r="B700">
        <f>YEAR(カレンダー[[#This Row],[日付]])</f>
        <v>2020</v>
      </c>
      <c r="C700">
        <f>MONTH(カレンダー[[#This Row],[日付]])</f>
        <v>5</v>
      </c>
    </row>
    <row r="701" spans="1:3" x14ac:dyDescent="0.4">
      <c r="A701" s="1">
        <v>43981</v>
      </c>
      <c r="B701">
        <f>YEAR(カレンダー[[#This Row],[日付]])</f>
        <v>2020</v>
      </c>
      <c r="C701">
        <f>MONTH(カレンダー[[#This Row],[日付]])</f>
        <v>5</v>
      </c>
    </row>
    <row r="702" spans="1:3" x14ac:dyDescent="0.4">
      <c r="A702" s="1">
        <v>43982</v>
      </c>
      <c r="B702">
        <f>YEAR(カレンダー[[#This Row],[日付]])</f>
        <v>2020</v>
      </c>
      <c r="C702">
        <f>MONTH(カレンダー[[#This Row],[日付]])</f>
        <v>5</v>
      </c>
    </row>
    <row r="703" spans="1:3" x14ac:dyDescent="0.4">
      <c r="A703" s="1">
        <v>43983</v>
      </c>
      <c r="B703">
        <f>YEAR(カレンダー[[#This Row],[日付]])</f>
        <v>2020</v>
      </c>
      <c r="C703">
        <f>MONTH(カレンダー[[#This Row],[日付]])</f>
        <v>6</v>
      </c>
    </row>
    <row r="704" spans="1:3" x14ac:dyDescent="0.4">
      <c r="A704" s="1">
        <v>43984</v>
      </c>
      <c r="B704">
        <f>YEAR(カレンダー[[#This Row],[日付]])</f>
        <v>2020</v>
      </c>
      <c r="C704">
        <f>MONTH(カレンダー[[#This Row],[日付]])</f>
        <v>6</v>
      </c>
    </row>
    <row r="705" spans="1:3" x14ac:dyDescent="0.4">
      <c r="A705" s="1">
        <v>43985</v>
      </c>
      <c r="B705">
        <f>YEAR(カレンダー[[#This Row],[日付]])</f>
        <v>2020</v>
      </c>
      <c r="C705">
        <f>MONTH(カレンダー[[#This Row],[日付]])</f>
        <v>6</v>
      </c>
    </row>
    <row r="706" spans="1:3" x14ac:dyDescent="0.4">
      <c r="A706" s="1">
        <v>43986</v>
      </c>
      <c r="B706">
        <f>YEAR(カレンダー[[#This Row],[日付]])</f>
        <v>2020</v>
      </c>
      <c r="C706">
        <f>MONTH(カレンダー[[#This Row],[日付]])</f>
        <v>6</v>
      </c>
    </row>
    <row r="707" spans="1:3" x14ac:dyDescent="0.4">
      <c r="A707" s="1">
        <v>43987</v>
      </c>
      <c r="B707">
        <f>YEAR(カレンダー[[#This Row],[日付]])</f>
        <v>2020</v>
      </c>
      <c r="C707">
        <f>MONTH(カレンダー[[#This Row],[日付]])</f>
        <v>6</v>
      </c>
    </row>
    <row r="708" spans="1:3" x14ac:dyDescent="0.4">
      <c r="A708" s="1">
        <v>43988</v>
      </c>
      <c r="B708">
        <f>YEAR(カレンダー[[#This Row],[日付]])</f>
        <v>2020</v>
      </c>
      <c r="C708">
        <f>MONTH(カレンダー[[#This Row],[日付]])</f>
        <v>6</v>
      </c>
    </row>
    <row r="709" spans="1:3" x14ac:dyDescent="0.4">
      <c r="A709" s="1">
        <v>43989</v>
      </c>
      <c r="B709">
        <f>YEAR(カレンダー[[#This Row],[日付]])</f>
        <v>2020</v>
      </c>
      <c r="C709">
        <f>MONTH(カレンダー[[#This Row],[日付]])</f>
        <v>6</v>
      </c>
    </row>
    <row r="710" spans="1:3" x14ac:dyDescent="0.4">
      <c r="A710" s="1">
        <v>43990</v>
      </c>
      <c r="B710">
        <f>YEAR(カレンダー[[#This Row],[日付]])</f>
        <v>2020</v>
      </c>
      <c r="C710">
        <f>MONTH(カレンダー[[#This Row],[日付]])</f>
        <v>6</v>
      </c>
    </row>
    <row r="711" spans="1:3" x14ac:dyDescent="0.4">
      <c r="A711" s="1">
        <v>43991</v>
      </c>
      <c r="B711">
        <f>YEAR(カレンダー[[#This Row],[日付]])</f>
        <v>2020</v>
      </c>
      <c r="C711">
        <f>MONTH(カレンダー[[#This Row],[日付]])</f>
        <v>6</v>
      </c>
    </row>
    <row r="712" spans="1:3" x14ac:dyDescent="0.4">
      <c r="A712" s="1">
        <v>43992</v>
      </c>
      <c r="B712">
        <f>YEAR(カレンダー[[#This Row],[日付]])</f>
        <v>2020</v>
      </c>
      <c r="C712">
        <f>MONTH(カレンダー[[#This Row],[日付]])</f>
        <v>6</v>
      </c>
    </row>
    <row r="713" spans="1:3" x14ac:dyDescent="0.4">
      <c r="A713" s="1">
        <v>43993</v>
      </c>
      <c r="B713">
        <f>YEAR(カレンダー[[#This Row],[日付]])</f>
        <v>2020</v>
      </c>
      <c r="C713">
        <f>MONTH(カレンダー[[#This Row],[日付]])</f>
        <v>6</v>
      </c>
    </row>
    <row r="714" spans="1:3" x14ac:dyDescent="0.4">
      <c r="A714" s="1">
        <v>43994</v>
      </c>
      <c r="B714">
        <f>YEAR(カレンダー[[#This Row],[日付]])</f>
        <v>2020</v>
      </c>
      <c r="C714">
        <f>MONTH(カレンダー[[#This Row],[日付]])</f>
        <v>6</v>
      </c>
    </row>
    <row r="715" spans="1:3" x14ac:dyDescent="0.4">
      <c r="A715" s="1">
        <v>43995</v>
      </c>
      <c r="B715">
        <f>YEAR(カレンダー[[#This Row],[日付]])</f>
        <v>2020</v>
      </c>
      <c r="C715">
        <f>MONTH(カレンダー[[#This Row],[日付]])</f>
        <v>6</v>
      </c>
    </row>
    <row r="716" spans="1:3" x14ac:dyDescent="0.4">
      <c r="A716" s="1">
        <v>43996</v>
      </c>
      <c r="B716">
        <f>YEAR(カレンダー[[#This Row],[日付]])</f>
        <v>2020</v>
      </c>
      <c r="C716">
        <f>MONTH(カレンダー[[#This Row],[日付]])</f>
        <v>6</v>
      </c>
    </row>
    <row r="717" spans="1:3" x14ac:dyDescent="0.4">
      <c r="A717" s="1">
        <v>43997</v>
      </c>
      <c r="B717">
        <f>YEAR(カレンダー[[#This Row],[日付]])</f>
        <v>2020</v>
      </c>
      <c r="C717">
        <f>MONTH(カレンダー[[#This Row],[日付]])</f>
        <v>6</v>
      </c>
    </row>
    <row r="718" spans="1:3" x14ac:dyDescent="0.4">
      <c r="A718" s="1">
        <v>43998</v>
      </c>
      <c r="B718">
        <f>YEAR(カレンダー[[#This Row],[日付]])</f>
        <v>2020</v>
      </c>
      <c r="C718">
        <f>MONTH(カレンダー[[#This Row],[日付]])</f>
        <v>6</v>
      </c>
    </row>
    <row r="719" spans="1:3" x14ac:dyDescent="0.4">
      <c r="A719" s="1">
        <v>43999</v>
      </c>
      <c r="B719">
        <f>YEAR(カレンダー[[#This Row],[日付]])</f>
        <v>2020</v>
      </c>
      <c r="C719">
        <f>MONTH(カレンダー[[#This Row],[日付]])</f>
        <v>6</v>
      </c>
    </row>
    <row r="720" spans="1:3" x14ac:dyDescent="0.4">
      <c r="A720" s="1">
        <v>44000</v>
      </c>
      <c r="B720">
        <f>YEAR(カレンダー[[#This Row],[日付]])</f>
        <v>2020</v>
      </c>
      <c r="C720">
        <f>MONTH(カレンダー[[#This Row],[日付]])</f>
        <v>6</v>
      </c>
    </row>
    <row r="721" spans="1:3" x14ac:dyDescent="0.4">
      <c r="A721" s="1">
        <v>44001</v>
      </c>
      <c r="B721">
        <f>YEAR(カレンダー[[#This Row],[日付]])</f>
        <v>2020</v>
      </c>
      <c r="C721">
        <f>MONTH(カレンダー[[#This Row],[日付]])</f>
        <v>6</v>
      </c>
    </row>
    <row r="722" spans="1:3" x14ac:dyDescent="0.4">
      <c r="A722" s="1">
        <v>44002</v>
      </c>
      <c r="B722">
        <f>YEAR(カレンダー[[#This Row],[日付]])</f>
        <v>2020</v>
      </c>
      <c r="C722">
        <f>MONTH(カレンダー[[#This Row],[日付]])</f>
        <v>6</v>
      </c>
    </row>
    <row r="723" spans="1:3" x14ac:dyDescent="0.4">
      <c r="A723" s="1">
        <v>44003</v>
      </c>
      <c r="B723">
        <f>YEAR(カレンダー[[#This Row],[日付]])</f>
        <v>2020</v>
      </c>
      <c r="C723">
        <f>MONTH(カレンダー[[#This Row],[日付]])</f>
        <v>6</v>
      </c>
    </row>
    <row r="724" spans="1:3" x14ac:dyDescent="0.4">
      <c r="A724" s="1">
        <v>44004</v>
      </c>
      <c r="B724">
        <f>YEAR(カレンダー[[#This Row],[日付]])</f>
        <v>2020</v>
      </c>
      <c r="C724">
        <f>MONTH(カレンダー[[#This Row],[日付]])</f>
        <v>6</v>
      </c>
    </row>
    <row r="725" spans="1:3" x14ac:dyDescent="0.4">
      <c r="A725" s="1">
        <v>44005</v>
      </c>
      <c r="B725">
        <f>YEAR(カレンダー[[#This Row],[日付]])</f>
        <v>2020</v>
      </c>
      <c r="C725">
        <f>MONTH(カレンダー[[#This Row],[日付]])</f>
        <v>6</v>
      </c>
    </row>
    <row r="726" spans="1:3" x14ac:dyDescent="0.4">
      <c r="A726" s="1">
        <v>44006</v>
      </c>
      <c r="B726">
        <f>YEAR(カレンダー[[#This Row],[日付]])</f>
        <v>2020</v>
      </c>
      <c r="C726">
        <f>MONTH(カレンダー[[#This Row],[日付]])</f>
        <v>6</v>
      </c>
    </row>
    <row r="727" spans="1:3" x14ac:dyDescent="0.4">
      <c r="A727" s="1">
        <v>44007</v>
      </c>
      <c r="B727">
        <f>YEAR(カレンダー[[#This Row],[日付]])</f>
        <v>2020</v>
      </c>
      <c r="C727">
        <f>MONTH(カレンダー[[#This Row],[日付]])</f>
        <v>6</v>
      </c>
    </row>
    <row r="728" spans="1:3" x14ac:dyDescent="0.4">
      <c r="A728" s="1">
        <v>44008</v>
      </c>
      <c r="B728">
        <f>YEAR(カレンダー[[#This Row],[日付]])</f>
        <v>2020</v>
      </c>
      <c r="C728">
        <f>MONTH(カレンダー[[#This Row],[日付]])</f>
        <v>6</v>
      </c>
    </row>
    <row r="729" spans="1:3" x14ac:dyDescent="0.4">
      <c r="A729" s="1">
        <v>44009</v>
      </c>
      <c r="B729">
        <f>YEAR(カレンダー[[#This Row],[日付]])</f>
        <v>2020</v>
      </c>
      <c r="C729">
        <f>MONTH(カレンダー[[#This Row],[日付]])</f>
        <v>6</v>
      </c>
    </row>
    <row r="730" spans="1:3" x14ac:dyDescent="0.4">
      <c r="A730" s="1">
        <v>44010</v>
      </c>
      <c r="B730">
        <f>YEAR(カレンダー[[#This Row],[日付]])</f>
        <v>2020</v>
      </c>
      <c r="C730">
        <f>MONTH(カレンダー[[#This Row],[日付]])</f>
        <v>6</v>
      </c>
    </row>
    <row r="731" spans="1:3" x14ac:dyDescent="0.4">
      <c r="A731" s="1">
        <v>44011</v>
      </c>
      <c r="B731">
        <f>YEAR(カレンダー[[#This Row],[日付]])</f>
        <v>2020</v>
      </c>
      <c r="C731">
        <f>MONTH(カレンダー[[#This Row],[日付]])</f>
        <v>6</v>
      </c>
    </row>
    <row r="732" spans="1:3" x14ac:dyDescent="0.4">
      <c r="A732" s="1">
        <v>44012</v>
      </c>
      <c r="B732">
        <f>YEAR(カレンダー[[#This Row],[日付]])</f>
        <v>2020</v>
      </c>
      <c r="C732">
        <f>MONTH(カレンダー[[#This Row],[日付]])</f>
        <v>6</v>
      </c>
    </row>
    <row r="733" spans="1:3" x14ac:dyDescent="0.4">
      <c r="A733" s="1">
        <v>44013</v>
      </c>
      <c r="B733">
        <f>YEAR(カレンダー[[#This Row],[日付]])</f>
        <v>2020</v>
      </c>
      <c r="C733">
        <f>MONTH(カレンダー[[#This Row],[日付]])</f>
        <v>7</v>
      </c>
    </row>
    <row r="734" spans="1:3" x14ac:dyDescent="0.4">
      <c r="A734" s="1">
        <v>44014</v>
      </c>
      <c r="B734">
        <f>YEAR(カレンダー[[#This Row],[日付]])</f>
        <v>2020</v>
      </c>
      <c r="C734">
        <f>MONTH(カレンダー[[#This Row],[日付]])</f>
        <v>7</v>
      </c>
    </row>
    <row r="735" spans="1:3" x14ac:dyDescent="0.4">
      <c r="A735" s="1">
        <v>44015</v>
      </c>
      <c r="B735">
        <f>YEAR(カレンダー[[#This Row],[日付]])</f>
        <v>2020</v>
      </c>
      <c r="C735">
        <f>MONTH(カレンダー[[#This Row],[日付]])</f>
        <v>7</v>
      </c>
    </row>
    <row r="736" spans="1:3" x14ac:dyDescent="0.4">
      <c r="A736" s="1">
        <v>44016</v>
      </c>
      <c r="B736">
        <f>YEAR(カレンダー[[#This Row],[日付]])</f>
        <v>2020</v>
      </c>
      <c r="C736">
        <f>MONTH(カレンダー[[#This Row],[日付]])</f>
        <v>7</v>
      </c>
    </row>
    <row r="737" spans="1:3" x14ac:dyDescent="0.4">
      <c r="A737" s="1">
        <v>44017</v>
      </c>
      <c r="B737">
        <f>YEAR(カレンダー[[#This Row],[日付]])</f>
        <v>2020</v>
      </c>
      <c r="C737">
        <f>MONTH(カレンダー[[#This Row],[日付]])</f>
        <v>7</v>
      </c>
    </row>
    <row r="738" spans="1:3" x14ac:dyDescent="0.4">
      <c r="A738" s="1">
        <v>44018</v>
      </c>
      <c r="B738">
        <f>YEAR(カレンダー[[#This Row],[日付]])</f>
        <v>2020</v>
      </c>
      <c r="C738">
        <f>MONTH(カレンダー[[#This Row],[日付]])</f>
        <v>7</v>
      </c>
    </row>
    <row r="739" spans="1:3" x14ac:dyDescent="0.4">
      <c r="A739" s="1">
        <v>44019</v>
      </c>
      <c r="B739">
        <f>YEAR(カレンダー[[#This Row],[日付]])</f>
        <v>2020</v>
      </c>
      <c r="C739">
        <f>MONTH(カレンダー[[#This Row],[日付]])</f>
        <v>7</v>
      </c>
    </row>
    <row r="740" spans="1:3" x14ac:dyDescent="0.4">
      <c r="A740" s="1">
        <v>44020</v>
      </c>
      <c r="B740">
        <f>YEAR(カレンダー[[#This Row],[日付]])</f>
        <v>2020</v>
      </c>
      <c r="C740">
        <f>MONTH(カレンダー[[#This Row],[日付]])</f>
        <v>7</v>
      </c>
    </row>
    <row r="741" spans="1:3" x14ac:dyDescent="0.4">
      <c r="A741" s="1">
        <v>44021</v>
      </c>
      <c r="B741">
        <f>YEAR(カレンダー[[#This Row],[日付]])</f>
        <v>2020</v>
      </c>
      <c r="C741">
        <f>MONTH(カレンダー[[#This Row],[日付]])</f>
        <v>7</v>
      </c>
    </row>
    <row r="742" spans="1:3" x14ac:dyDescent="0.4">
      <c r="A742" s="1">
        <v>44022</v>
      </c>
      <c r="B742">
        <f>YEAR(カレンダー[[#This Row],[日付]])</f>
        <v>2020</v>
      </c>
      <c r="C742">
        <f>MONTH(カレンダー[[#This Row],[日付]])</f>
        <v>7</v>
      </c>
    </row>
    <row r="743" spans="1:3" x14ac:dyDescent="0.4">
      <c r="A743" s="1">
        <v>44023</v>
      </c>
      <c r="B743">
        <f>YEAR(カレンダー[[#This Row],[日付]])</f>
        <v>2020</v>
      </c>
      <c r="C743">
        <f>MONTH(カレンダー[[#This Row],[日付]])</f>
        <v>7</v>
      </c>
    </row>
    <row r="744" spans="1:3" x14ac:dyDescent="0.4">
      <c r="A744" s="1">
        <v>44024</v>
      </c>
      <c r="B744">
        <f>YEAR(カレンダー[[#This Row],[日付]])</f>
        <v>2020</v>
      </c>
      <c r="C744">
        <f>MONTH(カレンダー[[#This Row],[日付]])</f>
        <v>7</v>
      </c>
    </row>
    <row r="745" spans="1:3" x14ac:dyDescent="0.4">
      <c r="A745" s="1">
        <v>44025</v>
      </c>
      <c r="B745">
        <f>YEAR(カレンダー[[#This Row],[日付]])</f>
        <v>2020</v>
      </c>
      <c r="C745">
        <f>MONTH(カレンダー[[#This Row],[日付]])</f>
        <v>7</v>
      </c>
    </row>
    <row r="746" spans="1:3" x14ac:dyDescent="0.4">
      <c r="A746" s="1">
        <v>44026</v>
      </c>
      <c r="B746">
        <f>YEAR(カレンダー[[#This Row],[日付]])</f>
        <v>2020</v>
      </c>
      <c r="C746">
        <f>MONTH(カレンダー[[#This Row],[日付]])</f>
        <v>7</v>
      </c>
    </row>
    <row r="747" spans="1:3" x14ac:dyDescent="0.4">
      <c r="A747" s="1">
        <v>44027</v>
      </c>
      <c r="B747">
        <f>YEAR(カレンダー[[#This Row],[日付]])</f>
        <v>2020</v>
      </c>
      <c r="C747">
        <f>MONTH(カレンダー[[#This Row],[日付]])</f>
        <v>7</v>
      </c>
    </row>
    <row r="748" spans="1:3" x14ac:dyDescent="0.4">
      <c r="A748" s="1">
        <v>44028</v>
      </c>
      <c r="B748">
        <f>YEAR(カレンダー[[#This Row],[日付]])</f>
        <v>2020</v>
      </c>
      <c r="C748">
        <f>MONTH(カレンダー[[#This Row],[日付]])</f>
        <v>7</v>
      </c>
    </row>
    <row r="749" spans="1:3" x14ac:dyDescent="0.4">
      <c r="A749" s="1">
        <v>44029</v>
      </c>
      <c r="B749">
        <f>YEAR(カレンダー[[#This Row],[日付]])</f>
        <v>2020</v>
      </c>
      <c r="C749">
        <f>MONTH(カレンダー[[#This Row],[日付]])</f>
        <v>7</v>
      </c>
    </row>
    <row r="750" spans="1:3" x14ac:dyDescent="0.4">
      <c r="A750" s="1">
        <v>44030</v>
      </c>
      <c r="B750">
        <f>YEAR(カレンダー[[#This Row],[日付]])</f>
        <v>2020</v>
      </c>
      <c r="C750">
        <f>MONTH(カレンダー[[#This Row],[日付]])</f>
        <v>7</v>
      </c>
    </row>
    <row r="751" spans="1:3" x14ac:dyDescent="0.4">
      <c r="A751" s="1">
        <v>44031</v>
      </c>
      <c r="B751">
        <f>YEAR(カレンダー[[#This Row],[日付]])</f>
        <v>2020</v>
      </c>
      <c r="C751">
        <f>MONTH(カレンダー[[#This Row],[日付]])</f>
        <v>7</v>
      </c>
    </row>
    <row r="752" spans="1:3" x14ac:dyDescent="0.4">
      <c r="A752" s="1">
        <v>44032</v>
      </c>
      <c r="B752">
        <f>YEAR(カレンダー[[#This Row],[日付]])</f>
        <v>2020</v>
      </c>
      <c r="C752">
        <f>MONTH(カレンダー[[#This Row],[日付]])</f>
        <v>7</v>
      </c>
    </row>
    <row r="753" spans="1:3" x14ac:dyDescent="0.4">
      <c r="A753" s="1">
        <v>44033</v>
      </c>
      <c r="B753">
        <f>YEAR(カレンダー[[#This Row],[日付]])</f>
        <v>2020</v>
      </c>
      <c r="C753">
        <f>MONTH(カレンダー[[#This Row],[日付]])</f>
        <v>7</v>
      </c>
    </row>
    <row r="754" spans="1:3" x14ac:dyDescent="0.4">
      <c r="A754" s="1">
        <v>44034</v>
      </c>
      <c r="B754">
        <f>YEAR(カレンダー[[#This Row],[日付]])</f>
        <v>2020</v>
      </c>
      <c r="C754">
        <f>MONTH(カレンダー[[#This Row],[日付]])</f>
        <v>7</v>
      </c>
    </row>
    <row r="755" spans="1:3" x14ac:dyDescent="0.4">
      <c r="A755" s="1">
        <v>44035</v>
      </c>
      <c r="B755">
        <f>YEAR(カレンダー[[#This Row],[日付]])</f>
        <v>2020</v>
      </c>
      <c r="C755">
        <f>MONTH(カレンダー[[#This Row],[日付]])</f>
        <v>7</v>
      </c>
    </row>
    <row r="756" spans="1:3" x14ac:dyDescent="0.4">
      <c r="A756" s="1">
        <v>44036</v>
      </c>
      <c r="B756">
        <f>YEAR(カレンダー[[#This Row],[日付]])</f>
        <v>2020</v>
      </c>
      <c r="C756">
        <f>MONTH(カレンダー[[#This Row],[日付]])</f>
        <v>7</v>
      </c>
    </row>
    <row r="757" spans="1:3" x14ac:dyDescent="0.4">
      <c r="A757" s="1">
        <v>44037</v>
      </c>
      <c r="B757">
        <f>YEAR(カレンダー[[#This Row],[日付]])</f>
        <v>2020</v>
      </c>
      <c r="C757">
        <f>MONTH(カレンダー[[#This Row],[日付]])</f>
        <v>7</v>
      </c>
    </row>
    <row r="758" spans="1:3" x14ac:dyDescent="0.4">
      <c r="A758" s="1">
        <v>44038</v>
      </c>
      <c r="B758">
        <f>YEAR(カレンダー[[#This Row],[日付]])</f>
        <v>2020</v>
      </c>
      <c r="C758">
        <f>MONTH(カレンダー[[#This Row],[日付]])</f>
        <v>7</v>
      </c>
    </row>
    <row r="759" spans="1:3" x14ac:dyDescent="0.4">
      <c r="A759" s="1">
        <v>44039</v>
      </c>
      <c r="B759">
        <f>YEAR(カレンダー[[#This Row],[日付]])</f>
        <v>2020</v>
      </c>
      <c r="C759">
        <f>MONTH(カレンダー[[#This Row],[日付]])</f>
        <v>7</v>
      </c>
    </row>
    <row r="760" spans="1:3" x14ac:dyDescent="0.4">
      <c r="A760" s="1">
        <v>44040</v>
      </c>
      <c r="B760">
        <f>YEAR(カレンダー[[#This Row],[日付]])</f>
        <v>2020</v>
      </c>
      <c r="C760">
        <f>MONTH(カレンダー[[#This Row],[日付]])</f>
        <v>7</v>
      </c>
    </row>
    <row r="761" spans="1:3" x14ac:dyDescent="0.4">
      <c r="A761" s="1">
        <v>44041</v>
      </c>
      <c r="B761">
        <f>YEAR(カレンダー[[#This Row],[日付]])</f>
        <v>2020</v>
      </c>
      <c r="C761">
        <f>MONTH(カレンダー[[#This Row],[日付]])</f>
        <v>7</v>
      </c>
    </row>
    <row r="762" spans="1:3" x14ac:dyDescent="0.4">
      <c r="A762" s="1">
        <v>44042</v>
      </c>
      <c r="B762">
        <f>YEAR(カレンダー[[#This Row],[日付]])</f>
        <v>2020</v>
      </c>
      <c r="C762">
        <f>MONTH(カレンダー[[#This Row],[日付]])</f>
        <v>7</v>
      </c>
    </row>
    <row r="763" spans="1:3" x14ac:dyDescent="0.4">
      <c r="A763" s="1">
        <v>44043</v>
      </c>
      <c r="B763">
        <f>YEAR(カレンダー[[#This Row],[日付]])</f>
        <v>2020</v>
      </c>
      <c r="C763">
        <f>MONTH(カレンダー[[#This Row],[日付]])</f>
        <v>7</v>
      </c>
    </row>
    <row r="764" spans="1:3" x14ac:dyDescent="0.4">
      <c r="A764" s="1">
        <v>44044</v>
      </c>
      <c r="B764">
        <f>YEAR(カレンダー[[#This Row],[日付]])</f>
        <v>2020</v>
      </c>
      <c r="C764">
        <f>MONTH(カレンダー[[#This Row],[日付]])</f>
        <v>8</v>
      </c>
    </row>
    <row r="765" spans="1:3" x14ac:dyDescent="0.4">
      <c r="A765" s="1">
        <v>44045</v>
      </c>
      <c r="B765">
        <f>YEAR(カレンダー[[#This Row],[日付]])</f>
        <v>2020</v>
      </c>
      <c r="C765">
        <f>MONTH(カレンダー[[#This Row],[日付]])</f>
        <v>8</v>
      </c>
    </row>
    <row r="766" spans="1:3" x14ac:dyDescent="0.4">
      <c r="A766" s="1">
        <v>44046</v>
      </c>
      <c r="B766">
        <f>YEAR(カレンダー[[#This Row],[日付]])</f>
        <v>2020</v>
      </c>
      <c r="C766">
        <f>MONTH(カレンダー[[#This Row],[日付]])</f>
        <v>8</v>
      </c>
    </row>
    <row r="767" spans="1:3" x14ac:dyDescent="0.4">
      <c r="A767" s="1">
        <v>44047</v>
      </c>
      <c r="B767">
        <f>YEAR(カレンダー[[#This Row],[日付]])</f>
        <v>2020</v>
      </c>
      <c r="C767">
        <f>MONTH(カレンダー[[#This Row],[日付]])</f>
        <v>8</v>
      </c>
    </row>
    <row r="768" spans="1:3" x14ac:dyDescent="0.4">
      <c r="A768" s="1">
        <v>44048</v>
      </c>
      <c r="B768">
        <f>YEAR(カレンダー[[#This Row],[日付]])</f>
        <v>2020</v>
      </c>
      <c r="C768">
        <f>MONTH(カレンダー[[#This Row],[日付]])</f>
        <v>8</v>
      </c>
    </row>
    <row r="769" spans="1:3" x14ac:dyDescent="0.4">
      <c r="A769" s="1">
        <v>44049</v>
      </c>
      <c r="B769">
        <f>YEAR(カレンダー[[#This Row],[日付]])</f>
        <v>2020</v>
      </c>
      <c r="C769">
        <f>MONTH(カレンダー[[#This Row],[日付]])</f>
        <v>8</v>
      </c>
    </row>
    <row r="770" spans="1:3" x14ac:dyDescent="0.4">
      <c r="A770" s="1">
        <v>44050</v>
      </c>
      <c r="B770">
        <f>YEAR(カレンダー[[#This Row],[日付]])</f>
        <v>2020</v>
      </c>
      <c r="C770">
        <f>MONTH(カレンダー[[#This Row],[日付]])</f>
        <v>8</v>
      </c>
    </row>
    <row r="771" spans="1:3" x14ac:dyDescent="0.4">
      <c r="A771" s="1">
        <v>44051</v>
      </c>
      <c r="B771">
        <f>YEAR(カレンダー[[#This Row],[日付]])</f>
        <v>2020</v>
      </c>
      <c r="C771">
        <f>MONTH(カレンダー[[#This Row],[日付]])</f>
        <v>8</v>
      </c>
    </row>
    <row r="772" spans="1:3" x14ac:dyDescent="0.4">
      <c r="A772" s="1">
        <v>44052</v>
      </c>
      <c r="B772">
        <f>YEAR(カレンダー[[#This Row],[日付]])</f>
        <v>2020</v>
      </c>
      <c r="C772">
        <f>MONTH(カレンダー[[#This Row],[日付]])</f>
        <v>8</v>
      </c>
    </row>
    <row r="773" spans="1:3" x14ac:dyDescent="0.4">
      <c r="A773" s="1">
        <v>44053</v>
      </c>
      <c r="B773">
        <f>YEAR(カレンダー[[#This Row],[日付]])</f>
        <v>2020</v>
      </c>
      <c r="C773">
        <f>MONTH(カレンダー[[#This Row],[日付]])</f>
        <v>8</v>
      </c>
    </row>
    <row r="774" spans="1:3" x14ac:dyDescent="0.4">
      <c r="A774" s="1">
        <v>44054</v>
      </c>
      <c r="B774">
        <f>YEAR(カレンダー[[#This Row],[日付]])</f>
        <v>2020</v>
      </c>
      <c r="C774">
        <f>MONTH(カレンダー[[#This Row],[日付]])</f>
        <v>8</v>
      </c>
    </row>
    <row r="775" spans="1:3" x14ac:dyDescent="0.4">
      <c r="A775" s="1">
        <v>44055</v>
      </c>
      <c r="B775">
        <f>YEAR(カレンダー[[#This Row],[日付]])</f>
        <v>2020</v>
      </c>
      <c r="C775">
        <f>MONTH(カレンダー[[#This Row],[日付]])</f>
        <v>8</v>
      </c>
    </row>
    <row r="776" spans="1:3" x14ac:dyDescent="0.4">
      <c r="A776" s="1">
        <v>44056</v>
      </c>
      <c r="B776">
        <f>YEAR(カレンダー[[#This Row],[日付]])</f>
        <v>2020</v>
      </c>
      <c r="C776">
        <f>MONTH(カレンダー[[#This Row],[日付]])</f>
        <v>8</v>
      </c>
    </row>
    <row r="777" spans="1:3" x14ac:dyDescent="0.4">
      <c r="A777" s="1">
        <v>44057</v>
      </c>
      <c r="B777">
        <f>YEAR(カレンダー[[#This Row],[日付]])</f>
        <v>2020</v>
      </c>
      <c r="C777">
        <f>MONTH(カレンダー[[#This Row],[日付]])</f>
        <v>8</v>
      </c>
    </row>
    <row r="778" spans="1:3" x14ac:dyDescent="0.4">
      <c r="A778" s="1">
        <v>44058</v>
      </c>
      <c r="B778">
        <f>YEAR(カレンダー[[#This Row],[日付]])</f>
        <v>2020</v>
      </c>
      <c r="C778">
        <f>MONTH(カレンダー[[#This Row],[日付]])</f>
        <v>8</v>
      </c>
    </row>
    <row r="779" spans="1:3" x14ac:dyDescent="0.4">
      <c r="A779" s="1">
        <v>44059</v>
      </c>
      <c r="B779">
        <f>YEAR(カレンダー[[#This Row],[日付]])</f>
        <v>2020</v>
      </c>
      <c r="C779">
        <f>MONTH(カレンダー[[#This Row],[日付]])</f>
        <v>8</v>
      </c>
    </row>
    <row r="780" spans="1:3" x14ac:dyDescent="0.4">
      <c r="A780" s="1">
        <v>44060</v>
      </c>
      <c r="B780">
        <f>YEAR(カレンダー[[#This Row],[日付]])</f>
        <v>2020</v>
      </c>
      <c r="C780">
        <f>MONTH(カレンダー[[#This Row],[日付]])</f>
        <v>8</v>
      </c>
    </row>
    <row r="781" spans="1:3" x14ac:dyDescent="0.4">
      <c r="A781" s="1">
        <v>44061</v>
      </c>
      <c r="B781">
        <f>YEAR(カレンダー[[#This Row],[日付]])</f>
        <v>2020</v>
      </c>
      <c r="C781">
        <f>MONTH(カレンダー[[#This Row],[日付]])</f>
        <v>8</v>
      </c>
    </row>
    <row r="782" spans="1:3" x14ac:dyDescent="0.4">
      <c r="A782" s="1">
        <v>44062</v>
      </c>
      <c r="B782">
        <f>YEAR(カレンダー[[#This Row],[日付]])</f>
        <v>2020</v>
      </c>
      <c r="C782">
        <f>MONTH(カレンダー[[#This Row],[日付]])</f>
        <v>8</v>
      </c>
    </row>
    <row r="783" spans="1:3" x14ac:dyDescent="0.4">
      <c r="A783" s="1">
        <v>44063</v>
      </c>
      <c r="B783">
        <f>YEAR(カレンダー[[#This Row],[日付]])</f>
        <v>2020</v>
      </c>
      <c r="C783">
        <f>MONTH(カレンダー[[#This Row],[日付]])</f>
        <v>8</v>
      </c>
    </row>
    <row r="784" spans="1:3" x14ac:dyDescent="0.4">
      <c r="A784" s="1">
        <v>44064</v>
      </c>
      <c r="B784">
        <f>YEAR(カレンダー[[#This Row],[日付]])</f>
        <v>2020</v>
      </c>
      <c r="C784">
        <f>MONTH(カレンダー[[#This Row],[日付]])</f>
        <v>8</v>
      </c>
    </row>
    <row r="785" spans="1:3" x14ac:dyDescent="0.4">
      <c r="A785" s="1">
        <v>44065</v>
      </c>
      <c r="B785">
        <f>YEAR(カレンダー[[#This Row],[日付]])</f>
        <v>2020</v>
      </c>
      <c r="C785">
        <f>MONTH(カレンダー[[#This Row],[日付]])</f>
        <v>8</v>
      </c>
    </row>
    <row r="786" spans="1:3" x14ac:dyDescent="0.4">
      <c r="A786" s="1">
        <v>44066</v>
      </c>
      <c r="B786">
        <f>YEAR(カレンダー[[#This Row],[日付]])</f>
        <v>2020</v>
      </c>
      <c r="C786">
        <f>MONTH(カレンダー[[#This Row],[日付]])</f>
        <v>8</v>
      </c>
    </row>
    <row r="787" spans="1:3" x14ac:dyDescent="0.4">
      <c r="A787" s="1">
        <v>44067</v>
      </c>
      <c r="B787">
        <f>YEAR(カレンダー[[#This Row],[日付]])</f>
        <v>2020</v>
      </c>
      <c r="C787">
        <f>MONTH(カレンダー[[#This Row],[日付]])</f>
        <v>8</v>
      </c>
    </row>
    <row r="788" spans="1:3" x14ac:dyDescent="0.4">
      <c r="A788" s="1">
        <v>44068</v>
      </c>
      <c r="B788">
        <f>YEAR(カレンダー[[#This Row],[日付]])</f>
        <v>2020</v>
      </c>
      <c r="C788">
        <f>MONTH(カレンダー[[#This Row],[日付]])</f>
        <v>8</v>
      </c>
    </row>
    <row r="789" spans="1:3" x14ac:dyDescent="0.4">
      <c r="A789" s="1">
        <v>44069</v>
      </c>
      <c r="B789">
        <f>YEAR(カレンダー[[#This Row],[日付]])</f>
        <v>2020</v>
      </c>
      <c r="C789">
        <f>MONTH(カレンダー[[#This Row],[日付]])</f>
        <v>8</v>
      </c>
    </row>
    <row r="790" spans="1:3" x14ac:dyDescent="0.4">
      <c r="A790" s="1">
        <v>44070</v>
      </c>
      <c r="B790">
        <f>YEAR(カレンダー[[#This Row],[日付]])</f>
        <v>2020</v>
      </c>
      <c r="C790">
        <f>MONTH(カレンダー[[#This Row],[日付]])</f>
        <v>8</v>
      </c>
    </row>
    <row r="791" spans="1:3" x14ac:dyDescent="0.4">
      <c r="A791" s="1">
        <v>44071</v>
      </c>
      <c r="B791">
        <f>YEAR(カレンダー[[#This Row],[日付]])</f>
        <v>2020</v>
      </c>
      <c r="C791">
        <f>MONTH(カレンダー[[#This Row],[日付]])</f>
        <v>8</v>
      </c>
    </row>
    <row r="792" spans="1:3" x14ac:dyDescent="0.4">
      <c r="A792" s="1">
        <v>44072</v>
      </c>
      <c r="B792">
        <f>YEAR(カレンダー[[#This Row],[日付]])</f>
        <v>2020</v>
      </c>
      <c r="C792">
        <f>MONTH(カレンダー[[#This Row],[日付]])</f>
        <v>8</v>
      </c>
    </row>
    <row r="793" spans="1:3" x14ac:dyDescent="0.4">
      <c r="A793" s="1">
        <v>44073</v>
      </c>
      <c r="B793">
        <f>YEAR(カレンダー[[#This Row],[日付]])</f>
        <v>2020</v>
      </c>
      <c r="C793">
        <f>MONTH(カレンダー[[#This Row],[日付]])</f>
        <v>8</v>
      </c>
    </row>
    <row r="794" spans="1:3" x14ac:dyDescent="0.4">
      <c r="A794" s="1">
        <v>44074</v>
      </c>
      <c r="B794">
        <f>YEAR(カレンダー[[#This Row],[日付]])</f>
        <v>2020</v>
      </c>
      <c r="C794">
        <f>MONTH(カレンダー[[#This Row],[日付]])</f>
        <v>8</v>
      </c>
    </row>
    <row r="795" spans="1:3" x14ac:dyDescent="0.4">
      <c r="A795" s="1">
        <v>44075</v>
      </c>
      <c r="B795">
        <f>YEAR(カレンダー[[#This Row],[日付]])</f>
        <v>2020</v>
      </c>
      <c r="C795">
        <f>MONTH(カレンダー[[#This Row],[日付]])</f>
        <v>9</v>
      </c>
    </row>
    <row r="796" spans="1:3" x14ac:dyDescent="0.4">
      <c r="A796" s="1">
        <v>44076</v>
      </c>
      <c r="B796">
        <f>YEAR(カレンダー[[#This Row],[日付]])</f>
        <v>2020</v>
      </c>
      <c r="C796">
        <f>MONTH(カレンダー[[#This Row],[日付]])</f>
        <v>9</v>
      </c>
    </row>
    <row r="797" spans="1:3" x14ac:dyDescent="0.4">
      <c r="A797" s="1">
        <v>44077</v>
      </c>
      <c r="B797">
        <f>YEAR(カレンダー[[#This Row],[日付]])</f>
        <v>2020</v>
      </c>
      <c r="C797">
        <f>MONTH(カレンダー[[#This Row],[日付]])</f>
        <v>9</v>
      </c>
    </row>
    <row r="798" spans="1:3" x14ac:dyDescent="0.4">
      <c r="A798" s="1">
        <v>44078</v>
      </c>
      <c r="B798">
        <f>YEAR(カレンダー[[#This Row],[日付]])</f>
        <v>2020</v>
      </c>
      <c r="C798">
        <f>MONTH(カレンダー[[#This Row],[日付]])</f>
        <v>9</v>
      </c>
    </row>
    <row r="799" spans="1:3" x14ac:dyDescent="0.4">
      <c r="A799" s="1">
        <v>44079</v>
      </c>
      <c r="B799">
        <f>YEAR(カレンダー[[#This Row],[日付]])</f>
        <v>2020</v>
      </c>
      <c r="C799">
        <f>MONTH(カレンダー[[#This Row],[日付]])</f>
        <v>9</v>
      </c>
    </row>
    <row r="800" spans="1:3" x14ac:dyDescent="0.4">
      <c r="A800" s="1">
        <v>44080</v>
      </c>
      <c r="B800">
        <f>YEAR(カレンダー[[#This Row],[日付]])</f>
        <v>2020</v>
      </c>
      <c r="C800">
        <f>MONTH(カレンダー[[#This Row],[日付]])</f>
        <v>9</v>
      </c>
    </row>
    <row r="801" spans="1:3" x14ac:dyDescent="0.4">
      <c r="A801" s="1">
        <v>44081</v>
      </c>
      <c r="B801">
        <f>YEAR(カレンダー[[#This Row],[日付]])</f>
        <v>2020</v>
      </c>
      <c r="C801">
        <f>MONTH(カレンダー[[#This Row],[日付]])</f>
        <v>9</v>
      </c>
    </row>
    <row r="802" spans="1:3" x14ac:dyDescent="0.4">
      <c r="A802" s="1">
        <v>44082</v>
      </c>
      <c r="B802">
        <f>YEAR(カレンダー[[#This Row],[日付]])</f>
        <v>2020</v>
      </c>
      <c r="C802">
        <f>MONTH(カレンダー[[#This Row],[日付]])</f>
        <v>9</v>
      </c>
    </row>
    <row r="803" spans="1:3" x14ac:dyDescent="0.4">
      <c r="A803" s="1">
        <v>44083</v>
      </c>
      <c r="B803">
        <f>YEAR(カレンダー[[#This Row],[日付]])</f>
        <v>2020</v>
      </c>
      <c r="C803">
        <f>MONTH(カレンダー[[#This Row],[日付]])</f>
        <v>9</v>
      </c>
    </row>
    <row r="804" spans="1:3" x14ac:dyDescent="0.4">
      <c r="A804" s="1">
        <v>44084</v>
      </c>
      <c r="B804">
        <f>YEAR(カレンダー[[#This Row],[日付]])</f>
        <v>2020</v>
      </c>
      <c r="C804">
        <f>MONTH(カレンダー[[#This Row],[日付]])</f>
        <v>9</v>
      </c>
    </row>
    <row r="805" spans="1:3" x14ac:dyDescent="0.4">
      <c r="A805" s="1">
        <v>44085</v>
      </c>
      <c r="B805">
        <f>YEAR(カレンダー[[#This Row],[日付]])</f>
        <v>2020</v>
      </c>
      <c r="C805">
        <f>MONTH(カレンダー[[#This Row],[日付]])</f>
        <v>9</v>
      </c>
    </row>
    <row r="806" spans="1:3" x14ac:dyDescent="0.4">
      <c r="A806" s="1">
        <v>44086</v>
      </c>
      <c r="B806">
        <f>YEAR(カレンダー[[#This Row],[日付]])</f>
        <v>2020</v>
      </c>
      <c r="C806">
        <f>MONTH(カレンダー[[#This Row],[日付]])</f>
        <v>9</v>
      </c>
    </row>
    <row r="807" spans="1:3" x14ac:dyDescent="0.4">
      <c r="A807" s="1">
        <v>44087</v>
      </c>
      <c r="B807">
        <f>YEAR(カレンダー[[#This Row],[日付]])</f>
        <v>2020</v>
      </c>
      <c r="C807">
        <f>MONTH(カレンダー[[#This Row],[日付]])</f>
        <v>9</v>
      </c>
    </row>
    <row r="808" spans="1:3" x14ac:dyDescent="0.4">
      <c r="A808" s="1">
        <v>44088</v>
      </c>
      <c r="B808">
        <f>YEAR(カレンダー[[#This Row],[日付]])</f>
        <v>2020</v>
      </c>
      <c r="C808">
        <f>MONTH(カレンダー[[#This Row],[日付]])</f>
        <v>9</v>
      </c>
    </row>
    <row r="809" spans="1:3" x14ac:dyDescent="0.4">
      <c r="A809" s="1">
        <v>44089</v>
      </c>
      <c r="B809">
        <f>YEAR(カレンダー[[#This Row],[日付]])</f>
        <v>2020</v>
      </c>
      <c r="C809">
        <f>MONTH(カレンダー[[#This Row],[日付]])</f>
        <v>9</v>
      </c>
    </row>
    <row r="810" spans="1:3" x14ac:dyDescent="0.4">
      <c r="A810" s="1">
        <v>44090</v>
      </c>
      <c r="B810">
        <f>YEAR(カレンダー[[#This Row],[日付]])</f>
        <v>2020</v>
      </c>
      <c r="C810">
        <f>MONTH(カレンダー[[#This Row],[日付]])</f>
        <v>9</v>
      </c>
    </row>
    <row r="811" spans="1:3" x14ac:dyDescent="0.4">
      <c r="A811" s="1">
        <v>44091</v>
      </c>
      <c r="B811">
        <f>YEAR(カレンダー[[#This Row],[日付]])</f>
        <v>2020</v>
      </c>
      <c r="C811">
        <f>MONTH(カレンダー[[#This Row],[日付]])</f>
        <v>9</v>
      </c>
    </row>
    <row r="812" spans="1:3" x14ac:dyDescent="0.4">
      <c r="A812" s="1">
        <v>44092</v>
      </c>
      <c r="B812">
        <f>YEAR(カレンダー[[#This Row],[日付]])</f>
        <v>2020</v>
      </c>
      <c r="C812">
        <f>MONTH(カレンダー[[#This Row],[日付]])</f>
        <v>9</v>
      </c>
    </row>
    <row r="813" spans="1:3" x14ac:dyDescent="0.4">
      <c r="A813" s="1">
        <v>44093</v>
      </c>
      <c r="B813">
        <f>YEAR(カレンダー[[#This Row],[日付]])</f>
        <v>2020</v>
      </c>
      <c r="C813">
        <f>MONTH(カレンダー[[#This Row],[日付]])</f>
        <v>9</v>
      </c>
    </row>
    <row r="814" spans="1:3" x14ac:dyDescent="0.4">
      <c r="A814" s="1">
        <v>44094</v>
      </c>
      <c r="B814">
        <f>YEAR(カレンダー[[#This Row],[日付]])</f>
        <v>2020</v>
      </c>
      <c r="C814">
        <f>MONTH(カレンダー[[#This Row],[日付]])</f>
        <v>9</v>
      </c>
    </row>
    <row r="815" spans="1:3" x14ac:dyDescent="0.4">
      <c r="A815" s="1">
        <v>44095</v>
      </c>
      <c r="B815">
        <f>YEAR(カレンダー[[#This Row],[日付]])</f>
        <v>2020</v>
      </c>
      <c r="C815">
        <f>MONTH(カレンダー[[#This Row],[日付]])</f>
        <v>9</v>
      </c>
    </row>
    <row r="816" spans="1:3" x14ac:dyDescent="0.4">
      <c r="A816" s="1">
        <v>44096</v>
      </c>
      <c r="B816">
        <f>YEAR(カレンダー[[#This Row],[日付]])</f>
        <v>2020</v>
      </c>
      <c r="C816">
        <f>MONTH(カレンダー[[#This Row],[日付]])</f>
        <v>9</v>
      </c>
    </row>
    <row r="817" spans="1:3" x14ac:dyDescent="0.4">
      <c r="A817" s="1">
        <v>44097</v>
      </c>
      <c r="B817">
        <f>YEAR(カレンダー[[#This Row],[日付]])</f>
        <v>2020</v>
      </c>
      <c r="C817">
        <f>MONTH(カレンダー[[#This Row],[日付]])</f>
        <v>9</v>
      </c>
    </row>
    <row r="818" spans="1:3" x14ac:dyDescent="0.4">
      <c r="A818" s="1">
        <v>44098</v>
      </c>
      <c r="B818">
        <f>YEAR(カレンダー[[#This Row],[日付]])</f>
        <v>2020</v>
      </c>
      <c r="C818">
        <f>MONTH(カレンダー[[#This Row],[日付]])</f>
        <v>9</v>
      </c>
    </row>
    <row r="819" spans="1:3" x14ac:dyDescent="0.4">
      <c r="A819" s="1">
        <v>44099</v>
      </c>
      <c r="B819">
        <f>YEAR(カレンダー[[#This Row],[日付]])</f>
        <v>2020</v>
      </c>
      <c r="C819">
        <f>MONTH(カレンダー[[#This Row],[日付]])</f>
        <v>9</v>
      </c>
    </row>
    <row r="820" spans="1:3" x14ac:dyDescent="0.4">
      <c r="A820" s="1">
        <v>44100</v>
      </c>
      <c r="B820">
        <f>YEAR(カレンダー[[#This Row],[日付]])</f>
        <v>2020</v>
      </c>
      <c r="C820">
        <f>MONTH(カレンダー[[#This Row],[日付]])</f>
        <v>9</v>
      </c>
    </row>
    <row r="821" spans="1:3" x14ac:dyDescent="0.4">
      <c r="A821" s="1">
        <v>44101</v>
      </c>
      <c r="B821">
        <f>YEAR(カレンダー[[#This Row],[日付]])</f>
        <v>2020</v>
      </c>
      <c r="C821">
        <f>MONTH(カレンダー[[#This Row],[日付]])</f>
        <v>9</v>
      </c>
    </row>
    <row r="822" spans="1:3" x14ac:dyDescent="0.4">
      <c r="A822" s="1">
        <v>44102</v>
      </c>
      <c r="B822">
        <f>YEAR(カレンダー[[#This Row],[日付]])</f>
        <v>2020</v>
      </c>
      <c r="C822">
        <f>MONTH(カレンダー[[#This Row],[日付]])</f>
        <v>9</v>
      </c>
    </row>
    <row r="823" spans="1:3" x14ac:dyDescent="0.4">
      <c r="A823" s="1">
        <v>44103</v>
      </c>
      <c r="B823">
        <f>YEAR(カレンダー[[#This Row],[日付]])</f>
        <v>2020</v>
      </c>
      <c r="C823">
        <f>MONTH(カレンダー[[#This Row],[日付]])</f>
        <v>9</v>
      </c>
    </row>
    <row r="824" spans="1:3" x14ac:dyDescent="0.4">
      <c r="A824" s="1">
        <v>44104</v>
      </c>
      <c r="B824">
        <f>YEAR(カレンダー[[#This Row],[日付]])</f>
        <v>2020</v>
      </c>
      <c r="C824">
        <f>MONTH(カレンダー[[#This Row],[日付]])</f>
        <v>9</v>
      </c>
    </row>
    <row r="825" spans="1:3" x14ac:dyDescent="0.4">
      <c r="A825" s="1">
        <v>44105</v>
      </c>
      <c r="B825">
        <f>YEAR(カレンダー[[#This Row],[日付]])</f>
        <v>2020</v>
      </c>
      <c r="C825">
        <f>MONTH(カレンダー[[#This Row],[日付]])</f>
        <v>10</v>
      </c>
    </row>
    <row r="826" spans="1:3" x14ac:dyDescent="0.4">
      <c r="A826" s="1">
        <v>44106</v>
      </c>
      <c r="B826">
        <f>YEAR(カレンダー[[#This Row],[日付]])</f>
        <v>2020</v>
      </c>
      <c r="C826">
        <f>MONTH(カレンダー[[#This Row],[日付]])</f>
        <v>10</v>
      </c>
    </row>
    <row r="827" spans="1:3" x14ac:dyDescent="0.4">
      <c r="A827" s="1">
        <v>44107</v>
      </c>
      <c r="B827">
        <f>YEAR(カレンダー[[#This Row],[日付]])</f>
        <v>2020</v>
      </c>
      <c r="C827">
        <f>MONTH(カレンダー[[#This Row],[日付]])</f>
        <v>10</v>
      </c>
    </row>
    <row r="828" spans="1:3" x14ac:dyDescent="0.4">
      <c r="A828" s="1">
        <v>44108</v>
      </c>
      <c r="B828">
        <f>YEAR(カレンダー[[#This Row],[日付]])</f>
        <v>2020</v>
      </c>
      <c r="C828">
        <f>MONTH(カレンダー[[#This Row],[日付]])</f>
        <v>10</v>
      </c>
    </row>
    <row r="829" spans="1:3" x14ac:dyDescent="0.4">
      <c r="A829" s="1">
        <v>44109</v>
      </c>
      <c r="B829">
        <f>YEAR(カレンダー[[#This Row],[日付]])</f>
        <v>2020</v>
      </c>
      <c r="C829">
        <f>MONTH(カレンダー[[#This Row],[日付]])</f>
        <v>10</v>
      </c>
    </row>
    <row r="830" spans="1:3" x14ac:dyDescent="0.4">
      <c r="A830" s="1">
        <v>44110</v>
      </c>
      <c r="B830">
        <f>YEAR(カレンダー[[#This Row],[日付]])</f>
        <v>2020</v>
      </c>
      <c r="C830">
        <f>MONTH(カレンダー[[#This Row],[日付]])</f>
        <v>10</v>
      </c>
    </row>
    <row r="831" spans="1:3" x14ac:dyDescent="0.4">
      <c r="A831" s="1">
        <v>44111</v>
      </c>
      <c r="B831">
        <f>YEAR(カレンダー[[#This Row],[日付]])</f>
        <v>2020</v>
      </c>
      <c r="C831">
        <f>MONTH(カレンダー[[#This Row],[日付]])</f>
        <v>10</v>
      </c>
    </row>
    <row r="832" spans="1:3" x14ac:dyDescent="0.4">
      <c r="A832" s="1">
        <v>44112</v>
      </c>
      <c r="B832">
        <f>YEAR(カレンダー[[#This Row],[日付]])</f>
        <v>2020</v>
      </c>
      <c r="C832">
        <f>MONTH(カレンダー[[#This Row],[日付]])</f>
        <v>10</v>
      </c>
    </row>
    <row r="833" spans="1:3" x14ac:dyDescent="0.4">
      <c r="A833" s="1">
        <v>44113</v>
      </c>
      <c r="B833">
        <f>YEAR(カレンダー[[#This Row],[日付]])</f>
        <v>2020</v>
      </c>
      <c r="C833">
        <f>MONTH(カレンダー[[#This Row],[日付]])</f>
        <v>10</v>
      </c>
    </row>
    <row r="834" spans="1:3" x14ac:dyDescent="0.4">
      <c r="A834" s="1">
        <v>44114</v>
      </c>
      <c r="B834">
        <f>YEAR(カレンダー[[#This Row],[日付]])</f>
        <v>2020</v>
      </c>
      <c r="C834">
        <f>MONTH(カレンダー[[#This Row],[日付]])</f>
        <v>10</v>
      </c>
    </row>
    <row r="835" spans="1:3" x14ac:dyDescent="0.4">
      <c r="A835" s="1">
        <v>44115</v>
      </c>
      <c r="B835">
        <f>YEAR(カレンダー[[#This Row],[日付]])</f>
        <v>2020</v>
      </c>
      <c r="C835">
        <f>MONTH(カレンダー[[#This Row],[日付]])</f>
        <v>10</v>
      </c>
    </row>
    <row r="836" spans="1:3" x14ac:dyDescent="0.4">
      <c r="A836" s="1">
        <v>44116</v>
      </c>
      <c r="B836">
        <f>YEAR(カレンダー[[#This Row],[日付]])</f>
        <v>2020</v>
      </c>
      <c r="C836">
        <f>MONTH(カレンダー[[#This Row],[日付]])</f>
        <v>10</v>
      </c>
    </row>
    <row r="837" spans="1:3" x14ac:dyDescent="0.4">
      <c r="A837" s="1">
        <v>44117</v>
      </c>
      <c r="B837">
        <f>YEAR(カレンダー[[#This Row],[日付]])</f>
        <v>2020</v>
      </c>
      <c r="C837">
        <f>MONTH(カレンダー[[#This Row],[日付]])</f>
        <v>10</v>
      </c>
    </row>
    <row r="838" spans="1:3" x14ac:dyDescent="0.4">
      <c r="A838" s="1">
        <v>44118</v>
      </c>
      <c r="B838">
        <f>YEAR(カレンダー[[#This Row],[日付]])</f>
        <v>2020</v>
      </c>
      <c r="C838">
        <f>MONTH(カレンダー[[#This Row],[日付]])</f>
        <v>10</v>
      </c>
    </row>
    <row r="839" spans="1:3" x14ac:dyDescent="0.4">
      <c r="A839" s="1">
        <v>44119</v>
      </c>
      <c r="B839">
        <f>YEAR(カレンダー[[#This Row],[日付]])</f>
        <v>2020</v>
      </c>
      <c r="C839">
        <f>MONTH(カレンダー[[#This Row],[日付]])</f>
        <v>10</v>
      </c>
    </row>
    <row r="840" spans="1:3" x14ac:dyDescent="0.4">
      <c r="A840" s="1">
        <v>44120</v>
      </c>
      <c r="B840">
        <f>YEAR(カレンダー[[#This Row],[日付]])</f>
        <v>2020</v>
      </c>
      <c r="C840">
        <f>MONTH(カレンダー[[#This Row],[日付]])</f>
        <v>10</v>
      </c>
    </row>
    <row r="841" spans="1:3" x14ac:dyDescent="0.4">
      <c r="A841" s="1">
        <v>44121</v>
      </c>
      <c r="B841">
        <f>YEAR(カレンダー[[#This Row],[日付]])</f>
        <v>2020</v>
      </c>
      <c r="C841">
        <f>MONTH(カレンダー[[#This Row],[日付]])</f>
        <v>10</v>
      </c>
    </row>
    <row r="842" spans="1:3" x14ac:dyDescent="0.4">
      <c r="A842" s="1">
        <v>44122</v>
      </c>
      <c r="B842">
        <f>YEAR(カレンダー[[#This Row],[日付]])</f>
        <v>2020</v>
      </c>
      <c r="C842">
        <f>MONTH(カレンダー[[#This Row],[日付]])</f>
        <v>10</v>
      </c>
    </row>
    <row r="843" spans="1:3" x14ac:dyDescent="0.4">
      <c r="A843" s="1">
        <v>44123</v>
      </c>
      <c r="B843">
        <f>YEAR(カレンダー[[#This Row],[日付]])</f>
        <v>2020</v>
      </c>
      <c r="C843">
        <f>MONTH(カレンダー[[#This Row],[日付]])</f>
        <v>10</v>
      </c>
    </row>
    <row r="844" spans="1:3" x14ac:dyDescent="0.4">
      <c r="A844" s="1">
        <v>44124</v>
      </c>
      <c r="B844">
        <f>YEAR(カレンダー[[#This Row],[日付]])</f>
        <v>2020</v>
      </c>
      <c r="C844">
        <f>MONTH(カレンダー[[#This Row],[日付]])</f>
        <v>10</v>
      </c>
    </row>
    <row r="845" spans="1:3" x14ac:dyDescent="0.4">
      <c r="A845" s="1">
        <v>44125</v>
      </c>
      <c r="B845">
        <f>YEAR(カレンダー[[#This Row],[日付]])</f>
        <v>2020</v>
      </c>
      <c r="C845">
        <f>MONTH(カレンダー[[#This Row],[日付]])</f>
        <v>10</v>
      </c>
    </row>
    <row r="846" spans="1:3" x14ac:dyDescent="0.4">
      <c r="A846" s="1">
        <v>44126</v>
      </c>
      <c r="B846">
        <f>YEAR(カレンダー[[#This Row],[日付]])</f>
        <v>2020</v>
      </c>
      <c r="C846">
        <f>MONTH(カレンダー[[#This Row],[日付]])</f>
        <v>10</v>
      </c>
    </row>
    <row r="847" spans="1:3" x14ac:dyDescent="0.4">
      <c r="A847" s="1">
        <v>44127</v>
      </c>
      <c r="B847">
        <f>YEAR(カレンダー[[#This Row],[日付]])</f>
        <v>2020</v>
      </c>
      <c r="C847">
        <f>MONTH(カレンダー[[#This Row],[日付]])</f>
        <v>10</v>
      </c>
    </row>
    <row r="848" spans="1:3" x14ac:dyDescent="0.4">
      <c r="A848" s="1">
        <v>44128</v>
      </c>
      <c r="B848">
        <f>YEAR(カレンダー[[#This Row],[日付]])</f>
        <v>2020</v>
      </c>
      <c r="C848">
        <f>MONTH(カレンダー[[#This Row],[日付]])</f>
        <v>10</v>
      </c>
    </row>
    <row r="849" spans="1:3" x14ac:dyDescent="0.4">
      <c r="A849" s="1">
        <v>44129</v>
      </c>
      <c r="B849">
        <f>YEAR(カレンダー[[#This Row],[日付]])</f>
        <v>2020</v>
      </c>
      <c r="C849">
        <f>MONTH(カレンダー[[#This Row],[日付]])</f>
        <v>10</v>
      </c>
    </row>
    <row r="850" spans="1:3" x14ac:dyDescent="0.4">
      <c r="A850" s="1">
        <v>44130</v>
      </c>
      <c r="B850">
        <f>YEAR(カレンダー[[#This Row],[日付]])</f>
        <v>2020</v>
      </c>
      <c r="C850">
        <f>MONTH(カレンダー[[#This Row],[日付]])</f>
        <v>10</v>
      </c>
    </row>
    <row r="851" spans="1:3" x14ac:dyDescent="0.4">
      <c r="A851" s="1">
        <v>44131</v>
      </c>
      <c r="B851">
        <f>YEAR(カレンダー[[#This Row],[日付]])</f>
        <v>2020</v>
      </c>
      <c r="C851">
        <f>MONTH(カレンダー[[#This Row],[日付]])</f>
        <v>10</v>
      </c>
    </row>
    <row r="852" spans="1:3" x14ac:dyDescent="0.4">
      <c r="A852" s="1">
        <v>44132</v>
      </c>
      <c r="B852">
        <f>YEAR(カレンダー[[#This Row],[日付]])</f>
        <v>2020</v>
      </c>
      <c r="C852">
        <f>MONTH(カレンダー[[#This Row],[日付]])</f>
        <v>10</v>
      </c>
    </row>
    <row r="853" spans="1:3" x14ac:dyDescent="0.4">
      <c r="A853" s="1">
        <v>44133</v>
      </c>
      <c r="B853">
        <f>YEAR(カレンダー[[#This Row],[日付]])</f>
        <v>2020</v>
      </c>
      <c r="C853">
        <f>MONTH(カレンダー[[#This Row],[日付]])</f>
        <v>10</v>
      </c>
    </row>
    <row r="854" spans="1:3" x14ac:dyDescent="0.4">
      <c r="A854" s="1">
        <v>44134</v>
      </c>
      <c r="B854">
        <f>YEAR(カレンダー[[#This Row],[日付]])</f>
        <v>2020</v>
      </c>
      <c r="C854">
        <f>MONTH(カレンダー[[#This Row],[日付]])</f>
        <v>10</v>
      </c>
    </row>
    <row r="855" spans="1:3" x14ac:dyDescent="0.4">
      <c r="A855" s="1">
        <v>44135</v>
      </c>
      <c r="B855">
        <f>YEAR(カレンダー[[#This Row],[日付]])</f>
        <v>2020</v>
      </c>
      <c r="C855">
        <f>MONTH(カレンダー[[#This Row],[日付]])</f>
        <v>10</v>
      </c>
    </row>
    <row r="856" spans="1:3" x14ac:dyDescent="0.4">
      <c r="A856" s="1">
        <v>44136</v>
      </c>
      <c r="B856">
        <f>YEAR(カレンダー[[#This Row],[日付]])</f>
        <v>2020</v>
      </c>
      <c r="C856">
        <f>MONTH(カレンダー[[#This Row],[日付]])</f>
        <v>11</v>
      </c>
    </row>
    <row r="857" spans="1:3" x14ac:dyDescent="0.4">
      <c r="A857" s="1">
        <v>44137</v>
      </c>
      <c r="B857">
        <f>YEAR(カレンダー[[#This Row],[日付]])</f>
        <v>2020</v>
      </c>
      <c r="C857">
        <f>MONTH(カレンダー[[#This Row],[日付]])</f>
        <v>11</v>
      </c>
    </row>
    <row r="858" spans="1:3" x14ac:dyDescent="0.4">
      <c r="A858" s="1">
        <v>44138</v>
      </c>
      <c r="B858">
        <f>YEAR(カレンダー[[#This Row],[日付]])</f>
        <v>2020</v>
      </c>
      <c r="C858">
        <f>MONTH(カレンダー[[#This Row],[日付]])</f>
        <v>11</v>
      </c>
    </row>
    <row r="859" spans="1:3" x14ac:dyDescent="0.4">
      <c r="A859" s="1">
        <v>44139</v>
      </c>
      <c r="B859">
        <f>YEAR(カレンダー[[#This Row],[日付]])</f>
        <v>2020</v>
      </c>
      <c r="C859">
        <f>MONTH(カレンダー[[#This Row],[日付]])</f>
        <v>11</v>
      </c>
    </row>
    <row r="860" spans="1:3" x14ac:dyDescent="0.4">
      <c r="A860" s="1">
        <v>44140</v>
      </c>
      <c r="B860">
        <f>YEAR(カレンダー[[#This Row],[日付]])</f>
        <v>2020</v>
      </c>
      <c r="C860">
        <f>MONTH(カレンダー[[#This Row],[日付]])</f>
        <v>11</v>
      </c>
    </row>
    <row r="861" spans="1:3" x14ac:dyDescent="0.4">
      <c r="A861" s="1">
        <v>44141</v>
      </c>
      <c r="B861">
        <f>YEAR(カレンダー[[#This Row],[日付]])</f>
        <v>2020</v>
      </c>
      <c r="C861">
        <f>MONTH(カレンダー[[#This Row],[日付]])</f>
        <v>11</v>
      </c>
    </row>
    <row r="862" spans="1:3" x14ac:dyDescent="0.4">
      <c r="A862" s="1">
        <v>44142</v>
      </c>
      <c r="B862">
        <f>YEAR(カレンダー[[#This Row],[日付]])</f>
        <v>2020</v>
      </c>
      <c r="C862">
        <f>MONTH(カレンダー[[#This Row],[日付]])</f>
        <v>11</v>
      </c>
    </row>
    <row r="863" spans="1:3" x14ac:dyDescent="0.4">
      <c r="A863" s="1">
        <v>44143</v>
      </c>
      <c r="B863">
        <f>YEAR(カレンダー[[#This Row],[日付]])</f>
        <v>2020</v>
      </c>
      <c r="C863">
        <f>MONTH(カレンダー[[#This Row],[日付]])</f>
        <v>11</v>
      </c>
    </row>
    <row r="864" spans="1:3" x14ac:dyDescent="0.4">
      <c r="A864" s="1">
        <v>44144</v>
      </c>
      <c r="B864">
        <f>YEAR(カレンダー[[#This Row],[日付]])</f>
        <v>2020</v>
      </c>
      <c r="C864">
        <f>MONTH(カレンダー[[#This Row],[日付]])</f>
        <v>11</v>
      </c>
    </row>
    <row r="865" spans="1:3" x14ac:dyDescent="0.4">
      <c r="A865" s="1">
        <v>44145</v>
      </c>
      <c r="B865">
        <f>YEAR(カレンダー[[#This Row],[日付]])</f>
        <v>2020</v>
      </c>
      <c r="C865">
        <f>MONTH(カレンダー[[#This Row],[日付]])</f>
        <v>11</v>
      </c>
    </row>
    <row r="866" spans="1:3" x14ac:dyDescent="0.4">
      <c r="A866" s="1">
        <v>44146</v>
      </c>
      <c r="B866">
        <f>YEAR(カレンダー[[#This Row],[日付]])</f>
        <v>2020</v>
      </c>
      <c r="C866">
        <f>MONTH(カレンダー[[#This Row],[日付]])</f>
        <v>11</v>
      </c>
    </row>
    <row r="867" spans="1:3" x14ac:dyDescent="0.4">
      <c r="A867" s="1">
        <v>44147</v>
      </c>
      <c r="B867">
        <f>YEAR(カレンダー[[#This Row],[日付]])</f>
        <v>2020</v>
      </c>
      <c r="C867">
        <f>MONTH(カレンダー[[#This Row],[日付]])</f>
        <v>11</v>
      </c>
    </row>
    <row r="868" spans="1:3" x14ac:dyDescent="0.4">
      <c r="A868" s="1">
        <v>44148</v>
      </c>
      <c r="B868">
        <f>YEAR(カレンダー[[#This Row],[日付]])</f>
        <v>2020</v>
      </c>
      <c r="C868">
        <f>MONTH(カレンダー[[#This Row],[日付]])</f>
        <v>11</v>
      </c>
    </row>
    <row r="869" spans="1:3" x14ac:dyDescent="0.4">
      <c r="A869" s="1">
        <v>44149</v>
      </c>
      <c r="B869">
        <f>YEAR(カレンダー[[#This Row],[日付]])</f>
        <v>2020</v>
      </c>
      <c r="C869">
        <f>MONTH(カレンダー[[#This Row],[日付]])</f>
        <v>11</v>
      </c>
    </row>
    <row r="870" spans="1:3" x14ac:dyDescent="0.4">
      <c r="A870" s="1">
        <v>44150</v>
      </c>
      <c r="B870">
        <f>YEAR(カレンダー[[#This Row],[日付]])</f>
        <v>2020</v>
      </c>
      <c r="C870">
        <f>MONTH(カレンダー[[#This Row],[日付]])</f>
        <v>11</v>
      </c>
    </row>
    <row r="871" spans="1:3" x14ac:dyDescent="0.4">
      <c r="A871" s="1">
        <v>44151</v>
      </c>
      <c r="B871">
        <f>YEAR(カレンダー[[#This Row],[日付]])</f>
        <v>2020</v>
      </c>
      <c r="C871">
        <f>MONTH(カレンダー[[#This Row],[日付]])</f>
        <v>11</v>
      </c>
    </row>
    <row r="872" spans="1:3" x14ac:dyDescent="0.4">
      <c r="A872" s="1">
        <v>44152</v>
      </c>
      <c r="B872">
        <f>YEAR(カレンダー[[#This Row],[日付]])</f>
        <v>2020</v>
      </c>
      <c r="C872">
        <f>MONTH(カレンダー[[#This Row],[日付]])</f>
        <v>11</v>
      </c>
    </row>
    <row r="873" spans="1:3" x14ac:dyDescent="0.4">
      <c r="A873" s="1">
        <v>44153</v>
      </c>
      <c r="B873">
        <f>YEAR(カレンダー[[#This Row],[日付]])</f>
        <v>2020</v>
      </c>
      <c r="C873">
        <f>MONTH(カレンダー[[#This Row],[日付]])</f>
        <v>11</v>
      </c>
    </row>
    <row r="874" spans="1:3" x14ac:dyDescent="0.4">
      <c r="A874" s="1">
        <v>44154</v>
      </c>
      <c r="B874">
        <f>YEAR(カレンダー[[#This Row],[日付]])</f>
        <v>2020</v>
      </c>
      <c r="C874">
        <f>MONTH(カレンダー[[#This Row],[日付]])</f>
        <v>11</v>
      </c>
    </row>
    <row r="875" spans="1:3" x14ac:dyDescent="0.4">
      <c r="A875" s="1">
        <v>44155</v>
      </c>
      <c r="B875">
        <f>YEAR(カレンダー[[#This Row],[日付]])</f>
        <v>2020</v>
      </c>
      <c r="C875">
        <f>MONTH(カレンダー[[#This Row],[日付]])</f>
        <v>11</v>
      </c>
    </row>
    <row r="876" spans="1:3" x14ac:dyDescent="0.4">
      <c r="A876" s="1">
        <v>44156</v>
      </c>
      <c r="B876">
        <f>YEAR(カレンダー[[#This Row],[日付]])</f>
        <v>2020</v>
      </c>
      <c r="C876">
        <f>MONTH(カレンダー[[#This Row],[日付]])</f>
        <v>11</v>
      </c>
    </row>
    <row r="877" spans="1:3" x14ac:dyDescent="0.4">
      <c r="A877" s="1">
        <v>44157</v>
      </c>
      <c r="B877">
        <f>YEAR(カレンダー[[#This Row],[日付]])</f>
        <v>2020</v>
      </c>
      <c r="C877">
        <f>MONTH(カレンダー[[#This Row],[日付]])</f>
        <v>11</v>
      </c>
    </row>
    <row r="878" spans="1:3" x14ac:dyDescent="0.4">
      <c r="A878" s="1">
        <v>44158</v>
      </c>
      <c r="B878">
        <f>YEAR(カレンダー[[#This Row],[日付]])</f>
        <v>2020</v>
      </c>
      <c r="C878">
        <f>MONTH(カレンダー[[#This Row],[日付]])</f>
        <v>11</v>
      </c>
    </row>
    <row r="879" spans="1:3" x14ac:dyDescent="0.4">
      <c r="A879" s="1">
        <v>44159</v>
      </c>
      <c r="B879">
        <f>YEAR(カレンダー[[#This Row],[日付]])</f>
        <v>2020</v>
      </c>
      <c r="C879">
        <f>MONTH(カレンダー[[#This Row],[日付]])</f>
        <v>11</v>
      </c>
    </row>
    <row r="880" spans="1:3" x14ac:dyDescent="0.4">
      <c r="A880" s="1">
        <v>44160</v>
      </c>
      <c r="B880">
        <f>YEAR(カレンダー[[#This Row],[日付]])</f>
        <v>2020</v>
      </c>
      <c r="C880">
        <f>MONTH(カレンダー[[#This Row],[日付]])</f>
        <v>11</v>
      </c>
    </row>
    <row r="881" spans="1:3" x14ac:dyDescent="0.4">
      <c r="A881" s="1">
        <v>44161</v>
      </c>
      <c r="B881">
        <f>YEAR(カレンダー[[#This Row],[日付]])</f>
        <v>2020</v>
      </c>
      <c r="C881">
        <f>MONTH(カレンダー[[#This Row],[日付]])</f>
        <v>11</v>
      </c>
    </row>
    <row r="882" spans="1:3" x14ac:dyDescent="0.4">
      <c r="A882" s="1">
        <v>44162</v>
      </c>
      <c r="B882">
        <f>YEAR(カレンダー[[#This Row],[日付]])</f>
        <v>2020</v>
      </c>
      <c r="C882">
        <f>MONTH(カレンダー[[#This Row],[日付]])</f>
        <v>11</v>
      </c>
    </row>
    <row r="883" spans="1:3" x14ac:dyDescent="0.4">
      <c r="A883" s="1">
        <v>44163</v>
      </c>
      <c r="B883">
        <f>YEAR(カレンダー[[#This Row],[日付]])</f>
        <v>2020</v>
      </c>
      <c r="C883">
        <f>MONTH(カレンダー[[#This Row],[日付]])</f>
        <v>11</v>
      </c>
    </row>
    <row r="884" spans="1:3" x14ac:dyDescent="0.4">
      <c r="A884" s="1">
        <v>44164</v>
      </c>
      <c r="B884">
        <f>YEAR(カレンダー[[#This Row],[日付]])</f>
        <v>2020</v>
      </c>
      <c r="C884">
        <f>MONTH(カレンダー[[#This Row],[日付]])</f>
        <v>11</v>
      </c>
    </row>
    <row r="885" spans="1:3" x14ac:dyDescent="0.4">
      <c r="A885" s="1">
        <v>44165</v>
      </c>
      <c r="B885">
        <f>YEAR(カレンダー[[#This Row],[日付]])</f>
        <v>2020</v>
      </c>
      <c r="C885">
        <f>MONTH(カレンダー[[#This Row],[日付]])</f>
        <v>11</v>
      </c>
    </row>
    <row r="886" spans="1:3" x14ac:dyDescent="0.4">
      <c r="A886" s="1">
        <v>44166</v>
      </c>
      <c r="B886">
        <f>YEAR(カレンダー[[#This Row],[日付]])</f>
        <v>2020</v>
      </c>
      <c r="C886">
        <f>MONTH(カレンダー[[#This Row],[日付]])</f>
        <v>12</v>
      </c>
    </row>
    <row r="887" spans="1:3" x14ac:dyDescent="0.4">
      <c r="A887" s="1">
        <v>44167</v>
      </c>
      <c r="B887">
        <f>YEAR(カレンダー[[#This Row],[日付]])</f>
        <v>2020</v>
      </c>
      <c r="C887">
        <f>MONTH(カレンダー[[#This Row],[日付]])</f>
        <v>12</v>
      </c>
    </row>
    <row r="888" spans="1:3" x14ac:dyDescent="0.4">
      <c r="A888" s="1">
        <v>44168</v>
      </c>
      <c r="B888">
        <f>YEAR(カレンダー[[#This Row],[日付]])</f>
        <v>2020</v>
      </c>
      <c r="C888">
        <f>MONTH(カレンダー[[#This Row],[日付]])</f>
        <v>12</v>
      </c>
    </row>
    <row r="889" spans="1:3" x14ac:dyDescent="0.4">
      <c r="A889" s="1">
        <v>44169</v>
      </c>
      <c r="B889">
        <f>YEAR(カレンダー[[#This Row],[日付]])</f>
        <v>2020</v>
      </c>
      <c r="C889">
        <f>MONTH(カレンダー[[#This Row],[日付]])</f>
        <v>12</v>
      </c>
    </row>
    <row r="890" spans="1:3" x14ac:dyDescent="0.4">
      <c r="A890" s="1">
        <v>44170</v>
      </c>
      <c r="B890">
        <f>YEAR(カレンダー[[#This Row],[日付]])</f>
        <v>2020</v>
      </c>
      <c r="C890">
        <f>MONTH(カレンダー[[#This Row],[日付]])</f>
        <v>12</v>
      </c>
    </row>
    <row r="891" spans="1:3" x14ac:dyDescent="0.4">
      <c r="A891" s="1">
        <v>44171</v>
      </c>
      <c r="B891">
        <f>YEAR(カレンダー[[#This Row],[日付]])</f>
        <v>2020</v>
      </c>
      <c r="C891">
        <f>MONTH(カレンダー[[#This Row],[日付]])</f>
        <v>12</v>
      </c>
    </row>
    <row r="892" spans="1:3" x14ac:dyDescent="0.4">
      <c r="A892" s="1">
        <v>44172</v>
      </c>
      <c r="B892">
        <f>YEAR(カレンダー[[#This Row],[日付]])</f>
        <v>2020</v>
      </c>
      <c r="C892">
        <f>MONTH(カレンダー[[#This Row],[日付]])</f>
        <v>12</v>
      </c>
    </row>
    <row r="893" spans="1:3" x14ac:dyDescent="0.4">
      <c r="A893" s="1">
        <v>44173</v>
      </c>
      <c r="B893">
        <f>YEAR(カレンダー[[#This Row],[日付]])</f>
        <v>2020</v>
      </c>
      <c r="C893">
        <f>MONTH(カレンダー[[#This Row],[日付]])</f>
        <v>12</v>
      </c>
    </row>
    <row r="894" spans="1:3" x14ac:dyDescent="0.4">
      <c r="A894" s="1">
        <v>44174</v>
      </c>
      <c r="B894">
        <f>YEAR(カレンダー[[#This Row],[日付]])</f>
        <v>2020</v>
      </c>
      <c r="C894">
        <f>MONTH(カレンダー[[#This Row],[日付]])</f>
        <v>12</v>
      </c>
    </row>
    <row r="895" spans="1:3" x14ac:dyDescent="0.4">
      <c r="A895" s="1">
        <v>44175</v>
      </c>
      <c r="B895">
        <f>YEAR(カレンダー[[#This Row],[日付]])</f>
        <v>2020</v>
      </c>
      <c r="C895">
        <f>MONTH(カレンダー[[#This Row],[日付]])</f>
        <v>12</v>
      </c>
    </row>
    <row r="896" spans="1:3" x14ac:dyDescent="0.4">
      <c r="A896" s="1">
        <v>44176</v>
      </c>
      <c r="B896">
        <f>YEAR(カレンダー[[#This Row],[日付]])</f>
        <v>2020</v>
      </c>
      <c r="C896">
        <f>MONTH(カレンダー[[#This Row],[日付]])</f>
        <v>12</v>
      </c>
    </row>
    <row r="897" spans="1:3" x14ac:dyDescent="0.4">
      <c r="A897" s="1">
        <v>44177</v>
      </c>
      <c r="B897">
        <f>YEAR(カレンダー[[#This Row],[日付]])</f>
        <v>2020</v>
      </c>
      <c r="C897">
        <f>MONTH(カレンダー[[#This Row],[日付]])</f>
        <v>12</v>
      </c>
    </row>
    <row r="898" spans="1:3" x14ac:dyDescent="0.4">
      <c r="A898" s="1">
        <v>44178</v>
      </c>
      <c r="B898">
        <f>YEAR(カレンダー[[#This Row],[日付]])</f>
        <v>2020</v>
      </c>
      <c r="C898">
        <f>MONTH(カレンダー[[#This Row],[日付]])</f>
        <v>12</v>
      </c>
    </row>
    <row r="899" spans="1:3" x14ac:dyDescent="0.4">
      <c r="A899" s="1">
        <v>44179</v>
      </c>
      <c r="B899">
        <f>YEAR(カレンダー[[#This Row],[日付]])</f>
        <v>2020</v>
      </c>
      <c r="C899">
        <f>MONTH(カレンダー[[#This Row],[日付]])</f>
        <v>12</v>
      </c>
    </row>
    <row r="900" spans="1:3" x14ac:dyDescent="0.4">
      <c r="A900" s="1">
        <v>44180</v>
      </c>
      <c r="B900">
        <f>YEAR(カレンダー[[#This Row],[日付]])</f>
        <v>2020</v>
      </c>
      <c r="C900">
        <f>MONTH(カレンダー[[#This Row],[日付]])</f>
        <v>12</v>
      </c>
    </row>
    <row r="901" spans="1:3" x14ac:dyDescent="0.4">
      <c r="A901" s="1">
        <v>44181</v>
      </c>
      <c r="B901">
        <f>YEAR(カレンダー[[#This Row],[日付]])</f>
        <v>2020</v>
      </c>
      <c r="C901">
        <f>MONTH(カレンダー[[#This Row],[日付]])</f>
        <v>12</v>
      </c>
    </row>
    <row r="902" spans="1:3" x14ac:dyDescent="0.4">
      <c r="A902" s="1">
        <v>44182</v>
      </c>
      <c r="B902">
        <f>YEAR(カレンダー[[#This Row],[日付]])</f>
        <v>2020</v>
      </c>
      <c r="C902">
        <f>MONTH(カレンダー[[#This Row],[日付]])</f>
        <v>12</v>
      </c>
    </row>
    <row r="903" spans="1:3" x14ac:dyDescent="0.4">
      <c r="A903" s="1">
        <v>44183</v>
      </c>
      <c r="B903">
        <f>YEAR(カレンダー[[#This Row],[日付]])</f>
        <v>2020</v>
      </c>
      <c r="C903">
        <f>MONTH(カレンダー[[#This Row],[日付]])</f>
        <v>12</v>
      </c>
    </row>
    <row r="904" spans="1:3" x14ac:dyDescent="0.4">
      <c r="A904" s="1">
        <v>44184</v>
      </c>
      <c r="B904">
        <f>YEAR(カレンダー[[#This Row],[日付]])</f>
        <v>2020</v>
      </c>
      <c r="C904">
        <f>MONTH(カレンダー[[#This Row],[日付]])</f>
        <v>12</v>
      </c>
    </row>
    <row r="905" spans="1:3" x14ac:dyDescent="0.4">
      <c r="A905" s="1">
        <v>44185</v>
      </c>
      <c r="B905">
        <f>YEAR(カレンダー[[#This Row],[日付]])</f>
        <v>2020</v>
      </c>
      <c r="C905">
        <f>MONTH(カレンダー[[#This Row],[日付]])</f>
        <v>12</v>
      </c>
    </row>
    <row r="906" spans="1:3" x14ac:dyDescent="0.4">
      <c r="A906" s="1">
        <v>44186</v>
      </c>
      <c r="B906">
        <f>YEAR(カレンダー[[#This Row],[日付]])</f>
        <v>2020</v>
      </c>
      <c r="C906">
        <f>MONTH(カレンダー[[#This Row],[日付]])</f>
        <v>12</v>
      </c>
    </row>
    <row r="907" spans="1:3" x14ac:dyDescent="0.4">
      <c r="A907" s="1">
        <v>44187</v>
      </c>
      <c r="B907">
        <f>YEAR(カレンダー[[#This Row],[日付]])</f>
        <v>2020</v>
      </c>
      <c r="C907">
        <f>MONTH(カレンダー[[#This Row],[日付]])</f>
        <v>12</v>
      </c>
    </row>
    <row r="908" spans="1:3" x14ac:dyDescent="0.4">
      <c r="A908" s="1">
        <v>44188</v>
      </c>
      <c r="B908">
        <f>YEAR(カレンダー[[#This Row],[日付]])</f>
        <v>2020</v>
      </c>
      <c r="C908">
        <f>MONTH(カレンダー[[#This Row],[日付]])</f>
        <v>12</v>
      </c>
    </row>
    <row r="909" spans="1:3" x14ac:dyDescent="0.4">
      <c r="A909" s="1">
        <v>44189</v>
      </c>
      <c r="B909">
        <f>YEAR(カレンダー[[#This Row],[日付]])</f>
        <v>2020</v>
      </c>
      <c r="C909">
        <f>MONTH(カレンダー[[#This Row],[日付]])</f>
        <v>12</v>
      </c>
    </row>
    <row r="910" spans="1:3" x14ac:dyDescent="0.4">
      <c r="A910" s="1">
        <v>44190</v>
      </c>
      <c r="B910">
        <f>YEAR(カレンダー[[#This Row],[日付]])</f>
        <v>2020</v>
      </c>
      <c r="C910">
        <f>MONTH(カレンダー[[#This Row],[日付]])</f>
        <v>12</v>
      </c>
    </row>
    <row r="911" spans="1:3" x14ac:dyDescent="0.4">
      <c r="A911" s="1">
        <v>44191</v>
      </c>
      <c r="B911">
        <f>YEAR(カレンダー[[#This Row],[日付]])</f>
        <v>2020</v>
      </c>
      <c r="C911">
        <f>MONTH(カレンダー[[#This Row],[日付]])</f>
        <v>12</v>
      </c>
    </row>
    <row r="912" spans="1:3" x14ac:dyDescent="0.4">
      <c r="A912" s="1">
        <v>44192</v>
      </c>
      <c r="B912">
        <f>YEAR(カレンダー[[#This Row],[日付]])</f>
        <v>2020</v>
      </c>
      <c r="C912">
        <f>MONTH(カレンダー[[#This Row],[日付]])</f>
        <v>12</v>
      </c>
    </row>
    <row r="913" spans="1:3" x14ac:dyDescent="0.4">
      <c r="A913" s="1">
        <v>44193</v>
      </c>
      <c r="B913">
        <f>YEAR(カレンダー[[#This Row],[日付]])</f>
        <v>2020</v>
      </c>
      <c r="C913">
        <f>MONTH(カレンダー[[#This Row],[日付]])</f>
        <v>12</v>
      </c>
    </row>
    <row r="914" spans="1:3" x14ac:dyDescent="0.4">
      <c r="A914" s="1">
        <v>44194</v>
      </c>
      <c r="B914">
        <f>YEAR(カレンダー[[#This Row],[日付]])</f>
        <v>2020</v>
      </c>
      <c r="C914">
        <f>MONTH(カレンダー[[#This Row],[日付]])</f>
        <v>12</v>
      </c>
    </row>
    <row r="915" spans="1:3" x14ac:dyDescent="0.4">
      <c r="A915" s="1">
        <v>44195</v>
      </c>
      <c r="B915">
        <f>YEAR(カレンダー[[#This Row],[日付]])</f>
        <v>2020</v>
      </c>
      <c r="C915">
        <f>MONTH(カレンダー[[#This Row],[日付]])</f>
        <v>12</v>
      </c>
    </row>
    <row r="916" spans="1:3" x14ac:dyDescent="0.4">
      <c r="A916" s="1">
        <v>44196</v>
      </c>
      <c r="B916">
        <f>YEAR(カレンダー[[#This Row],[日付]])</f>
        <v>2020</v>
      </c>
      <c r="C916">
        <f>MONTH(カレンダー[[#This Row],[日付]])</f>
        <v>12</v>
      </c>
    </row>
    <row r="917" spans="1:3" x14ac:dyDescent="0.4">
      <c r="A917" s="1">
        <v>44197</v>
      </c>
      <c r="B917">
        <f>YEAR(カレンダー[[#This Row],[日付]])</f>
        <v>2021</v>
      </c>
      <c r="C917">
        <f>MONTH(カレンダー[[#This Row],[日付]])</f>
        <v>1</v>
      </c>
    </row>
    <row r="918" spans="1:3" x14ac:dyDescent="0.4">
      <c r="A918" s="1">
        <v>44198</v>
      </c>
      <c r="B918">
        <f>YEAR(カレンダー[[#This Row],[日付]])</f>
        <v>2021</v>
      </c>
      <c r="C918">
        <f>MONTH(カレンダー[[#This Row],[日付]])</f>
        <v>1</v>
      </c>
    </row>
    <row r="919" spans="1:3" x14ac:dyDescent="0.4">
      <c r="A919" s="1">
        <v>44199</v>
      </c>
      <c r="B919">
        <f>YEAR(カレンダー[[#This Row],[日付]])</f>
        <v>2021</v>
      </c>
      <c r="C919">
        <f>MONTH(カレンダー[[#This Row],[日付]])</f>
        <v>1</v>
      </c>
    </row>
    <row r="920" spans="1:3" x14ac:dyDescent="0.4">
      <c r="A920" s="1">
        <v>44200</v>
      </c>
      <c r="B920">
        <f>YEAR(カレンダー[[#This Row],[日付]])</f>
        <v>2021</v>
      </c>
      <c r="C920">
        <f>MONTH(カレンダー[[#This Row],[日付]])</f>
        <v>1</v>
      </c>
    </row>
    <row r="921" spans="1:3" x14ac:dyDescent="0.4">
      <c r="A921" s="1">
        <v>44201</v>
      </c>
      <c r="B921">
        <f>YEAR(カレンダー[[#This Row],[日付]])</f>
        <v>2021</v>
      </c>
      <c r="C921">
        <f>MONTH(カレンダー[[#This Row],[日付]])</f>
        <v>1</v>
      </c>
    </row>
    <row r="922" spans="1:3" x14ac:dyDescent="0.4">
      <c r="A922" s="1">
        <v>44202</v>
      </c>
      <c r="B922">
        <f>YEAR(カレンダー[[#This Row],[日付]])</f>
        <v>2021</v>
      </c>
      <c r="C922">
        <f>MONTH(カレンダー[[#This Row],[日付]])</f>
        <v>1</v>
      </c>
    </row>
    <row r="923" spans="1:3" x14ac:dyDescent="0.4">
      <c r="A923" s="1">
        <v>44203</v>
      </c>
      <c r="B923">
        <f>YEAR(カレンダー[[#This Row],[日付]])</f>
        <v>2021</v>
      </c>
      <c r="C923">
        <f>MONTH(カレンダー[[#This Row],[日付]])</f>
        <v>1</v>
      </c>
    </row>
    <row r="924" spans="1:3" x14ac:dyDescent="0.4">
      <c r="A924" s="1">
        <v>44204</v>
      </c>
      <c r="B924">
        <f>YEAR(カレンダー[[#This Row],[日付]])</f>
        <v>2021</v>
      </c>
      <c r="C924">
        <f>MONTH(カレンダー[[#This Row],[日付]])</f>
        <v>1</v>
      </c>
    </row>
    <row r="925" spans="1:3" x14ac:dyDescent="0.4">
      <c r="A925" s="1">
        <v>44205</v>
      </c>
      <c r="B925">
        <f>YEAR(カレンダー[[#This Row],[日付]])</f>
        <v>2021</v>
      </c>
      <c r="C925">
        <f>MONTH(カレンダー[[#This Row],[日付]])</f>
        <v>1</v>
      </c>
    </row>
    <row r="926" spans="1:3" x14ac:dyDescent="0.4">
      <c r="A926" s="1">
        <v>44206</v>
      </c>
      <c r="B926">
        <f>YEAR(カレンダー[[#This Row],[日付]])</f>
        <v>2021</v>
      </c>
      <c r="C926">
        <f>MONTH(カレンダー[[#This Row],[日付]])</f>
        <v>1</v>
      </c>
    </row>
    <row r="927" spans="1:3" x14ac:dyDescent="0.4">
      <c r="A927" s="1">
        <v>44207</v>
      </c>
      <c r="B927">
        <f>YEAR(カレンダー[[#This Row],[日付]])</f>
        <v>2021</v>
      </c>
      <c r="C927">
        <f>MONTH(カレンダー[[#This Row],[日付]])</f>
        <v>1</v>
      </c>
    </row>
    <row r="928" spans="1:3" x14ac:dyDescent="0.4">
      <c r="A928" s="1">
        <v>44208</v>
      </c>
      <c r="B928">
        <f>YEAR(カレンダー[[#This Row],[日付]])</f>
        <v>2021</v>
      </c>
      <c r="C928">
        <f>MONTH(カレンダー[[#This Row],[日付]])</f>
        <v>1</v>
      </c>
    </row>
    <row r="929" spans="1:3" x14ac:dyDescent="0.4">
      <c r="A929" s="1">
        <v>44209</v>
      </c>
      <c r="B929">
        <f>YEAR(カレンダー[[#This Row],[日付]])</f>
        <v>2021</v>
      </c>
      <c r="C929">
        <f>MONTH(カレンダー[[#This Row],[日付]])</f>
        <v>1</v>
      </c>
    </row>
    <row r="930" spans="1:3" x14ac:dyDescent="0.4">
      <c r="A930" s="1">
        <v>44210</v>
      </c>
      <c r="B930">
        <f>YEAR(カレンダー[[#This Row],[日付]])</f>
        <v>2021</v>
      </c>
      <c r="C930">
        <f>MONTH(カレンダー[[#This Row],[日付]])</f>
        <v>1</v>
      </c>
    </row>
    <row r="931" spans="1:3" x14ac:dyDescent="0.4">
      <c r="A931" s="1">
        <v>44211</v>
      </c>
      <c r="B931">
        <f>YEAR(カレンダー[[#This Row],[日付]])</f>
        <v>2021</v>
      </c>
      <c r="C931">
        <f>MONTH(カレンダー[[#This Row],[日付]])</f>
        <v>1</v>
      </c>
    </row>
    <row r="932" spans="1:3" x14ac:dyDescent="0.4">
      <c r="A932" s="1">
        <v>44212</v>
      </c>
      <c r="B932">
        <f>YEAR(カレンダー[[#This Row],[日付]])</f>
        <v>2021</v>
      </c>
      <c r="C932">
        <f>MONTH(カレンダー[[#This Row],[日付]])</f>
        <v>1</v>
      </c>
    </row>
    <row r="933" spans="1:3" x14ac:dyDescent="0.4">
      <c r="A933" s="1">
        <v>44213</v>
      </c>
      <c r="B933">
        <f>YEAR(カレンダー[[#This Row],[日付]])</f>
        <v>2021</v>
      </c>
      <c r="C933">
        <f>MONTH(カレンダー[[#This Row],[日付]])</f>
        <v>1</v>
      </c>
    </row>
    <row r="934" spans="1:3" x14ac:dyDescent="0.4">
      <c r="A934" s="1">
        <v>44214</v>
      </c>
      <c r="B934">
        <f>YEAR(カレンダー[[#This Row],[日付]])</f>
        <v>2021</v>
      </c>
      <c r="C934">
        <f>MONTH(カレンダー[[#This Row],[日付]])</f>
        <v>1</v>
      </c>
    </row>
    <row r="935" spans="1:3" x14ac:dyDescent="0.4">
      <c r="A935" s="1">
        <v>44215</v>
      </c>
      <c r="B935">
        <f>YEAR(カレンダー[[#This Row],[日付]])</f>
        <v>2021</v>
      </c>
      <c r="C935">
        <f>MONTH(カレンダー[[#This Row],[日付]])</f>
        <v>1</v>
      </c>
    </row>
    <row r="936" spans="1:3" x14ac:dyDescent="0.4">
      <c r="A936" s="1">
        <v>44216</v>
      </c>
      <c r="B936">
        <f>YEAR(カレンダー[[#This Row],[日付]])</f>
        <v>2021</v>
      </c>
      <c r="C936">
        <f>MONTH(カレンダー[[#This Row],[日付]])</f>
        <v>1</v>
      </c>
    </row>
    <row r="937" spans="1:3" x14ac:dyDescent="0.4">
      <c r="A937" s="1">
        <v>44217</v>
      </c>
      <c r="B937">
        <f>YEAR(カレンダー[[#This Row],[日付]])</f>
        <v>2021</v>
      </c>
      <c r="C937">
        <f>MONTH(カレンダー[[#This Row],[日付]])</f>
        <v>1</v>
      </c>
    </row>
    <row r="938" spans="1:3" x14ac:dyDescent="0.4">
      <c r="A938" s="1">
        <v>44218</v>
      </c>
      <c r="B938">
        <f>YEAR(カレンダー[[#This Row],[日付]])</f>
        <v>2021</v>
      </c>
      <c r="C938">
        <f>MONTH(カレンダー[[#This Row],[日付]])</f>
        <v>1</v>
      </c>
    </row>
    <row r="939" spans="1:3" x14ac:dyDescent="0.4">
      <c r="A939" s="1">
        <v>44219</v>
      </c>
      <c r="B939">
        <f>YEAR(カレンダー[[#This Row],[日付]])</f>
        <v>2021</v>
      </c>
      <c r="C939">
        <f>MONTH(カレンダー[[#This Row],[日付]])</f>
        <v>1</v>
      </c>
    </row>
    <row r="940" spans="1:3" x14ac:dyDescent="0.4">
      <c r="A940" s="1">
        <v>44220</v>
      </c>
      <c r="B940">
        <f>YEAR(カレンダー[[#This Row],[日付]])</f>
        <v>2021</v>
      </c>
      <c r="C940">
        <f>MONTH(カレンダー[[#This Row],[日付]])</f>
        <v>1</v>
      </c>
    </row>
    <row r="941" spans="1:3" x14ac:dyDescent="0.4">
      <c r="A941" s="1">
        <v>44221</v>
      </c>
      <c r="B941">
        <f>YEAR(カレンダー[[#This Row],[日付]])</f>
        <v>2021</v>
      </c>
      <c r="C941">
        <f>MONTH(カレンダー[[#This Row],[日付]])</f>
        <v>1</v>
      </c>
    </row>
    <row r="942" spans="1:3" x14ac:dyDescent="0.4">
      <c r="A942" s="1">
        <v>44222</v>
      </c>
      <c r="B942">
        <f>YEAR(カレンダー[[#This Row],[日付]])</f>
        <v>2021</v>
      </c>
      <c r="C942">
        <f>MONTH(カレンダー[[#This Row],[日付]])</f>
        <v>1</v>
      </c>
    </row>
    <row r="943" spans="1:3" x14ac:dyDescent="0.4">
      <c r="A943" s="1">
        <v>44223</v>
      </c>
      <c r="B943">
        <f>YEAR(カレンダー[[#This Row],[日付]])</f>
        <v>2021</v>
      </c>
      <c r="C943">
        <f>MONTH(カレンダー[[#This Row],[日付]])</f>
        <v>1</v>
      </c>
    </row>
    <row r="944" spans="1:3" x14ac:dyDescent="0.4">
      <c r="A944" s="1">
        <v>44224</v>
      </c>
      <c r="B944">
        <f>YEAR(カレンダー[[#This Row],[日付]])</f>
        <v>2021</v>
      </c>
      <c r="C944">
        <f>MONTH(カレンダー[[#This Row],[日付]])</f>
        <v>1</v>
      </c>
    </row>
    <row r="945" spans="1:3" x14ac:dyDescent="0.4">
      <c r="A945" s="1">
        <v>44225</v>
      </c>
      <c r="B945">
        <f>YEAR(カレンダー[[#This Row],[日付]])</f>
        <v>2021</v>
      </c>
      <c r="C945">
        <f>MONTH(カレンダー[[#This Row],[日付]])</f>
        <v>1</v>
      </c>
    </row>
    <row r="946" spans="1:3" x14ac:dyDescent="0.4">
      <c r="A946" s="1">
        <v>44226</v>
      </c>
      <c r="B946">
        <f>YEAR(カレンダー[[#This Row],[日付]])</f>
        <v>2021</v>
      </c>
      <c r="C946">
        <f>MONTH(カレンダー[[#This Row],[日付]])</f>
        <v>1</v>
      </c>
    </row>
    <row r="947" spans="1:3" x14ac:dyDescent="0.4">
      <c r="A947" s="1">
        <v>44227</v>
      </c>
      <c r="B947">
        <f>YEAR(カレンダー[[#This Row],[日付]])</f>
        <v>2021</v>
      </c>
      <c r="C947">
        <f>MONTH(カレンダー[[#This Row],[日付]])</f>
        <v>1</v>
      </c>
    </row>
    <row r="948" spans="1:3" x14ac:dyDescent="0.4">
      <c r="A948" s="1">
        <v>44228</v>
      </c>
      <c r="B948">
        <f>YEAR(カレンダー[[#This Row],[日付]])</f>
        <v>2021</v>
      </c>
      <c r="C948">
        <f>MONTH(カレンダー[[#This Row],[日付]])</f>
        <v>2</v>
      </c>
    </row>
    <row r="949" spans="1:3" x14ac:dyDescent="0.4">
      <c r="A949" s="1">
        <v>44229</v>
      </c>
      <c r="B949">
        <f>YEAR(カレンダー[[#This Row],[日付]])</f>
        <v>2021</v>
      </c>
      <c r="C949">
        <f>MONTH(カレンダー[[#This Row],[日付]])</f>
        <v>2</v>
      </c>
    </row>
    <row r="950" spans="1:3" x14ac:dyDescent="0.4">
      <c r="A950" s="1">
        <v>44230</v>
      </c>
      <c r="B950">
        <f>YEAR(カレンダー[[#This Row],[日付]])</f>
        <v>2021</v>
      </c>
      <c r="C950">
        <f>MONTH(カレンダー[[#This Row],[日付]])</f>
        <v>2</v>
      </c>
    </row>
    <row r="951" spans="1:3" x14ac:dyDescent="0.4">
      <c r="A951" s="1">
        <v>44231</v>
      </c>
      <c r="B951">
        <f>YEAR(カレンダー[[#This Row],[日付]])</f>
        <v>2021</v>
      </c>
      <c r="C951">
        <f>MONTH(カレンダー[[#This Row],[日付]])</f>
        <v>2</v>
      </c>
    </row>
    <row r="952" spans="1:3" x14ac:dyDescent="0.4">
      <c r="A952" s="1">
        <v>44232</v>
      </c>
      <c r="B952">
        <f>YEAR(カレンダー[[#This Row],[日付]])</f>
        <v>2021</v>
      </c>
      <c r="C952">
        <f>MONTH(カレンダー[[#This Row],[日付]])</f>
        <v>2</v>
      </c>
    </row>
    <row r="953" spans="1:3" x14ac:dyDescent="0.4">
      <c r="A953" s="1">
        <v>44233</v>
      </c>
      <c r="B953">
        <f>YEAR(カレンダー[[#This Row],[日付]])</f>
        <v>2021</v>
      </c>
      <c r="C953">
        <f>MONTH(カレンダー[[#This Row],[日付]])</f>
        <v>2</v>
      </c>
    </row>
    <row r="954" spans="1:3" x14ac:dyDescent="0.4">
      <c r="A954" s="1">
        <v>44234</v>
      </c>
      <c r="B954">
        <f>YEAR(カレンダー[[#This Row],[日付]])</f>
        <v>2021</v>
      </c>
      <c r="C954">
        <f>MONTH(カレンダー[[#This Row],[日付]])</f>
        <v>2</v>
      </c>
    </row>
    <row r="955" spans="1:3" x14ac:dyDescent="0.4">
      <c r="A955" s="1">
        <v>44235</v>
      </c>
      <c r="B955">
        <f>YEAR(カレンダー[[#This Row],[日付]])</f>
        <v>2021</v>
      </c>
      <c r="C955">
        <f>MONTH(カレンダー[[#This Row],[日付]])</f>
        <v>2</v>
      </c>
    </row>
    <row r="956" spans="1:3" x14ac:dyDescent="0.4">
      <c r="A956" s="1">
        <v>44236</v>
      </c>
      <c r="B956">
        <f>YEAR(カレンダー[[#This Row],[日付]])</f>
        <v>2021</v>
      </c>
      <c r="C956">
        <f>MONTH(カレンダー[[#This Row],[日付]])</f>
        <v>2</v>
      </c>
    </row>
    <row r="957" spans="1:3" x14ac:dyDescent="0.4">
      <c r="A957" s="1">
        <v>44237</v>
      </c>
      <c r="B957">
        <f>YEAR(カレンダー[[#This Row],[日付]])</f>
        <v>2021</v>
      </c>
      <c r="C957">
        <f>MONTH(カレンダー[[#This Row],[日付]])</f>
        <v>2</v>
      </c>
    </row>
    <row r="958" spans="1:3" x14ac:dyDescent="0.4">
      <c r="A958" s="1">
        <v>44238</v>
      </c>
      <c r="B958">
        <f>YEAR(カレンダー[[#This Row],[日付]])</f>
        <v>2021</v>
      </c>
      <c r="C958">
        <f>MONTH(カレンダー[[#This Row],[日付]])</f>
        <v>2</v>
      </c>
    </row>
    <row r="959" spans="1:3" x14ac:dyDescent="0.4">
      <c r="A959" s="1">
        <v>44239</v>
      </c>
      <c r="B959">
        <f>YEAR(カレンダー[[#This Row],[日付]])</f>
        <v>2021</v>
      </c>
      <c r="C959">
        <f>MONTH(カレンダー[[#This Row],[日付]])</f>
        <v>2</v>
      </c>
    </row>
    <row r="960" spans="1:3" x14ac:dyDescent="0.4">
      <c r="A960" s="1">
        <v>44240</v>
      </c>
      <c r="B960">
        <f>YEAR(カレンダー[[#This Row],[日付]])</f>
        <v>2021</v>
      </c>
      <c r="C960">
        <f>MONTH(カレンダー[[#This Row],[日付]])</f>
        <v>2</v>
      </c>
    </row>
    <row r="961" spans="1:3" x14ac:dyDescent="0.4">
      <c r="A961" s="1">
        <v>44241</v>
      </c>
      <c r="B961">
        <f>YEAR(カレンダー[[#This Row],[日付]])</f>
        <v>2021</v>
      </c>
      <c r="C961">
        <f>MONTH(カレンダー[[#This Row],[日付]])</f>
        <v>2</v>
      </c>
    </row>
    <row r="962" spans="1:3" x14ac:dyDescent="0.4">
      <c r="A962" s="1">
        <v>44242</v>
      </c>
      <c r="B962">
        <f>YEAR(カレンダー[[#This Row],[日付]])</f>
        <v>2021</v>
      </c>
      <c r="C962">
        <f>MONTH(カレンダー[[#This Row],[日付]])</f>
        <v>2</v>
      </c>
    </row>
    <row r="963" spans="1:3" x14ac:dyDescent="0.4">
      <c r="A963" s="1">
        <v>44243</v>
      </c>
      <c r="B963">
        <f>YEAR(カレンダー[[#This Row],[日付]])</f>
        <v>2021</v>
      </c>
      <c r="C963">
        <f>MONTH(カレンダー[[#This Row],[日付]])</f>
        <v>2</v>
      </c>
    </row>
    <row r="964" spans="1:3" x14ac:dyDescent="0.4">
      <c r="A964" s="1">
        <v>44244</v>
      </c>
      <c r="B964">
        <f>YEAR(カレンダー[[#This Row],[日付]])</f>
        <v>2021</v>
      </c>
      <c r="C964">
        <f>MONTH(カレンダー[[#This Row],[日付]])</f>
        <v>2</v>
      </c>
    </row>
    <row r="965" spans="1:3" x14ac:dyDescent="0.4">
      <c r="A965" s="1">
        <v>44245</v>
      </c>
      <c r="B965">
        <f>YEAR(カレンダー[[#This Row],[日付]])</f>
        <v>2021</v>
      </c>
      <c r="C965">
        <f>MONTH(カレンダー[[#This Row],[日付]])</f>
        <v>2</v>
      </c>
    </row>
    <row r="966" spans="1:3" x14ac:dyDescent="0.4">
      <c r="A966" s="1">
        <v>44246</v>
      </c>
      <c r="B966">
        <f>YEAR(カレンダー[[#This Row],[日付]])</f>
        <v>2021</v>
      </c>
      <c r="C966">
        <f>MONTH(カレンダー[[#This Row],[日付]])</f>
        <v>2</v>
      </c>
    </row>
    <row r="967" spans="1:3" x14ac:dyDescent="0.4">
      <c r="A967" s="1">
        <v>44247</v>
      </c>
      <c r="B967">
        <f>YEAR(カレンダー[[#This Row],[日付]])</f>
        <v>2021</v>
      </c>
      <c r="C967">
        <f>MONTH(カレンダー[[#This Row],[日付]])</f>
        <v>2</v>
      </c>
    </row>
    <row r="968" spans="1:3" x14ac:dyDescent="0.4">
      <c r="A968" s="1">
        <v>44248</v>
      </c>
      <c r="B968">
        <f>YEAR(カレンダー[[#This Row],[日付]])</f>
        <v>2021</v>
      </c>
      <c r="C968">
        <f>MONTH(カレンダー[[#This Row],[日付]])</f>
        <v>2</v>
      </c>
    </row>
    <row r="969" spans="1:3" x14ac:dyDescent="0.4">
      <c r="A969" s="1">
        <v>44249</v>
      </c>
      <c r="B969">
        <f>YEAR(カレンダー[[#This Row],[日付]])</f>
        <v>2021</v>
      </c>
      <c r="C969">
        <f>MONTH(カレンダー[[#This Row],[日付]])</f>
        <v>2</v>
      </c>
    </row>
    <row r="970" spans="1:3" x14ac:dyDescent="0.4">
      <c r="A970" s="1">
        <v>44250</v>
      </c>
      <c r="B970">
        <f>YEAR(カレンダー[[#This Row],[日付]])</f>
        <v>2021</v>
      </c>
      <c r="C970">
        <f>MONTH(カレンダー[[#This Row],[日付]])</f>
        <v>2</v>
      </c>
    </row>
    <row r="971" spans="1:3" x14ac:dyDescent="0.4">
      <c r="A971" s="1">
        <v>44251</v>
      </c>
      <c r="B971">
        <f>YEAR(カレンダー[[#This Row],[日付]])</f>
        <v>2021</v>
      </c>
      <c r="C971">
        <f>MONTH(カレンダー[[#This Row],[日付]])</f>
        <v>2</v>
      </c>
    </row>
    <row r="972" spans="1:3" x14ac:dyDescent="0.4">
      <c r="A972" s="1">
        <v>44252</v>
      </c>
      <c r="B972">
        <f>YEAR(カレンダー[[#This Row],[日付]])</f>
        <v>2021</v>
      </c>
      <c r="C972">
        <f>MONTH(カレンダー[[#This Row],[日付]])</f>
        <v>2</v>
      </c>
    </row>
    <row r="973" spans="1:3" x14ac:dyDescent="0.4">
      <c r="A973" s="1">
        <v>44253</v>
      </c>
      <c r="B973">
        <f>YEAR(カレンダー[[#This Row],[日付]])</f>
        <v>2021</v>
      </c>
      <c r="C973">
        <f>MONTH(カレンダー[[#This Row],[日付]])</f>
        <v>2</v>
      </c>
    </row>
    <row r="974" spans="1:3" x14ac:dyDescent="0.4">
      <c r="A974" s="1">
        <v>44254</v>
      </c>
      <c r="B974">
        <f>YEAR(カレンダー[[#This Row],[日付]])</f>
        <v>2021</v>
      </c>
      <c r="C974">
        <f>MONTH(カレンダー[[#This Row],[日付]])</f>
        <v>2</v>
      </c>
    </row>
    <row r="975" spans="1:3" x14ac:dyDescent="0.4">
      <c r="A975" s="1">
        <v>44255</v>
      </c>
      <c r="B975">
        <f>YEAR(カレンダー[[#This Row],[日付]])</f>
        <v>2021</v>
      </c>
      <c r="C975">
        <f>MONTH(カレンダー[[#This Row],[日付]])</f>
        <v>2</v>
      </c>
    </row>
    <row r="976" spans="1:3" x14ac:dyDescent="0.4">
      <c r="A976" s="1">
        <v>44256</v>
      </c>
      <c r="B976">
        <f>YEAR(カレンダー[[#This Row],[日付]])</f>
        <v>2021</v>
      </c>
      <c r="C976">
        <f>MONTH(カレンダー[[#This Row],[日付]])</f>
        <v>3</v>
      </c>
    </row>
    <row r="977" spans="1:3" x14ac:dyDescent="0.4">
      <c r="A977" s="1">
        <v>44257</v>
      </c>
      <c r="B977">
        <f>YEAR(カレンダー[[#This Row],[日付]])</f>
        <v>2021</v>
      </c>
      <c r="C977">
        <f>MONTH(カレンダー[[#This Row],[日付]])</f>
        <v>3</v>
      </c>
    </row>
    <row r="978" spans="1:3" x14ac:dyDescent="0.4">
      <c r="A978" s="1">
        <v>44258</v>
      </c>
      <c r="B978">
        <f>YEAR(カレンダー[[#This Row],[日付]])</f>
        <v>2021</v>
      </c>
      <c r="C978">
        <f>MONTH(カレンダー[[#This Row],[日付]])</f>
        <v>3</v>
      </c>
    </row>
    <row r="979" spans="1:3" x14ac:dyDescent="0.4">
      <c r="A979" s="1">
        <v>44259</v>
      </c>
      <c r="B979">
        <f>YEAR(カレンダー[[#This Row],[日付]])</f>
        <v>2021</v>
      </c>
      <c r="C979">
        <f>MONTH(カレンダー[[#This Row],[日付]])</f>
        <v>3</v>
      </c>
    </row>
    <row r="980" spans="1:3" x14ac:dyDescent="0.4">
      <c r="A980" s="1">
        <v>44260</v>
      </c>
      <c r="B980">
        <f>YEAR(カレンダー[[#This Row],[日付]])</f>
        <v>2021</v>
      </c>
      <c r="C980">
        <f>MONTH(カレンダー[[#This Row],[日付]])</f>
        <v>3</v>
      </c>
    </row>
    <row r="981" spans="1:3" x14ac:dyDescent="0.4">
      <c r="A981" s="1">
        <v>44261</v>
      </c>
      <c r="B981">
        <f>YEAR(カレンダー[[#This Row],[日付]])</f>
        <v>2021</v>
      </c>
      <c r="C981">
        <f>MONTH(カレンダー[[#This Row],[日付]])</f>
        <v>3</v>
      </c>
    </row>
    <row r="982" spans="1:3" x14ac:dyDescent="0.4">
      <c r="A982" s="1">
        <v>44262</v>
      </c>
      <c r="B982">
        <f>YEAR(カレンダー[[#This Row],[日付]])</f>
        <v>2021</v>
      </c>
      <c r="C982">
        <f>MONTH(カレンダー[[#This Row],[日付]])</f>
        <v>3</v>
      </c>
    </row>
    <row r="983" spans="1:3" x14ac:dyDescent="0.4">
      <c r="A983" s="1">
        <v>44263</v>
      </c>
      <c r="B983">
        <f>YEAR(カレンダー[[#This Row],[日付]])</f>
        <v>2021</v>
      </c>
      <c r="C983">
        <f>MONTH(カレンダー[[#This Row],[日付]])</f>
        <v>3</v>
      </c>
    </row>
    <row r="984" spans="1:3" x14ac:dyDescent="0.4">
      <c r="A984" s="1">
        <v>44264</v>
      </c>
      <c r="B984">
        <f>YEAR(カレンダー[[#This Row],[日付]])</f>
        <v>2021</v>
      </c>
      <c r="C984">
        <f>MONTH(カレンダー[[#This Row],[日付]])</f>
        <v>3</v>
      </c>
    </row>
    <row r="985" spans="1:3" x14ac:dyDescent="0.4">
      <c r="A985" s="1">
        <v>44265</v>
      </c>
      <c r="B985">
        <f>YEAR(カレンダー[[#This Row],[日付]])</f>
        <v>2021</v>
      </c>
      <c r="C985">
        <f>MONTH(カレンダー[[#This Row],[日付]])</f>
        <v>3</v>
      </c>
    </row>
    <row r="986" spans="1:3" x14ac:dyDescent="0.4">
      <c r="A986" s="1">
        <v>44266</v>
      </c>
      <c r="B986">
        <f>YEAR(カレンダー[[#This Row],[日付]])</f>
        <v>2021</v>
      </c>
      <c r="C986">
        <f>MONTH(カレンダー[[#This Row],[日付]])</f>
        <v>3</v>
      </c>
    </row>
    <row r="987" spans="1:3" x14ac:dyDescent="0.4">
      <c r="A987" s="1">
        <v>44267</v>
      </c>
      <c r="B987">
        <f>YEAR(カレンダー[[#This Row],[日付]])</f>
        <v>2021</v>
      </c>
      <c r="C987">
        <f>MONTH(カレンダー[[#This Row],[日付]])</f>
        <v>3</v>
      </c>
    </row>
    <row r="988" spans="1:3" x14ac:dyDescent="0.4">
      <c r="A988" s="1">
        <v>44268</v>
      </c>
      <c r="B988">
        <f>YEAR(カレンダー[[#This Row],[日付]])</f>
        <v>2021</v>
      </c>
      <c r="C988">
        <f>MONTH(カレンダー[[#This Row],[日付]])</f>
        <v>3</v>
      </c>
    </row>
    <row r="989" spans="1:3" x14ac:dyDescent="0.4">
      <c r="A989" s="1">
        <v>44269</v>
      </c>
      <c r="B989">
        <f>YEAR(カレンダー[[#This Row],[日付]])</f>
        <v>2021</v>
      </c>
      <c r="C989">
        <f>MONTH(カレンダー[[#This Row],[日付]])</f>
        <v>3</v>
      </c>
    </row>
    <row r="990" spans="1:3" x14ac:dyDescent="0.4">
      <c r="A990" s="1">
        <v>44270</v>
      </c>
      <c r="B990">
        <f>YEAR(カレンダー[[#This Row],[日付]])</f>
        <v>2021</v>
      </c>
      <c r="C990">
        <f>MONTH(カレンダー[[#This Row],[日付]])</f>
        <v>3</v>
      </c>
    </row>
    <row r="991" spans="1:3" x14ac:dyDescent="0.4">
      <c r="A991" s="1">
        <v>44271</v>
      </c>
      <c r="B991">
        <f>YEAR(カレンダー[[#This Row],[日付]])</f>
        <v>2021</v>
      </c>
      <c r="C991">
        <f>MONTH(カレンダー[[#This Row],[日付]])</f>
        <v>3</v>
      </c>
    </row>
    <row r="992" spans="1:3" x14ac:dyDescent="0.4">
      <c r="A992" s="1">
        <v>44272</v>
      </c>
      <c r="B992">
        <f>YEAR(カレンダー[[#This Row],[日付]])</f>
        <v>2021</v>
      </c>
      <c r="C992">
        <f>MONTH(カレンダー[[#This Row],[日付]])</f>
        <v>3</v>
      </c>
    </row>
    <row r="993" spans="1:3" x14ac:dyDescent="0.4">
      <c r="A993" s="1">
        <v>44273</v>
      </c>
      <c r="B993">
        <f>YEAR(カレンダー[[#This Row],[日付]])</f>
        <v>2021</v>
      </c>
      <c r="C993">
        <f>MONTH(カレンダー[[#This Row],[日付]])</f>
        <v>3</v>
      </c>
    </row>
    <row r="994" spans="1:3" x14ac:dyDescent="0.4">
      <c r="A994" s="1">
        <v>44274</v>
      </c>
      <c r="B994">
        <f>YEAR(カレンダー[[#This Row],[日付]])</f>
        <v>2021</v>
      </c>
      <c r="C994">
        <f>MONTH(カレンダー[[#This Row],[日付]])</f>
        <v>3</v>
      </c>
    </row>
    <row r="995" spans="1:3" x14ac:dyDescent="0.4">
      <c r="A995" s="1">
        <v>44275</v>
      </c>
      <c r="B995">
        <f>YEAR(カレンダー[[#This Row],[日付]])</f>
        <v>2021</v>
      </c>
      <c r="C995">
        <f>MONTH(カレンダー[[#This Row],[日付]])</f>
        <v>3</v>
      </c>
    </row>
    <row r="996" spans="1:3" x14ac:dyDescent="0.4">
      <c r="A996" s="1">
        <v>44276</v>
      </c>
      <c r="B996">
        <f>YEAR(カレンダー[[#This Row],[日付]])</f>
        <v>2021</v>
      </c>
      <c r="C996">
        <f>MONTH(カレンダー[[#This Row],[日付]])</f>
        <v>3</v>
      </c>
    </row>
    <row r="997" spans="1:3" x14ac:dyDescent="0.4">
      <c r="A997" s="1">
        <v>44277</v>
      </c>
      <c r="B997">
        <f>YEAR(カレンダー[[#This Row],[日付]])</f>
        <v>2021</v>
      </c>
      <c r="C997">
        <f>MONTH(カレンダー[[#This Row],[日付]])</f>
        <v>3</v>
      </c>
    </row>
    <row r="998" spans="1:3" x14ac:dyDescent="0.4">
      <c r="A998" s="1">
        <v>44278</v>
      </c>
      <c r="B998">
        <f>YEAR(カレンダー[[#This Row],[日付]])</f>
        <v>2021</v>
      </c>
      <c r="C998">
        <f>MONTH(カレンダー[[#This Row],[日付]])</f>
        <v>3</v>
      </c>
    </row>
    <row r="999" spans="1:3" x14ac:dyDescent="0.4">
      <c r="A999" s="1">
        <v>44279</v>
      </c>
      <c r="B999">
        <f>YEAR(カレンダー[[#This Row],[日付]])</f>
        <v>2021</v>
      </c>
      <c r="C999">
        <f>MONTH(カレンダー[[#This Row],[日付]])</f>
        <v>3</v>
      </c>
    </row>
    <row r="1000" spans="1:3" x14ac:dyDescent="0.4">
      <c r="A1000" s="1">
        <v>44280</v>
      </c>
      <c r="B1000">
        <f>YEAR(カレンダー[[#This Row],[日付]])</f>
        <v>2021</v>
      </c>
      <c r="C1000">
        <f>MONTH(カレンダー[[#This Row],[日付]])</f>
        <v>3</v>
      </c>
    </row>
    <row r="1001" spans="1:3" x14ac:dyDescent="0.4">
      <c r="A1001" s="1">
        <v>44281</v>
      </c>
      <c r="B1001">
        <f>YEAR(カレンダー[[#This Row],[日付]])</f>
        <v>2021</v>
      </c>
      <c r="C1001">
        <f>MONTH(カレンダー[[#This Row],[日付]])</f>
        <v>3</v>
      </c>
    </row>
    <row r="1002" spans="1:3" x14ac:dyDescent="0.4">
      <c r="A1002" s="1">
        <v>44282</v>
      </c>
      <c r="B1002">
        <f>YEAR(カレンダー[[#This Row],[日付]])</f>
        <v>2021</v>
      </c>
      <c r="C1002">
        <f>MONTH(カレンダー[[#This Row],[日付]])</f>
        <v>3</v>
      </c>
    </row>
    <row r="1003" spans="1:3" x14ac:dyDescent="0.4">
      <c r="A1003" s="1">
        <v>44283</v>
      </c>
      <c r="B1003">
        <f>YEAR(カレンダー[[#This Row],[日付]])</f>
        <v>2021</v>
      </c>
      <c r="C1003">
        <f>MONTH(カレンダー[[#This Row],[日付]])</f>
        <v>3</v>
      </c>
    </row>
    <row r="1004" spans="1:3" x14ac:dyDescent="0.4">
      <c r="A1004" s="1">
        <v>44284</v>
      </c>
      <c r="B1004">
        <f>YEAR(カレンダー[[#This Row],[日付]])</f>
        <v>2021</v>
      </c>
      <c r="C1004">
        <f>MONTH(カレンダー[[#This Row],[日付]])</f>
        <v>3</v>
      </c>
    </row>
    <row r="1005" spans="1:3" x14ac:dyDescent="0.4">
      <c r="A1005" s="1">
        <v>44285</v>
      </c>
      <c r="B1005">
        <f>YEAR(カレンダー[[#This Row],[日付]])</f>
        <v>2021</v>
      </c>
      <c r="C1005">
        <f>MONTH(カレンダー[[#This Row],[日付]])</f>
        <v>3</v>
      </c>
    </row>
    <row r="1006" spans="1:3" x14ac:dyDescent="0.4">
      <c r="A1006" s="1">
        <v>44286</v>
      </c>
      <c r="B1006">
        <f>YEAR(カレンダー[[#This Row],[日付]])</f>
        <v>2021</v>
      </c>
      <c r="C1006">
        <f>MONTH(カレンダー[[#This Row],[日付]])</f>
        <v>3</v>
      </c>
    </row>
    <row r="1007" spans="1:3" x14ac:dyDescent="0.4">
      <c r="A1007" s="1">
        <v>44287</v>
      </c>
      <c r="B1007">
        <f>YEAR(カレンダー[[#This Row],[日付]])</f>
        <v>2021</v>
      </c>
      <c r="C1007">
        <f>MONTH(カレンダー[[#This Row],[日付]])</f>
        <v>4</v>
      </c>
    </row>
    <row r="1008" spans="1:3" x14ac:dyDescent="0.4">
      <c r="A1008" s="1">
        <v>44288</v>
      </c>
      <c r="B1008">
        <f>YEAR(カレンダー[[#This Row],[日付]])</f>
        <v>2021</v>
      </c>
      <c r="C1008">
        <f>MONTH(カレンダー[[#This Row],[日付]])</f>
        <v>4</v>
      </c>
    </row>
    <row r="1009" spans="1:3" x14ac:dyDescent="0.4">
      <c r="A1009" s="1">
        <v>44289</v>
      </c>
      <c r="B1009">
        <f>YEAR(カレンダー[[#This Row],[日付]])</f>
        <v>2021</v>
      </c>
      <c r="C1009">
        <f>MONTH(カレンダー[[#This Row],[日付]])</f>
        <v>4</v>
      </c>
    </row>
    <row r="1010" spans="1:3" x14ac:dyDescent="0.4">
      <c r="A1010" s="1">
        <v>44290</v>
      </c>
      <c r="B1010">
        <f>YEAR(カレンダー[[#This Row],[日付]])</f>
        <v>2021</v>
      </c>
      <c r="C1010">
        <f>MONTH(カレンダー[[#This Row],[日付]])</f>
        <v>4</v>
      </c>
    </row>
    <row r="1011" spans="1:3" x14ac:dyDescent="0.4">
      <c r="A1011" s="1">
        <v>44291</v>
      </c>
      <c r="B1011">
        <f>YEAR(カレンダー[[#This Row],[日付]])</f>
        <v>2021</v>
      </c>
      <c r="C1011">
        <f>MONTH(カレンダー[[#This Row],[日付]])</f>
        <v>4</v>
      </c>
    </row>
    <row r="1012" spans="1:3" x14ac:dyDescent="0.4">
      <c r="A1012" s="1">
        <v>44292</v>
      </c>
      <c r="B1012">
        <f>YEAR(カレンダー[[#This Row],[日付]])</f>
        <v>2021</v>
      </c>
      <c r="C1012">
        <f>MONTH(カレンダー[[#This Row],[日付]])</f>
        <v>4</v>
      </c>
    </row>
    <row r="1013" spans="1:3" x14ac:dyDescent="0.4">
      <c r="A1013" s="1">
        <v>44293</v>
      </c>
      <c r="B1013">
        <f>YEAR(カレンダー[[#This Row],[日付]])</f>
        <v>2021</v>
      </c>
      <c r="C1013">
        <f>MONTH(カレンダー[[#This Row],[日付]])</f>
        <v>4</v>
      </c>
    </row>
    <row r="1014" spans="1:3" x14ac:dyDescent="0.4">
      <c r="A1014" s="1">
        <v>44294</v>
      </c>
      <c r="B1014">
        <f>YEAR(カレンダー[[#This Row],[日付]])</f>
        <v>2021</v>
      </c>
      <c r="C1014">
        <f>MONTH(カレンダー[[#This Row],[日付]])</f>
        <v>4</v>
      </c>
    </row>
    <row r="1015" spans="1:3" x14ac:dyDescent="0.4">
      <c r="A1015" s="1">
        <v>44295</v>
      </c>
      <c r="B1015">
        <f>YEAR(カレンダー[[#This Row],[日付]])</f>
        <v>2021</v>
      </c>
      <c r="C1015">
        <f>MONTH(カレンダー[[#This Row],[日付]])</f>
        <v>4</v>
      </c>
    </row>
    <row r="1016" spans="1:3" x14ac:dyDescent="0.4">
      <c r="A1016" s="1">
        <v>44296</v>
      </c>
      <c r="B1016">
        <f>YEAR(カレンダー[[#This Row],[日付]])</f>
        <v>2021</v>
      </c>
      <c r="C1016">
        <f>MONTH(カレンダー[[#This Row],[日付]])</f>
        <v>4</v>
      </c>
    </row>
    <row r="1017" spans="1:3" x14ac:dyDescent="0.4">
      <c r="A1017" s="1">
        <v>44297</v>
      </c>
      <c r="B1017">
        <f>YEAR(カレンダー[[#This Row],[日付]])</f>
        <v>2021</v>
      </c>
      <c r="C1017">
        <f>MONTH(カレンダー[[#This Row],[日付]])</f>
        <v>4</v>
      </c>
    </row>
    <row r="1018" spans="1:3" x14ac:dyDescent="0.4">
      <c r="A1018" s="1">
        <v>44298</v>
      </c>
      <c r="B1018">
        <f>YEAR(カレンダー[[#This Row],[日付]])</f>
        <v>2021</v>
      </c>
      <c r="C1018">
        <f>MONTH(カレンダー[[#This Row],[日付]])</f>
        <v>4</v>
      </c>
    </row>
    <row r="1019" spans="1:3" x14ac:dyDescent="0.4">
      <c r="A1019" s="1">
        <v>44299</v>
      </c>
      <c r="B1019">
        <f>YEAR(カレンダー[[#This Row],[日付]])</f>
        <v>2021</v>
      </c>
      <c r="C1019">
        <f>MONTH(カレンダー[[#This Row],[日付]])</f>
        <v>4</v>
      </c>
    </row>
    <row r="1020" spans="1:3" x14ac:dyDescent="0.4">
      <c r="A1020" s="1">
        <v>44300</v>
      </c>
      <c r="B1020">
        <f>YEAR(カレンダー[[#This Row],[日付]])</f>
        <v>2021</v>
      </c>
      <c r="C1020">
        <f>MONTH(カレンダー[[#This Row],[日付]])</f>
        <v>4</v>
      </c>
    </row>
    <row r="1021" spans="1:3" x14ac:dyDescent="0.4">
      <c r="A1021" s="1">
        <v>44301</v>
      </c>
      <c r="B1021">
        <f>YEAR(カレンダー[[#This Row],[日付]])</f>
        <v>2021</v>
      </c>
      <c r="C1021">
        <f>MONTH(カレンダー[[#This Row],[日付]])</f>
        <v>4</v>
      </c>
    </row>
    <row r="1022" spans="1:3" x14ac:dyDescent="0.4">
      <c r="A1022" s="1">
        <v>44302</v>
      </c>
      <c r="B1022">
        <f>YEAR(カレンダー[[#This Row],[日付]])</f>
        <v>2021</v>
      </c>
      <c r="C1022">
        <f>MONTH(カレンダー[[#This Row],[日付]])</f>
        <v>4</v>
      </c>
    </row>
    <row r="1023" spans="1:3" x14ac:dyDescent="0.4">
      <c r="A1023" s="1">
        <v>44303</v>
      </c>
      <c r="B1023">
        <f>YEAR(カレンダー[[#This Row],[日付]])</f>
        <v>2021</v>
      </c>
      <c r="C1023">
        <f>MONTH(カレンダー[[#This Row],[日付]])</f>
        <v>4</v>
      </c>
    </row>
    <row r="1024" spans="1:3" x14ac:dyDescent="0.4">
      <c r="A1024" s="1">
        <v>44304</v>
      </c>
      <c r="B1024">
        <f>YEAR(カレンダー[[#This Row],[日付]])</f>
        <v>2021</v>
      </c>
      <c r="C1024">
        <f>MONTH(カレンダー[[#This Row],[日付]])</f>
        <v>4</v>
      </c>
    </row>
    <row r="1025" spans="1:3" x14ac:dyDescent="0.4">
      <c r="A1025" s="1">
        <v>44305</v>
      </c>
      <c r="B1025">
        <f>YEAR(カレンダー[[#This Row],[日付]])</f>
        <v>2021</v>
      </c>
      <c r="C1025">
        <f>MONTH(カレンダー[[#This Row],[日付]])</f>
        <v>4</v>
      </c>
    </row>
    <row r="1026" spans="1:3" x14ac:dyDescent="0.4">
      <c r="A1026" s="1">
        <v>44306</v>
      </c>
      <c r="B1026">
        <f>YEAR(カレンダー[[#This Row],[日付]])</f>
        <v>2021</v>
      </c>
      <c r="C1026">
        <f>MONTH(カレンダー[[#This Row],[日付]])</f>
        <v>4</v>
      </c>
    </row>
    <row r="1027" spans="1:3" x14ac:dyDescent="0.4">
      <c r="A1027" s="1">
        <v>44307</v>
      </c>
      <c r="B1027">
        <f>YEAR(カレンダー[[#This Row],[日付]])</f>
        <v>2021</v>
      </c>
      <c r="C1027">
        <f>MONTH(カレンダー[[#This Row],[日付]])</f>
        <v>4</v>
      </c>
    </row>
    <row r="1028" spans="1:3" x14ac:dyDescent="0.4">
      <c r="A1028" s="1">
        <v>44308</v>
      </c>
      <c r="B1028">
        <f>YEAR(カレンダー[[#This Row],[日付]])</f>
        <v>2021</v>
      </c>
      <c r="C1028">
        <f>MONTH(カレンダー[[#This Row],[日付]])</f>
        <v>4</v>
      </c>
    </row>
    <row r="1029" spans="1:3" x14ac:dyDescent="0.4">
      <c r="A1029" s="1">
        <v>44309</v>
      </c>
      <c r="B1029">
        <f>YEAR(カレンダー[[#This Row],[日付]])</f>
        <v>2021</v>
      </c>
      <c r="C1029">
        <f>MONTH(カレンダー[[#This Row],[日付]])</f>
        <v>4</v>
      </c>
    </row>
    <row r="1030" spans="1:3" x14ac:dyDescent="0.4">
      <c r="A1030" s="1">
        <v>44310</v>
      </c>
      <c r="B1030">
        <f>YEAR(カレンダー[[#This Row],[日付]])</f>
        <v>2021</v>
      </c>
      <c r="C1030">
        <f>MONTH(カレンダー[[#This Row],[日付]])</f>
        <v>4</v>
      </c>
    </row>
    <row r="1031" spans="1:3" x14ac:dyDescent="0.4">
      <c r="A1031" s="1">
        <v>44311</v>
      </c>
      <c r="B1031">
        <f>YEAR(カレンダー[[#This Row],[日付]])</f>
        <v>2021</v>
      </c>
      <c r="C1031">
        <f>MONTH(カレンダー[[#This Row],[日付]])</f>
        <v>4</v>
      </c>
    </row>
    <row r="1032" spans="1:3" x14ac:dyDescent="0.4">
      <c r="A1032" s="1">
        <v>44312</v>
      </c>
      <c r="B1032">
        <f>YEAR(カレンダー[[#This Row],[日付]])</f>
        <v>2021</v>
      </c>
      <c r="C1032">
        <f>MONTH(カレンダー[[#This Row],[日付]])</f>
        <v>4</v>
      </c>
    </row>
    <row r="1033" spans="1:3" x14ac:dyDescent="0.4">
      <c r="A1033" s="1">
        <v>44313</v>
      </c>
      <c r="B1033">
        <f>YEAR(カレンダー[[#This Row],[日付]])</f>
        <v>2021</v>
      </c>
      <c r="C1033">
        <f>MONTH(カレンダー[[#This Row],[日付]])</f>
        <v>4</v>
      </c>
    </row>
    <row r="1034" spans="1:3" x14ac:dyDescent="0.4">
      <c r="A1034" s="1">
        <v>44314</v>
      </c>
      <c r="B1034">
        <f>YEAR(カレンダー[[#This Row],[日付]])</f>
        <v>2021</v>
      </c>
      <c r="C1034">
        <f>MONTH(カレンダー[[#This Row],[日付]])</f>
        <v>4</v>
      </c>
    </row>
    <row r="1035" spans="1:3" x14ac:dyDescent="0.4">
      <c r="A1035" s="1">
        <v>44315</v>
      </c>
      <c r="B1035">
        <f>YEAR(カレンダー[[#This Row],[日付]])</f>
        <v>2021</v>
      </c>
      <c r="C1035">
        <f>MONTH(カレンダー[[#This Row],[日付]])</f>
        <v>4</v>
      </c>
    </row>
    <row r="1036" spans="1:3" x14ac:dyDescent="0.4">
      <c r="A1036" s="1">
        <v>44316</v>
      </c>
      <c r="B1036">
        <f>YEAR(カレンダー[[#This Row],[日付]])</f>
        <v>2021</v>
      </c>
      <c r="C1036">
        <f>MONTH(カレンダー[[#This Row],[日付]])</f>
        <v>4</v>
      </c>
    </row>
    <row r="1037" spans="1:3" x14ac:dyDescent="0.4">
      <c r="A1037" s="1">
        <v>44317</v>
      </c>
      <c r="B1037">
        <f>YEAR(カレンダー[[#This Row],[日付]])</f>
        <v>2021</v>
      </c>
      <c r="C1037">
        <f>MONTH(カレンダー[[#This Row],[日付]])</f>
        <v>5</v>
      </c>
    </row>
    <row r="1038" spans="1:3" x14ac:dyDescent="0.4">
      <c r="A1038" s="1">
        <v>44318</v>
      </c>
      <c r="B1038">
        <f>YEAR(カレンダー[[#This Row],[日付]])</f>
        <v>2021</v>
      </c>
      <c r="C1038">
        <f>MONTH(カレンダー[[#This Row],[日付]])</f>
        <v>5</v>
      </c>
    </row>
    <row r="1039" spans="1:3" x14ac:dyDescent="0.4">
      <c r="A1039" s="1">
        <v>44319</v>
      </c>
      <c r="B1039">
        <f>YEAR(カレンダー[[#This Row],[日付]])</f>
        <v>2021</v>
      </c>
      <c r="C1039">
        <f>MONTH(カレンダー[[#This Row],[日付]])</f>
        <v>5</v>
      </c>
    </row>
    <row r="1040" spans="1:3" x14ac:dyDescent="0.4">
      <c r="A1040" s="1">
        <v>44320</v>
      </c>
      <c r="B1040">
        <f>YEAR(カレンダー[[#This Row],[日付]])</f>
        <v>2021</v>
      </c>
      <c r="C1040">
        <f>MONTH(カレンダー[[#This Row],[日付]])</f>
        <v>5</v>
      </c>
    </row>
    <row r="1041" spans="1:3" x14ac:dyDescent="0.4">
      <c r="A1041" s="1">
        <v>44321</v>
      </c>
      <c r="B1041">
        <f>YEAR(カレンダー[[#This Row],[日付]])</f>
        <v>2021</v>
      </c>
      <c r="C1041">
        <f>MONTH(カレンダー[[#This Row],[日付]])</f>
        <v>5</v>
      </c>
    </row>
    <row r="1042" spans="1:3" x14ac:dyDescent="0.4">
      <c r="A1042" s="1">
        <v>44322</v>
      </c>
      <c r="B1042">
        <f>YEAR(カレンダー[[#This Row],[日付]])</f>
        <v>2021</v>
      </c>
      <c r="C1042">
        <f>MONTH(カレンダー[[#This Row],[日付]])</f>
        <v>5</v>
      </c>
    </row>
    <row r="1043" spans="1:3" x14ac:dyDescent="0.4">
      <c r="A1043" s="1">
        <v>44323</v>
      </c>
      <c r="B1043">
        <f>YEAR(カレンダー[[#This Row],[日付]])</f>
        <v>2021</v>
      </c>
      <c r="C1043">
        <f>MONTH(カレンダー[[#This Row],[日付]])</f>
        <v>5</v>
      </c>
    </row>
    <row r="1044" spans="1:3" x14ac:dyDescent="0.4">
      <c r="A1044" s="1">
        <v>44324</v>
      </c>
      <c r="B1044">
        <f>YEAR(カレンダー[[#This Row],[日付]])</f>
        <v>2021</v>
      </c>
      <c r="C1044">
        <f>MONTH(カレンダー[[#This Row],[日付]])</f>
        <v>5</v>
      </c>
    </row>
    <row r="1045" spans="1:3" x14ac:dyDescent="0.4">
      <c r="A1045" s="1">
        <v>44325</v>
      </c>
      <c r="B1045">
        <f>YEAR(カレンダー[[#This Row],[日付]])</f>
        <v>2021</v>
      </c>
      <c r="C1045">
        <f>MONTH(カレンダー[[#This Row],[日付]])</f>
        <v>5</v>
      </c>
    </row>
    <row r="1046" spans="1:3" x14ac:dyDescent="0.4">
      <c r="A1046" s="1">
        <v>44326</v>
      </c>
      <c r="B1046">
        <f>YEAR(カレンダー[[#This Row],[日付]])</f>
        <v>2021</v>
      </c>
      <c r="C1046">
        <f>MONTH(カレンダー[[#This Row],[日付]])</f>
        <v>5</v>
      </c>
    </row>
    <row r="1047" spans="1:3" x14ac:dyDescent="0.4">
      <c r="A1047" s="1">
        <v>44327</v>
      </c>
      <c r="B1047">
        <f>YEAR(カレンダー[[#This Row],[日付]])</f>
        <v>2021</v>
      </c>
      <c r="C1047">
        <f>MONTH(カレンダー[[#This Row],[日付]])</f>
        <v>5</v>
      </c>
    </row>
    <row r="1048" spans="1:3" x14ac:dyDescent="0.4">
      <c r="A1048" s="1">
        <v>44328</v>
      </c>
      <c r="B1048">
        <f>YEAR(カレンダー[[#This Row],[日付]])</f>
        <v>2021</v>
      </c>
      <c r="C1048">
        <f>MONTH(カレンダー[[#This Row],[日付]])</f>
        <v>5</v>
      </c>
    </row>
    <row r="1049" spans="1:3" x14ac:dyDescent="0.4">
      <c r="A1049" s="1">
        <v>44329</v>
      </c>
      <c r="B1049">
        <f>YEAR(カレンダー[[#This Row],[日付]])</f>
        <v>2021</v>
      </c>
      <c r="C1049">
        <f>MONTH(カレンダー[[#This Row],[日付]])</f>
        <v>5</v>
      </c>
    </row>
    <row r="1050" spans="1:3" x14ac:dyDescent="0.4">
      <c r="A1050" s="1">
        <v>44330</v>
      </c>
      <c r="B1050">
        <f>YEAR(カレンダー[[#This Row],[日付]])</f>
        <v>2021</v>
      </c>
      <c r="C1050">
        <f>MONTH(カレンダー[[#This Row],[日付]])</f>
        <v>5</v>
      </c>
    </row>
    <row r="1051" spans="1:3" x14ac:dyDescent="0.4">
      <c r="A1051" s="1">
        <v>44331</v>
      </c>
      <c r="B1051">
        <f>YEAR(カレンダー[[#This Row],[日付]])</f>
        <v>2021</v>
      </c>
      <c r="C1051">
        <f>MONTH(カレンダー[[#This Row],[日付]])</f>
        <v>5</v>
      </c>
    </row>
    <row r="1052" spans="1:3" x14ac:dyDescent="0.4">
      <c r="A1052" s="1">
        <v>44332</v>
      </c>
      <c r="B1052">
        <f>YEAR(カレンダー[[#This Row],[日付]])</f>
        <v>2021</v>
      </c>
      <c r="C1052">
        <f>MONTH(カレンダー[[#This Row],[日付]])</f>
        <v>5</v>
      </c>
    </row>
    <row r="1053" spans="1:3" x14ac:dyDescent="0.4">
      <c r="A1053" s="1">
        <v>44333</v>
      </c>
      <c r="B1053">
        <f>YEAR(カレンダー[[#This Row],[日付]])</f>
        <v>2021</v>
      </c>
      <c r="C1053">
        <f>MONTH(カレンダー[[#This Row],[日付]])</f>
        <v>5</v>
      </c>
    </row>
    <row r="1054" spans="1:3" x14ac:dyDescent="0.4">
      <c r="A1054" s="1">
        <v>44334</v>
      </c>
      <c r="B1054">
        <f>YEAR(カレンダー[[#This Row],[日付]])</f>
        <v>2021</v>
      </c>
      <c r="C1054">
        <f>MONTH(カレンダー[[#This Row],[日付]])</f>
        <v>5</v>
      </c>
    </row>
    <row r="1055" spans="1:3" x14ac:dyDescent="0.4">
      <c r="A1055" s="1">
        <v>44335</v>
      </c>
      <c r="B1055">
        <f>YEAR(カレンダー[[#This Row],[日付]])</f>
        <v>2021</v>
      </c>
      <c r="C1055">
        <f>MONTH(カレンダー[[#This Row],[日付]])</f>
        <v>5</v>
      </c>
    </row>
    <row r="1056" spans="1:3" x14ac:dyDescent="0.4">
      <c r="A1056" s="1">
        <v>44336</v>
      </c>
      <c r="B1056">
        <f>YEAR(カレンダー[[#This Row],[日付]])</f>
        <v>2021</v>
      </c>
      <c r="C1056">
        <f>MONTH(カレンダー[[#This Row],[日付]])</f>
        <v>5</v>
      </c>
    </row>
    <row r="1057" spans="1:3" x14ac:dyDescent="0.4">
      <c r="A1057" s="1">
        <v>44337</v>
      </c>
      <c r="B1057">
        <f>YEAR(カレンダー[[#This Row],[日付]])</f>
        <v>2021</v>
      </c>
      <c r="C1057">
        <f>MONTH(カレンダー[[#This Row],[日付]])</f>
        <v>5</v>
      </c>
    </row>
    <row r="1058" spans="1:3" x14ac:dyDescent="0.4">
      <c r="A1058" s="1">
        <v>44338</v>
      </c>
      <c r="B1058">
        <f>YEAR(カレンダー[[#This Row],[日付]])</f>
        <v>2021</v>
      </c>
      <c r="C1058">
        <f>MONTH(カレンダー[[#This Row],[日付]])</f>
        <v>5</v>
      </c>
    </row>
    <row r="1059" spans="1:3" x14ac:dyDescent="0.4">
      <c r="A1059" s="1">
        <v>44339</v>
      </c>
      <c r="B1059">
        <f>YEAR(カレンダー[[#This Row],[日付]])</f>
        <v>2021</v>
      </c>
      <c r="C1059">
        <f>MONTH(カレンダー[[#This Row],[日付]])</f>
        <v>5</v>
      </c>
    </row>
    <row r="1060" spans="1:3" x14ac:dyDescent="0.4">
      <c r="A1060" s="1">
        <v>44340</v>
      </c>
      <c r="B1060">
        <f>YEAR(カレンダー[[#This Row],[日付]])</f>
        <v>2021</v>
      </c>
      <c r="C1060">
        <f>MONTH(カレンダー[[#This Row],[日付]])</f>
        <v>5</v>
      </c>
    </row>
    <row r="1061" spans="1:3" x14ac:dyDescent="0.4">
      <c r="A1061" s="1">
        <v>44341</v>
      </c>
      <c r="B1061">
        <f>YEAR(カレンダー[[#This Row],[日付]])</f>
        <v>2021</v>
      </c>
      <c r="C1061">
        <f>MONTH(カレンダー[[#This Row],[日付]])</f>
        <v>5</v>
      </c>
    </row>
    <row r="1062" spans="1:3" x14ac:dyDescent="0.4">
      <c r="A1062" s="1">
        <v>44342</v>
      </c>
      <c r="B1062">
        <f>YEAR(カレンダー[[#This Row],[日付]])</f>
        <v>2021</v>
      </c>
      <c r="C1062">
        <f>MONTH(カレンダー[[#This Row],[日付]])</f>
        <v>5</v>
      </c>
    </row>
    <row r="1063" spans="1:3" x14ac:dyDescent="0.4">
      <c r="A1063" s="1">
        <v>44343</v>
      </c>
      <c r="B1063">
        <f>YEAR(カレンダー[[#This Row],[日付]])</f>
        <v>2021</v>
      </c>
      <c r="C1063">
        <f>MONTH(カレンダー[[#This Row],[日付]])</f>
        <v>5</v>
      </c>
    </row>
    <row r="1064" spans="1:3" x14ac:dyDescent="0.4">
      <c r="A1064" s="1">
        <v>44344</v>
      </c>
      <c r="B1064">
        <f>YEAR(カレンダー[[#This Row],[日付]])</f>
        <v>2021</v>
      </c>
      <c r="C1064">
        <f>MONTH(カレンダー[[#This Row],[日付]])</f>
        <v>5</v>
      </c>
    </row>
    <row r="1065" spans="1:3" x14ac:dyDescent="0.4">
      <c r="A1065" s="1">
        <v>44345</v>
      </c>
      <c r="B1065">
        <f>YEAR(カレンダー[[#This Row],[日付]])</f>
        <v>2021</v>
      </c>
      <c r="C1065">
        <f>MONTH(カレンダー[[#This Row],[日付]])</f>
        <v>5</v>
      </c>
    </row>
    <row r="1066" spans="1:3" x14ac:dyDescent="0.4">
      <c r="A1066" s="1">
        <v>44346</v>
      </c>
      <c r="B1066">
        <f>YEAR(カレンダー[[#This Row],[日付]])</f>
        <v>2021</v>
      </c>
      <c r="C1066">
        <f>MONTH(カレンダー[[#This Row],[日付]])</f>
        <v>5</v>
      </c>
    </row>
    <row r="1067" spans="1:3" x14ac:dyDescent="0.4">
      <c r="A1067" s="1">
        <v>44347</v>
      </c>
      <c r="B1067">
        <f>YEAR(カレンダー[[#This Row],[日付]])</f>
        <v>2021</v>
      </c>
      <c r="C1067">
        <f>MONTH(カレンダー[[#This Row],[日付]])</f>
        <v>5</v>
      </c>
    </row>
    <row r="1068" spans="1:3" x14ac:dyDescent="0.4">
      <c r="A1068" s="1">
        <v>44348</v>
      </c>
      <c r="B1068">
        <f>YEAR(カレンダー[[#This Row],[日付]])</f>
        <v>2021</v>
      </c>
      <c r="C1068">
        <f>MONTH(カレンダー[[#This Row],[日付]])</f>
        <v>6</v>
      </c>
    </row>
    <row r="1069" spans="1:3" x14ac:dyDescent="0.4">
      <c r="A1069" s="1">
        <v>44349</v>
      </c>
      <c r="B1069">
        <f>YEAR(カレンダー[[#This Row],[日付]])</f>
        <v>2021</v>
      </c>
      <c r="C1069">
        <f>MONTH(カレンダー[[#This Row],[日付]])</f>
        <v>6</v>
      </c>
    </row>
    <row r="1070" spans="1:3" x14ac:dyDescent="0.4">
      <c r="A1070" s="1">
        <v>44350</v>
      </c>
      <c r="B1070">
        <f>YEAR(カレンダー[[#This Row],[日付]])</f>
        <v>2021</v>
      </c>
      <c r="C1070">
        <f>MONTH(カレンダー[[#This Row],[日付]])</f>
        <v>6</v>
      </c>
    </row>
    <row r="1071" spans="1:3" x14ac:dyDescent="0.4">
      <c r="A1071" s="1">
        <v>44351</v>
      </c>
      <c r="B1071">
        <f>YEAR(カレンダー[[#This Row],[日付]])</f>
        <v>2021</v>
      </c>
      <c r="C1071">
        <f>MONTH(カレンダー[[#This Row],[日付]])</f>
        <v>6</v>
      </c>
    </row>
    <row r="1072" spans="1:3" x14ac:dyDescent="0.4">
      <c r="A1072" s="1">
        <v>44352</v>
      </c>
      <c r="B1072">
        <f>YEAR(カレンダー[[#This Row],[日付]])</f>
        <v>2021</v>
      </c>
      <c r="C1072">
        <f>MONTH(カレンダー[[#This Row],[日付]])</f>
        <v>6</v>
      </c>
    </row>
    <row r="1073" spans="1:3" x14ac:dyDescent="0.4">
      <c r="A1073" s="1">
        <v>44353</v>
      </c>
      <c r="B1073">
        <f>YEAR(カレンダー[[#This Row],[日付]])</f>
        <v>2021</v>
      </c>
      <c r="C1073">
        <f>MONTH(カレンダー[[#This Row],[日付]])</f>
        <v>6</v>
      </c>
    </row>
    <row r="1074" spans="1:3" x14ac:dyDescent="0.4">
      <c r="A1074" s="1">
        <v>44354</v>
      </c>
      <c r="B1074">
        <f>YEAR(カレンダー[[#This Row],[日付]])</f>
        <v>2021</v>
      </c>
      <c r="C1074">
        <f>MONTH(カレンダー[[#This Row],[日付]])</f>
        <v>6</v>
      </c>
    </row>
    <row r="1075" spans="1:3" x14ac:dyDescent="0.4">
      <c r="A1075" s="1">
        <v>44355</v>
      </c>
      <c r="B1075">
        <f>YEAR(カレンダー[[#This Row],[日付]])</f>
        <v>2021</v>
      </c>
      <c r="C1075">
        <f>MONTH(カレンダー[[#This Row],[日付]])</f>
        <v>6</v>
      </c>
    </row>
    <row r="1076" spans="1:3" x14ac:dyDescent="0.4">
      <c r="A1076" s="1">
        <v>44356</v>
      </c>
      <c r="B1076">
        <f>YEAR(カレンダー[[#This Row],[日付]])</f>
        <v>2021</v>
      </c>
      <c r="C1076">
        <f>MONTH(カレンダー[[#This Row],[日付]])</f>
        <v>6</v>
      </c>
    </row>
    <row r="1077" spans="1:3" x14ac:dyDescent="0.4">
      <c r="A1077" s="1">
        <v>44357</v>
      </c>
      <c r="B1077">
        <f>YEAR(カレンダー[[#This Row],[日付]])</f>
        <v>2021</v>
      </c>
      <c r="C1077">
        <f>MONTH(カレンダー[[#This Row],[日付]])</f>
        <v>6</v>
      </c>
    </row>
    <row r="1078" spans="1:3" x14ac:dyDescent="0.4">
      <c r="A1078" s="1">
        <v>44358</v>
      </c>
      <c r="B1078">
        <f>YEAR(カレンダー[[#This Row],[日付]])</f>
        <v>2021</v>
      </c>
      <c r="C1078">
        <f>MONTH(カレンダー[[#This Row],[日付]])</f>
        <v>6</v>
      </c>
    </row>
    <row r="1079" spans="1:3" x14ac:dyDescent="0.4">
      <c r="A1079" s="1">
        <v>44359</v>
      </c>
      <c r="B1079">
        <f>YEAR(カレンダー[[#This Row],[日付]])</f>
        <v>2021</v>
      </c>
      <c r="C1079">
        <f>MONTH(カレンダー[[#This Row],[日付]])</f>
        <v>6</v>
      </c>
    </row>
    <row r="1080" spans="1:3" x14ac:dyDescent="0.4">
      <c r="A1080" s="1">
        <v>44360</v>
      </c>
      <c r="B1080">
        <f>YEAR(カレンダー[[#This Row],[日付]])</f>
        <v>2021</v>
      </c>
      <c r="C1080">
        <f>MONTH(カレンダー[[#This Row],[日付]])</f>
        <v>6</v>
      </c>
    </row>
    <row r="1081" spans="1:3" x14ac:dyDescent="0.4">
      <c r="A1081" s="1">
        <v>44361</v>
      </c>
      <c r="B1081">
        <f>YEAR(カレンダー[[#This Row],[日付]])</f>
        <v>2021</v>
      </c>
      <c r="C1081">
        <f>MONTH(カレンダー[[#This Row],[日付]])</f>
        <v>6</v>
      </c>
    </row>
    <row r="1082" spans="1:3" x14ac:dyDescent="0.4">
      <c r="A1082" s="1">
        <v>44362</v>
      </c>
      <c r="B1082">
        <f>YEAR(カレンダー[[#This Row],[日付]])</f>
        <v>2021</v>
      </c>
      <c r="C1082">
        <f>MONTH(カレンダー[[#This Row],[日付]])</f>
        <v>6</v>
      </c>
    </row>
    <row r="1083" spans="1:3" x14ac:dyDescent="0.4">
      <c r="A1083" s="1">
        <v>44363</v>
      </c>
      <c r="B1083">
        <f>YEAR(カレンダー[[#This Row],[日付]])</f>
        <v>2021</v>
      </c>
      <c r="C1083">
        <f>MONTH(カレンダー[[#This Row],[日付]])</f>
        <v>6</v>
      </c>
    </row>
    <row r="1084" spans="1:3" x14ac:dyDescent="0.4">
      <c r="A1084" s="1">
        <v>44364</v>
      </c>
      <c r="B1084">
        <f>YEAR(カレンダー[[#This Row],[日付]])</f>
        <v>2021</v>
      </c>
      <c r="C1084">
        <f>MONTH(カレンダー[[#This Row],[日付]])</f>
        <v>6</v>
      </c>
    </row>
    <row r="1085" spans="1:3" x14ac:dyDescent="0.4">
      <c r="A1085" s="1">
        <v>44365</v>
      </c>
      <c r="B1085">
        <f>YEAR(カレンダー[[#This Row],[日付]])</f>
        <v>2021</v>
      </c>
      <c r="C1085">
        <f>MONTH(カレンダー[[#This Row],[日付]])</f>
        <v>6</v>
      </c>
    </row>
    <row r="1086" spans="1:3" x14ac:dyDescent="0.4">
      <c r="A1086" s="1">
        <v>44366</v>
      </c>
      <c r="B1086">
        <f>YEAR(カレンダー[[#This Row],[日付]])</f>
        <v>2021</v>
      </c>
      <c r="C1086">
        <f>MONTH(カレンダー[[#This Row],[日付]])</f>
        <v>6</v>
      </c>
    </row>
    <row r="1087" spans="1:3" x14ac:dyDescent="0.4">
      <c r="A1087" s="1">
        <v>44367</v>
      </c>
      <c r="B1087">
        <f>YEAR(カレンダー[[#This Row],[日付]])</f>
        <v>2021</v>
      </c>
      <c r="C1087">
        <f>MONTH(カレンダー[[#This Row],[日付]])</f>
        <v>6</v>
      </c>
    </row>
    <row r="1088" spans="1:3" x14ac:dyDescent="0.4">
      <c r="A1088" s="1">
        <v>44368</v>
      </c>
      <c r="B1088">
        <f>YEAR(カレンダー[[#This Row],[日付]])</f>
        <v>2021</v>
      </c>
      <c r="C1088">
        <f>MONTH(カレンダー[[#This Row],[日付]])</f>
        <v>6</v>
      </c>
    </row>
    <row r="1089" spans="1:3" x14ac:dyDescent="0.4">
      <c r="A1089" s="1">
        <v>44369</v>
      </c>
      <c r="B1089">
        <f>YEAR(カレンダー[[#This Row],[日付]])</f>
        <v>2021</v>
      </c>
      <c r="C1089">
        <f>MONTH(カレンダー[[#This Row],[日付]])</f>
        <v>6</v>
      </c>
    </row>
    <row r="1090" spans="1:3" x14ac:dyDescent="0.4">
      <c r="A1090" s="1">
        <v>44370</v>
      </c>
      <c r="B1090">
        <f>YEAR(カレンダー[[#This Row],[日付]])</f>
        <v>2021</v>
      </c>
      <c r="C1090">
        <f>MONTH(カレンダー[[#This Row],[日付]])</f>
        <v>6</v>
      </c>
    </row>
    <row r="1091" spans="1:3" x14ac:dyDescent="0.4">
      <c r="A1091" s="1">
        <v>44371</v>
      </c>
      <c r="B1091">
        <f>YEAR(カレンダー[[#This Row],[日付]])</f>
        <v>2021</v>
      </c>
      <c r="C1091">
        <f>MONTH(カレンダー[[#This Row],[日付]])</f>
        <v>6</v>
      </c>
    </row>
    <row r="1092" spans="1:3" x14ac:dyDescent="0.4">
      <c r="A1092" s="1">
        <v>44372</v>
      </c>
      <c r="B1092">
        <f>YEAR(カレンダー[[#This Row],[日付]])</f>
        <v>2021</v>
      </c>
      <c r="C1092">
        <f>MONTH(カレンダー[[#This Row],[日付]])</f>
        <v>6</v>
      </c>
    </row>
    <row r="1093" spans="1:3" x14ac:dyDescent="0.4">
      <c r="A1093" s="1">
        <v>44373</v>
      </c>
      <c r="B1093">
        <f>YEAR(カレンダー[[#This Row],[日付]])</f>
        <v>2021</v>
      </c>
      <c r="C1093">
        <f>MONTH(カレンダー[[#This Row],[日付]])</f>
        <v>6</v>
      </c>
    </row>
    <row r="1094" spans="1:3" x14ac:dyDescent="0.4">
      <c r="A1094" s="1">
        <v>44374</v>
      </c>
      <c r="B1094">
        <f>YEAR(カレンダー[[#This Row],[日付]])</f>
        <v>2021</v>
      </c>
      <c r="C1094">
        <f>MONTH(カレンダー[[#This Row],[日付]])</f>
        <v>6</v>
      </c>
    </row>
    <row r="1095" spans="1:3" x14ac:dyDescent="0.4">
      <c r="A1095" s="1">
        <v>44375</v>
      </c>
      <c r="B1095">
        <f>YEAR(カレンダー[[#This Row],[日付]])</f>
        <v>2021</v>
      </c>
      <c r="C1095">
        <f>MONTH(カレンダー[[#This Row],[日付]])</f>
        <v>6</v>
      </c>
    </row>
    <row r="1096" spans="1:3" x14ac:dyDescent="0.4">
      <c r="A1096" s="1">
        <v>44376</v>
      </c>
      <c r="B1096">
        <f>YEAR(カレンダー[[#This Row],[日付]])</f>
        <v>2021</v>
      </c>
      <c r="C1096">
        <f>MONTH(カレンダー[[#This Row],[日付]])</f>
        <v>6</v>
      </c>
    </row>
    <row r="1097" spans="1:3" x14ac:dyDescent="0.4">
      <c r="A1097" s="1">
        <v>44377</v>
      </c>
      <c r="B1097">
        <f>YEAR(カレンダー[[#This Row],[日付]])</f>
        <v>2021</v>
      </c>
      <c r="C1097">
        <f>MONTH(カレンダー[[#This Row],[日付]])</f>
        <v>6</v>
      </c>
    </row>
    <row r="1098" spans="1:3" x14ac:dyDescent="0.4">
      <c r="A1098" s="1">
        <v>44378</v>
      </c>
      <c r="B1098">
        <f>YEAR(カレンダー[[#This Row],[日付]])</f>
        <v>2021</v>
      </c>
      <c r="C1098">
        <f>MONTH(カレンダー[[#This Row],[日付]])</f>
        <v>7</v>
      </c>
    </row>
    <row r="1099" spans="1:3" x14ac:dyDescent="0.4">
      <c r="A1099" s="1">
        <v>44379</v>
      </c>
      <c r="B1099">
        <f>YEAR(カレンダー[[#This Row],[日付]])</f>
        <v>2021</v>
      </c>
      <c r="C1099">
        <f>MONTH(カレンダー[[#This Row],[日付]])</f>
        <v>7</v>
      </c>
    </row>
    <row r="1100" spans="1:3" x14ac:dyDescent="0.4">
      <c r="A1100" s="1">
        <v>44380</v>
      </c>
      <c r="B1100">
        <f>YEAR(カレンダー[[#This Row],[日付]])</f>
        <v>2021</v>
      </c>
      <c r="C1100">
        <f>MONTH(カレンダー[[#This Row],[日付]])</f>
        <v>7</v>
      </c>
    </row>
    <row r="1101" spans="1:3" x14ac:dyDescent="0.4">
      <c r="A1101" s="1">
        <v>44381</v>
      </c>
      <c r="B1101">
        <f>YEAR(カレンダー[[#This Row],[日付]])</f>
        <v>2021</v>
      </c>
      <c r="C1101">
        <f>MONTH(カレンダー[[#This Row],[日付]])</f>
        <v>7</v>
      </c>
    </row>
    <row r="1102" spans="1:3" x14ac:dyDescent="0.4">
      <c r="A1102" s="1">
        <v>44382</v>
      </c>
      <c r="B1102">
        <f>YEAR(カレンダー[[#This Row],[日付]])</f>
        <v>2021</v>
      </c>
      <c r="C1102">
        <f>MONTH(カレンダー[[#This Row],[日付]])</f>
        <v>7</v>
      </c>
    </row>
    <row r="1103" spans="1:3" x14ac:dyDescent="0.4">
      <c r="A1103" s="1">
        <v>44383</v>
      </c>
      <c r="B1103">
        <f>YEAR(カレンダー[[#This Row],[日付]])</f>
        <v>2021</v>
      </c>
      <c r="C1103">
        <f>MONTH(カレンダー[[#This Row],[日付]])</f>
        <v>7</v>
      </c>
    </row>
    <row r="1104" spans="1:3" x14ac:dyDescent="0.4">
      <c r="A1104" s="1">
        <v>44384</v>
      </c>
      <c r="B1104">
        <f>YEAR(カレンダー[[#This Row],[日付]])</f>
        <v>2021</v>
      </c>
      <c r="C1104">
        <f>MONTH(カレンダー[[#This Row],[日付]])</f>
        <v>7</v>
      </c>
    </row>
    <row r="1105" spans="1:3" x14ac:dyDescent="0.4">
      <c r="A1105" s="1">
        <v>44385</v>
      </c>
      <c r="B1105">
        <f>YEAR(カレンダー[[#This Row],[日付]])</f>
        <v>2021</v>
      </c>
      <c r="C1105">
        <f>MONTH(カレンダー[[#This Row],[日付]])</f>
        <v>7</v>
      </c>
    </row>
    <row r="1106" spans="1:3" x14ac:dyDescent="0.4">
      <c r="A1106" s="1">
        <v>44386</v>
      </c>
      <c r="B1106">
        <f>YEAR(カレンダー[[#This Row],[日付]])</f>
        <v>2021</v>
      </c>
      <c r="C1106">
        <f>MONTH(カレンダー[[#This Row],[日付]])</f>
        <v>7</v>
      </c>
    </row>
    <row r="1107" spans="1:3" x14ac:dyDescent="0.4">
      <c r="A1107" s="1">
        <v>44387</v>
      </c>
      <c r="B1107">
        <f>YEAR(カレンダー[[#This Row],[日付]])</f>
        <v>2021</v>
      </c>
      <c r="C1107">
        <f>MONTH(カレンダー[[#This Row],[日付]])</f>
        <v>7</v>
      </c>
    </row>
    <row r="1108" spans="1:3" x14ac:dyDescent="0.4">
      <c r="A1108" s="1">
        <v>44388</v>
      </c>
      <c r="B1108">
        <f>YEAR(カレンダー[[#This Row],[日付]])</f>
        <v>2021</v>
      </c>
      <c r="C1108">
        <f>MONTH(カレンダー[[#This Row],[日付]])</f>
        <v>7</v>
      </c>
    </row>
    <row r="1109" spans="1:3" x14ac:dyDescent="0.4">
      <c r="A1109" s="1">
        <v>44389</v>
      </c>
      <c r="B1109">
        <f>YEAR(カレンダー[[#This Row],[日付]])</f>
        <v>2021</v>
      </c>
      <c r="C1109">
        <f>MONTH(カレンダー[[#This Row],[日付]])</f>
        <v>7</v>
      </c>
    </row>
    <row r="1110" spans="1:3" x14ac:dyDescent="0.4">
      <c r="A1110" s="1">
        <v>44390</v>
      </c>
      <c r="B1110">
        <f>YEAR(カレンダー[[#This Row],[日付]])</f>
        <v>2021</v>
      </c>
      <c r="C1110">
        <f>MONTH(カレンダー[[#This Row],[日付]])</f>
        <v>7</v>
      </c>
    </row>
    <row r="1111" spans="1:3" x14ac:dyDescent="0.4">
      <c r="A1111" s="1">
        <v>44391</v>
      </c>
      <c r="B1111">
        <f>YEAR(カレンダー[[#This Row],[日付]])</f>
        <v>2021</v>
      </c>
      <c r="C1111">
        <f>MONTH(カレンダー[[#This Row],[日付]])</f>
        <v>7</v>
      </c>
    </row>
    <row r="1112" spans="1:3" x14ac:dyDescent="0.4">
      <c r="A1112" s="1">
        <v>44392</v>
      </c>
      <c r="B1112">
        <f>YEAR(カレンダー[[#This Row],[日付]])</f>
        <v>2021</v>
      </c>
      <c r="C1112">
        <f>MONTH(カレンダー[[#This Row],[日付]])</f>
        <v>7</v>
      </c>
    </row>
    <row r="1113" spans="1:3" x14ac:dyDescent="0.4">
      <c r="A1113" s="1">
        <v>44393</v>
      </c>
      <c r="B1113">
        <f>YEAR(カレンダー[[#This Row],[日付]])</f>
        <v>2021</v>
      </c>
      <c r="C1113">
        <f>MONTH(カレンダー[[#This Row],[日付]])</f>
        <v>7</v>
      </c>
    </row>
    <row r="1114" spans="1:3" x14ac:dyDescent="0.4">
      <c r="A1114" s="1">
        <v>44394</v>
      </c>
      <c r="B1114">
        <f>YEAR(カレンダー[[#This Row],[日付]])</f>
        <v>2021</v>
      </c>
      <c r="C1114">
        <f>MONTH(カレンダー[[#This Row],[日付]])</f>
        <v>7</v>
      </c>
    </row>
    <row r="1115" spans="1:3" x14ac:dyDescent="0.4">
      <c r="A1115" s="1">
        <v>44395</v>
      </c>
      <c r="B1115">
        <f>YEAR(カレンダー[[#This Row],[日付]])</f>
        <v>2021</v>
      </c>
      <c r="C1115">
        <f>MONTH(カレンダー[[#This Row],[日付]])</f>
        <v>7</v>
      </c>
    </row>
    <row r="1116" spans="1:3" x14ac:dyDescent="0.4">
      <c r="A1116" s="1">
        <v>44396</v>
      </c>
      <c r="B1116">
        <f>YEAR(カレンダー[[#This Row],[日付]])</f>
        <v>2021</v>
      </c>
      <c r="C1116">
        <f>MONTH(カレンダー[[#This Row],[日付]])</f>
        <v>7</v>
      </c>
    </row>
    <row r="1117" spans="1:3" x14ac:dyDescent="0.4">
      <c r="A1117" s="1">
        <v>44397</v>
      </c>
      <c r="B1117">
        <f>YEAR(カレンダー[[#This Row],[日付]])</f>
        <v>2021</v>
      </c>
      <c r="C1117">
        <f>MONTH(カレンダー[[#This Row],[日付]])</f>
        <v>7</v>
      </c>
    </row>
    <row r="1118" spans="1:3" x14ac:dyDescent="0.4">
      <c r="A1118" s="1">
        <v>44398</v>
      </c>
      <c r="B1118">
        <f>YEAR(カレンダー[[#This Row],[日付]])</f>
        <v>2021</v>
      </c>
      <c r="C1118">
        <f>MONTH(カレンダー[[#This Row],[日付]])</f>
        <v>7</v>
      </c>
    </row>
    <row r="1119" spans="1:3" x14ac:dyDescent="0.4">
      <c r="A1119" s="1">
        <v>44399</v>
      </c>
      <c r="B1119">
        <f>YEAR(カレンダー[[#This Row],[日付]])</f>
        <v>2021</v>
      </c>
      <c r="C1119">
        <f>MONTH(カレンダー[[#This Row],[日付]])</f>
        <v>7</v>
      </c>
    </row>
    <row r="1120" spans="1:3" x14ac:dyDescent="0.4">
      <c r="A1120" s="1">
        <v>44400</v>
      </c>
      <c r="B1120">
        <f>YEAR(カレンダー[[#This Row],[日付]])</f>
        <v>2021</v>
      </c>
      <c r="C1120">
        <f>MONTH(カレンダー[[#This Row],[日付]])</f>
        <v>7</v>
      </c>
    </row>
    <row r="1121" spans="1:3" x14ac:dyDescent="0.4">
      <c r="A1121" s="1">
        <v>44401</v>
      </c>
      <c r="B1121">
        <f>YEAR(カレンダー[[#This Row],[日付]])</f>
        <v>2021</v>
      </c>
      <c r="C1121">
        <f>MONTH(カレンダー[[#This Row],[日付]])</f>
        <v>7</v>
      </c>
    </row>
    <row r="1122" spans="1:3" x14ac:dyDescent="0.4">
      <c r="A1122" s="1">
        <v>44402</v>
      </c>
      <c r="B1122">
        <f>YEAR(カレンダー[[#This Row],[日付]])</f>
        <v>2021</v>
      </c>
      <c r="C1122">
        <f>MONTH(カレンダー[[#This Row],[日付]])</f>
        <v>7</v>
      </c>
    </row>
    <row r="1123" spans="1:3" x14ac:dyDescent="0.4">
      <c r="A1123" s="1">
        <v>44403</v>
      </c>
      <c r="B1123">
        <f>YEAR(カレンダー[[#This Row],[日付]])</f>
        <v>2021</v>
      </c>
      <c r="C1123">
        <f>MONTH(カレンダー[[#This Row],[日付]])</f>
        <v>7</v>
      </c>
    </row>
    <row r="1124" spans="1:3" x14ac:dyDescent="0.4">
      <c r="A1124" s="1">
        <v>44404</v>
      </c>
      <c r="B1124">
        <f>YEAR(カレンダー[[#This Row],[日付]])</f>
        <v>2021</v>
      </c>
      <c r="C1124">
        <f>MONTH(カレンダー[[#This Row],[日付]])</f>
        <v>7</v>
      </c>
    </row>
    <row r="1125" spans="1:3" x14ac:dyDescent="0.4">
      <c r="A1125" s="1">
        <v>44405</v>
      </c>
      <c r="B1125">
        <f>YEAR(カレンダー[[#This Row],[日付]])</f>
        <v>2021</v>
      </c>
      <c r="C1125">
        <f>MONTH(カレンダー[[#This Row],[日付]])</f>
        <v>7</v>
      </c>
    </row>
    <row r="1126" spans="1:3" x14ac:dyDescent="0.4">
      <c r="A1126" s="1">
        <v>44406</v>
      </c>
      <c r="B1126">
        <f>YEAR(カレンダー[[#This Row],[日付]])</f>
        <v>2021</v>
      </c>
      <c r="C1126">
        <f>MONTH(カレンダー[[#This Row],[日付]])</f>
        <v>7</v>
      </c>
    </row>
    <row r="1127" spans="1:3" x14ac:dyDescent="0.4">
      <c r="A1127" s="1">
        <v>44407</v>
      </c>
      <c r="B1127">
        <f>YEAR(カレンダー[[#This Row],[日付]])</f>
        <v>2021</v>
      </c>
      <c r="C1127">
        <f>MONTH(カレンダー[[#This Row],[日付]])</f>
        <v>7</v>
      </c>
    </row>
    <row r="1128" spans="1:3" x14ac:dyDescent="0.4">
      <c r="A1128" s="1">
        <v>44408</v>
      </c>
      <c r="B1128">
        <f>YEAR(カレンダー[[#This Row],[日付]])</f>
        <v>2021</v>
      </c>
      <c r="C1128">
        <f>MONTH(カレンダー[[#This Row],[日付]])</f>
        <v>7</v>
      </c>
    </row>
    <row r="1129" spans="1:3" x14ac:dyDescent="0.4">
      <c r="A1129" s="1">
        <v>44409</v>
      </c>
      <c r="B1129">
        <f>YEAR(カレンダー[[#This Row],[日付]])</f>
        <v>2021</v>
      </c>
      <c r="C1129">
        <f>MONTH(カレンダー[[#This Row],[日付]])</f>
        <v>8</v>
      </c>
    </row>
    <row r="1130" spans="1:3" x14ac:dyDescent="0.4">
      <c r="A1130" s="1">
        <v>44410</v>
      </c>
      <c r="B1130">
        <f>YEAR(カレンダー[[#This Row],[日付]])</f>
        <v>2021</v>
      </c>
      <c r="C1130">
        <f>MONTH(カレンダー[[#This Row],[日付]])</f>
        <v>8</v>
      </c>
    </row>
    <row r="1131" spans="1:3" x14ac:dyDescent="0.4">
      <c r="A1131" s="1">
        <v>44411</v>
      </c>
      <c r="B1131">
        <f>YEAR(カレンダー[[#This Row],[日付]])</f>
        <v>2021</v>
      </c>
      <c r="C1131">
        <f>MONTH(カレンダー[[#This Row],[日付]])</f>
        <v>8</v>
      </c>
    </row>
    <row r="1132" spans="1:3" x14ac:dyDescent="0.4">
      <c r="A1132" s="1">
        <v>44412</v>
      </c>
      <c r="B1132">
        <f>YEAR(カレンダー[[#This Row],[日付]])</f>
        <v>2021</v>
      </c>
      <c r="C1132">
        <f>MONTH(カレンダー[[#This Row],[日付]])</f>
        <v>8</v>
      </c>
    </row>
    <row r="1133" spans="1:3" x14ac:dyDescent="0.4">
      <c r="A1133" s="1">
        <v>44413</v>
      </c>
      <c r="B1133">
        <f>YEAR(カレンダー[[#This Row],[日付]])</f>
        <v>2021</v>
      </c>
      <c r="C1133">
        <f>MONTH(カレンダー[[#This Row],[日付]])</f>
        <v>8</v>
      </c>
    </row>
    <row r="1134" spans="1:3" x14ac:dyDescent="0.4">
      <c r="A1134" s="1">
        <v>44414</v>
      </c>
      <c r="B1134">
        <f>YEAR(カレンダー[[#This Row],[日付]])</f>
        <v>2021</v>
      </c>
      <c r="C1134">
        <f>MONTH(カレンダー[[#This Row],[日付]])</f>
        <v>8</v>
      </c>
    </row>
    <row r="1135" spans="1:3" x14ac:dyDescent="0.4">
      <c r="A1135" s="1">
        <v>44415</v>
      </c>
      <c r="B1135">
        <f>YEAR(カレンダー[[#This Row],[日付]])</f>
        <v>2021</v>
      </c>
      <c r="C1135">
        <f>MONTH(カレンダー[[#This Row],[日付]])</f>
        <v>8</v>
      </c>
    </row>
    <row r="1136" spans="1:3" x14ac:dyDescent="0.4">
      <c r="A1136" s="1">
        <v>44416</v>
      </c>
      <c r="B1136">
        <f>YEAR(カレンダー[[#This Row],[日付]])</f>
        <v>2021</v>
      </c>
      <c r="C1136">
        <f>MONTH(カレンダー[[#This Row],[日付]])</f>
        <v>8</v>
      </c>
    </row>
    <row r="1137" spans="1:3" x14ac:dyDescent="0.4">
      <c r="A1137" s="1">
        <v>44417</v>
      </c>
      <c r="B1137">
        <f>YEAR(カレンダー[[#This Row],[日付]])</f>
        <v>2021</v>
      </c>
      <c r="C1137">
        <f>MONTH(カレンダー[[#This Row],[日付]])</f>
        <v>8</v>
      </c>
    </row>
    <row r="1138" spans="1:3" x14ac:dyDescent="0.4">
      <c r="A1138" s="1">
        <v>44418</v>
      </c>
      <c r="B1138">
        <f>YEAR(カレンダー[[#This Row],[日付]])</f>
        <v>2021</v>
      </c>
      <c r="C1138">
        <f>MONTH(カレンダー[[#This Row],[日付]])</f>
        <v>8</v>
      </c>
    </row>
    <row r="1139" spans="1:3" x14ac:dyDescent="0.4">
      <c r="A1139" s="1">
        <v>44419</v>
      </c>
      <c r="B1139">
        <f>YEAR(カレンダー[[#This Row],[日付]])</f>
        <v>2021</v>
      </c>
      <c r="C1139">
        <f>MONTH(カレンダー[[#This Row],[日付]])</f>
        <v>8</v>
      </c>
    </row>
    <row r="1140" spans="1:3" x14ac:dyDescent="0.4">
      <c r="A1140" s="1">
        <v>44420</v>
      </c>
      <c r="B1140">
        <f>YEAR(カレンダー[[#This Row],[日付]])</f>
        <v>2021</v>
      </c>
      <c r="C1140">
        <f>MONTH(カレンダー[[#This Row],[日付]])</f>
        <v>8</v>
      </c>
    </row>
    <row r="1141" spans="1:3" x14ac:dyDescent="0.4">
      <c r="A1141" s="1">
        <v>44421</v>
      </c>
      <c r="B1141">
        <f>YEAR(カレンダー[[#This Row],[日付]])</f>
        <v>2021</v>
      </c>
      <c r="C1141">
        <f>MONTH(カレンダー[[#This Row],[日付]])</f>
        <v>8</v>
      </c>
    </row>
    <row r="1142" spans="1:3" x14ac:dyDescent="0.4">
      <c r="A1142" s="1">
        <v>44422</v>
      </c>
      <c r="B1142">
        <f>YEAR(カレンダー[[#This Row],[日付]])</f>
        <v>2021</v>
      </c>
      <c r="C1142">
        <f>MONTH(カレンダー[[#This Row],[日付]])</f>
        <v>8</v>
      </c>
    </row>
    <row r="1143" spans="1:3" x14ac:dyDescent="0.4">
      <c r="A1143" s="1">
        <v>44423</v>
      </c>
      <c r="B1143">
        <f>YEAR(カレンダー[[#This Row],[日付]])</f>
        <v>2021</v>
      </c>
      <c r="C1143">
        <f>MONTH(カレンダー[[#This Row],[日付]])</f>
        <v>8</v>
      </c>
    </row>
    <row r="1144" spans="1:3" x14ac:dyDescent="0.4">
      <c r="A1144" s="1">
        <v>44424</v>
      </c>
      <c r="B1144">
        <f>YEAR(カレンダー[[#This Row],[日付]])</f>
        <v>2021</v>
      </c>
      <c r="C1144">
        <f>MONTH(カレンダー[[#This Row],[日付]])</f>
        <v>8</v>
      </c>
    </row>
    <row r="1145" spans="1:3" x14ac:dyDescent="0.4">
      <c r="A1145" s="1">
        <v>44425</v>
      </c>
      <c r="B1145">
        <f>YEAR(カレンダー[[#This Row],[日付]])</f>
        <v>2021</v>
      </c>
      <c r="C1145">
        <f>MONTH(カレンダー[[#This Row],[日付]])</f>
        <v>8</v>
      </c>
    </row>
    <row r="1146" spans="1:3" x14ac:dyDescent="0.4">
      <c r="A1146" s="1">
        <v>44426</v>
      </c>
      <c r="B1146">
        <f>YEAR(カレンダー[[#This Row],[日付]])</f>
        <v>2021</v>
      </c>
      <c r="C1146">
        <f>MONTH(カレンダー[[#This Row],[日付]])</f>
        <v>8</v>
      </c>
    </row>
    <row r="1147" spans="1:3" x14ac:dyDescent="0.4">
      <c r="A1147" s="1">
        <v>44427</v>
      </c>
      <c r="B1147">
        <f>YEAR(カレンダー[[#This Row],[日付]])</f>
        <v>2021</v>
      </c>
      <c r="C1147">
        <f>MONTH(カレンダー[[#This Row],[日付]])</f>
        <v>8</v>
      </c>
    </row>
    <row r="1148" spans="1:3" x14ac:dyDescent="0.4">
      <c r="A1148" s="1">
        <v>44428</v>
      </c>
      <c r="B1148">
        <f>YEAR(カレンダー[[#This Row],[日付]])</f>
        <v>2021</v>
      </c>
      <c r="C1148">
        <f>MONTH(カレンダー[[#This Row],[日付]])</f>
        <v>8</v>
      </c>
    </row>
    <row r="1149" spans="1:3" x14ac:dyDescent="0.4">
      <c r="A1149" s="1">
        <v>44429</v>
      </c>
      <c r="B1149">
        <f>YEAR(カレンダー[[#This Row],[日付]])</f>
        <v>2021</v>
      </c>
      <c r="C1149">
        <f>MONTH(カレンダー[[#This Row],[日付]])</f>
        <v>8</v>
      </c>
    </row>
    <row r="1150" spans="1:3" x14ac:dyDescent="0.4">
      <c r="A1150" s="1">
        <v>44430</v>
      </c>
      <c r="B1150">
        <f>YEAR(カレンダー[[#This Row],[日付]])</f>
        <v>2021</v>
      </c>
      <c r="C1150">
        <f>MONTH(カレンダー[[#This Row],[日付]])</f>
        <v>8</v>
      </c>
    </row>
    <row r="1151" spans="1:3" x14ac:dyDescent="0.4">
      <c r="A1151" s="1">
        <v>44431</v>
      </c>
      <c r="B1151">
        <f>YEAR(カレンダー[[#This Row],[日付]])</f>
        <v>2021</v>
      </c>
      <c r="C1151">
        <f>MONTH(カレンダー[[#This Row],[日付]])</f>
        <v>8</v>
      </c>
    </row>
    <row r="1152" spans="1:3" x14ac:dyDescent="0.4">
      <c r="A1152" s="1">
        <v>44432</v>
      </c>
      <c r="B1152">
        <f>YEAR(カレンダー[[#This Row],[日付]])</f>
        <v>2021</v>
      </c>
      <c r="C1152">
        <f>MONTH(カレンダー[[#This Row],[日付]])</f>
        <v>8</v>
      </c>
    </row>
    <row r="1153" spans="1:3" x14ac:dyDescent="0.4">
      <c r="A1153" s="1">
        <v>44433</v>
      </c>
      <c r="B1153">
        <f>YEAR(カレンダー[[#This Row],[日付]])</f>
        <v>2021</v>
      </c>
      <c r="C1153">
        <f>MONTH(カレンダー[[#This Row],[日付]])</f>
        <v>8</v>
      </c>
    </row>
    <row r="1154" spans="1:3" x14ac:dyDescent="0.4">
      <c r="A1154" s="1">
        <v>44434</v>
      </c>
      <c r="B1154">
        <f>YEAR(カレンダー[[#This Row],[日付]])</f>
        <v>2021</v>
      </c>
      <c r="C1154">
        <f>MONTH(カレンダー[[#This Row],[日付]])</f>
        <v>8</v>
      </c>
    </row>
    <row r="1155" spans="1:3" x14ac:dyDescent="0.4">
      <c r="A1155" s="1">
        <v>44435</v>
      </c>
      <c r="B1155">
        <f>YEAR(カレンダー[[#This Row],[日付]])</f>
        <v>2021</v>
      </c>
      <c r="C1155">
        <f>MONTH(カレンダー[[#This Row],[日付]])</f>
        <v>8</v>
      </c>
    </row>
    <row r="1156" spans="1:3" x14ac:dyDescent="0.4">
      <c r="A1156" s="1">
        <v>44436</v>
      </c>
      <c r="B1156">
        <f>YEAR(カレンダー[[#This Row],[日付]])</f>
        <v>2021</v>
      </c>
      <c r="C1156">
        <f>MONTH(カレンダー[[#This Row],[日付]])</f>
        <v>8</v>
      </c>
    </row>
    <row r="1157" spans="1:3" x14ac:dyDescent="0.4">
      <c r="A1157" s="1">
        <v>44437</v>
      </c>
      <c r="B1157">
        <f>YEAR(カレンダー[[#This Row],[日付]])</f>
        <v>2021</v>
      </c>
      <c r="C1157">
        <f>MONTH(カレンダー[[#This Row],[日付]])</f>
        <v>8</v>
      </c>
    </row>
    <row r="1158" spans="1:3" x14ac:dyDescent="0.4">
      <c r="A1158" s="1">
        <v>44438</v>
      </c>
      <c r="B1158">
        <f>YEAR(カレンダー[[#This Row],[日付]])</f>
        <v>2021</v>
      </c>
      <c r="C1158">
        <f>MONTH(カレンダー[[#This Row],[日付]])</f>
        <v>8</v>
      </c>
    </row>
    <row r="1159" spans="1:3" x14ac:dyDescent="0.4">
      <c r="A1159" s="1">
        <v>44439</v>
      </c>
      <c r="B1159">
        <f>YEAR(カレンダー[[#This Row],[日付]])</f>
        <v>2021</v>
      </c>
      <c r="C1159">
        <f>MONTH(カレンダー[[#This Row],[日付]])</f>
        <v>8</v>
      </c>
    </row>
    <row r="1160" spans="1:3" x14ac:dyDescent="0.4">
      <c r="A1160" s="1">
        <v>44440</v>
      </c>
      <c r="B1160">
        <f>YEAR(カレンダー[[#This Row],[日付]])</f>
        <v>2021</v>
      </c>
      <c r="C1160">
        <f>MONTH(カレンダー[[#This Row],[日付]])</f>
        <v>9</v>
      </c>
    </row>
    <row r="1161" spans="1:3" x14ac:dyDescent="0.4">
      <c r="A1161" s="1">
        <v>44441</v>
      </c>
      <c r="B1161">
        <f>YEAR(カレンダー[[#This Row],[日付]])</f>
        <v>2021</v>
      </c>
      <c r="C1161">
        <f>MONTH(カレンダー[[#This Row],[日付]])</f>
        <v>9</v>
      </c>
    </row>
    <row r="1162" spans="1:3" x14ac:dyDescent="0.4">
      <c r="A1162" s="1">
        <v>44442</v>
      </c>
      <c r="B1162">
        <f>YEAR(カレンダー[[#This Row],[日付]])</f>
        <v>2021</v>
      </c>
      <c r="C1162">
        <f>MONTH(カレンダー[[#This Row],[日付]])</f>
        <v>9</v>
      </c>
    </row>
    <row r="1163" spans="1:3" x14ac:dyDescent="0.4">
      <c r="A1163" s="1">
        <v>44443</v>
      </c>
      <c r="B1163">
        <f>YEAR(カレンダー[[#This Row],[日付]])</f>
        <v>2021</v>
      </c>
      <c r="C1163">
        <f>MONTH(カレンダー[[#This Row],[日付]])</f>
        <v>9</v>
      </c>
    </row>
    <row r="1164" spans="1:3" x14ac:dyDescent="0.4">
      <c r="A1164" s="1">
        <v>44444</v>
      </c>
      <c r="B1164">
        <f>YEAR(カレンダー[[#This Row],[日付]])</f>
        <v>2021</v>
      </c>
      <c r="C1164">
        <f>MONTH(カレンダー[[#This Row],[日付]])</f>
        <v>9</v>
      </c>
    </row>
    <row r="1165" spans="1:3" x14ac:dyDescent="0.4">
      <c r="A1165" s="1">
        <v>44445</v>
      </c>
      <c r="B1165">
        <f>YEAR(カレンダー[[#This Row],[日付]])</f>
        <v>2021</v>
      </c>
      <c r="C1165">
        <f>MONTH(カレンダー[[#This Row],[日付]])</f>
        <v>9</v>
      </c>
    </row>
    <row r="1166" spans="1:3" x14ac:dyDescent="0.4">
      <c r="A1166" s="1">
        <v>44446</v>
      </c>
      <c r="B1166">
        <f>YEAR(カレンダー[[#This Row],[日付]])</f>
        <v>2021</v>
      </c>
      <c r="C1166">
        <f>MONTH(カレンダー[[#This Row],[日付]])</f>
        <v>9</v>
      </c>
    </row>
    <row r="1167" spans="1:3" x14ac:dyDescent="0.4">
      <c r="A1167" s="1">
        <v>44447</v>
      </c>
      <c r="B1167">
        <f>YEAR(カレンダー[[#This Row],[日付]])</f>
        <v>2021</v>
      </c>
      <c r="C1167">
        <f>MONTH(カレンダー[[#This Row],[日付]])</f>
        <v>9</v>
      </c>
    </row>
    <row r="1168" spans="1:3" x14ac:dyDescent="0.4">
      <c r="A1168" s="1">
        <v>44448</v>
      </c>
      <c r="B1168">
        <f>YEAR(カレンダー[[#This Row],[日付]])</f>
        <v>2021</v>
      </c>
      <c r="C1168">
        <f>MONTH(カレンダー[[#This Row],[日付]])</f>
        <v>9</v>
      </c>
    </row>
    <row r="1169" spans="1:3" x14ac:dyDescent="0.4">
      <c r="A1169" s="1">
        <v>44449</v>
      </c>
      <c r="B1169">
        <f>YEAR(カレンダー[[#This Row],[日付]])</f>
        <v>2021</v>
      </c>
      <c r="C1169">
        <f>MONTH(カレンダー[[#This Row],[日付]])</f>
        <v>9</v>
      </c>
    </row>
    <row r="1170" spans="1:3" x14ac:dyDescent="0.4">
      <c r="A1170" s="1">
        <v>44450</v>
      </c>
      <c r="B1170">
        <f>YEAR(カレンダー[[#This Row],[日付]])</f>
        <v>2021</v>
      </c>
      <c r="C1170">
        <f>MONTH(カレンダー[[#This Row],[日付]])</f>
        <v>9</v>
      </c>
    </row>
    <row r="1171" spans="1:3" x14ac:dyDescent="0.4">
      <c r="A1171" s="1">
        <v>44451</v>
      </c>
      <c r="B1171">
        <f>YEAR(カレンダー[[#This Row],[日付]])</f>
        <v>2021</v>
      </c>
      <c r="C1171">
        <f>MONTH(カレンダー[[#This Row],[日付]])</f>
        <v>9</v>
      </c>
    </row>
    <row r="1172" spans="1:3" x14ac:dyDescent="0.4">
      <c r="A1172" s="1">
        <v>44452</v>
      </c>
      <c r="B1172">
        <f>YEAR(カレンダー[[#This Row],[日付]])</f>
        <v>2021</v>
      </c>
      <c r="C1172">
        <f>MONTH(カレンダー[[#This Row],[日付]])</f>
        <v>9</v>
      </c>
    </row>
    <row r="1173" spans="1:3" x14ac:dyDescent="0.4">
      <c r="A1173" s="1">
        <v>44453</v>
      </c>
      <c r="B1173">
        <f>YEAR(カレンダー[[#This Row],[日付]])</f>
        <v>2021</v>
      </c>
      <c r="C1173">
        <f>MONTH(カレンダー[[#This Row],[日付]])</f>
        <v>9</v>
      </c>
    </row>
    <row r="1174" spans="1:3" x14ac:dyDescent="0.4">
      <c r="A1174" s="1">
        <v>44454</v>
      </c>
      <c r="B1174">
        <f>YEAR(カレンダー[[#This Row],[日付]])</f>
        <v>2021</v>
      </c>
      <c r="C1174">
        <f>MONTH(カレンダー[[#This Row],[日付]])</f>
        <v>9</v>
      </c>
    </row>
    <row r="1175" spans="1:3" x14ac:dyDescent="0.4">
      <c r="A1175" s="1">
        <v>44455</v>
      </c>
      <c r="B1175">
        <f>YEAR(カレンダー[[#This Row],[日付]])</f>
        <v>2021</v>
      </c>
      <c r="C1175">
        <f>MONTH(カレンダー[[#This Row],[日付]])</f>
        <v>9</v>
      </c>
    </row>
    <row r="1176" spans="1:3" x14ac:dyDescent="0.4">
      <c r="A1176" s="1">
        <v>44456</v>
      </c>
      <c r="B1176">
        <f>YEAR(カレンダー[[#This Row],[日付]])</f>
        <v>2021</v>
      </c>
      <c r="C1176">
        <f>MONTH(カレンダー[[#This Row],[日付]])</f>
        <v>9</v>
      </c>
    </row>
    <row r="1177" spans="1:3" x14ac:dyDescent="0.4">
      <c r="A1177" s="1">
        <v>44457</v>
      </c>
      <c r="B1177">
        <f>YEAR(カレンダー[[#This Row],[日付]])</f>
        <v>2021</v>
      </c>
      <c r="C1177">
        <f>MONTH(カレンダー[[#This Row],[日付]])</f>
        <v>9</v>
      </c>
    </row>
    <row r="1178" spans="1:3" x14ac:dyDescent="0.4">
      <c r="A1178" s="1">
        <v>44458</v>
      </c>
      <c r="B1178">
        <f>YEAR(カレンダー[[#This Row],[日付]])</f>
        <v>2021</v>
      </c>
      <c r="C1178">
        <f>MONTH(カレンダー[[#This Row],[日付]])</f>
        <v>9</v>
      </c>
    </row>
    <row r="1179" spans="1:3" x14ac:dyDescent="0.4">
      <c r="A1179" s="1">
        <v>44459</v>
      </c>
      <c r="B1179">
        <f>YEAR(カレンダー[[#This Row],[日付]])</f>
        <v>2021</v>
      </c>
      <c r="C1179">
        <f>MONTH(カレンダー[[#This Row],[日付]])</f>
        <v>9</v>
      </c>
    </row>
    <row r="1180" spans="1:3" x14ac:dyDescent="0.4">
      <c r="A1180" s="1">
        <v>44460</v>
      </c>
      <c r="B1180">
        <f>YEAR(カレンダー[[#This Row],[日付]])</f>
        <v>2021</v>
      </c>
      <c r="C1180">
        <f>MONTH(カレンダー[[#This Row],[日付]])</f>
        <v>9</v>
      </c>
    </row>
    <row r="1181" spans="1:3" x14ac:dyDescent="0.4">
      <c r="A1181" s="1">
        <v>44461</v>
      </c>
      <c r="B1181">
        <f>YEAR(カレンダー[[#This Row],[日付]])</f>
        <v>2021</v>
      </c>
      <c r="C1181">
        <f>MONTH(カレンダー[[#This Row],[日付]])</f>
        <v>9</v>
      </c>
    </row>
    <row r="1182" spans="1:3" x14ac:dyDescent="0.4">
      <c r="A1182" s="1">
        <v>44462</v>
      </c>
      <c r="B1182">
        <f>YEAR(カレンダー[[#This Row],[日付]])</f>
        <v>2021</v>
      </c>
      <c r="C1182">
        <f>MONTH(カレンダー[[#This Row],[日付]])</f>
        <v>9</v>
      </c>
    </row>
    <row r="1183" spans="1:3" x14ac:dyDescent="0.4">
      <c r="A1183" s="1">
        <v>44463</v>
      </c>
      <c r="B1183">
        <f>YEAR(カレンダー[[#This Row],[日付]])</f>
        <v>2021</v>
      </c>
      <c r="C1183">
        <f>MONTH(カレンダー[[#This Row],[日付]])</f>
        <v>9</v>
      </c>
    </row>
    <row r="1184" spans="1:3" x14ac:dyDescent="0.4">
      <c r="A1184" s="1">
        <v>44464</v>
      </c>
      <c r="B1184">
        <f>YEAR(カレンダー[[#This Row],[日付]])</f>
        <v>2021</v>
      </c>
      <c r="C1184">
        <f>MONTH(カレンダー[[#This Row],[日付]])</f>
        <v>9</v>
      </c>
    </row>
    <row r="1185" spans="1:3" x14ac:dyDescent="0.4">
      <c r="A1185" s="1">
        <v>44465</v>
      </c>
      <c r="B1185">
        <f>YEAR(カレンダー[[#This Row],[日付]])</f>
        <v>2021</v>
      </c>
      <c r="C1185">
        <f>MONTH(カレンダー[[#This Row],[日付]])</f>
        <v>9</v>
      </c>
    </row>
    <row r="1186" spans="1:3" x14ac:dyDescent="0.4">
      <c r="A1186" s="1">
        <v>44466</v>
      </c>
      <c r="B1186">
        <f>YEAR(カレンダー[[#This Row],[日付]])</f>
        <v>2021</v>
      </c>
      <c r="C1186">
        <f>MONTH(カレンダー[[#This Row],[日付]])</f>
        <v>9</v>
      </c>
    </row>
    <row r="1187" spans="1:3" x14ac:dyDescent="0.4">
      <c r="A1187" s="1">
        <v>44467</v>
      </c>
      <c r="B1187">
        <f>YEAR(カレンダー[[#This Row],[日付]])</f>
        <v>2021</v>
      </c>
      <c r="C1187">
        <f>MONTH(カレンダー[[#This Row],[日付]])</f>
        <v>9</v>
      </c>
    </row>
    <row r="1188" spans="1:3" x14ac:dyDescent="0.4">
      <c r="A1188" s="1">
        <v>44468</v>
      </c>
      <c r="B1188">
        <f>YEAR(カレンダー[[#This Row],[日付]])</f>
        <v>2021</v>
      </c>
      <c r="C1188">
        <f>MONTH(カレンダー[[#This Row],[日付]])</f>
        <v>9</v>
      </c>
    </row>
    <row r="1189" spans="1:3" x14ac:dyDescent="0.4">
      <c r="A1189" s="1">
        <v>44469</v>
      </c>
      <c r="B1189">
        <f>YEAR(カレンダー[[#This Row],[日付]])</f>
        <v>2021</v>
      </c>
      <c r="C1189">
        <f>MONTH(カレンダー[[#This Row],[日付]])</f>
        <v>9</v>
      </c>
    </row>
    <row r="1190" spans="1:3" x14ac:dyDescent="0.4">
      <c r="A1190" s="1">
        <v>44470</v>
      </c>
      <c r="B1190">
        <f>YEAR(カレンダー[[#This Row],[日付]])</f>
        <v>2021</v>
      </c>
      <c r="C1190">
        <f>MONTH(カレンダー[[#This Row],[日付]])</f>
        <v>10</v>
      </c>
    </row>
    <row r="1191" spans="1:3" x14ac:dyDescent="0.4">
      <c r="A1191" s="1">
        <v>44471</v>
      </c>
      <c r="B1191">
        <f>YEAR(カレンダー[[#This Row],[日付]])</f>
        <v>2021</v>
      </c>
      <c r="C1191">
        <f>MONTH(カレンダー[[#This Row],[日付]])</f>
        <v>10</v>
      </c>
    </row>
    <row r="1192" spans="1:3" x14ac:dyDescent="0.4">
      <c r="A1192" s="1">
        <v>44472</v>
      </c>
      <c r="B1192">
        <f>YEAR(カレンダー[[#This Row],[日付]])</f>
        <v>2021</v>
      </c>
      <c r="C1192">
        <f>MONTH(カレンダー[[#This Row],[日付]])</f>
        <v>10</v>
      </c>
    </row>
    <row r="1193" spans="1:3" x14ac:dyDescent="0.4">
      <c r="A1193" s="1">
        <v>44473</v>
      </c>
      <c r="B1193">
        <f>YEAR(カレンダー[[#This Row],[日付]])</f>
        <v>2021</v>
      </c>
      <c r="C1193">
        <f>MONTH(カレンダー[[#This Row],[日付]])</f>
        <v>10</v>
      </c>
    </row>
    <row r="1194" spans="1:3" x14ac:dyDescent="0.4">
      <c r="A1194" s="1">
        <v>44474</v>
      </c>
      <c r="B1194">
        <f>YEAR(カレンダー[[#This Row],[日付]])</f>
        <v>2021</v>
      </c>
      <c r="C1194">
        <f>MONTH(カレンダー[[#This Row],[日付]])</f>
        <v>10</v>
      </c>
    </row>
    <row r="1195" spans="1:3" x14ac:dyDescent="0.4">
      <c r="A1195" s="1">
        <v>44475</v>
      </c>
      <c r="B1195">
        <f>YEAR(カレンダー[[#This Row],[日付]])</f>
        <v>2021</v>
      </c>
      <c r="C1195">
        <f>MONTH(カレンダー[[#This Row],[日付]])</f>
        <v>10</v>
      </c>
    </row>
    <row r="1196" spans="1:3" x14ac:dyDescent="0.4">
      <c r="A1196" s="1">
        <v>44476</v>
      </c>
      <c r="B1196">
        <f>YEAR(カレンダー[[#This Row],[日付]])</f>
        <v>2021</v>
      </c>
      <c r="C1196">
        <f>MONTH(カレンダー[[#This Row],[日付]])</f>
        <v>10</v>
      </c>
    </row>
    <row r="1197" spans="1:3" x14ac:dyDescent="0.4">
      <c r="A1197" s="1">
        <v>44477</v>
      </c>
      <c r="B1197">
        <f>YEAR(カレンダー[[#This Row],[日付]])</f>
        <v>2021</v>
      </c>
      <c r="C1197">
        <f>MONTH(カレンダー[[#This Row],[日付]])</f>
        <v>10</v>
      </c>
    </row>
    <row r="1198" spans="1:3" x14ac:dyDescent="0.4">
      <c r="A1198" s="1">
        <v>44478</v>
      </c>
      <c r="B1198">
        <f>YEAR(カレンダー[[#This Row],[日付]])</f>
        <v>2021</v>
      </c>
      <c r="C1198">
        <f>MONTH(カレンダー[[#This Row],[日付]])</f>
        <v>10</v>
      </c>
    </row>
    <row r="1199" spans="1:3" x14ac:dyDescent="0.4">
      <c r="A1199" s="1">
        <v>44479</v>
      </c>
      <c r="B1199">
        <f>YEAR(カレンダー[[#This Row],[日付]])</f>
        <v>2021</v>
      </c>
      <c r="C1199">
        <f>MONTH(カレンダー[[#This Row],[日付]])</f>
        <v>10</v>
      </c>
    </row>
    <row r="1200" spans="1:3" x14ac:dyDescent="0.4">
      <c r="A1200" s="1">
        <v>44480</v>
      </c>
      <c r="B1200">
        <f>YEAR(カレンダー[[#This Row],[日付]])</f>
        <v>2021</v>
      </c>
      <c r="C1200">
        <f>MONTH(カレンダー[[#This Row],[日付]])</f>
        <v>10</v>
      </c>
    </row>
    <row r="1201" spans="1:3" x14ac:dyDescent="0.4">
      <c r="A1201" s="1">
        <v>44481</v>
      </c>
      <c r="B1201">
        <f>YEAR(カレンダー[[#This Row],[日付]])</f>
        <v>2021</v>
      </c>
      <c r="C1201">
        <f>MONTH(カレンダー[[#This Row],[日付]])</f>
        <v>10</v>
      </c>
    </row>
    <row r="1202" spans="1:3" x14ac:dyDescent="0.4">
      <c r="A1202" s="1">
        <v>44482</v>
      </c>
      <c r="B1202">
        <f>YEAR(カレンダー[[#This Row],[日付]])</f>
        <v>2021</v>
      </c>
      <c r="C1202">
        <f>MONTH(カレンダー[[#This Row],[日付]])</f>
        <v>10</v>
      </c>
    </row>
    <row r="1203" spans="1:3" x14ac:dyDescent="0.4">
      <c r="A1203" s="1">
        <v>44483</v>
      </c>
      <c r="B1203">
        <f>YEAR(カレンダー[[#This Row],[日付]])</f>
        <v>2021</v>
      </c>
      <c r="C1203">
        <f>MONTH(カレンダー[[#This Row],[日付]])</f>
        <v>10</v>
      </c>
    </row>
    <row r="1204" spans="1:3" x14ac:dyDescent="0.4">
      <c r="A1204" s="1">
        <v>44484</v>
      </c>
      <c r="B1204">
        <f>YEAR(カレンダー[[#This Row],[日付]])</f>
        <v>2021</v>
      </c>
      <c r="C1204">
        <f>MONTH(カレンダー[[#This Row],[日付]])</f>
        <v>10</v>
      </c>
    </row>
    <row r="1205" spans="1:3" x14ac:dyDescent="0.4">
      <c r="A1205" s="1">
        <v>44485</v>
      </c>
      <c r="B1205">
        <f>YEAR(カレンダー[[#This Row],[日付]])</f>
        <v>2021</v>
      </c>
      <c r="C1205">
        <f>MONTH(カレンダー[[#This Row],[日付]])</f>
        <v>10</v>
      </c>
    </row>
    <row r="1206" spans="1:3" x14ac:dyDescent="0.4">
      <c r="A1206" s="1">
        <v>44486</v>
      </c>
      <c r="B1206">
        <f>YEAR(カレンダー[[#This Row],[日付]])</f>
        <v>2021</v>
      </c>
      <c r="C1206">
        <f>MONTH(カレンダー[[#This Row],[日付]])</f>
        <v>10</v>
      </c>
    </row>
    <row r="1207" spans="1:3" x14ac:dyDescent="0.4">
      <c r="A1207" s="1">
        <v>44487</v>
      </c>
      <c r="B1207">
        <f>YEAR(カレンダー[[#This Row],[日付]])</f>
        <v>2021</v>
      </c>
      <c r="C1207">
        <f>MONTH(カレンダー[[#This Row],[日付]])</f>
        <v>10</v>
      </c>
    </row>
    <row r="1208" spans="1:3" x14ac:dyDescent="0.4">
      <c r="A1208" s="1">
        <v>44488</v>
      </c>
      <c r="B1208">
        <f>YEAR(カレンダー[[#This Row],[日付]])</f>
        <v>2021</v>
      </c>
      <c r="C1208">
        <f>MONTH(カレンダー[[#This Row],[日付]])</f>
        <v>10</v>
      </c>
    </row>
    <row r="1209" spans="1:3" x14ac:dyDescent="0.4">
      <c r="A1209" s="1">
        <v>44489</v>
      </c>
      <c r="B1209">
        <f>YEAR(カレンダー[[#This Row],[日付]])</f>
        <v>2021</v>
      </c>
      <c r="C1209">
        <f>MONTH(カレンダー[[#This Row],[日付]])</f>
        <v>10</v>
      </c>
    </row>
    <row r="1210" spans="1:3" x14ac:dyDescent="0.4">
      <c r="A1210" s="1">
        <v>44490</v>
      </c>
      <c r="B1210">
        <f>YEAR(カレンダー[[#This Row],[日付]])</f>
        <v>2021</v>
      </c>
      <c r="C1210">
        <f>MONTH(カレンダー[[#This Row],[日付]])</f>
        <v>10</v>
      </c>
    </row>
    <row r="1211" spans="1:3" x14ac:dyDescent="0.4">
      <c r="A1211" s="1">
        <v>44491</v>
      </c>
      <c r="B1211">
        <f>YEAR(カレンダー[[#This Row],[日付]])</f>
        <v>2021</v>
      </c>
      <c r="C1211">
        <f>MONTH(カレンダー[[#This Row],[日付]])</f>
        <v>10</v>
      </c>
    </row>
    <row r="1212" spans="1:3" x14ac:dyDescent="0.4">
      <c r="A1212" s="1">
        <v>44492</v>
      </c>
      <c r="B1212">
        <f>YEAR(カレンダー[[#This Row],[日付]])</f>
        <v>2021</v>
      </c>
      <c r="C1212">
        <f>MONTH(カレンダー[[#This Row],[日付]])</f>
        <v>10</v>
      </c>
    </row>
    <row r="1213" spans="1:3" x14ac:dyDescent="0.4">
      <c r="A1213" s="1">
        <v>44493</v>
      </c>
      <c r="B1213">
        <f>YEAR(カレンダー[[#This Row],[日付]])</f>
        <v>2021</v>
      </c>
      <c r="C1213">
        <f>MONTH(カレンダー[[#This Row],[日付]])</f>
        <v>10</v>
      </c>
    </row>
    <row r="1214" spans="1:3" x14ac:dyDescent="0.4">
      <c r="A1214" s="1">
        <v>44494</v>
      </c>
      <c r="B1214">
        <f>YEAR(カレンダー[[#This Row],[日付]])</f>
        <v>2021</v>
      </c>
      <c r="C1214">
        <f>MONTH(カレンダー[[#This Row],[日付]])</f>
        <v>10</v>
      </c>
    </row>
    <row r="1215" spans="1:3" x14ac:dyDescent="0.4">
      <c r="A1215" s="1">
        <v>44495</v>
      </c>
      <c r="B1215">
        <f>YEAR(カレンダー[[#This Row],[日付]])</f>
        <v>2021</v>
      </c>
      <c r="C1215">
        <f>MONTH(カレンダー[[#This Row],[日付]])</f>
        <v>10</v>
      </c>
    </row>
    <row r="1216" spans="1:3" x14ac:dyDescent="0.4">
      <c r="A1216" s="1">
        <v>44496</v>
      </c>
      <c r="B1216">
        <f>YEAR(カレンダー[[#This Row],[日付]])</f>
        <v>2021</v>
      </c>
      <c r="C1216">
        <f>MONTH(カレンダー[[#This Row],[日付]])</f>
        <v>10</v>
      </c>
    </row>
    <row r="1217" spans="1:3" x14ac:dyDescent="0.4">
      <c r="A1217" s="1">
        <v>44497</v>
      </c>
      <c r="B1217">
        <f>YEAR(カレンダー[[#This Row],[日付]])</f>
        <v>2021</v>
      </c>
      <c r="C1217">
        <f>MONTH(カレンダー[[#This Row],[日付]])</f>
        <v>10</v>
      </c>
    </row>
    <row r="1218" spans="1:3" x14ac:dyDescent="0.4">
      <c r="A1218" s="1">
        <v>44498</v>
      </c>
      <c r="B1218">
        <f>YEAR(カレンダー[[#This Row],[日付]])</f>
        <v>2021</v>
      </c>
      <c r="C1218">
        <f>MONTH(カレンダー[[#This Row],[日付]])</f>
        <v>10</v>
      </c>
    </row>
    <row r="1219" spans="1:3" x14ac:dyDescent="0.4">
      <c r="A1219" s="1">
        <v>44499</v>
      </c>
      <c r="B1219">
        <f>YEAR(カレンダー[[#This Row],[日付]])</f>
        <v>2021</v>
      </c>
      <c r="C1219">
        <f>MONTH(カレンダー[[#This Row],[日付]])</f>
        <v>10</v>
      </c>
    </row>
    <row r="1220" spans="1:3" x14ac:dyDescent="0.4">
      <c r="A1220" s="1">
        <v>44500</v>
      </c>
      <c r="B1220">
        <f>YEAR(カレンダー[[#This Row],[日付]])</f>
        <v>2021</v>
      </c>
      <c r="C1220">
        <f>MONTH(カレンダー[[#This Row],[日付]])</f>
        <v>10</v>
      </c>
    </row>
    <row r="1221" spans="1:3" x14ac:dyDescent="0.4">
      <c r="A1221" s="1">
        <v>44501</v>
      </c>
      <c r="B1221">
        <f>YEAR(カレンダー[[#This Row],[日付]])</f>
        <v>2021</v>
      </c>
      <c r="C1221">
        <f>MONTH(カレンダー[[#This Row],[日付]])</f>
        <v>11</v>
      </c>
    </row>
    <row r="1222" spans="1:3" x14ac:dyDescent="0.4">
      <c r="A1222" s="1">
        <v>44502</v>
      </c>
      <c r="B1222">
        <f>YEAR(カレンダー[[#This Row],[日付]])</f>
        <v>2021</v>
      </c>
      <c r="C1222">
        <f>MONTH(カレンダー[[#This Row],[日付]])</f>
        <v>11</v>
      </c>
    </row>
    <row r="1223" spans="1:3" x14ac:dyDescent="0.4">
      <c r="A1223" s="1">
        <v>44503</v>
      </c>
      <c r="B1223">
        <f>YEAR(カレンダー[[#This Row],[日付]])</f>
        <v>2021</v>
      </c>
      <c r="C1223">
        <f>MONTH(カレンダー[[#This Row],[日付]])</f>
        <v>11</v>
      </c>
    </row>
    <row r="1224" spans="1:3" x14ac:dyDescent="0.4">
      <c r="A1224" s="1">
        <v>44504</v>
      </c>
      <c r="B1224">
        <f>YEAR(カレンダー[[#This Row],[日付]])</f>
        <v>2021</v>
      </c>
      <c r="C1224">
        <f>MONTH(カレンダー[[#This Row],[日付]])</f>
        <v>11</v>
      </c>
    </row>
    <row r="1225" spans="1:3" x14ac:dyDescent="0.4">
      <c r="A1225" s="1">
        <v>44505</v>
      </c>
      <c r="B1225">
        <f>YEAR(カレンダー[[#This Row],[日付]])</f>
        <v>2021</v>
      </c>
      <c r="C1225">
        <f>MONTH(カレンダー[[#This Row],[日付]])</f>
        <v>11</v>
      </c>
    </row>
    <row r="1226" spans="1:3" x14ac:dyDescent="0.4">
      <c r="A1226" s="1">
        <v>44506</v>
      </c>
      <c r="B1226">
        <f>YEAR(カレンダー[[#This Row],[日付]])</f>
        <v>2021</v>
      </c>
      <c r="C1226">
        <f>MONTH(カレンダー[[#This Row],[日付]])</f>
        <v>11</v>
      </c>
    </row>
    <row r="1227" spans="1:3" x14ac:dyDescent="0.4">
      <c r="A1227" s="1">
        <v>44507</v>
      </c>
      <c r="B1227">
        <f>YEAR(カレンダー[[#This Row],[日付]])</f>
        <v>2021</v>
      </c>
      <c r="C1227">
        <f>MONTH(カレンダー[[#This Row],[日付]])</f>
        <v>11</v>
      </c>
    </row>
    <row r="1228" spans="1:3" x14ac:dyDescent="0.4">
      <c r="A1228" s="1">
        <v>44508</v>
      </c>
      <c r="B1228">
        <f>YEAR(カレンダー[[#This Row],[日付]])</f>
        <v>2021</v>
      </c>
      <c r="C1228">
        <f>MONTH(カレンダー[[#This Row],[日付]])</f>
        <v>11</v>
      </c>
    </row>
    <row r="1229" spans="1:3" x14ac:dyDescent="0.4">
      <c r="A1229" s="1">
        <v>44509</v>
      </c>
      <c r="B1229">
        <f>YEAR(カレンダー[[#This Row],[日付]])</f>
        <v>2021</v>
      </c>
      <c r="C1229">
        <f>MONTH(カレンダー[[#This Row],[日付]])</f>
        <v>11</v>
      </c>
    </row>
    <row r="1230" spans="1:3" x14ac:dyDescent="0.4">
      <c r="A1230" s="1">
        <v>44510</v>
      </c>
      <c r="B1230">
        <f>YEAR(カレンダー[[#This Row],[日付]])</f>
        <v>2021</v>
      </c>
      <c r="C1230">
        <f>MONTH(カレンダー[[#This Row],[日付]])</f>
        <v>11</v>
      </c>
    </row>
    <row r="1231" spans="1:3" x14ac:dyDescent="0.4">
      <c r="A1231" s="1">
        <v>44511</v>
      </c>
      <c r="B1231">
        <f>YEAR(カレンダー[[#This Row],[日付]])</f>
        <v>2021</v>
      </c>
      <c r="C1231">
        <f>MONTH(カレンダー[[#This Row],[日付]])</f>
        <v>11</v>
      </c>
    </row>
    <row r="1232" spans="1:3" x14ac:dyDescent="0.4">
      <c r="A1232" s="1">
        <v>44512</v>
      </c>
      <c r="B1232">
        <f>YEAR(カレンダー[[#This Row],[日付]])</f>
        <v>2021</v>
      </c>
      <c r="C1232">
        <f>MONTH(カレンダー[[#This Row],[日付]])</f>
        <v>11</v>
      </c>
    </row>
    <row r="1233" spans="1:3" x14ac:dyDescent="0.4">
      <c r="A1233" s="1">
        <v>44513</v>
      </c>
      <c r="B1233">
        <f>YEAR(カレンダー[[#This Row],[日付]])</f>
        <v>2021</v>
      </c>
      <c r="C1233">
        <f>MONTH(カレンダー[[#This Row],[日付]])</f>
        <v>11</v>
      </c>
    </row>
    <row r="1234" spans="1:3" x14ac:dyDescent="0.4">
      <c r="A1234" s="1">
        <v>44514</v>
      </c>
      <c r="B1234">
        <f>YEAR(カレンダー[[#This Row],[日付]])</f>
        <v>2021</v>
      </c>
      <c r="C1234">
        <f>MONTH(カレンダー[[#This Row],[日付]])</f>
        <v>11</v>
      </c>
    </row>
    <row r="1235" spans="1:3" x14ac:dyDescent="0.4">
      <c r="A1235" s="1">
        <v>44515</v>
      </c>
      <c r="B1235">
        <f>YEAR(カレンダー[[#This Row],[日付]])</f>
        <v>2021</v>
      </c>
      <c r="C1235">
        <f>MONTH(カレンダー[[#This Row],[日付]])</f>
        <v>11</v>
      </c>
    </row>
    <row r="1236" spans="1:3" x14ac:dyDescent="0.4">
      <c r="A1236" s="1">
        <v>44516</v>
      </c>
      <c r="B1236">
        <f>YEAR(カレンダー[[#This Row],[日付]])</f>
        <v>2021</v>
      </c>
      <c r="C1236">
        <f>MONTH(カレンダー[[#This Row],[日付]])</f>
        <v>11</v>
      </c>
    </row>
    <row r="1237" spans="1:3" x14ac:dyDescent="0.4">
      <c r="A1237" s="1">
        <v>44517</v>
      </c>
      <c r="B1237">
        <f>YEAR(カレンダー[[#This Row],[日付]])</f>
        <v>2021</v>
      </c>
      <c r="C1237">
        <f>MONTH(カレンダー[[#This Row],[日付]])</f>
        <v>11</v>
      </c>
    </row>
    <row r="1238" spans="1:3" x14ac:dyDescent="0.4">
      <c r="A1238" s="1">
        <v>44518</v>
      </c>
      <c r="B1238">
        <f>YEAR(カレンダー[[#This Row],[日付]])</f>
        <v>2021</v>
      </c>
      <c r="C1238">
        <f>MONTH(カレンダー[[#This Row],[日付]])</f>
        <v>11</v>
      </c>
    </row>
    <row r="1239" spans="1:3" x14ac:dyDescent="0.4">
      <c r="A1239" s="1">
        <v>44519</v>
      </c>
      <c r="B1239">
        <f>YEAR(カレンダー[[#This Row],[日付]])</f>
        <v>2021</v>
      </c>
      <c r="C1239">
        <f>MONTH(カレンダー[[#This Row],[日付]])</f>
        <v>11</v>
      </c>
    </row>
    <row r="1240" spans="1:3" x14ac:dyDescent="0.4">
      <c r="A1240" s="1">
        <v>44520</v>
      </c>
      <c r="B1240">
        <f>YEAR(カレンダー[[#This Row],[日付]])</f>
        <v>2021</v>
      </c>
      <c r="C1240">
        <f>MONTH(カレンダー[[#This Row],[日付]])</f>
        <v>11</v>
      </c>
    </row>
    <row r="1241" spans="1:3" x14ac:dyDescent="0.4">
      <c r="A1241" s="1">
        <v>44521</v>
      </c>
      <c r="B1241">
        <f>YEAR(カレンダー[[#This Row],[日付]])</f>
        <v>2021</v>
      </c>
      <c r="C1241">
        <f>MONTH(カレンダー[[#This Row],[日付]])</f>
        <v>11</v>
      </c>
    </row>
    <row r="1242" spans="1:3" x14ac:dyDescent="0.4">
      <c r="A1242" s="1">
        <v>44522</v>
      </c>
      <c r="B1242">
        <f>YEAR(カレンダー[[#This Row],[日付]])</f>
        <v>2021</v>
      </c>
      <c r="C1242">
        <f>MONTH(カレンダー[[#This Row],[日付]])</f>
        <v>11</v>
      </c>
    </row>
    <row r="1243" spans="1:3" x14ac:dyDescent="0.4">
      <c r="A1243" s="1">
        <v>44523</v>
      </c>
      <c r="B1243">
        <f>YEAR(カレンダー[[#This Row],[日付]])</f>
        <v>2021</v>
      </c>
      <c r="C1243">
        <f>MONTH(カレンダー[[#This Row],[日付]])</f>
        <v>11</v>
      </c>
    </row>
    <row r="1244" spans="1:3" x14ac:dyDescent="0.4">
      <c r="A1244" s="1">
        <v>44524</v>
      </c>
      <c r="B1244">
        <f>YEAR(カレンダー[[#This Row],[日付]])</f>
        <v>2021</v>
      </c>
      <c r="C1244">
        <f>MONTH(カレンダー[[#This Row],[日付]])</f>
        <v>11</v>
      </c>
    </row>
    <row r="1245" spans="1:3" x14ac:dyDescent="0.4">
      <c r="A1245" s="1">
        <v>44525</v>
      </c>
      <c r="B1245">
        <f>YEAR(カレンダー[[#This Row],[日付]])</f>
        <v>2021</v>
      </c>
      <c r="C1245">
        <f>MONTH(カレンダー[[#This Row],[日付]])</f>
        <v>11</v>
      </c>
    </row>
    <row r="1246" spans="1:3" x14ac:dyDescent="0.4">
      <c r="A1246" s="1">
        <v>44526</v>
      </c>
      <c r="B1246">
        <f>YEAR(カレンダー[[#This Row],[日付]])</f>
        <v>2021</v>
      </c>
      <c r="C1246">
        <f>MONTH(カレンダー[[#This Row],[日付]])</f>
        <v>11</v>
      </c>
    </row>
    <row r="1247" spans="1:3" x14ac:dyDescent="0.4">
      <c r="A1247" s="1">
        <v>44527</v>
      </c>
      <c r="B1247">
        <f>YEAR(カレンダー[[#This Row],[日付]])</f>
        <v>2021</v>
      </c>
      <c r="C1247">
        <f>MONTH(カレンダー[[#This Row],[日付]])</f>
        <v>11</v>
      </c>
    </row>
    <row r="1248" spans="1:3" x14ac:dyDescent="0.4">
      <c r="A1248" s="1">
        <v>44528</v>
      </c>
      <c r="B1248">
        <f>YEAR(カレンダー[[#This Row],[日付]])</f>
        <v>2021</v>
      </c>
      <c r="C1248">
        <f>MONTH(カレンダー[[#This Row],[日付]])</f>
        <v>11</v>
      </c>
    </row>
    <row r="1249" spans="1:3" x14ac:dyDescent="0.4">
      <c r="A1249" s="1">
        <v>44529</v>
      </c>
      <c r="B1249">
        <f>YEAR(カレンダー[[#This Row],[日付]])</f>
        <v>2021</v>
      </c>
      <c r="C1249">
        <f>MONTH(カレンダー[[#This Row],[日付]])</f>
        <v>11</v>
      </c>
    </row>
    <row r="1250" spans="1:3" x14ac:dyDescent="0.4">
      <c r="A1250" s="1">
        <v>44530</v>
      </c>
      <c r="B1250">
        <f>YEAR(カレンダー[[#This Row],[日付]])</f>
        <v>2021</v>
      </c>
      <c r="C1250">
        <f>MONTH(カレンダー[[#This Row],[日付]])</f>
        <v>11</v>
      </c>
    </row>
    <row r="1251" spans="1:3" x14ac:dyDescent="0.4">
      <c r="A1251" s="1">
        <v>44531</v>
      </c>
      <c r="B1251">
        <f>YEAR(カレンダー[[#This Row],[日付]])</f>
        <v>2021</v>
      </c>
      <c r="C1251">
        <f>MONTH(カレンダー[[#This Row],[日付]])</f>
        <v>12</v>
      </c>
    </row>
    <row r="1252" spans="1:3" x14ac:dyDescent="0.4">
      <c r="A1252" s="1">
        <v>44532</v>
      </c>
      <c r="B1252">
        <f>YEAR(カレンダー[[#This Row],[日付]])</f>
        <v>2021</v>
      </c>
      <c r="C1252">
        <f>MONTH(カレンダー[[#This Row],[日付]])</f>
        <v>12</v>
      </c>
    </row>
    <row r="1253" spans="1:3" x14ac:dyDescent="0.4">
      <c r="A1253" s="1">
        <v>44533</v>
      </c>
      <c r="B1253">
        <f>YEAR(カレンダー[[#This Row],[日付]])</f>
        <v>2021</v>
      </c>
      <c r="C1253">
        <f>MONTH(カレンダー[[#This Row],[日付]])</f>
        <v>12</v>
      </c>
    </row>
    <row r="1254" spans="1:3" x14ac:dyDescent="0.4">
      <c r="A1254" s="1">
        <v>44534</v>
      </c>
      <c r="B1254">
        <f>YEAR(カレンダー[[#This Row],[日付]])</f>
        <v>2021</v>
      </c>
      <c r="C1254">
        <f>MONTH(カレンダー[[#This Row],[日付]])</f>
        <v>12</v>
      </c>
    </row>
    <row r="1255" spans="1:3" x14ac:dyDescent="0.4">
      <c r="A1255" s="1">
        <v>44535</v>
      </c>
      <c r="B1255">
        <f>YEAR(カレンダー[[#This Row],[日付]])</f>
        <v>2021</v>
      </c>
      <c r="C1255">
        <f>MONTH(カレンダー[[#This Row],[日付]])</f>
        <v>12</v>
      </c>
    </row>
    <row r="1256" spans="1:3" x14ac:dyDescent="0.4">
      <c r="A1256" s="1">
        <v>44536</v>
      </c>
      <c r="B1256">
        <f>YEAR(カレンダー[[#This Row],[日付]])</f>
        <v>2021</v>
      </c>
      <c r="C1256">
        <f>MONTH(カレンダー[[#This Row],[日付]])</f>
        <v>12</v>
      </c>
    </row>
    <row r="1257" spans="1:3" x14ac:dyDescent="0.4">
      <c r="A1257" s="1">
        <v>44537</v>
      </c>
      <c r="B1257">
        <f>YEAR(カレンダー[[#This Row],[日付]])</f>
        <v>2021</v>
      </c>
      <c r="C1257">
        <f>MONTH(カレンダー[[#This Row],[日付]])</f>
        <v>12</v>
      </c>
    </row>
    <row r="1258" spans="1:3" x14ac:dyDescent="0.4">
      <c r="A1258" s="1">
        <v>44538</v>
      </c>
      <c r="B1258">
        <f>YEAR(カレンダー[[#This Row],[日付]])</f>
        <v>2021</v>
      </c>
      <c r="C1258">
        <f>MONTH(カレンダー[[#This Row],[日付]])</f>
        <v>12</v>
      </c>
    </row>
    <row r="1259" spans="1:3" x14ac:dyDescent="0.4">
      <c r="A1259" s="1">
        <v>44539</v>
      </c>
      <c r="B1259">
        <f>YEAR(カレンダー[[#This Row],[日付]])</f>
        <v>2021</v>
      </c>
      <c r="C1259">
        <f>MONTH(カレンダー[[#This Row],[日付]])</f>
        <v>12</v>
      </c>
    </row>
    <row r="1260" spans="1:3" x14ac:dyDescent="0.4">
      <c r="A1260" s="1">
        <v>44540</v>
      </c>
      <c r="B1260">
        <f>YEAR(カレンダー[[#This Row],[日付]])</f>
        <v>2021</v>
      </c>
      <c r="C1260">
        <f>MONTH(カレンダー[[#This Row],[日付]])</f>
        <v>12</v>
      </c>
    </row>
    <row r="1261" spans="1:3" x14ac:dyDescent="0.4">
      <c r="A1261" s="1">
        <v>44541</v>
      </c>
      <c r="B1261">
        <f>YEAR(カレンダー[[#This Row],[日付]])</f>
        <v>2021</v>
      </c>
      <c r="C1261">
        <f>MONTH(カレンダー[[#This Row],[日付]])</f>
        <v>12</v>
      </c>
    </row>
    <row r="1262" spans="1:3" x14ac:dyDescent="0.4">
      <c r="A1262" s="1">
        <v>44542</v>
      </c>
      <c r="B1262">
        <f>YEAR(カレンダー[[#This Row],[日付]])</f>
        <v>2021</v>
      </c>
      <c r="C1262">
        <f>MONTH(カレンダー[[#This Row],[日付]])</f>
        <v>12</v>
      </c>
    </row>
    <row r="1263" spans="1:3" x14ac:dyDescent="0.4">
      <c r="A1263" s="1">
        <v>44543</v>
      </c>
      <c r="B1263">
        <f>YEAR(カレンダー[[#This Row],[日付]])</f>
        <v>2021</v>
      </c>
      <c r="C1263">
        <f>MONTH(カレンダー[[#This Row],[日付]])</f>
        <v>12</v>
      </c>
    </row>
    <row r="1264" spans="1:3" x14ac:dyDescent="0.4">
      <c r="A1264" s="1">
        <v>44544</v>
      </c>
      <c r="B1264">
        <f>YEAR(カレンダー[[#This Row],[日付]])</f>
        <v>2021</v>
      </c>
      <c r="C1264">
        <f>MONTH(カレンダー[[#This Row],[日付]])</f>
        <v>12</v>
      </c>
    </row>
    <row r="1265" spans="1:3" x14ac:dyDescent="0.4">
      <c r="A1265" s="1">
        <v>44545</v>
      </c>
      <c r="B1265">
        <f>YEAR(カレンダー[[#This Row],[日付]])</f>
        <v>2021</v>
      </c>
      <c r="C1265">
        <f>MONTH(カレンダー[[#This Row],[日付]])</f>
        <v>12</v>
      </c>
    </row>
    <row r="1266" spans="1:3" x14ac:dyDescent="0.4">
      <c r="A1266" s="1">
        <v>44546</v>
      </c>
      <c r="B1266">
        <f>YEAR(カレンダー[[#This Row],[日付]])</f>
        <v>2021</v>
      </c>
      <c r="C1266">
        <f>MONTH(カレンダー[[#This Row],[日付]])</f>
        <v>12</v>
      </c>
    </row>
    <row r="1267" spans="1:3" x14ac:dyDescent="0.4">
      <c r="A1267" s="1">
        <v>44547</v>
      </c>
      <c r="B1267">
        <f>YEAR(カレンダー[[#This Row],[日付]])</f>
        <v>2021</v>
      </c>
      <c r="C1267">
        <f>MONTH(カレンダー[[#This Row],[日付]])</f>
        <v>12</v>
      </c>
    </row>
    <row r="1268" spans="1:3" x14ac:dyDescent="0.4">
      <c r="A1268" s="1">
        <v>44548</v>
      </c>
      <c r="B1268">
        <f>YEAR(カレンダー[[#This Row],[日付]])</f>
        <v>2021</v>
      </c>
      <c r="C1268">
        <f>MONTH(カレンダー[[#This Row],[日付]])</f>
        <v>12</v>
      </c>
    </row>
    <row r="1269" spans="1:3" x14ac:dyDescent="0.4">
      <c r="A1269" s="1">
        <v>44549</v>
      </c>
      <c r="B1269">
        <f>YEAR(カレンダー[[#This Row],[日付]])</f>
        <v>2021</v>
      </c>
      <c r="C1269">
        <f>MONTH(カレンダー[[#This Row],[日付]])</f>
        <v>12</v>
      </c>
    </row>
    <row r="1270" spans="1:3" x14ac:dyDescent="0.4">
      <c r="A1270" s="1">
        <v>44550</v>
      </c>
      <c r="B1270">
        <f>YEAR(カレンダー[[#This Row],[日付]])</f>
        <v>2021</v>
      </c>
      <c r="C1270">
        <f>MONTH(カレンダー[[#This Row],[日付]])</f>
        <v>12</v>
      </c>
    </row>
    <row r="1271" spans="1:3" x14ac:dyDescent="0.4">
      <c r="A1271" s="1">
        <v>44551</v>
      </c>
      <c r="B1271">
        <f>YEAR(カレンダー[[#This Row],[日付]])</f>
        <v>2021</v>
      </c>
      <c r="C1271">
        <f>MONTH(カレンダー[[#This Row],[日付]])</f>
        <v>12</v>
      </c>
    </row>
    <row r="1272" spans="1:3" x14ac:dyDescent="0.4">
      <c r="A1272" s="1">
        <v>44552</v>
      </c>
      <c r="B1272">
        <f>YEAR(カレンダー[[#This Row],[日付]])</f>
        <v>2021</v>
      </c>
      <c r="C1272">
        <f>MONTH(カレンダー[[#This Row],[日付]])</f>
        <v>12</v>
      </c>
    </row>
    <row r="1273" spans="1:3" x14ac:dyDescent="0.4">
      <c r="A1273" s="1">
        <v>44553</v>
      </c>
      <c r="B1273">
        <f>YEAR(カレンダー[[#This Row],[日付]])</f>
        <v>2021</v>
      </c>
      <c r="C1273">
        <f>MONTH(カレンダー[[#This Row],[日付]])</f>
        <v>12</v>
      </c>
    </row>
    <row r="1274" spans="1:3" x14ac:dyDescent="0.4">
      <c r="A1274" s="1">
        <v>44554</v>
      </c>
      <c r="B1274">
        <f>YEAR(カレンダー[[#This Row],[日付]])</f>
        <v>2021</v>
      </c>
      <c r="C1274">
        <f>MONTH(カレンダー[[#This Row],[日付]])</f>
        <v>12</v>
      </c>
    </row>
    <row r="1275" spans="1:3" x14ac:dyDescent="0.4">
      <c r="A1275" s="1">
        <v>44555</v>
      </c>
      <c r="B1275">
        <f>YEAR(カレンダー[[#This Row],[日付]])</f>
        <v>2021</v>
      </c>
      <c r="C1275">
        <f>MONTH(カレンダー[[#This Row],[日付]])</f>
        <v>12</v>
      </c>
    </row>
    <row r="1276" spans="1:3" x14ac:dyDescent="0.4">
      <c r="A1276" s="1">
        <v>44556</v>
      </c>
      <c r="B1276">
        <f>YEAR(カレンダー[[#This Row],[日付]])</f>
        <v>2021</v>
      </c>
      <c r="C1276">
        <f>MONTH(カレンダー[[#This Row],[日付]])</f>
        <v>12</v>
      </c>
    </row>
    <row r="1277" spans="1:3" x14ac:dyDescent="0.4">
      <c r="A1277" s="1">
        <v>44557</v>
      </c>
      <c r="B1277">
        <f>YEAR(カレンダー[[#This Row],[日付]])</f>
        <v>2021</v>
      </c>
      <c r="C1277">
        <f>MONTH(カレンダー[[#This Row],[日付]])</f>
        <v>12</v>
      </c>
    </row>
    <row r="1278" spans="1:3" x14ac:dyDescent="0.4">
      <c r="A1278" s="1">
        <v>44558</v>
      </c>
      <c r="B1278">
        <f>YEAR(カレンダー[[#This Row],[日付]])</f>
        <v>2021</v>
      </c>
      <c r="C1278">
        <f>MONTH(カレンダー[[#This Row],[日付]])</f>
        <v>12</v>
      </c>
    </row>
    <row r="1279" spans="1:3" x14ac:dyDescent="0.4">
      <c r="A1279" s="1">
        <v>44559</v>
      </c>
      <c r="B1279">
        <f>YEAR(カレンダー[[#This Row],[日付]])</f>
        <v>2021</v>
      </c>
      <c r="C1279">
        <f>MONTH(カレンダー[[#This Row],[日付]])</f>
        <v>12</v>
      </c>
    </row>
    <row r="1280" spans="1:3" x14ac:dyDescent="0.4">
      <c r="A1280" s="1">
        <v>44560</v>
      </c>
      <c r="B1280">
        <f>YEAR(カレンダー[[#This Row],[日付]])</f>
        <v>2021</v>
      </c>
      <c r="C1280">
        <f>MONTH(カレンダー[[#This Row],[日付]])</f>
        <v>12</v>
      </c>
    </row>
    <row r="1281" spans="1:3" x14ac:dyDescent="0.4">
      <c r="A1281" s="1">
        <v>44561</v>
      </c>
      <c r="B1281">
        <f>YEAR(カレンダー[[#This Row],[日付]])</f>
        <v>2021</v>
      </c>
      <c r="C1281">
        <f>MONTH(カレンダー[[#This Row],[日付]])</f>
        <v>12</v>
      </c>
    </row>
    <row r="1282" spans="1:3" x14ac:dyDescent="0.4">
      <c r="A1282" s="1">
        <v>44562</v>
      </c>
      <c r="B1282">
        <f>YEAR(カレンダー[[#This Row],[日付]])</f>
        <v>2022</v>
      </c>
      <c r="C1282">
        <f>MONTH(カレンダー[[#This Row],[日付]])</f>
        <v>1</v>
      </c>
    </row>
    <row r="1283" spans="1:3" x14ac:dyDescent="0.4">
      <c r="A1283" s="1">
        <v>44563</v>
      </c>
      <c r="B1283">
        <f>YEAR(カレンダー[[#This Row],[日付]])</f>
        <v>2022</v>
      </c>
      <c r="C1283">
        <f>MONTH(カレンダー[[#This Row],[日付]])</f>
        <v>1</v>
      </c>
    </row>
    <row r="1284" spans="1:3" x14ac:dyDescent="0.4">
      <c r="A1284" s="1">
        <v>44564</v>
      </c>
      <c r="B1284">
        <f>YEAR(カレンダー[[#This Row],[日付]])</f>
        <v>2022</v>
      </c>
      <c r="C1284">
        <f>MONTH(カレンダー[[#This Row],[日付]])</f>
        <v>1</v>
      </c>
    </row>
    <row r="1285" spans="1:3" x14ac:dyDescent="0.4">
      <c r="A1285" s="1">
        <v>44565</v>
      </c>
      <c r="B1285">
        <f>YEAR(カレンダー[[#This Row],[日付]])</f>
        <v>2022</v>
      </c>
      <c r="C1285">
        <f>MONTH(カレンダー[[#This Row],[日付]])</f>
        <v>1</v>
      </c>
    </row>
    <row r="1286" spans="1:3" x14ac:dyDescent="0.4">
      <c r="A1286" s="1">
        <v>44566</v>
      </c>
      <c r="B1286">
        <f>YEAR(カレンダー[[#This Row],[日付]])</f>
        <v>2022</v>
      </c>
      <c r="C1286">
        <f>MONTH(カレンダー[[#This Row],[日付]])</f>
        <v>1</v>
      </c>
    </row>
    <row r="1287" spans="1:3" x14ac:dyDescent="0.4">
      <c r="A1287" s="1">
        <v>44567</v>
      </c>
      <c r="B1287">
        <f>YEAR(カレンダー[[#This Row],[日付]])</f>
        <v>2022</v>
      </c>
      <c r="C1287">
        <f>MONTH(カレンダー[[#This Row],[日付]])</f>
        <v>1</v>
      </c>
    </row>
    <row r="1288" spans="1:3" x14ac:dyDescent="0.4">
      <c r="A1288" s="1">
        <v>44568</v>
      </c>
      <c r="B1288">
        <f>YEAR(カレンダー[[#This Row],[日付]])</f>
        <v>2022</v>
      </c>
      <c r="C1288">
        <f>MONTH(カレンダー[[#This Row],[日付]])</f>
        <v>1</v>
      </c>
    </row>
    <row r="1289" spans="1:3" x14ac:dyDescent="0.4">
      <c r="A1289" s="1">
        <v>44569</v>
      </c>
      <c r="B1289">
        <f>YEAR(カレンダー[[#This Row],[日付]])</f>
        <v>2022</v>
      </c>
      <c r="C1289">
        <f>MONTH(カレンダー[[#This Row],[日付]])</f>
        <v>1</v>
      </c>
    </row>
    <row r="1290" spans="1:3" x14ac:dyDescent="0.4">
      <c r="A1290" s="1">
        <v>44570</v>
      </c>
      <c r="B1290">
        <f>YEAR(カレンダー[[#This Row],[日付]])</f>
        <v>2022</v>
      </c>
      <c r="C1290">
        <f>MONTH(カレンダー[[#This Row],[日付]])</f>
        <v>1</v>
      </c>
    </row>
    <row r="1291" spans="1:3" x14ac:dyDescent="0.4">
      <c r="A1291" s="1">
        <v>44571</v>
      </c>
      <c r="B1291">
        <f>YEAR(カレンダー[[#This Row],[日付]])</f>
        <v>2022</v>
      </c>
      <c r="C1291">
        <f>MONTH(カレンダー[[#This Row],[日付]])</f>
        <v>1</v>
      </c>
    </row>
    <row r="1292" spans="1:3" x14ac:dyDescent="0.4">
      <c r="A1292" s="1">
        <v>44572</v>
      </c>
      <c r="B1292">
        <f>YEAR(カレンダー[[#This Row],[日付]])</f>
        <v>2022</v>
      </c>
      <c r="C1292">
        <f>MONTH(カレンダー[[#This Row],[日付]])</f>
        <v>1</v>
      </c>
    </row>
    <row r="1293" spans="1:3" x14ac:dyDescent="0.4">
      <c r="A1293" s="1">
        <v>44573</v>
      </c>
      <c r="B1293">
        <f>YEAR(カレンダー[[#This Row],[日付]])</f>
        <v>2022</v>
      </c>
      <c r="C1293">
        <f>MONTH(カレンダー[[#This Row],[日付]])</f>
        <v>1</v>
      </c>
    </row>
    <row r="1294" spans="1:3" x14ac:dyDescent="0.4">
      <c r="A1294" s="1">
        <v>44574</v>
      </c>
      <c r="B1294">
        <f>YEAR(カレンダー[[#This Row],[日付]])</f>
        <v>2022</v>
      </c>
      <c r="C1294">
        <f>MONTH(カレンダー[[#This Row],[日付]])</f>
        <v>1</v>
      </c>
    </row>
    <row r="1295" spans="1:3" x14ac:dyDescent="0.4">
      <c r="A1295" s="1">
        <v>44575</v>
      </c>
      <c r="B1295">
        <f>YEAR(カレンダー[[#This Row],[日付]])</f>
        <v>2022</v>
      </c>
      <c r="C1295">
        <f>MONTH(カレンダー[[#This Row],[日付]])</f>
        <v>1</v>
      </c>
    </row>
    <row r="1296" spans="1:3" x14ac:dyDescent="0.4">
      <c r="A1296" s="1">
        <v>44576</v>
      </c>
      <c r="B1296">
        <f>YEAR(カレンダー[[#This Row],[日付]])</f>
        <v>2022</v>
      </c>
      <c r="C1296">
        <f>MONTH(カレンダー[[#This Row],[日付]])</f>
        <v>1</v>
      </c>
    </row>
    <row r="1297" spans="1:3" x14ac:dyDescent="0.4">
      <c r="A1297" s="1">
        <v>44577</v>
      </c>
      <c r="B1297">
        <f>YEAR(カレンダー[[#This Row],[日付]])</f>
        <v>2022</v>
      </c>
      <c r="C1297">
        <f>MONTH(カレンダー[[#This Row],[日付]])</f>
        <v>1</v>
      </c>
    </row>
    <row r="1298" spans="1:3" x14ac:dyDescent="0.4">
      <c r="A1298" s="1">
        <v>44578</v>
      </c>
      <c r="B1298">
        <f>YEAR(カレンダー[[#This Row],[日付]])</f>
        <v>2022</v>
      </c>
      <c r="C1298">
        <f>MONTH(カレンダー[[#This Row],[日付]])</f>
        <v>1</v>
      </c>
    </row>
    <row r="1299" spans="1:3" x14ac:dyDescent="0.4">
      <c r="A1299" s="1">
        <v>44579</v>
      </c>
      <c r="B1299">
        <f>YEAR(カレンダー[[#This Row],[日付]])</f>
        <v>2022</v>
      </c>
      <c r="C1299">
        <f>MONTH(カレンダー[[#This Row],[日付]])</f>
        <v>1</v>
      </c>
    </row>
    <row r="1300" spans="1:3" x14ac:dyDescent="0.4">
      <c r="A1300" s="1">
        <v>44580</v>
      </c>
      <c r="B1300">
        <f>YEAR(カレンダー[[#This Row],[日付]])</f>
        <v>2022</v>
      </c>
      <c r="C1300">
        <f>MONTH(カレンダー[[#This Row],[日付]])</f>
        <v>1</v>
      </c>
    </row>
    <row r="1301" spans="1:3" x14ac:dyDescent="0.4">
      <c r="A1301" s="1">
        <v>44581</v>
      </c>
      <c r="B1301">
        <f>YEAR(カレンダー[[#This Row],[日付]])</f>
        <v>2022</v>
      </c>
      <c r="C1301">
        <f>MONTH(カレンダー[[#This Row],[日付]])</f>
        <v>1</v>
      </c>
    </row>
    <row r="1302" spans="1:3" x14ac:dyDescent="0.4">
      <c r="A1302" s="1">
        <v>44582</v>
      </c>
      <c r="B1302">
        <f>YEAR(カレンダー[[#This Row],[日付]])</f>
        <v>2022</v>
      </c>
      <c r="C1302">
        <f>MONTH(カレンダー[[#This Row],[日付]])</f>
        <v>1</v>
      </c>
    </row>
    <row r="1303" spans="1:3" x14ac:dyDescent="0.4">
      <c r="A1303" s="1">
        <v>44583</v>
      </c>
      <c r="B1303">
        <f>YEAR(カレンダー[[#This Row],[日付]])</f>
        <v>2022</v>
      </c>
      <c r="C1303">
        <f>MONTH(カレンダー[[#This Row],[日付]])</f>
        <v>1</v>
      </c>
    </row>
    <row r="1304" spans="1:3" x14ac:dyDescent="0.4">
      <c r="A1304" s="1">
        <v>44584</v>
      </c>
      <c r="B1304">
        <f>YEAR(カレンダー[[#This Row],[日付]])</f>
        <v>2022</v>
      </c>
      <c r="C1304">
        <f>MONTH(カレンダー[[#This Row],[日付]])</f>
        <v>1</v>
      </c>
    </row>
    <row r="1305" spans="1:3" x14ac:dyDescent="0.4">
      <c r="A1305" s="1">
        <v>44585</v>
      </c>
      <c r="B1305">
        <f>YEAR(カレンダー[[#This Row],[日付]])</f>
        <v>2022</v>
      </c>
      <c r="C1305">
        <f>MONTH(カレンダー[[#This Row],[日付]])</f>
        <v>1</v>
      </c>
    </row>
    <row r="1306" spans="1:3" x14ac:dyDescent="0.4">
      <c r="A1306" s="1">
        <v>44586</v>
      </c>
      <c r="B1306">
        <f>YEAR(カレンダー[[#This Row],[日付]])</f>
        <v>2022</v>
      </c>
      <c r="C1306">
        <f>MONTH(カレンダー[[#This Row],[日付]])</f>
        <v>1</v>
      </c>
    </row>
    <row r="1307" spans="1:3" x14ac:dyDescent="0.4">
      <c r="A1307" s="1">
        <v>44587</v>
      </c>
      <c r="B1307">
        <f>YEAR(カレンダー[[#This Row],[日付]])</f>
        <v>2022</v>
      </c>
      <c r="C1307">
        <f>MONTH(カレンダー[[#This Row],[日付]])</f>
        <v>1</v>
      </c>
    </row>
    <row r="1308" spans="1:3" x14ac:dyDescent="0.4">
      <c r="A1308" s="1">
        <v>44588</v>
      </c>
      <c r="B1308">
        <f>YEAR(カレンダー[[#This Row],[日付]])</f>
        <v>2022</v>
      </c>
      <c r="C1308">
        <f>MONTH(カレンダー[[#This Row],[日付]])</f>
        <v>1</v>
      </c>
    </row>
    <row r="1309" spans="1:3" x14ac:dyDescent="0.4">
      <c r="A1309" s="1">
        <v>44589</v>
      </c>
      <c r="B1309">
        <f>YEAR(カレンダー[[#This Row],[日付]])</f>
        <v>2022</v>
      </c>
      <c r="C1309">
        <f>MONTH(カレンダー[[#This Row],[日付]])</f>
        <v>1</v>
      </c>
    </row>
    <row r="1310" spans="1:3" x14ac:dyDescent="0.4">
      <c r="A1310" s="1">
        <v>44590</v>
      </c>
      <c r="B1310">
        <f>YEAR(カレンダー[[#This Row],[日付]])</f>
        <v>2022</v>
      </c>
      <c r="C1310">
        <f>MONTH(カレンダー[[#This Row],[日付]])</f>
        <v>1</v>
      </c>
    </row>
    <row r="1311" spans="1:3" x14ac:dyDescent="0.4">
      <c r="A1311" s="1">
        <v>44591</v>
      </c>
      <c r="B1311">
        <f>YEAR(カレンダー[[#This Row],[日付]])</f>
        <v>2022</v>
      </c>
      <c r="C1311">
        <f>MONTH(カレンダー[[#This Row],[日付]])</f>
        <v>1</v>
      </c>
    </row>
    <row r="1312" spans="1:3" x14ac:dyDescent="0.4">
      <c r="A1312" s="1">
        <v>44592</v>
      </c>
      <c r="B1312">
        <f>YEAR(カレンダー[[#This Row],[日付]])</f>
        <v>2022</v>
      </c>
      <c r="C1312">
        <f>MONTH(カレンダー[[#This Row],[日付]])</f>
        <v>1</v>
      </c>
    </row>
    <row r="1313" spans="1:3" x14ac:dyDescent="0.4">
      <c r="A1313" s="1">
        <v>44593</v>
      </c>
      <c r="B1313">
        <f>YEAR(カレンダー[[#This Row],[日付]])</f>
        <v>2022</v>
      </c>
      <c r="C1313">
        <f>MONTH(カレンダー[[#This Row],[日付]])</f>
        <v>2</v>
      </c>
    </row>
    <row r="1314" spans="1:3" x14ac:dyDescent="0.4">
      <c r="A1314" s="1">
        <v>44594</v>
      </c>
      <c r="B1314">
        <f>YEAR(カレンダー[[#This Row],[日付]])</f>
        <v>2022</v>
      </c>
      <c r="C1314">
        <f>MONTH(カレンダー[[#This Row],[日付]])</f>
        <v>2</v>
      </c>
    </row>
    <row r="1315" spans="1:3" x14ac:dyDescent="0.4">
      <c r="A1315" s="1">
        <v>44595</v>
      </c>
      <c r="B1315">
        <f>YEAR(カレンダー[[#This Row],[日付]])</f>
        <v>2022</v>
      </c>
      <c r="C1315">
        <f>MONTH(カレンダー[[#This Row],[日付]])</f>
        <v>2</v>
      </c>
    </row>
    <row r="1316" spans="1:3" x14ac:dyDescent="0.4">
      <c r="A1316" s="1">
        <v>44596</v>
      </c>
      <c r="B1316">
        <f>YEAR(カレンダー[[#This Row],[日付]])</f>
        <v>2022</v>
      </c>
      <c r="C1316">
        <f>MONTH(カレンダー[[#This Row],[日付]])</f>
        <v>2</v>
      </c>
    </row>
    <row r="1317" spans="1:3" x14ac:dyDescent="0.4">
      <c r="A1317" s="1">
        <v>44597</v>
      </c>
      <c r="B1317">
        <f>YEAR(カレンダー[[#This Row],[日付]])</f>
        <v>2022</v>
      </c>
      <c r="C1317">
        <f>MONTH(カレンダー[[#This Row],[日付]])</f>
        <v>2</v>
      </c>
    </row>
    <row r="1318" spans="1:3" x14ac:dyDescent="0.4">
      <c r="A1318" s="1">
        <v>44598</v>
      </c>
      <c r="B1318">
        <f>YEAR(カレンダー[[#This Row],[日付]])</f>
        <v>2022</v>
      </c>
      <c r="C1318">
        <f>MONTH(カレンダー[[#This Row],[日付]])</f>
        <v>2</v>
      </c>
    </row>
    <row r="1319" spans="1:3" x14ac:dyDescent="0.4">
      <c r="A1319" s="1">
        <v>44599</v>
      </c>
      <c r="B1319">
        <f>YEAR(カレンダー[[#This Row],[日付]])</f>
        <v>2022</v>
      </c>
      <c r="C1319">
        <f>MONTH(カレンダー[[#This Row],[日付]])</f>
        <v>2</v>
      </c>
    </row>
    <row r="1320" spans="1:3" x14ac:dyDescent="0.4">
      <c r="A1320" s="1">
        <v>44600</v>
      </c>
      <c r="B1320">
        <f>YEAR(カレンダー[[#This Row],[日付]])</f>
        <v>2022</v>
      </c>
      <c r="C1320">
        <f>MONTH(カレンダー[[#This Row],[日付]])</f>
        <v>2</v>
      </c>
    </row>
    <row r="1321" spans="1:3" x14ac:dyDescent="0.4">
      <c r="A1321" s="1">
        <v>44601</v>
      </c>
      <c r="B1321">
        <f>YEAR(カレンダー[[#This Row],[日付]])</f>
        <v>2022</v>
      </c>
      <c r="C1321">
        <f>MONTH(カレンダー[[#This Row],[日付]])</f>
        <v>2</v>
      </c>
    </row>
    <row r="1322" spans="1:3" x14ac:dyDescent="0.4">
      <c r="A1322" s="1">
        <v>44602</v>
      </c>
      <c r="B1322">
        <f>YEAR(カレンダー[[#This Row],[日付]])</f>
        <v>2022</v>
      </c>
      <c r="C1322">
        <f>MONTH(カレンダー[[#This Row],[日付]])</f>
        <v>2</v>
      </c>
    </row>
    <row r="1323" spans="1:3" x14ac:dyDescent="0.4">
      <c r="A1323" s="1">
        <v>44603</v>
      </c>
      <c r="B1323">
        <f>YEAR(カレンダー[[#This Row],[日付]])</f>
        <v>2022</v>
      </c>
      <c r="C1323">
        <f>MONTH(カレンダー[[#This Row],[日付]])</f>
        <v>2</v>
      </c>
    </row>
    <row r="1324" spans="1:3" x14ac:dyDescent="0.4">
      <c r="A1324" s="1">
        <v>44604</v>
      </c>
      <c r="B1324">
        <f>YEAR(カレンダー[[#This Row],[日付]])</f>
        <v>2022</v>
      </c>
      <c r="C1324">
        <f>MONTH(カレンダー[[#This Row],[日付]])</f>
        <v>2</v>
      </c>
    </row>
    <row r="1325" spans="1:3" x14ac:dyDescent="0.4">
      <c r="A1325" s="1">
        <v>44605</v>
      </c>
      <c r="B1325">
        <f>YEAR(カレンダー[[#This Row],[日付]])</f>
        <v>2022</v>
      </c>
      <c r="C1325">
        <f>MONTH(カレンダー[[#This Row],[日付]])</f>
        <v>2</v>
      </c>
    </row>
    <row r="1326" spans="1:3" x14ac:dyDescent="0.4">
      <c r="A1326" s="1">
        <v>44606</v>
      </c>
      <c r="B1326">
        <f>YEAR(カレンダー[[#This Row],[日付]])</f>
        <v>2022</v>
      </c>
      <c r="C1326">
        <f>MONTH(カレンダー[[#This Row],[日付]])</f>
        <v>2</v>
      </c>
    </row>
    <row r="1327" spans="1:3" x14ac:dyDescent="0.4">
      <c r="A1327" s="1">
        <v>44607</v>
      </c>
      <c r="B1327">
        <f>YEAR(カレンダー[[#This Row],[日付]])</f>
        <v>2022</v>
      </c>
      <c r="C1327">
        <f>MONTH(カレンダー[[#This Row],[日付]])</f>
        <v>2</v>
      </c>
    </row>
    <row r="1328" spans="1:3" x14ac:dyDescent="0.4">
      <c r="A1328" s="1">
        <v>44608</v>
      </c>
      <c r="B1328">
        <f>YEAR(カレンダー[[#This Row],[日付]])</f>
        <v>2022</v>
      </c>
      <c r="C1328">
        <f>MONTH(カレンダー[[#This Row],[日付]])</f>
        <v>2</v>
      </c>
    </row>
    <row r="1329" spans="1:3" x14ac:dyDescent="0.4">
      <c r="A1329" s="1">
        <v>44609</v>
      </c>
      <c r="B1329">
        <f>YEAR(カレンダー[[#This Row],[日付]])</f>
        <v>2022</v>
      </c>
      <c r="C1329">
        <f>MONTH(カレンダー[[#This Row],[日付]])</f>
        <v>2</v>
      </c>
    </row>
    <row r="1330" spans="1:3" x14ac:dyDescent="0.4">
      <c r="A1330" s="1">
        <v>44610</v>
      </c>
      <c r="B1330">
        <f>YEAR(カレンダー[[#This Row],[日付]])</f>
        <v>2022</v>
      </c>
      <c r="C1330">
        <f>MONTH(カレンダー[[#This Row],[日付]])</f>
        <v>2</v>
      </c>
    </row>
    <row r="1331" spans="1:3" x14ac:dyDescent="0.4">
      <c r="A1331" s="1">
        <v>44611</v>
      </c>
      <c r="B1331">
        <f>YEAR(カレンダー[[#This Row],[日付]])</f>
        <v>2022</v>
      </c>
      <c r="C1331">
        <f>MONTH(カレンダー[[#This Row],[日付]])</f>
        <v>2</v>
      </c>
    </row>
    <row r="1332" spans="1:3" x14ac:dyDescent="0.4">
      <c r="A1332" s="1">
        <v>44612</v>
      </c>
      <c r="B1332">
        <f>YEAR(カレンダー[[#This Row],[日付]])</f>
        <v>2022</v>
      </c>
      <c r="C1332">
        <f>MONTH(カレンダー[[#This Row],[日付]])</f>
        <v>2</v>
      </c>
    </row>
    <row r="1333" spans="1:3" x14ac:dyDescent="0.4">
      <c r="A1333" s="1">
        <v>44613</v>
      </c>
      <c r="B1333">
        <f>YEAR(カレンダー[[#This Row],[日付]])</f>
        <v>2022</v>
      </c>
      <c r="C1333">
        <f>MONTH(カレンダー[[#This Row],[日付]])</f>
        <v>2</v>
      </c>
    </row>
    <row r="1334" spans="1:3" x14ac:dyDescent="0.4">
      <c r="A1334" s="1">
        <v>44614</v>
      </c>
      <c r="B1334">
        <f>YEAR(カレンダー[[#This Row],[日付]])</f>
        <v>2022</v>
      </c>
      <c r="C1334">
        <f>MONTH(カレンダー[[#This Row],[日付]])</f>
        <v>2</v>
      </c>
    </row>
    <row r="1335" spans="1:3" x14ac:dyDescent="0.4">
      <c r="A1335" s="1">
        <v>44615</v>
      </c>
      <c r="B1335">
        <f>YEAR(カレンダー[[#This Row],[日付]])</f>
        <v>2022</v>
      </c>
      <c r="C1335">
        <f>MONTH(カレンダー[[#This Row],[日付]])</f>
        <v>2</v>
      </c>
    </row>
    <row r="1336" spans="1:3" x14ac:dyDescent="0.4">
      <c r="A1336" s="1">
        <v>44616</v>
      </c>
      <c r="B1336">
        <f>YEAR(カレンダー[[#This Row],[日付]])</f>
        <v>2022</v>
      </c>
      <c r="C1336">
        <f>MONTH(カレンダー[[#This Row],[日付]])</f>
        <v>2</v>
      </c>
    </row>
    <row r="1337" spans="1:3" x14ac:dyDescent="0.4">
      <c r="A1337" s="1">
        <v>44617</v>
      </c>
      <c r="B1337">
        <f>YEAR(カレンダー[[#This Row],[日付]])</f>
        <v>2022</v>
      </c>
      <c r="C1337">
        <f>MONTH(カレンダー[[#This Row],[日付]])</f>
        <v>2</v>
      </c>
    </row>
    <row r="1338" spans="1:3" x14ac:dyDescent="0.4">
      <c r="A1338" s="1">
        <v>44618</v>
      </c>
      <c r="B1338">
        <f>YEAR(カレンダー[[#This Row],[日付]])</f>
        <v>2022</v>
      </c>
      <c r="C1338">
        <f>MONTH(カレンダー[[#This Row],[日付]])</f>
        <v>2</v>
      </c>
    </row>
    <row r="1339" spans="1:3" x14ac:dyDescent="0.4">
      <c r="A1339" s="1">
        <v>44619</v>
      </c>
      <c r="B1339">
        <f>YEAR(カレンダー[[#This Row],[日付]])</f>
        <v>2022</v>
      </c>
      <c r="C1339">
        <f>MONTH(カレンダー[[#This Row],[日付]])</f>
        <v>2</v>
      </c>
    </row>
    <row r="1340" spans="1:3" x14ac:dyDescent="0.4">
      <c r="A1340" s="1">
        <v>44620</v>
      </c>
      <c r="B1340">
        <f>YEAR(カレンダー[[#This Row],[日付]])</f>
        <v>2022</v>
      </c>
      <c r="C1340">
        <f>MONTH(カレンダー[[#This Row],[日付]])</f>
        <v>2</v>
      </c>
    </row>
    <row r="1341" spans="1:3" x14ac:dyDescent="0.4">
      <c r="A1341" s="1">
        <v>44621</v>
      </c>
      <c r="B1341">
        <f>YEAR(カレンダー[[#This Row],[日付]])</f>
        <v>2022</v>
      </c>
      <c r="C1341">
        <f>MONTH(カレンダー[[#This Row],[日付]])</f>
        <v>3</v>
      </c>
    </row>
    <row r="1342" spans="1:3" x14ac:dyDescent="0.4">
      <c r="A1342" s="1">
        <v>44622</v>
      </c>
      <c r="B1342">
        <f>YEAR(カレンダー[[#This Row],[日付]])</f>
        <v>2022</v>
      </c>
      <c r="C1342">
        <f>MONTH(カレンダー[[#This Row],[日付]])</f>
        <v>3</v>
      </c>
    </row>
    <row r="1343" spans="1:3" x14ac:dyDescent="0.4">
      <c r="A1343" s="1">
        <v>44623</v>
      </c>
      <c r="B1343">
        <f>YEAR(カレンダー[[#This Row],[日付]])</f>
        <v>2022</v>
      </c>
      <c r="C1343">
        <f>MONTH(カレンダー[[#This Row],[日付]])</f>
        <v>3</v>
      </c>
    </row>
    <row r="1344" spans="1:3" x14ac:dyDescent="0.4">
      <c r="A1344" s="1">
        <v>44624</v>
      </c>
      <c r="B1344">
        <f>YEAR(カレンダー[[#This Row],[日付]])</f>
        <v>2022</v>
      </c>
      <c r="C1344">
        <f>MONTH(カレンダー[[#This Row],[日付]])</f>
        <v>3</v>
      </c>
    </row>
    <row r="1345" spans="1:3" x14ac:dyDescent="0.4">
      <c r="A1345" s="1">
        <v>44625</v>
      </c>
      <c r="B1345">
        <f>YEAR(カレンダー[[#This Row],[日付]])</f>
        <v>2022</v>
      </c>
      <c r="C1345">
        <f>MONTH(カレンダー[[#This Row],[日付]])</f>
        <v>3</v>
      </c>
    </row>
    <row r="1346" spans="1:3" x14ac:dyDescent="0.4">
      <c r="A1346" s="1">
        <v>44626</v>
      </c>
      <c r="B1346">
        <f>YEAR(カレンダー[[#This Row],[日付]])</f>
        <v>2022</v>
      </c>
      <c r="C1346">
        <f>MONTH(カレンダー[[#This Row],[日付]])</f>
        <v>3</v>
      </c>
    </row>
    <row r="1347" spans="1:3" x14ac:dyDescent="0.4">
      <c r="A1347" s="1">
        <v>44627</v>
      </c>
      <c r="B1347">
        <f>YEAR(カレンダー[[#This Row],[日付]])</f>
        <v>2022</v>
      </c>
      <c r="C1347">
        <f>MONTH(カレンダー[[#This Row],[日付]])</f>
        <v>3</v>
      </c>
    </row>
    <row r="1348" spans="1:3" x14ac:dyDescent="0.4">
      <c r="A1348" s="1">
        <v>44628</v>
      </c>
      <c r="B1348">
        <f>YEAR(カレンダー[[#This Row],[日付]])</f>
        <v>2022</v>
      </c>
      <c r="C1348">
        <f>MONTH(カレンダー[[#This Row],[日付]])</f>
        <v>3</v>
      </c>
    </row>
    <row r="1349" spans="1:3" x14ac:dyDescent="0.4">
      <c r="A1349" s="1">
        <v>44629</v>
      </c>
      <c r="B1349">
        <f>YEAR(カレンダー[[#This Row],[日付]])</f>
        <v>2022</v>
      </c>
      <c r="C1349">
        <f>MONTH(カレンダー[[#This Row],[日付]])</f>
        <v>3</v>
      </c>
    </row>
    <row r="1350" spans="1:3" x14ac:dyDescent="0.4">
      <c r="A1350" s="1">
        <v>44630</v>
      </c>
      <c r="B1350">
        <f>YEAR(カレンダー[[#This Row],[日付]])</f>
        <v>2022</v>
      </c>
      <c r="C1350">
        <f>MONTH(カレンダー[[#This Row],[日付]])</f>
        <v>3</v>
      </c>
    </row>
    <row r="1351" spans="1:3" x14ac:dyDescent="0.4">
      <c r="A1351" s="1">
        <v>44631</v>
      </c>
      <c r="B1351">
        <f>YEAR(カレンダー[[#This Row],[日付]])</f>
        <v>2022</v>
      </c>
      <c r="C1351">
        <f>MONTH(カレンダー[[#This Row],[日付]])</f>
        <v>3</v>
      </c>
    </row>
    <row r="1352" spans="1:3" x14ac:dyDescent="0.4">
      <c r="A1352" s="1">
        <v>44632</v>
      </c>
      <c r="B1352">
        <f>YEAR(カレンダー[[#This Row],[日付]])</f>
        <v>2022</v>
      </c>
      <c r="C1352">
        <f>MONTH(カレンダー[[#This Row],[日付]])</f>
        <v>3</v>
      </c>
    </row>
    <row r="1353" spans="1:3" x14ac:dyDescent="0.4">
      <c r="A1353" s="1">
        <v>44633</v>
      </c>
      <c r="B1353">
        <f>YEAR(カレンダー[[#This Row],[日付]])</f>
        <v>2022</v>
      </c>
      <c r="C1353">
        <f>MONTH(カレンダー[[#This Row],[日付]])</f>
        <v>3</v>
      </c>
    </row>
    <row r="1354" spans="1:3" x14ac:dyDescent="0.4">
      <c r="A1354" s="1">
        <v>44634</v>
      </c>
      <c r="B1354">
        <f>YEAR(カレンダー[[#This Row],[日付]])</f>
        <v>2022</v>
      </c>
      <c r="C1354">
        <f>MONTH(カレンダー[[#This Row],[日付]])</f>
        <v>3</v>
      </c>
    </row>
    <row r="1355" spans="1:3" x14ac:dyDescent="0.4">
      <c r="A1355" s="1">
        <v>44635</v>
      </c>
      <c r="B1355">
        <f>YEAR(カレンダー[[#This Row],[日付]])</f>
        <v>2022</v>
      </c>
      <c r="C1355">
        <f>MONTH(カレンダー[[#This Row],[日付]])</f>
        <v>3</v>
      </c>
    </row>
    <row r="1356" spans="1:3" x14ac:dyDescent="0.4">
      <c r="A1356" s="1">
        <v>44636</v>
      </c>
      <c r="B1356">
        <f>YEAR(カレンダー[[#This Row],[日付]])</f>
        <v>2022</v>
      </c>
      <c r="C1356">
        <f>MONTH(カレンダー[[#This Row],[日付]])</f>
        <v>3</v>
      </c>
    </row>
    <row r="1357" spans="1:3" x14ac:dyDescent="0.4">
      <c r="A1357" s="1">
        <v>44637</v>
      </c>
      <c r="B1357">
        <f>YEAR(カレンダー[[#This Row],[日付]])</f>
        <v>2022</v>
      </c>
      <c r="C1357">
        <f>MONTH(カレンダー[[#This Row],[日付]])</f>
        <v>3</v>
      </c>
    </row>
    <row r="1358" spans="1:3" x14ac:dyDescent="0.4">
      <c r="A1358" s="1">
        <v>44638</v>
      </c>
      <c r="B1358">
        <f>YEAR(カレンダー[[#This Row],[日付]])</f>
        <v>2022</v>
      </c>
      <c r="C1358">
        <f>MONTH(カレンダー[[#This Row],[日付]])</f>
        <v>3</v>
      </c>
    </row>
    <row r="1359" spans="1:3" x14ac:dyDescent="0.4">
      <c r="A1359" s="1">
        <v>44639</v>
      </c>
      <c r="B1359">
        <f>YEAR(カレンダー[[#This Row],[日付]])</f>
        <v>2022</v>
      </c>
      <c r="C1359">
        <f>MONTH(カレンダー[[#This Row],[日付]])</f>
        <v>3</v>
      </c>
    </row>
    <row r="1360" spans="1:3" x14ac:dyDescent="0.4">
      <c r="A1360" s="1">
        <v>44640</v>
      </c>
      <c r="B1360">
        <f>YEAR(カレンダー[[#This Row],[日付]])</f>
        <v>2022</v>
      </c>
      <c r="C1360">
        <f>MONTH(カレンダー[[#This Row],[日付]])</f>
        <v>3</v>
      </c>
    </row>
    <row r="1361" spans="1:3" x14ac:dyDescent="0.4">
      <c r="A1361" s="1">
        <v>44641</v>
      </c>
      <c r="B1361">
        <f>YEAR(カレンダー[[#This Row],[日付]])</f>
        <v>2022</v>
      </c>
      <c r="C1361">
        <f>MONTH(カレンダー[[#This Row],[日付]])</f>
        <v>3</v>
      </c>
    </row>
    <row r="1362" spans="1:3" x14ac:dyDescent="0.4">
      <c r="A1362" s="1">
        <v>44642</v>
      </c>
      <c r="B1362">
        <f>YEAR(カレンダー[[#This Row],[日付]])</f>
        <v>2022</v>
      </c>
      <c r="C1362">
        <f>MONTH(カレンダー[[#This Row],[日付]])</f>
        <v>3</v>
      </c>
    </row>
    <row r="1363" spans="1:3" x14ac:dyDescent="0.4">
      <c r="A1363" s="1">
        <v>44643</v>
      </c>
      <c r="B1363">
        <f>YEAR(カレンダー[[#This Row],[日付]])</f>
        <v>2022</v>
      </c>
      <c r="C1363">
        <f>MONTH(カレンダー[[#This Row],[日付]])</f>
        <v>3</v>
      </c>
    </row>
    <row r="1364" spans="1:3" x14ac:dyDescent="0.4">
      <c r="A1364" s="1">
        <v>44644</v>
      </c>
      <c r="B1364">
        <f>YEAR(カレンダー[[#This Row],[日付]])</f>
        <v>2022</v>
      </c>
      <c r="C1364">
        <f>MONTH(カレンダー[[#This Row],[日付]])</f>
        <v>3</v>
      </c>
    </row>
    <row r="1365" spans="1:3" x14ac:dyDescent="0.4">
      <c r="A1365" s="1">
        <v>44645</v>
      </c>
      <c r="B1365">
        <f>YEAR(カレンダー[[#This Row],[日付]])</f>
        <v>2022</v>
      </c>
      <c r="C1365">
        <f>MONTH(カレンダー[[#This Row],[日付]])</f>
        <v>3</v>
      </c>
    </row>
    <row r="1366" spans="1:3" x14ac:dyDescent="0.4">
      <c r="A1366" s="1">
        <v>44646</v>
      </c>
      <c r="B1366">
        <f>YEAR(カレンダー[[#This Row],[日付]])</f>
        <v>2022</v>
      </c>
      <c r="C1366">
        <f>MONTH(カレンダー[[#This Row],[日付]])</f>
        <v>3</v>
      </c>
    </row>
    <row r="1367" spans="1:3" x14ac:dyDescent="0.4">
      <c r="A1367" s="1">
        <v>44647</v>
      </c>
      <c r="B1367">
        <f>YEAR(カレンダー[[#This Row],[日付]])</f>
        <v>2022</v>
      </c>
      <c r="C1367">
        <f>MONTH(カレンダー[[#This Row],[日付]])</f>
        <v>3</v>
      </c>
    </row>
    <row r="1368" spans="1:3" x14ac:dyDescent="0.4">
      <c r="A1368" s="1">
        <v>44648</v>
      </c>
      <c r="B1368">
        <f>YEAR(カレンダー[[#This Row],[日付]])</f>
        <v>2022</v>
      </c>
      <c r="C1368">
        <f>MONTH(カレンダー[[#This Row],[日付]])</f>
        <v>3</v>
      </c>
    </row>
    <row r="1369" spans="1:3" x14ac:dyDescent="0.4">
      <c r="A1369" s="1">
        <v>44649</v>
      </c>
      <c r="B1369">
        <f>YEAR(カレンダー[[#This Row],[日付]])</f>
        <v>2022</v>
      </c>
      <c r="C1369">
        <f>MONTH(カレンダー[[#This Row],[日付]])</f>
        <v>3</v>
      </c>
    </row>
    <row r="1370" spans="1:3" x14ac:dyDescent="0.4">
      <c r="A1370" s="1">
        <v>44650</v>
      </c>
      <c r="B1370">
        <f>YEAR(カレンダー[[#This Row],[日付]])</f>
        <v>2022</v>
      </c>
      <c r="C1370">
        <f>MONTH(カレンダー[[#This Row],[日付]])</f>
        <v>3</v>
      </c>
    </row>
    <row r="1371" spans="1:3" x14ac:dyDescent="0.4">
      <c r="A1371" s="1">
        <v>44651</v>
      </c>
      <c r="B1371">
        <f>YEAR(カレンダー[[#This Row],[日付]])</f>
        <v>2022</v>
      </c>
      <c r="C1371">
        <f>MONTH(カレンダー[[#This Row],[日付]])</f>
        <v>3</v>
      </c>
    </row>
    <row r="1372" spans="1:3" x14ac:dyDescent="0.4">
      <c r="A1372" s="1">
        <v>44652</v>
      </c>
      <c r="B1372">
        <f>YEAR(カレンダー[[#This Row],[日付]])</f>
        <v>2022</v>
      </c>
      <c r="C1372">
        <f>MONTH(カレンダー[[#This Row],[日付]])</f>
        <v>4</v>
      </c>
    </row>
    <row r="1373" spans="1:3" x14ac:dyDescent="0.4">
      <c r="A1373" s="1">
        <v>44653</v>
      </c>
      <c r="B1373">
        <f>YEAR(カレンダー[[#This Row],[日付]])</f>
        <v>2022</v>
      </c>
      <c r="C1373">
        <f>MONTH(カレンダー[[#This Row],[日付]])</f>
        <v>4</v>
      </c>
    </row>
    <row r="1374" spans="1:3" x14ac:dyDescent="0.4">
      <c r="A1374" s="1">
        <v>44654</v>
      </c>
      <c r="B1374">
        <f>YEAR(カレンダー[[#This Row],[日付]])</f>
        <v>2022</v>
      </c>
      <c r="C1374">
        <f>MONTH(カレンダー[[#This Row],[日付]])</f>
        <v>4</v>
      </c>
    </row>
    <row r="1375" spans="1:3" x14ac:dyDescent="0.4">
      <c r="A1375" s="1">
        <v>44655</v>
      </c>
      <c r="B1375">
        <f>YEAR(カレンダー[[#This Row],[日付]])</f>
        <v>2022</v>
      </c>
      <c r="C1375">
        <f>MONTH(カレンダー[[#This Row],[日付]])</f>
        <v>4</v>
      </c>
    </row>
    <row r="1376" spans="1:3" x14ac:dyDescent="0.4">
      <c r="A1376" s="1">
        <v>44656</v>
      </c>
      <c r="B1376">
        <f>YEAR(カレンダー[[#This Row],[日付]])</f>
        <v>2022</v>
      </c>
      <c r="C1376">
        <f>MONTH(カレンダー[[#This Row],[日付]])</f>
        <v>4</v>
      </c>
    </row>
    <row r="1377" spans="1:3" x14ac:dyDescent="0.4">
      <c r="A1377" s="1">
        <v>44657</v>
      </c>
      <c r="B1377">
        <f>YEAR(カレンダー[[#This Row],[日付]])</f>
        <v>2022</v>
      </c>
      <c r="C1377">
        <f>MONTH(カレンダー[[#This Row],[日付]])</f>
        <v>4</v>
      </c>
    </row>
    <row r="1378" spans="1:3" x14ac:dyDescent="0.4">
      <c r="A1378" s="1">
        <v>44658</v>
      </c>
      <c r="B1378">
        <f>YEAR(カレンダー[[#This Row],[日付]])</f>
        <v>2022</v>
      </c>
      <c r="C1378">
        <f>MONTH(カレンダー[[#This Row],[日付]])</f>
        <v>4</v>
      </c>
    </row>
    <row r="1379" spans="1:3" x14ac:dyDescent="0.4">
      <c r="A1379" s="1">
        <v>44659</v>
      </c>
      <c r="B1379">
        <f>YEAR(カレンダー[[#This Row],[日付]])</f>
        <v>2022</v>
      </c>
      <c r="C1379">
        <f>MONTH(カレンダー[[#This Row],[日付]])</f>
        <v>4</v>
      </c>
    </row>
    <row r="1380" spans="1:3" x14ac:dyDescent="0.4">
      <c r="A1380" s="1">
        <v>44660</v>
      </c>
      <c r="B1380">
        <f>YEAR(カレンダー[[#This Row],[日付]])</f>
        <v>2022</v>
      </c>
      <c r="C1380">
        <f>MONTH(カレンダー[[#This Row],[日付]])</f>
        <v>4</v>
      </c>
    </row>
    <row r="1381" spans="1:3" x14ac:dyDescent="0.4">
      <c r="A1381" s="1">
        <v>44661</v>
      </c>
      <c r="B1381">
        <f>YEAR(カレンダー[[#This Row],[日付]])</f>
        <v>2022</v>
      </c>
      <c r="C1381">
        <f>MONTH(カレンダー[[#This Row],[日付]])</f>
        <v>4</v>
      </c>
    </row>
    <row r="1382" spans="1:3" x14ac:dyDescent="0.4">
      <c r="A1382" s="1">
        <v>44662</v>
      </c>
      <c r="B1382">
        <f>YEAR(カレンダー[[#This Row],[日付]])</f>
        <v>2022</v>
      </c>
      <c r="C1382">
        <f>MONTH(カレンダー[[#This Row],[日付]])</f>
        <v>4</v>
      </c>
    </row>
    <row r="1383" spans="1:3" x14ac:dyDescent="0.4">
      <c r="A1383" s="1">
        <v>44663</v>
      </c>
      <c r="B1383">
        <f>YEAR(カレンダー[[#This Row],[日付]])</f>
        <v>2022</v>
      </c>
      <c r="C1383">
        <f>MONTH(カレンダー[[#This Row],[日付]])</f>
        <v>4</v>
      </c>
    </row>
    <row r="1384" spans="1:3" x14ac:dyDescent="0.4">
      <c r="A1384" s="1">
        <v>44664</v>
      </c>
      <c r="B1384">
        <f>YEAR(カレンダー[[#This Row],[日付]])</f>
        <v>2022</v>
      </c>
      <c r="C1384">
        <f>MONTH(カレンダー[[#This Row],[日付]])</f>
        <v>4</v>
      </c>
    </row>
    <row r="1385" spans="1:3" x14ac:dyDescent="0.4">
      <c r="A1385" s="1">
        <v>44665</v>
      </c>
      <c r="B1385">
        <f>YEAR(カレンダー[[#This Row],[日付]])</f>
        <v>2022</v>
      </c>
      <c r="C1385">
        <f>MONTH(カレンダー[[#This Row],[日付]])</f>
        <v>4</v>
      </c>
    </row>
    <row r="1386" spans="1:3" x14ac:dyDescent="0.4">
      <c r="A1386" s="1">
        <v>44666</v>
      </c>
      <c r="B1386">
        <f>YEAR(カレンダー[[#This Row],[日付]])</f>
        <v>2022</v>
      </c>
      <c r="C1386">
        <f>MONTH(カレンダー[[#This Row],[日付]])</f>
        <v>4</v>
      </c>
    </row>
    <row r="1387" spans="1:3" x14ac:dyDescent="0.4">
      <c r="A1387" s="1">
        <v>44667</v>
      </c>
      <c r="B1387">
        <f>YEAR(カレンダー[[#This Row],[日付]])</f>
        <v>2022</v>
      </c>
      <c r="C1387">
        <f>MONTH(カレンダー[[#This Row],[日付]])</f>
        <v>4</v>
      </c>
    </row>
    <row r="1388" spans="1:3" x14ac:dyDescent="0.4">
      <c r="A1388" s="1">
        <v>44668</v>
      </c>
      <c r="B1388">
        <f>YEAR(カレンダー[[#This Row],[日付]])</f>
        <v>2022</v>
      </c>
      <c r="C1388">
        <f>MONTH(カレンダー[[#This Row],[日付]])</f>
        <v>4</v>
      </c>
    </row>
    <row r="1389" spans="1:3" x14ac:dyDescent="0.4">
      <c r="A1389" s="1">
        <v>44669</v>
      </c>
      <c r="B1389">
        <f>YEAR(カレンダー[[#This Row],[日付]])</f>
        <v>2022</v>
      </c>
      <c r="C1389">
        <f>MONTH(カレンダー[[#This Row],[日付]])</f>
        <v>4</v>
      </c>
    </row>
    <row r="1390" spans="1:3" x14ac:dyDescent="0.4">
      <c r="A1390" s="1">
        <v>44670</v>
      </c>
      <c r="B1390">
        <f>YEAR(カレンダー[[#This Row],[日付]])</f>
        <v>2022</v>
      </c>
      <c r="C1390">
        <f>MONTH(カレンダー[[#This Row],[日付]])</f>
        <v>4</v>
      </c>
    </row>
    <row r="1391" spans="1:3" x14ac:dyDescent="0.4">
      <c r="A1391" s="1">
        <v>44671</v>
      </c>
      <c r="B1391">
        <f>YEAR(カレンダー[[#This Row],[日付]])</f>
        <v>2022</v>
      </c>
      <c r="C1391">
        <f>MONTH(カレンダー[[#This Row],[日付]])</f>
        <v>4</v>
      </c>
    </row>
    <row r="1392" spans="1:3" x14ac:dyDescent="0.4">
      <c r="A1392" s="1">
        <v>44672</v>
      </c>
      <c r="B1392">
        <f>YEAR(カレンダー[[#This Row],[日付]])</f>
        <v>2022</v>
      </c>
      <c r="C1392">
        <f>MONTH(カレンダー[[#This Row],[日付]])</f>
        <v>4</v>
      </c>
    </row>
    <row r="1393" spans="1:3" x14ac:dyDescent="0.4">
      <c r="A1393" s="1">
        <v>44673</v>
      </c>
      <c r="B1393">
        <f>YEAR(カレンダー[[#This Row],[日付]])</f>
        <v>2022</v>
      </c>
      <c r="C1393">
        <f>MONTH(カレンダー[[#This Row],[日付]])</f>
        <v>4</v>
      </c>
    </row>
    <row r="1394" spans="1:3" x14ac:dyDescent="0.4">
      <c r="A1394" s="1">
        <v>44674</v>
      </c>
      <c r="B1394">
        <f>YEAR(カレンダー[[#This Row],[日付]])</f>
        <v>2022</v>
      </c>
      <c r="C1394">
        <f>MONTH(カレンダー[[#This Row],[日付]])</f>
        <v>4</v>
      </c>
    </row>
    <row r="1395" spans="1:3" x14ac:dyDescent="0.4">
      <c r="A1395" s="1">
        <v>44675</v>
      </c>
      <c r="B1395">
        <f>YEAR(カレンダー[[#This Row],[日付]])</f>
        <v>2022</v>
      </c>
      <c r="C1395">
        <f>MONTH(カレンダー[[#This Row],[日付]])</f>
        <v>4</v>
      </c>
    </row>
    <row r="1396" spans="1:3" x14ac:dyDescent="0.4">
      <c r="A1396" s="1">
        <v>44676</v>
      </c>
      <c r="B1396">
        <f>YEAR(カレンダー[[#This Row],[日付]])</f>
        <v>2022</v>
      </c>
      <c r="C1396">
        <f>MONTH(カレンダー[[#This Row],[日付]])</f>
        <v>4</v>
      </c>
    </row>
    <row r="1397" spans="1:3" x14ac:dyDescent="0.4">
      <c r="A1397" s="1">
        <v>44677</v>
      </c>
      <c r="B1397">
        <f>YEAR(カレンダー[[#This Row],[日付]])</f>
        <v>2022</v>
      </c>
      <c r="C1397">
        <f>MONTH(カレンダー[[#This Row],[日付]])</f>
        <v>4</v>
      </c>
    </row>
    <row r="1398" spans="1:3" x14ac:dyDescent="0.4">
      <c r="A1398" s="1">
        <v>44678</v>
      </c>
      <c r="B1398">
        <f>YEAR(カレンダー[[#This Row],[日付]])</f>
        <v>2022</v>
      </c>
      <c r="C1398">
        <f>MONTH(カレンダー[[#This Row],[日付]])</f>
        <v>4</v>
      </c>
    </row>
    <row r="1399" spans="1:3" x14ac:dyDescent="0.4">
      <c r="A1399" s="1">
        <v>44679</v>
      </c>
      <c r="B1399">
        <f>YEAR(カレンダー[[#This Row],[日付]])</f>
        <v>2022</v>
      </c>
      <c r="C1399">
        <f>MONTH(カレンダー[[#This Row],[日付]])</f>
        <v>4</v>
      </c>
    </row>
    <row r="1400" spans="1:3" x14ac:dyDescent="0.4">
      <c r="A1400" s="1">
        <v>44680</v>
      </c>
      <c r="B1400">
        <f>YEAR(カレンダー[[#This Row],[日付]])</f>
        <v>2022</v>
      </c>
      <c r="C1400">
        <f>MONTH(カレンダー[[#This Row],[日付]])</f>
        <v>4</v>
      </c>
    </row>
    <row r="1401" spans="1:3" x14ac:dyDescent="0.4">
      <c r="A1401" s="1">
        <v>44681</v>
      </c>
      <c r="B1401">
        <f>YEAR(カレンダー[[#This Row],[日付]])</f>
        <v>2022</v>
      </c>
      <c r="C1401">
        <f>MONTH(カレンダー[[#This Row],[日付]])</f>
        <v>4</v>
      </c>
    </row>
    <row r="1402" spans="1:3" x14ac:dyDescent="0.4">
      <c r="A1402" s="1">
        <v>44682</v>
      </c>
      <c r="B1402">
        <f>YEAR(カレンダー[[#This Row],[日付]])</f>
        <v>2022</v>
      </c>
      <c r="C1402">
        <f>MONTH(カレンダー[[#This Row],[日付]])</f>
        <v>5</v>
      </c>
    </row>
    <row r="1403" spans="1:3" x14ac:dyDescent="0.4">
      <c r="A1403" s="1">
        <v>44683</v>
      </c>
      <c r="B1403">
        <f>YEAR(カレンダー[[#This Row],[日付]])</f>
        <v>2022</v>
      </c>
      <c r="C1403">
        <f>MONTH(カレンダー[[#This Row],[日付]])</f>
        <v>5</v>
      </c>
    </row>
    <row r="1404" spans="1:3" x14ac:dyDescent="0.4">
      <c r="A1404" s="1">
        <v>44684</v>
      </c>
      <c r="B1404">
        <f>YEAR(カレンダー[[#This Row],[日付]])</f>
        <v>2022</v>
      </c>
      <c r="C1404">
        <f>MONTH(カレンダー[[#This Row],[日付]])</f>
        <v>5</v>
      </c>
    </row>
    <row r="1405" spans="1:3" x14ac:dyDescent="0.4">
      <c r="A1405" s="1">
        <v>44685</v>
      </c>
      <c r="B1405">
        <f>YEAR(カレンダー[[#This Row],[日付]])</f>
        <v>2022</v>
      </c>
      <c r="C1405">
        <f>MONTH(カレンダー[[#This Row],[日付]])</f>
        <v>5</v>
      </c>
    </row>
    <row r="1406" spans="1:3" x14ac:dyDescent="0.4">
      <c r="A1406" s="1">
        <v>44686</v>
      </c>
      <c r="B1406">
        <f>YEAR(カレンダー[[#This Row],[日付]])</f>
        <v>2022</v>
      </c>
      <c r="C1406">
        <f>MONTH(カレンダー[[#This Row],[日付]])</f>
        <v>5</v>
      </c>
    </row>
    <row r="1407" spans="1:3" x14ac:dyDescent="0.4">
      <c r="A1407" s="1">
        <v>44687</v>
      </c>
      <c r="B1407">
        <f>YEAR(カレンダー[[#This Row],[日付]])</f>
        <v>2022</v>
      </c>
      <c r="C1407">
        <f>MONTH(カレンダー[[#This Row],[日付]])</f>
        <v>5</v>
      </c>
    </row>
    <row r="1408" spans="1:3" x14ac:dyDescent="0.4">
      <c r="A1408" s="1">
        <v>44688</v>
      </c>
      <c r="B1408">
        <f>YEAR(カレンダー[[#This Row],[日付]])</f>
        <v>2022</v>
      </c>
      <c r="C1408">
        <f>MONTH(カレンダー[[#This Row],[日付]])</f>
        <v>5</v>
      </c>
    </row>
    <row r="1409" spans="1:3" x14ac:dyDescent="0.4">
      <c r="A1409" s="1">
        <v>44689</v>
      </c>
      <c r="B1409">
        <f>YEAR(カレンダー[[#This Row],[日付]])</f>
        <v>2022</v>
      </c>
      <c r="C1409">
        <f>MONTH(カレンダー[[#This Row],[日付]])</f>
        <v>5</v>
      </c>
    </row>
    <row r="1410" spans="1:3" x14ac:dyDescent="0.4">
      <c r="A1410" s="1">
        <v>44690</v>
      </c>
      <c r="B1410">
        <f>YEAR(カレンダー[[#This Row],[日付]])</f>
        <v>2022</v>
      </c>
      <c r="C1410">
        <f>MONTH(カレンダー[[#This Row],[日付]])</f>
        <v>5</v>
      </c>
    </row>
    <row r="1411" spans="1:3" x14ac:dyDescent="0.4">
      <c r="A1411" s="1">
        <v>44691</v>
      </c>
      <c r="B1411">
        <f>YEAR(カレンダー[[#This Row],[日付]])</f>
        <v>2022</v>
      </c>
      <c r="C1411">
        <f>MONTH(カレンダー[[#This Row],[日付]])</f>
        <v>5</v>
      </c>
    </row>
    <row r="1412" spans="1:3" x14ac:dyDescent="0.4">
      <c r="A1412" s="1">
        <v>44692</v>
      </c>
      <c r="B1412">
        <f>YEAR(カレンダー[[#This Row],[日付]])</f>
        <v>2022</v>
      </c>
      <c r="C1412">
        <f>MONTH(カレンダー[[#This Row],[日付]])</f>
        <v>5</v>
      </c>
    </row>
    <row r="1413" spans="1:3" x14ac:dyDescent="0.4">
      <c r="A1413" s="1">
        <v>44693</v>
      </c>
      <c r="B1413">
        <f>YEAR(カレンダー[[#This Row],[日付]])</f>
        <v>2022</v>
      </c>
      <c r="C1413">
        <f>MONTH(カレンダー[[#This Row],[日付]])</f>
        <v>5</v>
      </c>
    </row>
    <row r="1414" spans="1:3" x14ac:dyDescent="0.4">
      <c r="A1414" s="1">
        <v>44694</v>
      </c>
      <c r="B1414">
        <f>YEAR(カレンダー[[#This Row],[日付]])</f>
        <v>2022</v>
      </c>
      <c r="C1414">
        <f>MONTH(カレンダー[[#This Row],[日付]])</f>
        <v>5</v>
      </c>
    </row>
    <row r="1415" spans="1:3" x14ac:dyDescent="0.4">
      <c r="A1415" s="1">
        <v>44695</v>
      </c>
      <c r="B1415">
        <f>YEAR(カレンダー[[#This Row],[日付]])</f>
        <v>2022</v>
      </c>
      <c r="C1415">
        <f>MONTH(カレンダー[[#This Row],[日付]])</f>
        <v>5</v>
      </c>
    </row>
    <row r="1416" spans="1:3" x14ac:dyDescent="0.4">
      <c r="A1416" s="1">
        <v>44696</v>
      </c>
      <c r="B1416">
        <f>YEAR(カレンダー[[#This Row],[日付]])</f>
        <v>2022</v>
      </c>
      <c r="C1416">
        <f>MONTH(カレンダー[[#This Row],[日付]])</f>
        <v>5</v>
      </c>
    </row>
    <row r="1417" spans="1:3" x14ac:dyDescent="0.4">
      <c r="A1417" s="1">
        <v>44697</v>
      </c>
      <c r="B1417">
        <f>YEAR(カレンダー[[#This Row],[日付]])</f>
        <v>2022</v>
      </c>
      <c r="C1417">
        <f>MONTH(カレンダー[[#This Row],[日付]])</f>
        <v>5</v>
      </c>
    </row>
    <row r="1418" spans="1:3" x14ac:dyDescent="0.4">
      <c r="A1418" s="1">
        <v>44698</v>
      </c>
      <c r="B1418">
        <f>YEAR(カレンダー[[#This Row],[日付]])</f>
        <v>2022</v>
      </c>
      <c r="C1418">
        <f>MONTH(カレンダー[[#This Row],[日付]])</f>
        <v>5</v>
      </c>
    </row>
    <row r="1419" spans="1:3" x14ac:dyDescent="0.4">
      <c r="A1419" s="1">
        <v>44699</v>
      </c>
      <c r="B1419">
        <f>YEAR(カレンダー[[#This Row],[日付]])</f>
        <v>2022</v>
      </c>
      <c r="C1419">
        <f>MONTH(カレンダー[[#This Row],[日付]])</f>
        <v>5</v>
      </c>
    </row>
    <row r="1420" spans="1:3" x14ac:dyDescent="0.4">
      <c r="A1420" s="1">
        <v>44700</v>
      </c>
      <c r="B1420">
        <f>YEAR(カレンダー[[#This Row],[日付]])</f>
        <v>2022</v>
      </c>
      <c r="C1420">
        <f>MONTH(カレンダー[[#This Row],[日付]])</f>
        <v>5</v>
      </c>
    </row>
    <row r="1421" spans="1:3" x14ac:dyDescent="0.4">
      <c r="A1421" s="1">
        <v>44701</v>
      </c>
      <c r="B1421">
        <f>YEAR(カレンダー[[#This Row],[日付]])</f>
        <v>2022</v>
      </c>
      <c r="C1421">
        <f>MONTH(カレンダー[[#This Row],[日付]])</f>
        <v>5</v>
      </c>
    </row>
    <row r="1422" spans="1:3" x14ac:dyDescent="0.4">
      <c r="A1422" s="1">
        <v>44702</v>
      </c>
      <c r="B1422">
        <f>YEAR(カレンダー[[#This Row],[日付]])</f>
        <v>2022</v>
      </c>
      <c r="C1422">
        <f>MONTH(カレンダー[[#This Row],[日付]])</f>
        <v>5</v>
      </c>
    </row>
    <row r="1423" spans="1:3" x14ac:dyDescent="0.4">
      <c r="A1423" s="1">
        <v>44703</v>
      </c>
      <c r="B1423">
        <f>YEAR(カレンダー[[#This Row],[日付]])</f>
        <v>2022</v>
      </c>
      <c r="C1423">
        <f>MONTH(カレンダー[[#This Row],[日付]])</f>
        <v>5</v>
      </c>
    </row>
    <row r="1424" spans="1:3" x14ac:dyDescent="0.4">
      <c r="A1424" s="1">
        <v>44704</v>
      </c>
      <c r="B1424">
        <f>YEAR(カレンダー[[#This Row],[日付]])</f>
        <v>2022</v>
      </c>
      <c r="C1424">
        <f>MONTH(カレンダー[[#This Row],[日付]])</f>
        <v>5</v>
      </c>
    </row>
    <row r="1425" spans="1:3" x14ac:dyDescent="0.4">
      <c r="A1425" s="1">
        <v>44705</v>
      </c>
      <c r="B1425">
        <f>YEAR(カレンダー[[#This Row],[日付]])</f>
        <v>2022</v>
      </c>
      <c r="C1425">
        <f>MONTH(カレンダー[[#This Row],[日付]])</f>
        <v>5</v>
      </c>
    </row>
    <row r="1426" spans="1:3" x14ac:dyDescent="0.4">
      <c r="A1426" s="1">
        <v>44706</v>
      </c>
      <c r="B1426">
        <f>YEAR(カレンダー[[#This Row],[日付]])</f>
        <v>2022</v>
      </c>
      <c r="C1426">
        <f>MONTH(カレンダー[[#This Row],[日付]])</f>
        <v>5</v>
      </c>
    </row>
    <row r="1427" spans="1:3" x14ac:dyDescent="0.4">
      <c r="A1427" s="1">
        <v>44707</v>
      </c>
      <c r="B1427">
        <f>YEAR(カレンダー[[#This Row],[日付]])</f>
        <v>2022</v>
      </c>
      <c r="C1427">
        <f>MONTH(カレンダー[[#This Row],[日付]])</f>
        <v>5</v>
      </c>
    </row>
    <row r="1428" spans="1:3" x14ac:dyDescent="0.4">
      <c r="A1428" s="1">
        <v>44708</v>
      </c>
      <c r="B1428">
        <f>YEAR(カレンダー[[#This Row],[日付]])</f>
        <v>2022</v>
      </c>
      <c r="C1428">
        <f>MONTH(カレンダー[[#This Row],[日付]])</f>
        <v>5</v>
      </c>
    </row>
    <row r="1429" spans="1:3" x14ac:dyDescent="0.4">
      <c r="A1429" s="1">
        <v>44709</v>
      </c>
      <c r="B1429">
        <f>YEAR(カレンダー[[#This Row],[日付]])</f>
        <v>2022</v>
      </c>
      <c r="C1429">
        <f>MONTH(カレンダー[[#This Row],[日付]])</f>
        <v>5</v>
      </c>
    </row>
    <row r="1430" spans="1:3" x14ac:dyDescent="0.4">
      <c r="A1430" s="1">
        <v>44710</v>
      </c>
      <c r="B1430">
        <f>YEAR(カレンダー[[#This Row],[日付]])</f>
        <v>2022</v>
      </c>
      <c r="C1430">
        <f>MONTH(カレンダー[[#This Row],[日付]])</f>
        <v>5</v>
      </c>
    </row>
    <row r="1431" spans="1:3" x14ac:dyDescent="0.4">
      <c r="A1431" s="1">
        <v>44711</v>
      </c>
      <c r="B1431">
        <f>YEAR(カレンダー[[#This Row],[日付]])</f>
        <v>2022</v>
      </c>
      <c r="C1431">
        <f>MONTH(カレンダー[[#This Row],[日付]])</f>
        <v>5</v>
      </c>
    </row>
    <row r="1432" spans="1:3" x14ac:dyDescent="0.4">
      <c r="A1432" s="1">
        <v>44712</v>
      </c>
      <c r="B1432">
        <f>YEAR(カレンダー[[#This Row],[日付]])</f>
        <v>2022</v>
      </c>
      <c r="C1432">
        <f>MONTH(カレンダー[[#This Row],[日付]])</f>
        <v>5</v>
      </c>
    </row>
    <row r="1433" spans="1:3" x14ac:dyDescent="0.4">
      <c r="A1433" s="1">
        <v>44713</v>
      </c>
      <c r="B1433">
        <f>YEAR(カレンダー[[#This Row],[日付]])</f>
        <v>2022</v>
      </c>
      <c r="C1433">
        <f>MONTH(カレンダー[[#This Row],[日付]])</f>
        <v>6</v>
      </c>
    </row>
    <row r="1434" spans="1:3" x14ac:dyDescent="0.4">
      <c r="A1434" s="1">
        <v>44714</v>
      </c>
      <c r="B1434">
        <f>YEAR(カレンダー[[#This Row],[日付]])</f>
        <v>2022</v>
      </c>
      <c r="C1434">
        <f>MONTH(カレンダー[[#This Row],[日付]])</f>
        <v>6</v>
      </c>
    </row>
    <row r="1435" spans="1:3" x14ac:dyDescent="0.4">
      <c r="A1435" s="1">
        <v>44715</v>
      </c>
      <c r="B1435">
        <f>YEAR(カレンダー[[#This Row],[日付]])</f>
        <v>2022</v>
      </c>
      <c r="C1435">
        <f>MONTH(カレンダー[[#This Row],[日付]])</f>
        <v>6</v>
      </c>
    </row>
    <row r="1436" spans="1:3" x14ac:dyDescent="0.4">
      <c r="A1436" s="1">
        <v>44716</v>
      </c>
      <c r="B1436">
        <f>YEAR(カレンダー[[#This Row],[日付]])</f>
        <v>2022</v>
      </c>
      <c r="C1436">
        <f>MONTH(カレンダー[[#This Row],[日付]])</f>
        <v>6</v>
      </c>
    </row>
    <row r="1437" spans="1:3" x14ac:dyDescent="0.4">
      <c r="A1437" s="1">
        <v>44717</v>
      </c>
      <c r="B1437">
        <f>YEAR(カレンダー[[#This Row],[日付]])</f>
        <v>2022</v>
      </c>
      <c r="C1437">
        <f>MONTH(カレンダー[[#This Row],[日付]])</f>
        <v>6</v>
      </c>
    </row>
    <row r="1438" spans="1:3" x14ac:dyDescent="0.4">
      <c r="A1438" s="1">
        <v>44718</v>
      </c>
      <c r="B1438">
        <f>YEAR(カレンダー[[#This Row],[日付]])</f>
        <v>2022</v>
      </c>
      <c r="C1438">
        <f>MONTH(カレンダー[[#This Row],[日付]])</f>
        <v>6</v>
      </c>
    </row>
    <row r="1439" spans="1:3" x14ac:dyDescent="0.4">
      <c r="A1439" s="1">
        <v>44719</v>
      </c>
      <c r="B1439">
        <f>YEAR(カレンダー[[#This Row],[日付]])</f>
        <v>2022</v>
      </c>
      <c r="C1439">
        <f>MONTH(カレンダー[[#This Row],[日付]])</f>
        <v>6</v>
      </c>
    </row>
    <row r="1440" spans="1:3" x14ac:dyDescent="0.4">
      <c r="A1440" s="1">
        <v>44720</v>
      </c>
      <c r="B1440">
        <f>YEAR(カレンダー[[#This Row],[日付]])</f>
        <v>2022</v>
      </c>
      <c r="C1440">
        <f>MONTH(カレンダー[[#This Row],[日付]])</f>
        <v>6</v>
      </c>
    </row>
    <row r="1441" spans="1:3" x14ac:dyDescent="0.4">
      <c r="A1441" s="1">
        <v>44721</v>
      </c>
      <c r="B1441">
        <f>YEAR(カレンダー[[#This Row],[日付]])</f>
        <v>2022</v>
      </c>
      <c r="C1441">
        <f>MONTH(カレンダー[[#This Row],[日付]])</f>
        <v>6</v>
      </c>
    </row>
    <row r="1442" spans="1:3" x14ac:dyDescent="0.4">
      <c r="A1442" s="1">
        <v>44722</v>
      </c>
      <c r="B1442">
        <f>YEAR(カレンダー[[#This Row],[日付]])</f>
        <v>2022</v>
      </c>
      <c r="C1442">
        <f>MONTH(カレンダー[[#This Row],[日付]])</f>
        <v>6</v>
      </c>
    </row>
    <row r="1443" spans="1:3" x14ac:dyDescent="0.4">
      <c r="A1443" s="1">
        <v>44723</v>
      </c>
      <c r="B1443">
        <f>YEAR(カレンダー[[#This Row],[日付]])</f>
        <v>2022</v>
      </c>
      <c r="C1443">
        <f>MONTH(カレンダー[[#This Row],[日付]])</f>
        <v>6</v>
      </c>
    </row>
    <row r="1444" spans="1:3" x14ac:dyDescent="0.4">
      <c r="A1444" s="1">
        <v>44724</v>
      </c>
      <c r="B1444">
        <f>YEAR(カレンダー[[#This Row],[日付]])</f>
        <v>2022</v>
      </c>
      <c r="C1444">
        <f>MONTH(カレンダー[[#This Row],[日付]])</f>
        <v>6</v>
      </c>
    </row>
    <row r="1445" spans="1:3" x14ac:dyDescent="0.4">
      <c r="A1445" s="1">
        <v>44725</v>
      </c>
      <c r="B1445">
        <f>YEAR(カレンダー[[#This Row],[日付]])</f>
        <v>2022</v>
      </c>
      <c r="C1445">
        <f>MONTH(カレンダー[[#This Row],[日付]])</f>
        <v>6</v>
      </c>
    </row>
    <row r="1446" spans="1:3" x14ac:dyDescent="0.4">
      <c r="A1446" s="1">
        <v>44726</v>
      </c>
      <c r="B1446">
        <f>YEAR(カレンダー[[#This Row],[日付]])</f>
        <v>2022</v>
      </c>
      <c r="C1446">
        <f>MONTH(カレンダー[[#This Row],[日付]])</f>
        <v>6</v>
      </c>
    </row>
    <row r="1447" spans="1:3" x14ac:dyDescent="0.4">
      <c r="A1447" s="1">
        <v>44727</v>
      </c>
      <c r="B1447">
        <f>YEAR(カレンダー[[#This Row],[日付]])</f>
        <v>2022</v>
      </c>
      <c r="C1447">
        <f>MONTH(カレンダー[[#This Row],[日付]])</f>
        <v>6</v>
      </c>
    </row>
    <row r="1448" spans="1:3" x14ac:dyDescent="0.4">
      <c r="A1448" s="1">
        <v>44728</v>
      </c>
      <c r="B1448">
        <f>YEAR(カレンダー[[#This Row],[日付]])</f>
        <v>2022</v>
      </c>
      <c r="C1448">
        <f>MONTH(カレンダー[[#This Row],[日付]])</f>
        <v>6</v>
      </c>
    </row>
    <row r="1449" spans="1:3" x14ac:dyDescent="0.4">
      <c r="A1449" s="1">
        <v>44729</v>
      </c>
      <c r="B1449">
        <f>YEAR(カレンダー[[#This Row],[日付]])</f>
        <v>2022</v>
      </c>
      <c r="C1449">
        <f>MONTH(カレンダー[[#This Row],[日付]])</f>
        <v>6</v>
      </c>
    </row>
    <row r="1450" spans="1:3" x14ac:dyDescent="0.4">
      <c r="A1450" s="1">
        <v>44730</v>
      </c>
      <c r="B1450">
        <f>YEAR(カレンダー[[#This Row],[日付]])</f>
        <v>2022</v>
      </c>
      <c r="C1450">
        <f>MONTH(カレンダー[[#This Row],[日付]])</f>
        <v>6</v>
      </c>
    </row>
    <row r="1451" spans="1:3" x14ac:dyDescent="0.4">
      <c r="A1451" s="1">
        <v>44731</v>
      </c>
      <c r="B1451">
        <f>YEAR(カレンダー[[#This Row],[日付]])</f>
        <v>2022</v>
      </c>
      <c r="C1451">
        <f>MONTH(カレンダー[[#This Row],[日付]])</f>
        <v>6</v>
      </c>
    </row>
    <row r="1452" spans="1:3" x14ac:dyDescent="0.4">
      <c r="A1452" s="1">
        <v>44732</v>
      </c>
      <c r="B1452">
        <f>YEAR(カレンダー[[#This Row],[日付]])</f>
        <v>2022</v>
      </c>
      <c r="C1452">
        <f>MONTH(カレンダー[[#This Row],[日付]])</f>
        <v>6</v>
      </c>
    </row>
    <row r="1453" spans="1:3" x14ac:dyDescent="0.4">
      <c r="A1453" s="1">
        <v>44733</v>
      </c>
      <c r="B1453">
        <f>YEAR(カレンダー[[#This Row],[日付]])</f>
        <v>2022</v>
      </c>
      <c r="C1453">
        <f>MONTH(カレンダー[[#This Row],[日付]])</f>
        <v>6</v>
      </c>
    </row>
    <row r="1454" spans="1:3" x14ac:dyDescent="0.4">
      <c r="A1454" s="1">
        <v>44734</v>
      </c>
      <c r="B1454">
        <f>YEAR(カレンダー[[#This Row],[日付]])</f>
        <v>2022</v>
      </c>
      <c r="C1454">
        <f>MONTH(カレンダー[[#This Row],[日付]])</f>
        <v>6</v>
      </c>
    </row>
    <row r="1455" spans="1:3" x14ac:dyDescent="0.4">
      <c r="A1455" s="1">
        <v>44735</v>
      </c>
      <c r="B1455">
        <f>YEAR(カレンダー[[#This Row],[日付]])</f>
        <v>2022</v>
      </c>
      <c r="C1455">
        <f>MONTH(カレンダー[[#This Row],[日付]])</f>
        <v>6</v>
      </c>
    </row>
    <row r="1456" spans="1:3" x14ac:dyDescent="0.4">
      <c r="A1456" s="1">
        <v>44736</v>
      </c>
      <c r="B1456">
        <f>YEAR(カレンダー[[#This Row],[日付]])</f>
        <v>2022</v>
      </c>
      <c r="C1456">
        <f>MONTH(カレンダー[[#This Row],[日付]])</f>
        <v>6</v>
      </c>
    </row>
    <row r="1457" spans="1:3" x14ac:dyDescent="0.4">
      <c r="A1457" s="1">
        <v>44737</v>
      </c>
      <c r="B1457">
        <f>YEAR(カレンダー[[#This Row],[日付]])</f>
        <v>2022</v>
      </c>
      <c r="C1457">
        <f>MONTH(カレンダー[[#This Row],[日付]])</f>
        <v>6</v>
      </c>
    </row>
    <row r="1458" spans="1:3" x14ac:dyDescent="0.4">
      <c r="A1458" s="1">
        <v>44738</v>
      </c>
      <c r="B1458">
        <f>YEAR(カレンダー[[#This Row],[日付]])</f>
        <v>2022</v>
      </c>
      <c r="C1458">
        <f>MONTH(カレンダー[[#This Row],[日付]])</f>
        <v>6</v>
      </c>
    </row>
    <row r="1459" spans="1:3" x14ac:dyDescent="0.4">
      <c r="A1459" s="1">
        <v>44739</v>
      </c>
      <c r="B1459">
        <f>YEAR(カレンダー[[#This Row],[日付]])</f>
        <v>2022</v>
      </c>
      <c r="C1459">
        <f>MONTH(カレンダー[[#This Row],[日付]])</f>
        <v>6</v>
      </c>
    </row>
    <row r="1460" spans="1:3" x14ac:dyDescent="0.4">
      <c r="A1460" s="1">
        <v>44740</v>
      </c>
      <c r="B1460">
        <f>YEAR(カレンダー[[#This Row],[日付]])</f>
        <v>2022</v>
      </c>
      <c r="C1460">
        <f>MONTH(カレンダー[[#This Row],[日付]])</f>
        <v>6</v>
      </c>
    </row>
    <row r="1461" spans="1:3" x14ac:dyDescent="0.4">
      <c r="A1461" s="1">
        <v>44741</v>
      </c>
      <c r="B1461">
        <f>YEAR(カレンダー[[#This Row],[日付]])</f>
        <v>2022</v>
      </c>
      <c r="C1461">
        <f>MONTH(カレンダー[[#This Row],[日付]])</f>
        <v>6</v>
      </c>
    </row>
    <row r="1462" spans="1:3" x14ac:dyDescent="0.4">
      <c r="A1462" s="1">
        <v>44742</v>
      </c>
      <c r="B1462">
        <f>YEAR(カレンダー[[#This Row],[日付]])</f>
        <v>2022</v>
      </c>
      <c r="C1462">
        <f>MONTH(カレンダー[[#This Row],[日付]])</f>
        <v>6</v>
      </c>
    </row>
    <row r="1463" spans="1:3" x14ac:dyDescent="0.4">
      <c r="A1463" s="1">
        <v>44743</v>
      </c>
      <c r="B1463">
        <f>YEAR(カレンダー[[#This Row],[日付]])</f>
        <v>2022</v>
      </c>
      <c r="C1463">
        <f>MONTH(カレンダー[[#This Row],[日付]])</f>
        <v>7</v>
      </c>
    </row>
    <row r="1464" spans="1:3" x14ac:dyDescent="0.4">
      <c r="A1464" s="1">
        <v>44744</v>
      </c>
      <c r="B1464">
        <f>YEAR(カレンダー[[#This Row],[日付]])</f>
        <v>2022</v>
      </c>
      <c r="C1464">
        <f>MONTH(カレンダー[[#This Row],[日付]])</f>
        <v>7</v>
      </c>
    </row>
    <row r="1465" spans="1:3" x14ac:dyDescent="0.4">
      <c r="A1465" s="1">
        <v>44745</v>
      </c>
      <c r="B1465">
        <f>YEAR(カレンダー[[#This Row],[日付]])</f>
        <v>2022</v>
      </c>
      <c r="C1465">
        <f>MONTH(カレンダー[[#This Row],[日付]])</f>
        <v>7</v>
      </c>
    </row>
    <row r="1466" spans="1:3" x14ac:dyDescent="0.4">
      <c r="A1466" s="1">
        <v>44746</v>
      </c>
      <c r="B1466">
        <f>YEAR(カレンダー[[#This Row],[日付]])</f>
        <v>2022</v>
      </c>
      <c r="C1466">
        <f>MONTH(カレンダー[[#This Row],[日付]])</f>
        <v>7</v>
      </c>
    </row>
    <row r="1467" spans="1:3" x14ac:dyDescent="0.4">
      <c r="A1467" s="1">
        <v>44747</v>
      </c>
      <c r="B1467">
        <f>YEAR(カレンダー[[#This Row],[日付]])</f>
        <v>2022</v>
      </c>
      <c r="C1467">
        <f>MONTH(カレンダー[[#This Row],[日付]])</f>
        <v>7</v>
      </c>
    </row>
    <row r="1468" spans="1:3" x14ac:dyDescent="0.4">
      <c r="A1468" s="1">
        <v>44748</v>
      </c>
      <c r="B1468">
        <f>YEAR(カレンダー[[#This Row],[日付]])</f>
        <v>2022</v>
      </c>
      <c r="C1468">
        <f>MONTH(カレンダー[[#This Row],[日付]])</f>
        <v>7</v>
      </c>
    </row>
    <row r="1469" spans="1:3" x14ac:dyDescent="0.4">
      <c r="A1469" s="1">
        <v>44749</v>
      </c>
      <c r="B1469">
        <f>YEAR(カレンダー[[#This Row],[日付]])</f>
        <v>2022</v>
      </c>
      <c r="C1469">
        <f>MONTH(カレンダー[[#This Row],[日付]])</f>
        <v>7</v>
      </c>
    </row>
    <row r="1470" spans="1:3" x14ac:dyDescent="0.4">
      <c r="A1470" s="1">
        <v>44750</v>
      </c>
      <c r="B1470">
        <f>YEAR(カレンダー[[#This Row],[日付]])</f>
        <v>2022</v>
      </c>
      <c r="C1470">
        <f>MONTH(カレンダー[[#This Row],[日付]])</f>
        <v>7</v>
      </c>
    </row>
    <row r="1471" spans="1:3" x14ac:dyDescent="0.4">
      <c r="A1471" s="1">
        <v>44751</v>
      </c>
      <c r="B1471">
        <f>YEAR(カレンダー[[#This Row],[日付]])</f>
        <v>2022</v>
      </c>
      <c r="C1471">
        <f>MONTH(カレンダー[[#This Row],[日付]])</f>
        <v>7</v>
      </c>
    </row>
    <row r="1472" spans="1:3" x14ac:dyDescent="0.4">
      <c r="A1472" s="1">
        <v>44752</v>
      </c>
      <c r="B1472">
        <f>YEAR(カレンダー[[#This Row],[日付]])</f>
        <v>2022</v>
      </c>
      <c r="C1472">
        <f>MONTH(カレンダー[[#This Row],[日付]])</f>
        <v>7</v>
      </c>
    </row>
    <row r="1473" spans="1:3" x14ac:dyDescent="0.4">
      <c r="A1473" s="1">
        <v>44753</v>
      </c>
      <c r="B1473">
        <f>YEAR(カレンダー[[#This Row],[日付]])</f>
        <v>2022</v>
      </c>
      <c r="C1473">
        <f>MONTH(カレンダー[[#This Row],[日付]])</f>
        <v>7</v>
      </c>
    </row>
    <row r="1474" spans="1:3" x14ac:dyDescent="0.4">
      <c r="A1474" s="1">
        <v>44754</v>
      </c>
      <c r="B1474">
        <f>YEAR(カレンダー[[#This Row],[日付]])</f>
        <v>2022</v>
      </c>
      <c r="C1474">
        <f>MONTH(カレンダー[[#This Row],[日付]])</f>
        <v>7</v>
      </c>
    </row>
    <row r="1475" spans="1:3" x14ac:dyDescent="0.4">
      <c r="A1475" s="1">
        <v>44755</v>
      </c>
      <c r="B1475">
        <f>YEAR(カレンダー[[#This Row],[日付]])</f>
        <v>2022</v>
      </c>
      <c r="C1475">
        <f>MONTH(カレンダー[[#This Row],[日付]])</f>
        <v>7</v>
      </c>
    </row>
    <row r="1476" spans="1:3" x14ac:dyDescent="0.4">
      <c r="A1476" s="1">
        <v>44756</v>
      </c>
      <c r="B1476">
        <f>YEAR(カレンダー[[#This Row],[日付]])</f>
        <v>2022</v>
      </c>
      <c r="C1476">
        <f>MONTH(カレンダー[[#This Row],[日付]])</f>
        <v>7</v>
      </c>
    </row>
    <row r="1477" spans="1:3" x14ac:dyDescent="0.4">
      <c r="A1477" s="1">
        <v>44757</v>
      </c>
      <c r="B1477">
        <f>YEAR(カレンダー[[#This Row],[日付]])</f>
        <v>2022</v>
      </c>
      <c r="C1477">
        <f>MONTH(カレンダー[[#This Row],[日付]])</f>
        <v>7</v>
      </c>
    </row>
    <row r="1478" spans="1:3" x14ac:dyDescent="0.4">
      <c r="A1478" s="1">
        <v>44758</v>
      </c>
      <c r="B1478">
        <f>YEAR(カレンダー[[#This Row],[日付]])</f>
        <v>2022</v>
      </c>
      <c r="C1478">
        <f>MONTH(カレンダー[[#This Row],[日付]])</f>
        <v>7</v>
      </c>
    </row>
    <row r="1479" spans="1:3" x14ac:dyDescent="0.4">
      <c r="A1479" s="1">
        <v>44759</v>
      </c>
      <c r="B1479">
        <f>YEAR(カレンダー[[#This Row],[日付]])</f>
        <v>2022</v>
      </c>
      <c r="C1479">
        <f>MONTH(カレンダー[[#This Row],[日付]])</f>
        <v>7</v>
      </c>
    </row>
    <row r="1480" spans="1:3" x14ac:dyDescent="0.4">
      <c r="A1480" s="1">
        <v>44760</v>
      </c>
      <c r="B1480">
        <f>YEAR(カレンダー[[#This Row],[日付]])</f>
        <v>2022</v>
      </c>
      <c r="C1480">
        <f>MONTH(カレンダー[[#This Row],[日付]])</f>
        <v>7</v>
      </c>
    </row>
    <row r="1481" spans="1:3" x14ac:dyDescent="0.4">
      <c r="A1481" s="1">
        <v>44761</v>
      </c>
      <c r="B1481">
        <f>YEAR(カレンダー[[#This Row],[日付]])</f>
        <v>2022</v>
      </c>
      <c r="C1481">
        <f>MONTH(カレンダー[[#This Row],[日付]])</f>
        <v>7</v>
      </c>
    </row>
    <row r="1482" spans="1:3" x14ac:dyDescent="0.4">
      <c r="A1482" s="1">
        <v>44762</v>
      </c>
      <c r="B1482">
        <f>YEAR(カレンダー[[#This Row],[日付]])</f>
        <v>2022</v>
      </c>
      <c r="C1482">
        <f>MONTH(カレンダー[[#This Row],[日付]])</f>
        <v>7</v>
      </c>
    </row>
    <row r="1483" spans="1:3" x14ac:dyDescent="0.4">
      <c r="A1483" s="1">
        <v>44763</v>
      </c>
      <c r="B1483">
        <f>YEAR(カレンダー[[#This Row],[日付]])</f>
        <v>2022</v>
      </c>
      <c r="C1483">
        <f>MONTH(カレンダー[[#This Row],[日付]])</f>
        <v>7</v>
      </c>
    </row>
    <row r="1484" spans="1:3" x14ac:dyDescent="0.4">
      <c r="A1484" s="1">
        <v>44764</v>
      </c>
      <c r="B1484">
        <f>YEAR(カレンダー[[#This Row],[日付]])</f>
        <v>2022</v>
      </c>
      <c r="C1484">
        <f>MONTH(カレンダー[[#This Row],[日付]])</f>
        <v>7</v>
      </c>
    </row>
    <row r="1485" spans="1:3" x14ac:dyDescent="0.4">
      <c r="A1485" s="1">
        <v>44765</v>
      </c>
      <c r="B1485">
        <f>YEAR(カレンダー[[#This Row],[日付]])</f>
        <v>2022</v>
      </c>
      <c r="C1485">
        <f>MONTH(カレンダー[[#This Row],[日付]])</f>
        <v>7</v>
      </c>
    </row>
    <row r="1486" spans="1:3" x14ac:dyDescent="0.4">
      <c r="A1486" s="1">
        <v>44766</v>
      </c>
      <c r="B1486">
        <f>YEAR(カレンダー[[#This Row],[日付]])</f>
        <v>2022</v>
      </c>
      <c r="C1486">
        <f>MONTH(カレンダー[[#This Row],[日付]])</f>
        <v>7</v>
      </c>
    </row>
    <row r="1487" spans="1:3" x14ac:dyDescent="0.4">
      <c r="A1487" s="1">
        <v>44767</v>
      </c>
      <c r="B1487">
        <f>YEAR(カレンダー[[#This Row],[日付]])</f>
        <v>2022</v>
      </c>
      <c r="C1487">
        <f>MONTH(カレンダー[[#This Row],[日付]])</f>
        <v>7</v>
      </c>
    </row>
    <row r="1488" spans="1:3" x14ac:dyDescent="0.4">
      <c r="A1488" s="1">
        <v>44768</v>
      </c>
      <c r="B1488">
        <f>YEAR(カレンダー[[#This Row],[日付]])</f>
        <v>2022</v>
      </c>
      <c r="C1488">
        <f>MONTH(カレンダー[[#This Row],[日付]])</f>
        <v>7</v>
      </c>
    </row>
    <row r="1489" spans="1:3" x14ac:dyDescent="0.4">
      <c r="A1489" s="1">
        <v>44769</v>
      </c>
      <c r="B1489">
        <f>YEAR(カレンダー[[#This Row],[日付]])</f>
        <v>2022</v>
      </c>
      <c r="C1489">
        <f>MONTH(カレンダー[[#This Row],[日付]])</f>
        <v>7</v>
      </c>
    </row>
    <row r="1490" spans="1:3" x14ac:dyDescent="0.4">
      <c r="A1490" s="1">
        <v>44770</v>
      </c>
      <c r="B1490">
        <f>YEAR(カレンダー[[#This Row],[日付]])</f>
        <v>2022</v>
      </c>
      <c r="C1490">
        <f>MONTH(カレンダー[[#This Row],[日付]])</f>
        <v>7</v>
      </c>
    </row>
    <row r="1491" spans="1:3" x14ac:dyDescent="0.4">
      <c r="A1491" s="1">
        <v>44771</v>
      </c>
      <c r="B1491">
        <f>YEAR(カレンダー[[#This Row],[日付]])</f>
        <v>2022</v>
      </c>
      <c r="C1491">
        <f>MONTH(カレンダー[[#This Row],[日付]])</f>
        <v>7</v>
      </c>
    </row>
    <row r="1492" spans="1:3" x14ac:dyDescent="0.4">
      <c r="A1492" s="1">
        <v>44772</v>
      </c>
      <c r="B1492">
        <f>YEAR(カレンダー[[#This Row],[日付]])</f>
        <v>2022</v>
      </c>
      <c r="C1492">
        <f>MONTH(カレンダー[[#This Row],[日付]])</f>
        <v>7</v>
      </c>
    </row>
    <row r="1493" spans="1:3" x14ac:dyDescent="0.4">
      <c r="A1493" s="1">
        <v>44773</v>
      </c>
      <c r="B1493">
        <f>YEAR(カレンダー[[#This Row],[日付]])</f>
        <v>2022</v>
      </c>
      <c r="C1493">
        <f>MONTH(カレンダー[[#This Row],[日付]])</f>
        <v>7</v>
      </c>
    </row>
    <row r="1494" spans="1:3" x14ac:dyDescent="0.4">
      <c r="A1494" s="1">
        <v>44774</v>
      </c>
      <c r="B1494">
        <f>YEAR(カレンダー[[#This Row],[日付]])</f>
        <v>2022</v>
      </c>
      <c r="C1494">
        <f>MONTH(カレンダー[[#This Row],[日付]])</f>
        <v>8</v>
      </c>
    </row>
    <row r="1495" spans="1:3" x14ac:dyDescent="0.4">
      <c r="A1495" s="1">
        <v>44775</v>
      </c>
      <c r="B1495">
        <f>YEAR(カレンダー[[#This Row],[日付]])</f>
        <v>2022</v>
      </c>
      <c r="C1495">
        <f>MONTH(カレンダー[[#This Row],[日付]])</f>
        <v>8</v>
      </c>
    </row>
    <row r="1496" spans="1:3" x14ac:dyDescent="0.4">
      <c r="A1496" s="1">
        <v>44776</v>
      </c>
      <c r="B1496">
        <f>YEAR(カレンダー[[#This Row],[日付]])</f>
        <v>2022</v>
      </c>
      <c r="C1496">
        <f>MONTH(カレンダー[[#This Row],[日付]])</f>
        <v>8</v>
      </c>
    </row>
    <row r="1497" spans="1:3" x14ac:dyDescent="0.4">
      <c r="A1497" s="1">
        <v>44777</v>
      </c>
      <c r="B1497">
        <f>YEAR(カレンダー[[#This Row],[日付]])</f>
        <v>2022</v>
      </c>
      <c r="C1497">
        <f>MONTH(カレンダー[[#This Row],[日付]])</f>
        <v>8</v>
      </c>
    </row>
    <row r="1498" spans="1:3" x14ac:dyDescent="0.4">
      <c r="A1498" s="1">
        <v>44778</v>
      </c>
      <c r="B1498">
        <f>YEAR(カレンダー[[#This Row],[日付]])</f>
        <v>2022</v>
      </c>
      <c r="C1498">
        <f>MONTH(カレンダー[[#This Row],[日付]])</f>
        <v>8</v>
      </c>
    </row>
    <row r="1499" spans="1:3" x14ac:dyDescent="0.4">
      <c r="A1499" s="1">
        <v>44779</v>
      </c>
      <c r="B1499">
        <f>YEAR(カレンダー[[#This Row],[日付]])</f>
        <v>2022</v>
      </c>
      <c r="C1499">
        <f>MONTH(カレンダー[[#This Row],[日付]])</f>
        <v>8</v>
      </c>
    </row>
    <row r="1500" spans="1:3" x14ac:dyDescent="0.4">
      <c r="A1500" s="1">
        <v>44780</v>
      </c>
      <c r="B1500">
        <f>YEAR(カレンダー[[#This Row],[日付]])</f>
        <v>2022</v>
      </c>
      <c r="C1500">
        <f>MONTH(カレンダー[[#This Row],[日付]])</f>
        <v>8</v>
      </c>
    </row>
    <row r="1501" spans="1:3" x14ac:dyDescent="0.4">
      <c r="A1501" s="1">
        <v>44781</v>
      </c>
      <c r="B1501">
        <f>YEAR(カレンダー[[#This Row],[日付]])</f>
        <v>2022</v>
      </c>
      <c r="C1501">
        <f>MONTH(カレンダー[[#This Row],[日付]])</f>
        <v>8</v>
      </c>
    </row>
    <row r="1502" spans="1:3" x14ac:dyDescent="0.4">
      <c r="A1502" s="1">
        <v>44782</v>
      </c>
      <c r="B1502">
        <f>YEAR(カレンダー[[#This Row],[日付]])</f>
        <v>2022</v>
      </c>
      <c r="C1502">
        <f>MONTH(カレンダー[[#This Row],[日付]])</f>
        <v>8</v>
      </c>
    </row>
    <row r="1503" spans="1:3" x14ac:dyDescent="0.4">
      <c r="A1503" s="1">
        <v>44783</v>
      </c>
      <c r="B1503">
        <f>YEAR(カレンダー[[#This Row],[日付]])</f>
        <v>2022</v>
      </c>
      <c r="C1503">
        <f>MONTH(カレンダー[[#This Row],[日付]])</f>
        <v>8</v>
      </c>
    </row>
    <row r="1504" spans="1:3" x14ac:dyDescent="0.4">
      <c r="A1504" s="1">
        <v>44784</v>
      </c>
      <c r="B1504">
        <f>YEAR(カレンダー[[#This Row],[日付]])</f>
        <v>2022</v>
      </c>
      <c r="C1504">
        <f>MONTH(カレンダー[[#This Row],[日付]])</f>
        <v>8</v>
      </c>
    </row>
    <row r="1505" spans="1:3" x14ac:dyDescent="0.4">
      <c r="A1505" s="1">
        <v>44785</v>
      </c>
      <c r="B1505">
        <f>YEAR(カレンダー[[#This Row],[日付]])</f>
        <v>2022</v>
      </c>
      <c r="C1505">
        <f>MONTH(カレンダー[[#This Row],[日付]])</f>
        <v>8</v>
      </c>
    </row>
    <row r="1506" spans="1:3" x14ac:dyDescent="0.4">
      <c r="A1506" s="1">
        <v>44786</v>
      </c>
      <c r="B1506">
        <f>YEAR(カレンダー[[#This Row],[日付]])</f>
        <v>2022</v>
      </c>
      <c r="C1506">
        <f>MONTH(カレンダー[[#This Row],[日付]])</f>
        <v>8</v>
      </c>
    </row>
    <row r="1507" spans="1:3" x14ac:dyDescent="0.4">
      <c r="A1507" s="1">
        <v>44787</v>
      </c>
      <c r="B1507">
        <f>YEAR(カレンダー[[#This Row],[日付]])</f>
        <v>2022</v>
      </c>
      <c r="C1507">
        <f>MONTH(カレンダー[[#This Row],[日付]])</f>
        <v>8</v>
      </c>
    </row>
    <row r="1508" spans="1:3" x14ac:dyDescent="0.4">
      <c r="A1508" s="1">
        <v>44788</v>
      </c>
      <c r="B1508">
        <f>YEAR(カレンダー[[#This Row],[日付]])</f>
        <v>2022</v>
      </c>
      <c r="C1508">
        <f>MONTH(カレンダー[[#This Row],[日付]])</f>
        <v>8</v>
      </c>
    </row>
    <row r="1509" spans="1:3" x14ac:dyDescent="0.4">
      <c r="A1509" s="1">
        <v>44789</v>
      </c>
      <c r="B1509">
        <f>YEAR(カレンダー[[#This Row],[日付]])</f>
        <v>2022</v>
      </c>
      <c r="C1509">
        <f>MONTH(カレンダー[[#This Row],[日付]])</f>
        <v>8</v>
      </c>
    </row>
    <row r="1510" spans="1:3" x14ac:dyDescent="0.4">
      <c r="A1510" s="1">
        <v>44790</v>
      </c>
      <c r="B1510">
        <f>YEAR(カレンダー[[#This Row],[日付]])</f>
        <v>2022</v>
      </c>
      <c r="C1510">
        <f>MONTH(カレンダー[[#This Row],[日付]])</f>
        <v>8</v>
      </c>
    </row>
    <row r="1511" spans="1:3" x14ac:dyDescent="0.4">
      <c r="A1511" s="1">
        <v>44791</v>
      </c>
      <c r="B1511">
        <f>YEAR(カレンダー[[#This Row],[日付]])</f>
        <v>2022</v>
      </c>
      <c r="C1511">
        <f>MONTH(カレンダー[[#This Row],[日付]])</f>
        <v>8</v>
      </c>
    </row>
    <row r="1512" spans="1:3" x14ac:dyDescent="0.4">
      <c r="A1512" s="1">
        <v>44792</v>
      </c>
      <c r="B1512">
        <f>YEAR(カレンダー[[#This Row],[日付]])</f>
        <v>2022</v>
      </c>
      <c r="C1512">
        <f>MONTH(カレンダー[[#This Row],[日付]])</f>
        <v>8</v>
      </c>
    </row>
    <row r="1513" spans="1:3" x14ac:dyDescent="0.4">
      <c r="A1513" s="1">
        <v>44793</v>
      </c>
      <c r="B1513">
        <f>YEAR(カレンダー[[#This Row],[日付]])</f>
        <v>2022</v>
      </c>
      <c r="C1513">
        <f>MONTH(カレンダー[[#This Row],[日付]])</f>
        <v>8</v>
      </c>
    </row>
    <row r="1514" spans="1:3" x14ac:dyDescent="0.4">
      <c r="A1514" s="1">
        <v>44794</v>
      </c>
      <c r="B1514">
        <f>YEAR(カレンダー[[#This Row],[日付]])</f>
        <v>2022</v>
      </c>
      <c r="C1514">
        <f>MONTH(カレンダー[[#This Row],[日付]])</f>
        <v>8</v>
      </c>
    </row>
    <row r="1515" spans="1:3" x14ac:dyDescent="0.4">
      <c r="A1515" s="1">
        <v>44795</v>
      </c>
      <c r="B1515">
        <f>YEAR(カレンダー[[#This Row],[日付]])</f>
        <v>2022</v>
      </c>
      <c r="C1515">
        <f>MONTH(カレンダー[[#This Row],[日付]])</f>
        <v>8</v>
      </c>
    </row>
    <row r="1516" spans="1:3" x14ac:dyDescent="0.4">
      <c r="A1516" s="1">
        <v>44796</v>
      </c>
      <c r="B1516">
        <f>YEAR(カレンダー[[#This Row],[日付]])</f>
        <v>2022</v>
      </c>
      <c r="C1516">
        <f>MONTH(カレンダー[[#This Row],[日付]])</f>
        <v>8</v>
      </c>
    </row>
    <row r="1517" spans="1:3" x14ac:dyDescent="0.4">
      <c r="A1517" s="1">
        <v>44797</v>
      </c>
      <c r="B1517">
        <f>YEAR(カレンダー[[#This Row],[日付]])</f>
        <v>2022</v>
      </c>
      <c r="C1517">
        <f>MONTH(カレンダー[[#This Row],[日付]])</f>
        <v>8</v>
      </c>
    </row>
    <row r="1518" spans="1:3" x14ac:dyDescent="0.4">
      <c r="A1518" s="1">
        <v>44798</v>
      </c>
      <c r="B1518">
        <f>YEAR(カレンダー[[#This Row],[日付]])</f>
        <v>2022</v>
      </c>
      <c r="C1518">
        <f>MONTH(カレンダー[[#This Row],[日付]])</f>
        <v>8</v>
      </c>
    </row>
    <row r="1519" spans="1:3" x14ac:dyDescent="0.4">
      <c r="A1519" s="1">
        <v>44799</v>
      </c>
      <c r="B1519">
        <f>YEAR(カレンダー[[#This Row],[日付]])</f>
        <v>2022</v>
      </c>
      <c r="C1519">
        <f>MONTH(カレンダー[[#This Row],[日付]])</f>
        <v>8</v>
      </c>
    </row>
    <row r="1520" spans="1:3" x14ac:dyDescent="0.4">
      <c r="A1520" s="1">
        <v>44800</v>
      </c>
      <c r="B1520">
        <f>YEAR(カレンダー[[#This Row],[日付]])</f>
        <v>2022</v>
      </c>
      <c r="C1520">
        <f>MONTH(カレンダー[[#This Row],[日付]])</f>
        <v>8</v>
      </c>
    </row>
    <row r="1521" spans="1:3" x14ac:dyDescent="0.4">
      <c r="A1521" s="1">
        <v>44801</v>
      </c>
      <c r="B1521">
        <f>YEAR(カレンダー[[#This Row],[日付]])</f>
        <v>2022</v>
      </c>
      <c r="C1521">
        <f>MONTH(カレンダー[[#This Row],[日付]])</f>
        <v>8</v>
      </c>
    </row>
    <row r="1522" spans="1:3" x14ac:dyDescent="0.4">
      <c r="A1522" s="1">
        <v>44802</v>
      </c>
      <c r="B1522">
        <f>YEAR(カレンダー[[#This Row],[日付]])</f>
        <v>2022</v>
      </c>
      <c r="C1522">
        <f>MONTH(カレンダー[[#This Row],[日付]])</f>
        <v>8</v>
      </c>
    </row>
    <row r="1523" spans="1:3" x14ac:dyDescent="0.4">
      <c r="A1523" s="1">
        <v>44803</v>
      </c>
      <c r="B1523">
        <f>YEAR(カレンダー[[#This Row],[日付]])</f>
        <v>2022</v>
      </c>
      <c r="C1523">
        <f>MONTH(カレンダー[[#This Row],[日付]])</f>
        <v>8</v>
      </c>
    </row>
    <row r="1524" spans="1:3" x14ac:dyDescent="0.4">
      <c r="A1524" s="1">
        <v>44804</v>
      </c>
      <c r="B1524">
        <f>YEAR(カレンダー[[#This Row],[日付]])</f>
        <v>2022</v>
      </c>
      <c r="C1524">
        <f>MONTH(カレンダー[[#This Row],[日付]])</f>
        <v>8</v>
      </c>
    </row>
    <row r="1525" spans="1:3" x14ac:dyDescent="0.4">
      <c r="A1525" s="1">
        <v>44805</v>
      </c>
      <c r="B1525">
        <f>YEAR(カレンダー[[#This Row],[日付]])</f>
        <v>2022</v>
      </c>
      <c r="C1525">
        <f>MONTH(カレンダー[[#This Row],[日付]])</f>
        <v>9</v>
      </c>
    </row>
    <row r="1526" spans="1:3" x14ac:dyDescent="0.4">
      <c r="A1526" s="1">
        <v>44806</v>
      </c>
      <c r="B1526">
        <f>YEAR(カレンダー[[#This Row],[日付]])</f>
        <v>2022</v>
      </c>
      <c r="C1526">
        <f>MONTH(カレンダー[[#This Row],[日付]])</f>
        <v>9</v>
      </c>
    </row>
    <row r="1527" spans="1:3" x14ac:dyDescent="0.4">
      <c r="A1527" s="1">
        <v>44807</v>
      </c>
      <c r="B1527">
        <f>YEAR(カレンダー[[#This Row],[日付]])</f>
        <v>2022</v>
      </c>
      <c r="C1527">
        <f>MONTH(カレンダー[[#This Row],[日付]])</f>
        <v>9</v>
      </c>
    </row>
    <row r="1528" spans="1:3" x14ac:dyDescent="0.4">
      <c r="A1528" s="1">
        <v>44808</v>
      </c>
      <c r="B1528">
        <f>YEAR(カレンダー[[#This Row],[日付]])</f>
        <v>2022</v>
      </c>
      <c r="C1528">
        <f>MONTH(カレンダー[[#This Row],[日付]])</f>
        <v>9</v>
      </c>
    </row>
    <row r="1529" spans="1:3" x14ac:dyDescent="0.4">
      <c r="A1529" s="1">
        <v>44809</v>
      </c>
      <c r="B1529">
        <f>YEAR(カレンダー[[#This Row],[日付]])</f>
        <v>2022</v>
      </c>
      <c r="C1529">
        <f>MONTH(カレンダー[[#This Row],[日付]])</f>
        <v>9</v>
      </c>
    </row>
    <row r="1530" spans="1:3" x14ac:dyDescent="0.4">
      <c r="A1530" s="1">
        <v>44810</v>
      </c>
      <c r="B1530">
        <f>YEAR(カレンダー[[#This Row],[日付]])</f>
        <v>2022</v>
      </c>
      <c r="C1530">
        <f>MONTH(カレンダー[[#This Row],[日付]])</f>
        <v>9</v>
      </c>
    </row>
    <row r="1531" spans="1:3" x14ac:dyDescent="0.4">
      <c r="A1531" s="1">
        <v>44811</v>
      </c>
      <c r="B1531">
        <f>YEAR(カレンダー[[#This Row],[日付]])</f>
        <v>2022</v>
      </c>
      <c r="C1531">
        <f>MONTH(カレンダー[[#This Row],[日付]])</f>
        <v>9</v>
      </c>
    </row>
    <row r="1532" spans="1:3" x14ac:dyDescent="0.4">
      <c r="A1532" s="1">
        <v>44812</v>
      </c>
      <c r="B1532">
        <f>YEAR(カレンダー[[#This Row],[日付]])</f>
        <v>2022</v>
      </c>
      <c r="C1532">
        <f>MONTH(カレンダー[[#This Row],[日付]])</f>
        <v>9</v>
      </c>
    </row>
    <row r="1533" spans="1:3" x14ac:dyDescent="0.4">
      <c r="A1533" s="1">
        <v>44813</v>
      </c>
      <c r="B1533">
        <f>YEAR(カレンダー[[#This Row],[日付]])</f>
        <v>2022</v>
      </c>
      <c r="C1533">
        <f>MONTH(カレンダー[[#This Row],[日付]])</f>
        <v>9</v>
      </c>
    </row>
    <row r="1534" spans="1:3" x14ac:dyDescent="0.4">
      <c r="A1534" s="1">
        <v>44814</v>
      </c>
      <c r="B1534">
        <f>YEAR(カレンダー[[#This Row],[日付]])</f>
        <v>2022</v>
      </c>
      <c r="C1534">
        <f>MONTH(カレンダー[[#This Row],[日付]])</f>
        <v>9</v>
      </c>
    </row>
    <row r="1535" spans="1:3" x14ac:dyDescent="0.4">
      <c r="A1535" s="1">
        <v>44815</v>
      </c>
      <c r="B1535">
        <f>YEAR(カレンダー[[#This Row],[日付]])</f>
        <v>2022</v>
      </c>
      <c r="C1535">
        <f>MONTH(カレンダー[[#This Row],[日付]])</f>
        <v>9</v>
      </c>
    </row>
    <row r="1536" spans="1:3" x14ac:dyDescent="0.4">
      <c r="A1536" s="1">
        <v>44816</v>
      </c>
      <c r="B1536">
        <f>YEAR(カレンダー[[#This Row],[日付]])</f>
        <v>2022</v>
      </c>
      <c r="C1536">
        <f>MONTH(カレンダー[[#This Row],[日付]])</f>
        <v>9</v>
      </c>
    </row>
    <row r="1537" spans="1:3" x14ac:dyDescent="0.4">
      <c r="A1537" s="1">
        <v>44817</v>
      </c>
      <c r="B1537">
        <f>YEAR(カレンダー[[#This Row],[日付]])</f>
        <v>2022</v>
      </c>
      <c r="C1537">
        <f>MONTH(カレンダー[[#This Row],[日付]])</f>
        <v>9</v>
      </c>
    </row>
    <row r="1538" spans="1:3" x14ac:dyDescent="0.4">
      <c r="A1538" s="1">
        <v>44818</v>
      </c>
      <c r="B1538">
        <f>YEAR(カレンダー[[#This Row],[日付]])</f>
        <v>2022</v>
      </c>
      <c r="C1538">
        <f>MONTH(カレンダー[[#This Row],[日付]])</f>
        <v>9</v>
      </c>
    </row>
    <row r="1539" spans="1:3" x14ac:dyDescent="0.4">
      <c r="A1539" s="1">
        <v>44819</v>
      </c>
      <c r="B1539">
        <f>YEAR(カレンダー[[#This Row],[日付]])</f>
        <v>2022</v>
      </c>
      <c r="C1539">
        <f>MONTH(カレンダー[[#This Row],[日付]])</f>
        <v>9</v>
      </c>
    </row>
    <row r="1540" spans="1:3" x14ac:dyDescent="0.4">
      <c r="A1540" s="1">
        <v>44820</v>
      </c>
      <c r="B1540">
        <f>YEAR(カレンダー[[#This Row],[日付]])</f>
        <v>2022</v>
      </c>
      <c r="C1540">
        <f>MONTH(カレンダー[[#This Row],[日付]])</f>
        <v>9</v>
      </c>
    </row>
    <row r="1541" spans="1:3" x14ac:dyDescent="0.4">
      <c r="A1541" s="1">
        <v>44821</v>
      </c>
      <c r="B1541">
        <f>YEAR(カレンダー[[#This Row],[日付]])</f>
        <v>2022</v>
      </c>
      <c r="C1541">
        <f>MONTH(カレンダー[[#This Row],[日付]])</f>
        <v>9</v>
      </c>
    </row>
    <row r="1542" spans="1:3" x14ac:dyDescent="0.4">
      <c r="A1542" s="1">
        <v>44822</v>
      </c>
      <c r="B1542">
        <f>YEAR(カレンダー[[#This Row],[日付]])</f>
        <v>2022</v>
      </c>
      <c r="C1542">
        <f>MONTH(カレンダー[[#This Row],[日付]])</f>
        <v>9</v>
      </c>
    </row>
    <row r="1543" spans="1:3" x14ac:dyDescent="0.4">
      <c r="A1543" s="1">
        <v>44823</v>
      </c>
      <c r="B1543">
        <f>YEAR(カレンダー[[#This Row],[日付]])</f>
        <v>2022</v>
      </c>
      <c r="C1543">
        <f>MONTH(カレンダー[[#This Row],[日付]])</f>
        <v>9</v>
      </c>
    </row>
    <row r="1544" spans="1:3" x14ac:dyDescent="0.4">
      <c r="A1544" s="1">
        <v>44824</v>
      </c>
      <c r="B1544">
        <f>YEAR(カレンダー[[#This Row],[日付]])</f>
        <v>2022</v>
      </c>
      <c r="C1544">
        <f>MONTH(カレンダー[[#This Row],[日付]])</f>
        <v>9</v>
      </c>
    </row>
    <row r="1545" spans="1:3" x14ac:dyDescent="0.4">
      <c r="A1545" s="1">
        <v>44825</v>
      </c>
      <c r="B1545">
        <f>YEAR(カレンダー[[#This Row],[日付]])</f>
        <v>2022</v>
      </c>
      <c r="C1545">
        <f>MONTH(カレンダー[[#This Row],[日付]])</f>
        <v>9</v>
      </c>
    </row>
    <row r="1546" spans="1:3" x14ac:dyDescent="0.4">
      <c r="A1546" s="1">
        <v>44826</v>
      </c>
      <c r="B1546">
        <f>YEAR(カレンダー[[#This Row],[日付]])</f>
        <v>2022</v>
      </c>
      <c r="C1546">
        <f>MONTH(カレンダー[[#This Row],[日付]])</f>
        <v>9</v>
      </c>
    </row>
    <row r="1547" spans="1:3" x14ac:dyDescent="0.4">
      <c r="A1547" s="1">
        <v>44827</v>
      </c>
      <c r="B1547">
        <f>YEAR(カレンダー[[#This Row],[日付]])</f>
        <v>2022</v>
      </c>
      <c r="C1547">
        <f>MONTH(カレンダー[[#This Row],[日付]])</f>
        <v>9</v>
      </c>
    </row>
    <row r="1548" spans="1:3" x14ac:dyDescent="0.4">
      <c r="A1548" s="1">
        <v>44828</v>
      </c>
      <c r="B1548">
        <f>YEAR(カレンダー[[#This Row],[日付]])</f>
        <v>2022</v>
      </c>
      <c r="C1548">
        <f>MONTH(カレンダー[[#This Row],[日付]])</f>
        <v>9</v>
      </c>
    </row>
    <row r="1549" spans="1:3" x14ac:dyDescent="0.4">
      <c r="A1549" s="1">
        <v>44829</v>
      </c>
      <c r="B1549">
        <f>YEAR(カレンダー[[#This Row],[日付]])</f>
        <v>2022</v>
      </c>
      <c r="C1549">
        <f>MONTH(カレンダー[[#This Row],[日付]])</f>
        <v>9</v>
      </c>
    </row>
    <row r="1550" spans="1:3" x14ac:dyDescent="0.4">
      <c r="A1550" s="1">
        <v>44830</v>
      </c>
      <c r="B1550">
        <f>YEAR(カレンダー[[#This Row],[日付]])</f>
        <v>2022</v>
      </c>
      <c r="C1550">
        <f>MONTH(カレンダー[[#This Row],[日付]])</f>
        <v>9</v>
      </c>
    </row>
    <row r="1551" spans="1:3" x14ac:dyDescent="0.4">
      <c r="A1551" s="1">
        <v>44831</v>
      </c>
      <c r="B1551">
        <f>YEAR(カレンダー[[#This Row],[日付]])</f>
        <v>2022</v>
      </c>
      <c r="C1551">
        <f>MONTH(カレンダー[[#This Row],[日付]])</f>
        <v>9</v>
      </c>
    </row>
    <row r="1552" spans="1:3" x14ac:dyDescent="0.4">
      <c r="A1552" s="1">
        <v>44832</v>
      </c>
      <c r="B1552">
        <f>YEAR(カレンダー[[#This Row],[日付]])</f>
        <v>2022</v>
      </c>
      <c r="C1552">
        <f>MONTH(カレンダー[[#This Row],[日付]])</f>
        <v>9</v>
      </c>
    </row>
    <row r="1553" spans="1:3" x14ac:dyDescent="0.4">
      <c r="A1553" s="1">
        <v>44833</v>
      </c>
      <c r="B1553">
        <f>YEAR(カレンダー[[#This Row],[日付]])</f>
        <v>2022</v>
      </c>
      <c r="C1553">
        <f>MONTH(カレンダー[[#This Row],[日付]])</f>
        <v>9</v>
      </c>
    </row>
    <row r="1554" spans="1:3" x14ac:dyDescent="0.4">
      <c r="A1554" s="1">
        <v>44834</v>
      </c>
      <c r="B1554">
        <f>YEAR(カレンダー[[#This Row],[日付]])</f>
        <v>2022</v>
      </c>
      <c r="C1554">
        <f>MONTH(カレンダー[[#This Row],[日付]])</f>
        <v>9</v>
      </c>
    </row>
    <row r="1555" spans="1:3" x14ac:dyDescent="0.4">
      <c r="A1555" s="1">
        <v>44835</v>
      </c>
      <c r="B1555">
        <f>YEAR(カレンダー[[#This Row],[日付]])</f>
        <v>2022</v>
      </c>
      <c r="C1555">
        <f>MONTH(カレンダー[[#This Row],[日付]])</f>
        <v>10</v>
      </c>
    </row>
    <row r="1556" spans="1:3" x14ac:dyDescent="0.4">
      <c r="A1556" s="1">
        <v>44836</v>
      </c>
      <c r="B1556">
        <f>YEAR(カレンダー[[#This Row],[日付]])</f>
        <v>2022</v>
      </c>
      <c r="C1556">
        <f>MONTH(カレンダー[[#This Row],[日付]])</f>
        <v>10</v>
      </c>
    </row>
    <row r="1557" spans="1:3" x14ac:dyDescent="0.4">
      <c r="A1557" s="1">
        <v>44837</v>
      </c>
      <c r="B1557">
        <f>YEAR(カレンダー[[#This Row],[日付]])</f>
        <v>2022</v>
      </c>
      <c r="C1557">
        <f>MONTH(カレンダー[[#This Row],[日付]])</f>
        <v>10</v>
      </c>
    </row>
    <row r="1558" spans="1:3" x14ac:dyDescent="0.4">
      <c r="A1558" s="1">
        <v>44838</v>
      </c>
      <c r="B1558">
        <f>YEAR(カレンダー[[#This Row],[日付]])</f>
        <v>2022</v>
      </c>
      <c r="C1558">
        <f>MONTH(カレンダー[[#This Row],[日付]])</f>
        <v>10</v>
      </c>
    </row>
    <row r="1559" spans="1:3" x14ac:dyDescent="0.4">
      <c r="A1559" s="1">
        <v>44839</v>
      </c>
      <c r="B1559">
        <f>YEAR(カレンダー[[#This Row],[日付]])</f>
        <v>2022</v>
      </c>
      <c r="C1559">
        <f>MONTH(カレンダー[[#This Row],[日付]])</f>
        <v>10</v>
      </c>
    </row>
    <row r="1560" spans="1:3" x14ac:dyDescent="0.4">
      <c r="A1560" s="1">
        <v>44840</v>
      </c>
      <c r="B1560">
        <f>YEAR(カレンダー[[#This Row],[日付]])</f>
        <v>2022</v>
      </c>
      <c r="C1560">
        <f>MONTH(カレンダー[[#This Row],[日付]])</f>
        <v>10</v>
      </c>
    </row>
    <row r="1561" spans="1:3" x14ac:dyDescent="0.4">
      <c r="A1561" s="1">
        <v>44841</v>
      </c>
      <c r="B1561">
        <f>YEAR(カレンダー[[#This Row],[日付]])</f>
        <v>2022</v>
      </c>
      <c r="C1561">
        <f>MONTH(カレンダー[[#This Row],[日付]])</f>
        <v>10</v>
      </c>
    </row>
    <row r="1562" spans="1:3" x14ac:dyDescent="0.4">
      <c r="A1562" s="1">
        <v>44842</v>
      </c>
      <c r="B1562">
        <f>YEAR(カレンダー[[#This Row],[日付]])</f>
        <v>2022</v>
      </c>
      <c r="C1562">
        <f>MONTH(カレンダー[[#This Row],[日付]])</f>
        <v>10</v>
      </c>
    </row>
    <row r="1563" spans="1:3" x14ac:dyDescent="0.4">
      <c r="A1563" s="1">
        <v>44843</v>
      </c>
      <c r="B1563">
        <f>YEAR(カレンダー[[#This Row],[日付]])</f>
        <v>2022</v>
      </c>
      <c r="C1563">
        <f>MONTH(カレンダー[[#This Row],[日付]])</f>
        <v>10</v>
      </c>
    </row>
    <row r="1564" spans="1:3" x14ac:dyDescent="0.4">
      <c r="A1564" s="1">
        <v>44844</v>
      </c>
      <c r="B1564">
        <f>YEAR(カレンダー[[#This Row],[日付]])</f>
        <v>2022</v>
      </c>
      <c r="C1564">
        <f>MONTH(カレンダー[[#This Row],[日付]])</f>
        <v>10</v>
      </c>
    </row>
    <row r="1565" spans="1:3" x14ac:dyDescent="0.4">
      <c r="A1565" s="1">
        <v>44845</v>
      </c>
      <c r="B1565">
        <f>YEAR(カレンダー[[#This Row],[日付]])</f>
        <v>2022</v>
      </c>
      <c r="C1565">
        <f>MONTH(カレンダー[[#This Row],[日付]])</f>
        <v>10</v>
      </c>
    </row>
    <row r="1566" spans="1:3" x14ac:dyDescent="0.4">
      <c r="A1566" s="1">
        <v>44846</v>
      </c>
      <c r="B1566">
        <f>YEAR(カレンダー[[#This Row],[日付]])</f>
        <v>2022</v>
      </c>
      <c r="C1566">
        <f>MONTH(カレンダー[[#This Row],[日付]])</f>
        <v>10</v>
      </c>
    </row>
    <row r="1567" spans="1:3" x14ac:dyDescent="0.4">
      <c r="A1567" s="1">
        <v>44847</v>
      </c>
      <c r="B1567">
        <f>YEAR(カレンダー[[#This Row],[日付]])</f>
        <v>2022</v>
      </c>
      <c r="C1567">
        <f>MONTH(カレンダー[[#This Row],[日付]])</f>
        <v>10</v>
      </c>
    </row>
    <row r="1568" spans="1:3" x14ac:dyDescent="0.4">
      <c r="A1568" s="1">
        <v>44848</v>
      </c>
      <c r="B1568">
        <f>YEAR(カレンダー[[#This Row],[日付]])</f>
        <v>2022</v>
      </c>
      <c r="C1568">
        <f>MONTH(カレンダー[[#This Row],[日付]])</f>
        <v>10</v>
      </c>
    </row>
    <row r="1569" spans="1:3" x14ac:dyDescent="0.4">
      <c r="A1569" s="1">
        <v>44849</v>
      </c>
      <c r="B1569">
        <f>YEAR(カレンダー[[#This Row],[日付]])</f>
        <v>2022</v>
      </c>
      <c r="C1569">
        <f>MONTH(カレンダー[[#This Row],[日付]])</f>
        <v>10</v>
      </c>
    </row>
    <row r="1570" spans="1:3" x14ac:dyDescent="0.4">
      <c r="A1570" s="1">
        <v>44850</v>
      </c>
      <c r="B1570">
        <f>YEAR(カレンダー[[#This Row],[日付]])</f>
        <v>2022</v>
      </c>
      <c r="C1570">
        <f>MONTH(カレンダー[[#This Row],[日付]])</f>
        <v>10</v>
      </c>
    </row>
    <row r="1571" spans="1:3" x14ac:dyDescent="0.4">
      <c r="A1571" s="1">
        <v>44851</v>
      </c>
      <c r="B1571">
        <f>YEAR(カレンダー[[#This Row],[日付]])</f>
        <v>2022</v>
      </c>
      <c r="C1571">
        <f>MONTH(カレンダー[[#This Row],[日付]])</f>
        <v>10</v>
      </c>
    </row>
    <row r="1572" spans="1:3" x14ac:dyDescent="0.4">
      <c r="A1572" s="1">
        <v>44852</v>
      </c>
      <c r="B1572">
        <f>YEAR(カレンダー[[#This Row],[日付]])</f>
        <v>2022</v>
      </c>
      <c r="C1572">
        <f>MONTH(カレンダー[[#This Row],[日付]])</f>
        <v>10</v>
      </c>
    </row>
    <row r="1573" spans="1:3" x14ac:dyDescent="0.4">
      <c r="A1573" s="1">
        <v>44853</v>
      </c>
      <c r="B1573">
        <f>YEAR(カレンダー[[#This Row],[日付]])</f>
        <v>2022</v>
      </c>
      <c r="C1573">
        <f>MONTH(カレンダー[[#This Row],[日付]])</f>
        <v>10</v>
      </c>
    </row>
    <row r="1574" spans="1:3" x14ac:dyDescent="0.4">
      <c r="A1574" s="1">
        <v>44854</v>
      </c>
      <c r="B1574">
        <f>YEAR(カレンダー[[#This Row],[日付]])</f>
        <v>2022</v>
      </c>
      <c r="C1574">
        <f>MONTH(カレンダー[[#This Row],[日付]])</f>
        <v>10</v>
      </c>
    </row>
    <row r="1575" spans="1:3" x14ac:dyDescent="0.4">
      <c r="A1575" s="1">
        <v>44855</v>
      </c>
      <c r="B1575">
        <f>YEAR(カレンダー[[#This Row],[日付]])</f>
        <v>2022</v>
      </c>
      <c r="C1575">
        <f>MONTH(カレンダー[[#This Row],[日付]])</f>
        <v>10</v>
      </c>
    </row>
    <row r="1576" spans="1:3" x14ac:dyDescent="0.4">
      <c r="A1576" s="1">
        <v>44856</v>
      </c>
      <c r="B1576">
        <f>YEAR(カレンダー[[#This Row],[日付]])</f>
        <v>2022</v>
      </c>
      <c r="C1576">
        <f>MONTH(カレンダー[[#This Row],[日付]])</f>
        <v>10</v>
      </c>
    </row>
    <row r="1577" spans="1:3" x14ac:dyDescent="0.4">
      <c r="A1577" s="1">
        <v>44857</v>
      </c>
      <c r="B1577">
        <f>YEAR(カレンダー[[#This Row],[日付]])</f>
        <v>2022</v>
      </c>
      <c r="C1577">
        <f>MONTH(カレンダー[[#This Row],[日付]])</f>
        <v>10</v>
      </c>
    </row>
    <row r="1578" spans="1:3" x14ac:dyDescent="0.4">
      <c r="A1578" s="1">
        <v>44858</v>
      </c>
      <c r="B1578">
        <f>YEAR(カレンダー[[#This Row],[日付]])</f>
        <v>2022</v>
      </c>
      <c r="C1578">
        <f>MONTH(カレンダー[[#This Row],[日付]])</f>
        <v>10</v>
      </c>
    </row>
    <row r="1579" spans="1:3" x14ac:dyDescent="0.4">
      <c r="A1579" s="1">
        <v>44859</v>
      </c>
      <c r="B1579">
        <f>YEAR(カレンダー[[#This Row],[日付]])</f>
        <v>2022</v>
      </c>
      <c r="C1579">
        <f>MONTH(カレンダー[[#This Row],[日付]])</f>
        <v>10</v>
      </c>
    </row>
    <row r="1580" spans="1:3" x14ac:dyDescent="0.4">
      <c r="A1580" s="1">
        <v>44860</v>
      </c>
      <c r="B1580">
        <f>YEAR(カレンダー[[#This Row],[日付]])</f>
        <v>2022</v>
      </c>
      <c r="C1580">
        <f>MONTH(カレンダー[[#This Row],[日付]])</f>
        <v>10</v>
      </c>
    </row>
    <row r="1581" spans="1:3" x14ac:dyDescent="0.4">
      <c r="A1581" s="1">
        <v>44861</v>
      </c>
      <c r="B1581">
        <f>YEAR(カレンダー[[#This Row],[日付]])</f>
        <v>2022</v>
      </c>
      <c r="C1581">
        <f>MONTH(カレンダー[[#This Row],[日付]])</f>
        <v>10</v>
      </c>
    </row>
    <row r="1582" spans="1:3" x14ac:dyDescent="0.4">
      <c r="A1582" s="1">
        <v>44862</v>
      </c>
      <c r="B1582">
        <f>YEAR(カレンダー[[#This Row],[日付]])</f>
        <v>2022</v>
      </c>
      <c r="C1582">
        <f>MONTH(カレンダー[[#This Row],[日付]])</f>
        <v>10</v>
      </c>
    </row>
    <row r="1583" spans="1:3" x14ac:dyDescent="0.4">
      <c r="A1583" s="1">
        <v>44863</v>
      </c>
      <c r="B1583">
        <f>YEAR(カレンダー[[#This Row],[日付]])</f>
        <v>2022</v>
      </c>
      <c r="C1583">
        <f>MONTH(カレンダー[[#This Row],[日付]])</f>
        <v>10</v>
      </c>
    </row>
    <row r="1584" spans="1:3" x14ac:dyDescent="0.4">
      <c r="A1584" s="1">
        <v>44864</v>
      </c>
      <c r="B1584">
        <f>YEAR(カレンダー[[#This Row],[日付]])</f>
        <v>2022</v>
      </c>
      <c r="C1584">
        <f>MONTH(カレンダー[[#This Row],[日付]])</f>
        <v>10</v>
      </c>
    </row>
    <row r="1585" spans="1:3" x14ac:dyDescent="0.4">
      <c r="A1585" s="1">
        <v>44865</v>
      </c>
      <c r="B1585">
        <f>YEAR(カレンダー[[#This Row],[日付]])</f>
        <v>2022</v>
      </c>
      <c r="C1585">
        <f>MONTH(カレンダー[[#This Row],[日付]])</f>
        <v>10</v>
      </c>
    </row>
    <row r="1586" spans="1:3" x14ac:dyDescent="0.4">
      <c r="A1586" s="1">
        <v>44866</v>
      </c>
      <c r="B1586">
        <f>YEAR(カレンダー[[#This Row],[日付]])</f>
        <v>2022</v>
      </c>
      <c r="C1586">
        <f>MONTH(カレンダー[[#This Row],[日付]])</f>
        <v>11</v>
      </c>
    </row>
    <row r="1587" spans="1:3" x14ac:dyDescent="0.4">
      <c r="A1587" s="1">
        <v>44867</v>
      </c>
      <c r="B1587">
        <f>YEAR(カレンダー[[#This Row],[日付]])</f>
        <v>2022</v>
      </c>
      <c r="C1587">
        <f>MONTH(カレンダー[[#This Row],[日付]])</f>
        <v>11</v>
      </c>
    </row>
    <row r="1588" spans="1:3" x14ac:dyDescent="0.4">
      <c r="A1588" s="1">
        <v>44868</v>
      </c>
      <c r="B1588">
        <f>YEAR(カレンダー[[#This Row],[日付]])</f>
        <v>2022</v>
      </c>
      <c r="C1588">
        <f>MONTH(カレンダー[[#This Row],[日付]])</f>
        <v>11</v>
      </c>
    </row>
    <row r="1589" spans="1:3" x14ac:dyDescent="0.4">
      <c r="A1589" s="1">
        <v>44869</v>
      </c>
      <c r="B1589">
        <f>YEAR(カレンダー[[#This Row],[日付]])</f>
        <v>2022</v>
      </c>
      <c r="C1589">
        <f>MONTH(カレンダー[[#This Row],[日付]])</f>
        <v>11</v>
      </c>
    </row>
    <row r="1590" spans="1:3" x14ac:dyDescent="0.4">
      <c r="A1590" s="1">
        <v>44870</v>
      </c>
      <c r="B1590">
        <f>YEAR(カレンダー[[#This Row],[日付]])</f>
        <v>2022</v>
      </c>
      <c r="C1590">
        <f>MONTH(カレンダー[[#This Row],[日付]])</f>
        <v>11</v>
      </c>
    </row>
    <row r="1591" spans="1:3" x14ac:dyDescent="0.4">
      <c r="A1591" s="1">
        <v>44871</v>
      </c>
      <c r="B1591">
        <f>YEAR(カレンダー[[#This Row],[日付]])</f>
        <v>2022</v>
      </c>
      <c r="C1591">
        <f>MONTH(カレンダー[[#This Row],[日付]])</f>
        <v>11</v>
      </c>
    </row>
    <row r="1592" spans="1:3" x14ac:dyDescent="0.4">
      <c r="A1592" s="1">
        <v>44872</v>
      </c>
      <c r="B1592">
        <f>YEAR(カレンダー[[#This Row],[日付]])</f>
        <v>2022</v>
      </c>
      <c r="C1592">
        <f>MONTH(カレンダー[[#This Row],[日付]])</f>
        <v>11</v>
      </c>
    </row>
    <row r="1593" spans="1:3" x14ac:dyDescent="0.4">
      <c r="A1593" s="1">
        <v>44873</v>
      </c>
      <c r="B1593">
        <f>YEAR(カレンダー[[#This Row],[日付]])</f>
        <v>2022</v>
      </c>
      <c r="C1593">
        <f>MONTH(カレンダー[[#This Row],[日付]])</f>
        <v>11</v>
      </c>
    </row>
    <row r="1594" spans="1:3" x14ac:dyDescent="0.4">
      <c r="A1594" s="1">
        <v>44874</v>
      </c>
      <c r="B1594">
        <f>YEAR(カレンダー[[#This Row],[日付]])</f>
        <v>2022</v>
      </c>
      <c r="C1594">
        <f>MONTH(カレンダー[[#This Row],[日付]])</f>
        <v>11</v>
      </c>
    </row>
    <row r="1595" spans="1:3" x14ac:dyDescent="0.4">
      <c r="A1595" s="1">
        <v>44875</v>
      </c>
      <c r="B1595">
        <f>YEAR(カレンダー[[#This Row],[日付]])</f>
        <v>2022</v>
      </c>
      <c r="C1595">
        <f>MONTH(カレンダー[[#This Row],[日付]])</f>
        <v>11</v>
      </c>
    </row>
    <row r="1596" spans="1:3" x14ac:dyDescent="0.4">
      <c r="A1596" s="1">
        <v>44876</v>
      </c>
      <c r="B1596">
        <f>YEAR(カレンダー[[#This Row],[日付]])</f>
        <v>2022</v>
      </c>
      <c r="C1596">
        <f>MONTH(カレンダー[[#This Row],[日付]])</f>
        <v>11</v>
      </c>
    </row>
    <row r="1597" spans="1:3" x14ac:dyDescent="0.4">
      <c r="A1597" s="1">
        <v>44877</v>
      </c>
      <c r="B1597">
        <f>YEAR(カレンダー[[#This Row],[日付]])</f>
        <v>2022</v>
      </c>
      <c r="C1597">
        <f>MONTH(カレンダー[[#This Row],[日付]])</f>
        <v>11</v>
      </c>
    </row>
    <row r="1598" spans="1:3" x14ac:dyDescent="0.4">
      <c r="A1598" s="1">
        <v>44878</v>
      </c>
      <c r="B1598">
        <f>YEAR(カレンダー[[#This Row],[日付]])</f>
        <v>2022</v>
      </c>
      <c r="C1598">
        <f>MONTH(カレンダー[[#This Row],[日付]])</f>
        <v>11</v>
      </c>
    </row>
    <row r="1599" spans="1:3" x14ac:dyDescent="0.4">
      <c r="A1599" s="1">
        <v>44879</v>
      </c>
      <c r="B1599">
        <f>YEAR(カレンダー[[#This Row],[日付]])</f>
        <v>2022</v>
      </c>
      <c r="C1599">
        <f>MONTH(カレンダー[[#This Row],[日付]])</f>
        <v>11</v>
      </c>
    </row>
    <row r="1600" spans="1:3" x14ac:dyDescent="0.4">
      <c r="A1600" s="1">
        <v>44880</v>
      </c>
      <c r="B1600">
        <f>YEAR(カレンダー[[#This Row],[日付]])</f>
        <v>2022</v>
      </c>
      <c r="C1600">
        <f>MONTH(カレンダー[[#This Row],[日付]])</f>
        <v>11</v>
      </c>
    </row>
    <row r="1601" spans="1:3" x14ac:dyDescent="0.4">
      <c r="A1601" s="1">
        <v>44881</v>
      </c>
      <c r="B1601">
        <f>YEAR(カレンダー[[#This Row],[日付]])</f>
        <v>2022</v>
      </c>
      <c r="C1601">
        <f>MONTH(カレンダー[[#This Row],[日付]])</f>
        <v>11</v>
      </c>
    </row>
    <row r="1602" spans="1:3" x14ac:dyDescent="0.4">
      <c r="A1602" s="1">
        <v>44882</v>
      </c>
      <c r="B1602">
        <f>YEAR(カレンダー[[#This Row],[日付]])</f>
        <v>2022</v>
      </c>
      <c r="C1602">
        <f>MONTH(カレンダー[[#This Row],[日付]])</f>
        <v>11</v>
      </c>
    </row>
    <row r="1603" spans="1:3" x14ac:dyDescent="0.4">
      <c r="A1603" s="1">
        <v>44883</v>
      </c>
      <c r="B1603">
        <f>YEAR(カレンダー[[#This Row],[日付]])</f>
        <v>2022</v>
      </c>
      <c r="C1603">
        <f>MONTH(カレンダー[[#This Row],[日付]])</f>
        <v>11</v>
      </c>
    </row>
    <row r="1604" spans="1:3" x14ac:dyDescent="0.4">
      <c r="A1604" s="1">
        <v>44884</v>
      </c>
      <c r="B1604">
        <f>YEAR(カレンダー[[#This Row],[日付]])</f>
        <v>2022</v>
      </c>
      <c r="C1604">
        <f>MONTH(カレンダー[[#This Row],[日付]])</f>
        <v>11</v>
      </c>
    </row>
    <row r="1605" spans="1:3" x14ac:dyDescent="0.4">
      <c r="A1605" s="1">
        <v>44885</v>
      </c>
      <c r="B1605">
        <f>YEAR(カレンダー[[#This Row],[日付]])</f>
        <v>2022</v>
      </c>
      <c r="C1605">
        <f>MONTH(カレンダー[[#This Row],[日付]])</f>
        <v>11</v>
      </c>
    </row>
    <row r="1606" spans="1:3" x14ac:dyDescent="0.4">
      <c r="A1606" s="1">
        <v>44886</v>
      </c>
      <c r="B1606">
        <f>YEAR(カレンダー[[#This Row],[日付]])</f>
        <v>2022</v>
      </c>
      <c r="C1606">
        <f>MONTH(カレンダー[[#This Row],[日付]])</f>
        <v>11</v>
      </c>
    </row>
    <row r="1607" spans="1:3" x14ac:dyDescent="0.4">
      <c r="A1607" s="1">
        <v>44887</v>
      </c>
      <c r="B1607">
        <f>YEAR(カレンダー[[#This Row],[日付]])</f>
        <v>2022</v>
      </c>
      <c r="C1607">
        <f>MONTH(カレンダー[[#This Row],[日付]])</f>
        <v>11</v>
      </c>
    </row>
    <row r="1608" spans="1:3" x14ac:dyDescent="0.4">
      <c r="A1608" s="1">
        <v>44888</v>
      </c>
      <c r="B1608">
        <f>YEAR(カレンダー[[#This Row],[日付]])</f>
        <v>2022</v>
      </c>
      <c r="C1608">
        <f>MONTH(カレンダー[[#This Row],[日付]])</f>
        <v>11</v>
      </c>
    </row>
    <row r="1609" spans="1:3" x14ac:dyDescent="0.4">
      <c r="A1609" s="1">
        <v>44889</v>
      </c>
      <c r="B1609">
        <f>YEAR(カレンダー[[#This Row],[日付]])</f>
        <v>2022</v>
      </c>
      <c r="C1609">
        <f>MONTH(カレンダー[[#This Row],[日付]])</f>
        <v>11</v>
      </c>
    </row>
    <row r="1610" spans="1:3" x14ac:dyDescent="0.4">
      <c r="A1610" s="1">
        <v>44890</v>
      </c>
      <c r="B1610">
        <f>YEAR(カレンダー[[#This Row],[日付]])</f>
        <v>2022</v>
      </c>
      <c r="C1610">
        <f>MONTH(カレンダー[[#This Row],[日付]])</f>
        <v>11</v>
      </c>
    </row>
    <row r="1611" spans="1:3" x14ac:dyDescent="0.4">
      <c r="A1611" s="1">
        <v>44891</v>
      </c>
      <c r="B1611">
        <f>YEAR(カレンダー[[#This Row],[日付]])</f>
        <v>2022</v>
      </c>
      <c r="C1611">
        <f>MONTH(カレンダー[[#This Row],[日付]])</f>
        <v>11</v>
      </c>
    </row>
    <row r="1612" spans="1:3" x14ac:dyDescent="0.4">
      <c r="A1612" s="1">
        <v>44892</v>
      </c>
      <c r="B1612">
        <f>YEAR(カレンダー[[#This Row],[日付]])</f>
        <v>2022</v>
      </c>
      <c r="C1612">
        <f>MONTH(カレンダー[[#This Row],[日付]])</f>
        <v>11</v>
      </c>
    </row>
    <row r="1613" spans="1:3" x14ac:dyDescent="0.4">
      <c r="A1613" s="1">
        <v>44893</v>
      </c>
      <c r="B1613">
        <f>YEAR(カレンダー[[#This Row],[日付]])</f>
        <v>2022</v>
      </c>
      <c r="C1613">
        <f>MONTH(カレンダー[[#This Row],[日付]])</f>
        <v>11</v>
      </c>
    </row>
    <row r="1614" spans="1:3" x14ac:dyDescent="0.4">
      <c r="A1614" s="1">
        <v>44894</v>
      </c>
      <c r="B1614">
        <f>YEAR(カレンダー[[#This Row],[日付]])</f>
        <v>2022</v>
      </c>
      <c r="C1614">
        <f>MONTH(カレンダー[[#This Row],[日付]])</f>
        <v>11</v>
      </c>
    </row>
    <row r="1615" spans="1:3" x14ac:dyDescent="0.4">
      <c r="A1615" s="1">
        <v>44895</v>
      </c>
      <c r="B1615">
        <f>YEAR(カレンダー[[#This Row],[日付]])</f>
        <v>2022</v>
      </c>
      <c r="C1615">
        <f>MONTH(カレンダー[[#This Row],[日付]])</f>
        <v>11</v>
      </c>
    </row>
    <row r="1616" spans="1:3" x14ac:dyDescent="0.4">
      <c r="A1616" s="1">
        <v>44896</v>
      </c>
      <c r="B1616">
        <f>YEAR(カレンダー[[#This Row],[日付]])</f>
        <v>2022</v>
      </c>
      <c r="C1616">
        <f>MONTH(カレンダー[[#This Row],[日付]])</f>
        <v>12</v>
      </c>
    </row>
    <row r="1617" spans="1:3" x14ac:dyDescent="0.4">
      <c r="A1617" s="1">
        <v>44897</v>
      </c>
      <c r="B1617">
        <f>YEAR(カレンダー[[#This Row],[日付]])</f>
        <v>2022</v>
      </c>
      <c r="C1617">
        <f>MONTH(カレンダー[[#This Row],[日付]])</f>
        <v>12</v>
      </c>
    </row>
    <row r="1618" spans="1:3" x14ac:dyDescent="0.4">
      <c r="A1618" s="1">
        <v>44898</v>
      </c>
      <c r="B1618">
        <f>YEAR(カレンダー[[#This Row],[日付]])</f>
        <v>2022</v>
      </c>
      <c r="C1618">
        <f>MONTH(カレンダー[[#This Row],[日付]])</f>
        <v>12</v>
      </c>
    </row>
    <row r="1619" spans="1:3" x14ac:dyDescent="0.4">
      <c r="A1619" s="1">
        <v>44899</v>
      </c>
      <c r="B1619">
        <f>YEAR(カレンダー[[#This Row],[日付]])</f>
        <v>2022</v>
      </c>
      <c r="C1619">
        <f>MONTH(カレンダー[[#This Row],[日付]])</f>
        <v>12</v>
      </c>
    </row>
    <row r="1620" spans="1:3" x14ac:dyDescent="0.4">
      <c r="A1620" s="1">
        <v>44900</v>
      </c>
      <c r="B1620">
        <f>YEAR(カレンダー[[#This Row],[日付]])</f>
        <v>2022</v>
      </c>
      <c r="C1620">
        <f>MONTH(カレンダー[[#This Row],[日付]])</f>
        <v>12</v>
      </c>
    </row>
    <row r="1621" spans="1:3" x14ac:dyDescent="0.4">
      <c r="A1621" s="1">
        <v>44901</v>
      </c>
      <c r="B1621">
        <f>YEAR(カレンダー[[#This Row],[日付]])</f>
        <v>2022</v>
      </c>
      <c r="C1621">
        <f>MONTH(カレンダー[[#This Row],[日付]])</f>
        <v>12</v>
      </c>
    </row>
    <row r="1622" spans="1:3" x14ac:dyDescent="0.4">
      <c r="A1622" s="1">
        <v>44902</v>
      </c>
      <c r="B1622">
        <f>YEAR(カレンダー[[#This Row],[日付]])</f>
        <v>2022</v>
      </c>
      <c r="C1622">
        <f>MONTH(カレンダー[[#This Row],[日付]])</f>
        <v>12</v>
      </c>
    </row>
    <row r="1623" spans="1:3" x14ac:dyDescent="0.4">
      <c r="A1623" s="1">
        <v>44903</v>
      </c>
      <c r="B1623">
        <f>YEAR(カレンダー[[#This Row],[日付]])</f>
        <v>2022</v>
      </c>
      <c r="C1623">
        <f>MONTH(カレンダー[[#This Row],[日付]])</f>
        <v>12</v>
      </c>
    </row>
    <row r="1624" spans="1:3" x14ac:dyDescent="0.4">
      <c r="A1624" s="1">
        <v>44904</v>
      </c>
      <c r="B1624">
        <f>YEAR(カレンダー[[#This Row],[日付]])</f>
        <v>2022</v>
      </c>
      <c r="C1624">
        <f>MONTH(カレンダー[[#This Row],[日付]])</f>
        <v>12</v>
      </c>
    </row>
    <row r="1625" spans="1:3" x14ac:dyDescent="0.4">
      <c r="A1625" s="1">
        <v>44905</v>
      </c>
      <c r="B1625">
        <f>YEAR(カレンダー[[#This Row],[日付]])</f>
        <v>2022</v>
      </c>
      <c r="C1625">
        <f>MONTH(カレンダー[[#This Row],[日付]])</f>
        <v>12</v>
      </c>
    </row>
    <row r="1626" spans="1:3" x14ac:dyDescent="0.4">
      <c r="A1626" s="1">
        <v>44906</v>
      </c>
      <c r="B1626">
        <f>YEAR(カレンダー[[#This Row],[日付]])</f>
        <v>2022</v>
      </c>
      <c r="C1626">
        <f>MONTH(カレンダー[[#This Row],[日付]])</f>
        <v>12</v>
      </c>
    </row>
    <row r="1627" spans="1:3" x14ac:dyDescent="0.4">
      <c r="A1627" s="1">
        <v>44907</v>
      </c>
      <c r="B1627">
        <f>YEAR(カレンダー[[#This Row],[日付]])</f>
        <v>2022</v>
      </c>
      <c r="C1627">
        <f>MONTH(カレンダー[[#This Row],[日付]])</f>
        <v>12</v>
      </c>
    </row>
    <row r="1628" spans="1:3" x14ac:dyDescent="0.4">
      <c r="A1628" s="1">
        <v>44908</v>
      </c>
      <c r="B1628">
        <f>YEAR(カレンダー[[#This Row],[日付]])</f>
        <v>2022</v>
      </c>
      <c r="C1628">
        <f>MONTH(カレンダー[[#This Row],[日付]])</f>
        <v>12</v>
      </c>
    </row>
    <row r="1629" spans="1:3" x14ac:dyDescent="0.4">
      <c r="A1629" s="1">
        <v>44909</v>
      </c>
      <c r="B1629">
        <f>YEAR(カレンダー[[#This Row],[日付]])</f>
        <v>2022</v>
      </c>
      <c r="C1629">
        <f>MONTH(カレンダー[[#This Row],[日付]])</f>
        <v>12</v>
      </c>
    </row>
    <row r="1630" spans="1:3" x14ac:dyDescent="0.4">
      <c r="A1630" s="1">
        <v>44910</v>
      </c>
      <c r="B1630">
        <f>YEAR(カレンダー[[#This Row],[日付]])</f>
        <v>2022</v>
      </c>
      <c r="C1630">
        <f>MONTH(カレンダー[[#This Row],[日付]])</f>
        <v>12</v>
      </c>
    </row>
    <row r="1631" spans="1:3" x14ac:dyDescent="0.4">
      <c r="A1631" s="1">
        <v>44911</v>
      </c>
      <c r="B1631">
        <f>YEAR(カレンダー[[#This Row],[日付]])</f>
        <v>2022</v>
      </c>
      <c r="C1631">
        <f>MONTH(カレンダー[[#This Row],[日付]])</f>
        <v>12</v>
      </c>
    </row>
    <row r="1632" spans="1:3" x14ac:dyDescent="0.4">
      <c r="A1632" s="1">
        <v>44912</v>
      </c>
      <c r="B1632">
        <f>YEAR(カレンダー[[#This Row],[日付]])</f>
        <v>2022</v>
      </c>
      <c r="C1632">
        <f>MONTH(カレンダー[[#This Row],[日付]])</f>
        <v>12</v>
      </c>
    </row>
    <row r="1633" spans="1:3" x14ac:dyDescent="0.4">
      <c r="A1633" s="1">
        <v>44913</v>
      </c>
      <c r="B1633">
        <f>YEAR(カレンダー[[#This Row],[日付]])</f>
        <v>2022</v>
      </c>
      <c r="C1633">
        <f>MONTH(カレンダー[[#This Row],[日付]])</f>
        <v>12</v>
      </c>
    </row>
    <row r="1634" spans="1:3" x14ac:dyDescent="0.4">
      <c r="A1634" s="1">
        <v>44914</v>
      </c>
      <c r="B1634">
        <f>YEAR(カレンダー[[#This Row],[日付]])</f>
        <v>2022</v>
      </c>
      <c r="C1634">
        <f>MONTH(カレンダー[[#This Row],[日付]])</f>
        <v>12</v>
      </c>
    </row>
    <row r="1635" spans="1:3" x14ac:dyDescent="0.4">
      <c r="A1635" s="1">
        <v>44915</v>
      </c>
      <c r="B1635">
        <f>YEAR(カレンダー[[#This Row],[日付]])</f>
        <v>2022</v>
      </c>
      <c r="C1635">
        <f>MONTH(カレンダー[[#This Row],[日付]])</f>
        <v>12</v>
      </c>
    </row>
    <row r="1636" spans="1:3" x14ac:dyDescent="0.4">
      <c r="A1636" s="1">
        <v>44916</v>
      </c>
      <c r="B1636">
        <f>YEAR(カレンダー[[#This Row],[日付]])</f>
        <v>2022</v>
      </c>
      <c r="C1636">
        <f>MONTH(カレンダー[[#This Row],[日付]])</f>
        <v>12</v>
      </c>
    </row>
    <row r="1637" spans="1:3" x14ac:dyDescent="0.4">
      <c r="A1637" s="1">
        <v>44917</v>
      </c>
      <c r="B1637">
        <f>YEAR(カレンダー[[#This Row],[日付]])</f>
        <v>2022</v>
      </c>
      <c r="C1637">
        <f>MONTH(カレンダー[[#This Row],[日付]])</f>
        <v>12</v>
      </c>
    </row>
    <row r="1638" spans="1:3" x14ac:dyDescent="0.4">
      <c r="A1638" s="1">
        <v>44918</v>
      </c>
      <c r="B1638">
        <f>YEAR(カレンダー[[#This Row],[日付]])</f>
        <v>2022</v>
      </c>
      <c r="C1638">
        <f>MONTH(カレンダー[[#This Row],[日付]])</f>
        <v>12</v>
      </c>
    </row>
    <row r="1639" spans="1:3" x14ac:dyDescent="0.4">
      <c r="A1639" s="1">
        <v>44919</v>
      </c>
      <c r="B1639">
        <f>YEAR(カレンダー[[#This Row],[日付]])</f>
        <v>2022</v>
      </c>
      <c r="C1639">
        <f>MONTH(カレンダー[[#This Row],[日付]])</f>
        <v>12</v>
      </c>
    </row>
    <row r="1640" spans="1:3" x14ac:dyDescent="0.4">
      <c r="A1640" s="1">
        <v>44920</v>
      </c>
      <c r="B1640">
        <f>YEAR(カレンダー[[#This Row],[日付]])</f>
        <v>2022</v>
      </c>
      <c r="C1640">
        <f>MONTH(カレンダー[[#This Row],[日付]])</f>
        <v>12</v>
      </c>
    </row>
    <row r="1641" spans="1:3" x14ac:dyDescent="0.4">
      <c r="A1641" s="1">
        <v>44921</v>
      </c>
      <c r="B1641">
        <f>YEAR(カレンダー[[#This Row],[日付]])</f>
        <v>2022</v>
      </c>
      <c r="C1641">
        <f>MONTH(カレンダー[[#This Row],[日付]])</f>
        <v>12</v>
      </c>
    </row>
    <row r="1642" spans="1:3" x14ac:dyDescent="0.4">
      <c r="A1642" s="1">
        <v>44922</v>
      </c>
      <c r="B1642">
        <f>YEAR(カレンダー[[#This Row],[日付]])</f>
        <v>2022</v>
      </c>
      <c r="C1642">
        <f>MONTH(カレンダー[[#This Row],[日付]])</f>
        <v>12</v>
      </c>
    </row>
    <row r="1643" spans="1:3" x14ac:dyDescent="0.4">
      <c r="A1643" s="1">
        <v>44923</v>
      </c>
      <c r="B1643">
        <f>YEAR(カレンダー[[#This Row],[日付]])</f>
        <v>2022</v>
      </c>
      <c r="C1643">
        <f>MONTH(カレンダー[[#This Row],[日付]])</f>
        <v>12</v>
      </c>
    </row>
    <row r="1644" spans="1:3" x14ac:dyDescent="0.4">
      <c r="A1644" s="1">
        <v>44924</v>
      </c>
      <c r="B1644">
        <f>YEAR(カレンダー[[#This Row],[日付]])</f>
        <v>2022</v>
      </c>
      <c r="C1644">
        <f>MONTH(カレンダー[[#This Row],[日付]])</f>
        <v>12</v>
      </c>
    </row>
    <row r="1645" spans="1:3" x14ac:dyDescent="0.4">
      <c r="A1645" s="1">
        <v>44925</v>
      </c>
      <c r="B1645">
        <f>YEAR(カレンダー[[#This Row],[日付]])</f>
        <v>2022</v>
      </c>
      <c r="C1645">
        <f>MONTH(カレンダー[[#This Row],[日付]])</f>
        <v>12</v>
      </c>
    </row>
    <row r="1646" spans="1:3" x14ac:dyDescent="0.4">
      <c r="A1646" s="1">
        <v>44926</v>
      </c>
      <c r="B1646">
        <f>YEAR(カレンダー[[#This Row],[日付]])</f>
        <v>2022</v>
      </c>
      <c r="C1646">
        <f>MONTH(カレンダー[[#This Row],[日付]])</f>
        <v>12</v>
      </c>
    </row>
    <row r="1647" spans="1:3" x14ac:dyDescent="0.4">
      <c r="A1647" s="1">
        <v>44927</v>
      </c>
      <c r="B1647">
        <f>YEAR(カレンダー[[#This Row],[日付]])</f>
        <v>2023</v>
      </c>
      <c r="C1647">
        <f>MONTH(カレンダー[[#This Row],[日付]])</f>
        <v>1</v>
      </c>
    </row>
    <row r="1648" spans="1:3" x14ac:dyDescent="0.4">
      <c r="A1648" s="1">
        <v>44928</v>
      </c>
      <c r="B1648">
        <f>YEAR(カレンダー[[#This Row],[日付]])</f>
        <v>2023</v>
      </c>
      <c r="C1648">
        <f>MONTH(カレンダー[[#This Row],[日付]])</f>
        <v>1</v>
      </c>
    </row>
    <row r="1649" spans="1:3" x14ac:dyDescent="0.4">
      <c r="A1649" s="1">
        <v>44929</v>
      </c>
      <c r="B1649">
        <f>YEAR(カレンダー[[#This Row],[日付]])</f>
        <v>2023</v>
      </c>
      <c r="C1649">
        <f>MONTH(カレンダー[[#This Row],[日付]])</f>
        <v>1</v>
      </c>
    </row>
    <row r="1650" spans="1:3" x14ac:dyDescent="0.4">
      <c r="A1650" s="1">
        <v>44930</v>
      </c>
      <c r="B1650">
        <f>YEAR(カレンダー[[#This Row],[日付]])</f>
        <v>2023</v>
      </c>
      <c r="C1650">
        <f>MONTH(カレンダー[[#This Row],[日付]])</f>
        <v>1</v>
      </c>
    </row>
    <row r="1651" spans="1:3" x14ac:dyDescent="0.4">
      <c r="A1651" s="1">
        <v>44931</v>
      </c>
      <c r="B1651">
        <f>YEAR(カレンダー[[#This Row],[日付]])</f>
        <v>2023</v>
      </c>
      <c r="C1651">
        <f>MONTH(カレンダー[[#This Row],[日付]])</f>
        <v>1</v>
      </c>
    </row>
    <row r="1652" spans="1:3" x14ac:dyDescent="0.4">
      <c r="A1652" s="1">
        <v>44932</v>
      </c>
      <c r="B1652">
        <f>YEAR(カレンダー[[#This Row],[日付]])</f>
        <v>2023</v>
      </c>
      <c r="C1652">
        <f>MONTH(カレンダー[[#This Row],[日付]])</f>
        <v>1</v>
      </c>
    </row>
    <row r="1653" spans="1:3" x14ac:dyDescent="0.4">
      <c r="A1653" s="1">
        <v>44933</v>
      </c>
      <c r="B1653">
        <f>YEAR(カレンダー[[#This Row],[日付]])</f>
        <v>2023</v>
      </c>
      <c r="C1653">
        <f>MONTH(カレンダー[[#This Row],[日付]])</f>
        <v>1</v>
      </c>
    </row>
    <row r="1654" spans="1:3" x14ac:dyDescent="0.4">
      <c r="A1654" s="1">
        <v>44934</v>
      </c>
      <c r="B1654">
        <f>YEAR(カレンダー[[#This Row],[日付]])</f>
        <v>2023</v>
      </c>
      <c r="C1654">
        <f>MONTH(カレンダー[[#This Row],[日付]])</f>
        <v>1</v>
      </c>
    </row>
    <row r="1655" spans="1:3" x14ac:dyDescent="0.4">
      <c r="A1655" s="1">
        <v>44935</v>
      </c>
      <c r="B1655">
        <f>YEAR(カレンダー[[#This Row],[日付]])</f>
        <v>2023</v>
      </c>
      <c r="C1655">
        <f>MONTH(カレンダー[[#This Row],[日付]])</f>
        <v>1</v>
      </c>
    </row>
    <row r="1656" spans="1:3" x14ac:dyDescent="0.4">
      <c r="A1656" s="1">
        <v>44936</v>
      </c>
      <c r="B1656">
        <f>YEAR(カレンダー[[#This Row],[日付]])</f>
        <v>2023</v>
      </c>
      <c r="C1656">
        <f>MONTH(カレンダー[[#This Row],[日付]])</f>
        <v>1</v>
      </c>
    </row>
    <row r="1657" spans="1:3" x14ac:dyDescent="0.4">
      <c r="A1657" s="1">
        <v>44937</v>
      </c>
      <c r="B1657">
        <f>YEAR(カレンダー[[#This Row],[日付]])</f>
        <v>2023</v>
      </c>
      <c r="C1657">
        <f>MONTH(カレンダー[[#This Row],[日付]])</f>
        <v>1</v>
      </c>
    </row>
    <row r="1658" spans="1:3" x14ac:dyDescent="0.4">
      <c r="A1658" s="1">
        <v>44938</v>
      </c>
      <c r="B1658">
        <f>YEAR(カレンダー[[#This Row],[日付]])</f>
        <v>2023</v>
      </c>
      <c r="C1658">
        <f>MONTH(カレンダー[[#This Row],[日付]])</f>
        <v>1</v>
      </c>
    </row>
    <row r="1659" spans="1:3" x14ac:dyDescent="0.4">
      <c r="A1659" s="1">
        <v>44939</v>
      </c>
      <c r="B1659">
        <f>YEAR(カレンダー[[#This Row],[日付]])</f>
        <v>2023</v>
      </c>
      <c r="C1659">
        <f>MONTH(カレンダー[[#This Row],[日付]])</f>
        <v>1</v>
      </c>
    </row>
    <row r="1660" spans="1:3" x14ac:dyDescent="0.4">
      <c r="A1660" s="1">
        <v>44940</v>
      </c>
      <c r="B1660">
        <f>YEAR(カレンダー[[#This Row],[日付]])</f>
        <v>2023</v>
      </c>
      <c r="C1660">
        <f>MONTH(カレンダー[[#This Row],[日付]])</f>
        <v>1</v>
      </c>
    </row>
    <row r="1661" spans="1:3" x14ac:dyDescent="0.4">
      <c r="A1661" s="1">
        <v>44941</v>
      </c>
      <c r="B1661">
        <f>YEAR(カレンダー[[#This Row],[日付]])</f>
        <v>2023</v>
      </c>
      <c r="C1661">
        <f>MONTH(カレンダー[[#This Row],[日付]])</f>
        <v>1</v>
      </c>
    </row>
    <row r="1662" spans="1:3" x14ac:dyDescent="0.4">
      <c r="A1662" s="1">
        <v>44942</v>
      </c>
      <c r="B1662">
        <f>YEAR(カレンダー[[#This Row],[日付]])</f>
        <v>2023</v>
      </c>
      <c r="C1662">
        <f>MONTH(カレンダー[[#This Row],[日付]])</f>
        <v>1</v>
      </c>
    </row>
    <row r="1663" spans="1:3" x14ac:dyDescent="0.4">
      <c r="A1663" s="1">
        <v>44943</v>
      </c>
      <c r="B1663">
        <f>YEAR(カレンダー[[#This Row],[日付]])</f>
        <v>2023</v>
      </c>
      <c r="C1663">
        <f>MONTH(カレンダー[[#This Row],[日付]])</f>
        <v>1</v>
      </c>
    </row>
    <row r="1664" spans="1:3" x14ac:dyDescent="0.4">
      <c r="A1664" s="1">
        <v>44944</v>
      </c>
      <c r="B1664">
        <f>YEAR(カレンダー[[#This Row],[日付]])</f>
        <v>2023</v>
      </c>
      <c r="C1664">
        <f>MONTH(カレンダー[[#This Row],[日付]])</f>
        <v>1</v>
      </c>
    </row>
    <row r="1665" spans="1:3" x14ac:dyDescent="0.4">
      <c r="A1665" s="1">
        <v>44945</v>
      </c>
      <c r="B1665">
        <f>YEAR(カレンダー[[#This Row],[日付]])</f>
        <v>2023</v>
      </c>
      <c r="C1665">
        <f>MONTH(カレンダー[[#This Row],[日付]])</f>
        <v>1</v>
      </c>
    </row>
    <row r="1666" spans="1:3" x14ac:dyDescent="0.4">
      <c r="A1666" s="1">
        <v>44946</v>
      </c>
      <c r="B1666">
        <f>YEAR(カレンダー[[#This Row],[日付]])</f>
        <v>2023</v>
      </c>
      <c r="C1666">
        <f>MONTH(カレンダー[[#This Row],[日付]])</f>
        <v>1</v>
      </c>
    </row>
    <row r="1667" spans="1:3" x14ac:dyDescent="0.4">
      <c r="A1667" s="1">
        <v>44947</v>
      </c>
      <c r="B1667">
        <f>YEAR(カレンダー[[#This Row],[日付]])</f>
        <v>2023</v>
      </c>
      <c r="C1667">
        <f>MONTH(カレンダー[[#This Row],[日付]])</f>
        <v>1</v>
      </c>
    </row>
    <row r="1668" spans="1:3" x14ac:dyDescent="0.4">
      <c r="A1668" s="1">
        <v>44948</v>
      </c>
      <c r="B1668">
        <f>YEAR(カレンダー[[#This Row],[日付]])</f>
        <v>2023</v>
      </c>
      <c r="C1668">
        <f>MONTH(カレンダー[[#This Row],[日付]])</f>
        <v>1</v>
      </c>
    </row>
    <row r="1669" spans="1:3" x14ac:dyDescent="0.4">
      <c r="A1669" s="1">
        <v>44949</v>
      </c>
      <c r="B1669">
        <f>YEAR(カレンダー[[#This Row],[日付]])</f>
        <v>2023</v>
      </c>
      <c r="C1669">
        <f>MONTH(カレンダー[[#This Row],[日付]])</f>
        <v>1</v>
      </c>
    </row>
    <row r="1670" spans="1:3" x14ac:dyDescent="0.4">
      <c r="A1670" s="1">
        <v>44950</v>
      </c>
      <c r="B1670">
        <f>YEAR(カレンダー[[#This Row],[日付]])</f>
        <v>2023</v>
      </c>
      <c r="C1670">
        <f>MONTH(カレンダー[[#This Row],[日付]])</f>
        <v>1</v>
      </c>
    </row>
    <row r="1671" spans="1:3" x14ac:dyDescent="0.4">
      <c r="A1671" s="1">
        <v>44951</v>
      </c>
      <c r="B1671">
        <f>YEAR(カレンダー[[#This Row],[日付]])</f>
        <v>2023</v>
      </c>
      <c r="C1671">
        <f>MONTH(カレンダー[[#This Row],[日付]])</f>
        <v>1</v>
      </c>
    </row>
    <row r="1672" spans="1:3" x14ac:dyDescent="0.4">
      <c r="A1672" s="1">
        <v>44952</v>
      </c>
      <c r="B1672">
        <f>YEAR(カレンダー[[#This Row],[日付]])</f>
        <v>2023</v>
      </c>
      <c r="C1672">
        <f>MONTH(カレンダー[[#This Row],[日付]])</f>
        <v>1</v>
      </c>
    </row>
    <row r="1673" spans="1:3" x14ac:dyDescent="0.4">
      <c r="A1673" s="1">
        <v>44953</v>
      </c>
      <c r="B1673">
        <f>YEAR(カレンダー[[#This Row],[日付]])</f>
        <v>2023</v>
      </c>
      <c r="C1673">
        <f>MONTH(カレンダー[[#This Row],[日付]])</f>
        <v>1</v>
      </c>
    </row>
    <row r="1674" spans="1:3" x14ac:dyDescent="0.4">
      <c r="A1674" s="1">
        <v>44954</v>
      </c>
      <c r="B1674">
        <f>YEAR(カレンダー[[#This Row],[日付]])</f>
        <v>2023</v>
      </c>
      <c r="C1674">
        <f>MONTH(カレンダー[[#This Row],[日付]])</f>
        <v>1</v>
      </c>
    </row>
    <row r="1675" spans="1:3" x14ac:dyDescent="0.4">
      <c r="A1675" s="1">
        <v>44955</v>
      </c>
      <c r="B1675">
        <f>YEAR(カレンダー[[#This Row],[日付]])</f>
        <v>2023</v>
      </c>
      <c r="C1675">
        <f>MONTH(カレンダー[[#This Row],[日付]])</f>
        <v>1</v>
      </c>
    </row>
    <row r="1676" spans="1:3" x14ac:dyDescent="0.4">
      <c r="A1676" s="1">
        <v>44956</v>
      </c>
      <c r="B1676">
        <f>YEAR(カレンダー[[#This Row],[日付]])</f>
        <v>2023</v>
      </c>
      <c r="C1676">
        <f>MONTH(カレンダー[[#This Row],[日付]])</f>
        <v>1</v>
      </c>
    </row>
    <row r="1677" spans="1:3" x14ac:dyDescent="0.4">
      <c r="A1677" s="1">
        <v>44957</v>
      </c>
      <c r="B1677">
        <f>YEAR(カレンダー[[#This Row],[日付]])</f>
        <v>2023</v>
      </c>
      <c r="C1677">
        <f>MONTH(カレンダー[[#This Row],[日付]])</f>
        <v>1</v>
      </c>
    </row>
    <row r="1678" spans="1:3" x14ac:dyDescent="0.4">
      <c r="A1678" s="1">
        <v>44958</v>
      </c>
      <c r="B1678">
        <f>YEAR(カレンダー[[#This Row],[日付]])</f>
        <v>2023</v>
      </c>
      <c r="C1678">
        <f>MONTH(カレンダー[[#This Row],[日付]])</f>
        <v>2</v>
      </c>
    </row>
    <row r="1679" spans="1:3" x14ac:dyDescent="0.4">
      <c r="A1679" s="1">
        <v>44959</v>
      </c>
      <c r="B1679">
        <f>YEAR(カレンダー[[#This Row],[日付]])</f>
        <v>2023</v>
      </c>
      <c r="C1679">
        <f>MONTH(カレンダー[[#This Row],[日付]])</f>
        <v>2</v>
      </c>
    </row>
    <row r="1680" spans="1:3" x14ac:dyDescent="0.4">
      <c r="A1680" s="1">
        <v>44960</v>
      </c>
      <c r="B1680">
        <f>YEAR(カレンダー[[#This Row],[日付]])</f>
        <v>2023</v>
      </c>
      <c r="C1680">
        <f>MONTH(カレンダー[[#This Row],[日付]])</f>
        <v>2</v>
      </c>
    </row>
    <row r="1681" spans="1:3" x14ac:dyDescent="0.4">
      <c r="A1681" s="1">
        <v>44961</v>
      </c>
      <c r="B1681">
        <f>YEAR(カレンダー[[#This Row],[日付]])</f>
        <v>2023</v>
      </c>
      <c r="C1681">
        <f>MONTH(カレンダー[[#This Row],[日付]])</f>
        <v>2</v>
      </c>
    </row>
    <row r="1682" spans="1:3" x14ac:dyDescent="0.4">
      <c r="A1682" s="1">
        <v>44962</v>
      </c>
      <c r="B1682">
        <f>YEAR(カレンダー[[#This Row],[日付]])</f>
        <v>2023</v>
      </c>
      <c r="C1682">
        <f>MONTH(カレンダー[[#This Row],[日付]])</f>
        <v>2</v>
      </c>
    </row>
    <row r="1683" spans="1:3" x14ac:dyDescent="0.4">
      <c r="A1683" s="1">
        <v>44963</v>
      </c>
      <c r="B1683">
        <f>YEAR(カレンダー[[#This Row],[日付]])</f>
        <v>2023</v>
      </c>
      <c r="C1683">
        <f>MONTH(カレンダー[[#This Row],[日付]])</f>
        <v>2</v>
      </c>
    </row>
    <row r="1684" spans="1:3" x14ac:dyDescent="0.4">
      <c r="A1684" s="1">
        <v>44964</v>
      </c>
      <c r="B1684">
        <f>YEAR(カレンダー[[#This Row],[日付]])</f>
        <v>2023</v>
      </c>
      <c r="C1684">
        <f>MONTH(カレンダー[[#This Row],[日付]])</f>
        <v>2</v>
      </c>
    </row>
    <row r="1685" spans="1:3" x14ac:dyDescent="0.4">
      <c r="A1685" s="1">
        <v>44965</v>
      </c>
      <c r="B1685">
        <f>YEAR(カレンダー[[#This Row],[日付]])</f>
        <v>2023</v>
      </c>
      <c r="C1685">
        <f>MONTH(カレンダー[[#This Row],[日付]])</f>
        <v>2</v>
      </c>
    </row>
    <row r="1686" spans="1:3" x14ac:dyDescent="0.4">
      <c r="A1686" s="1">
        <v>44966</v>
      </c>
      <c r="B1686">
        <f>YEAR(カレンダー[[#This Row],[日付]])</f>
        <v>2023</v>
      </c>
      <c r="C1686">
        <f>MONTH(カレンダー[[#This Row],[日付]])</f>
        <v>2</v>
      </c>
    </row>
    <row r="1687" spans="1:3" x14ac:dyDescent="0.4">
      <c r="A1687" s="1">
        <v>44967</v>
      </c>
      <c r="B1687">
        <f>YEAR(カレンダー[[#This Row],[日付]])</f>
        <v>2023</v>
      </c>
      <c r="C1687">
        <f>MONTH(カレンダー[[#This Row],[日付]])</f>
        <v>2</v>
      </c>
    </row>
    <row r="1688" spans="1:3" x14ac:dyDescent="0.4">
      <c r="A1688" s="1">
        <v>44968</v>
      </c>
      <c r="B1688">
        <f>YEAR(カレンダー[[#This Row],[日付]])</f>
        <v>2023</v>
      </c>
      <c r="C1688">
        <f>MONTH(カレンダー[[#This Row],[日付]])</f>
        <v>2</v>
      </c>
    </row>
    <row r="1689" spans="1:3" x14ac:dyDescent="0.4">
      <c r="A1689" s="1">
        <v>44969</v>
      </c>
      <c r="B1689">
        <f>YEAR(カレンダー[[#This Row],[日付]])</f>
        <v>2023</v>
      </c>
      <c r="C1689">
        <f>MONTH(カレンダー[[#This Row],[日付]])</f>
        <v>2</v>
      </c>
    </row>
    <row r="1690" spans="1:3" x14ac:dyDescent="0.4">
      <c r="A1690" s="1">
        <v>44970</v>
      </c>
      <c r="B1690">
        <f>YEAR(カレンダー[[#This Row],[日付]])</f>
        <v>2023</v>
      </c>
      <c r="C1690">
        <f>MONTH(カレンダー[[#This Row],[日付]])</f>
        <v>2</v>
      </c>
    </row>
    <row r="1691" spans="1:3" x14ac:dyDescent="0.4">
      <c r="A1691" s="1">
        <v>44971</v>
      </c>
      <c r="B1691">
        <f>YEAR(カレンダー[[#This Row],[日付]])</f>
        <v>2023</v>
      </c>
      <c r="C1691">
        <f>MONTH(カレンダー[[#This Row],[日付]])</f>
        <v>2</v>
      </c>
    </row>
    <row r="1692" spans="1:3" x14ac:dyDescent="0.4">
      <c r="A1692" s="1">
        <v>44972</v>
      </c>
      <c r="B1692">
        <f>YEAR(カレンダー[[#This Row],[日付]])</f>
        <v>2023</v>
      </c>
      <c r="C1692">
        <f>MONTH(カレンダー[[#This Row],[日付]])</f>
        <v>2</v>
      </c>
    </row>
    <row r="1693" spans="1:3" x14ac:dyDescent="0.4">
      <c r="A1693" s="1">
        <v>44973</v>
      </c>
      <c r="B1693">
        <f>YEAR(カレンダー[[#This Row],[日付]])</f>
        <v>2023</v>
      </c>
      <c r="C1693">
        <f>MONTH(カレンダー[[#This Row],[日付]])</f>
        <v>2</v>
      </c>
    </row>
    <row r="1694" spans="1:3" x14ac:dyDescent="0.4">
      <c r="A1694" s="1">
        <v>44974</v>
      </c>
      <c r="B1694">
        <f>YEAR(カレンダー[[#This Row],[日付]])</f>
        <v>2023</v>
      </c>
      <c r="C1694">
        <f>MONTH(カレンダー[[#This Row],[日付]])</f>
        <v>2</v>
      </c>
    </row>
    <row r="1695" spans="1:3" x14ac:dyDescent="0.4">
      <c r="A1695" s="1">
        <v>44975</v>
      </c>
      <c r="B1695">
        <f>YEAR(カレンダー[[#This Row],[日付]])</f>
        <v>2023</v>
      </c>
      <c r="C1695">
        <f>MONTH(カレンダー[[#This Row],[日付]])</f>
        <v>2</v>
      </c>
    </row>
    <row r="1696" spans="1:3" x14ac:dyDescent="0.4">
      <c r="A1696" s="1">
        <v>44976</v>
      </c>
      <c r="B1696">
        <f>YEAR(カレンダー[[#This Row],[日付]])</f>
        <v>2023</v>
      </c>
      <c r="C1696">
        <f>MONTH(カレンダー[[#This Row],[日付]])</f>
        <v>2</v>
      </c>
    </row>
    <row r="1697" spans="1:3" x14ac:dyDescent="0.4">
      <c r="A1697" s="1">
        <v>44977</v>
      </c>
      <c r="B1697">
        <f>YEAR(カレンダー[[#This Row],[日付]])</f>
        <v>2023</v>
      </c>
      <c r="C1697">
        <f>MONTH(カレンダー[[#This Row],[日付]])</f>
        <v>2</v>
      </c>
    </row>
    <row r="1698" spans="1:3" x14ac:dyDescent="0.4">
      <c r="A1698" s="1">
        <v>44978</v>
      </c>
      <c r="B1698">
        <f>YEAR(カレンダー[[#This Row],[日付]])</f>
        <v>2023</v>
      </c>
      <c r="C1698">
        <f>MONTH(カレンダー[[#This Row],[日付]])</f>
        <v>2</v>
      </c>
    </row>
    <row r="1699" spans="1:3" x14ac:dyDescent="0.4">
      <c r="A1699" s="1">
        <v>44979</v>
      </c>
      <c r="B1699">
        <f>YEAR(カレンダー[[#This Row],[日付]])</f>
        <v>2023</v>
      </c>
      <c r="C1699">
        <f>MONTH(カレンダー[[#This Row],[日付]])</f>
        <v>2</v>
      </c>
    </row>
    <row r="1700" spans="1:3" x14ac:dyDescent="0.4">
      <c r="A1700" s="1">
        <v>44980</v>
      </c>
      <c r="B1700">
        <f>YEAR(カレンダー[[#This Row],[日付]])</f>
        <v>2023</v>
      </c>
      <c r="C1700">
        <f>MONTH(カレンダー[[#This Row],[日付]])</f>
        <v>2</v>
      </c>
    </row>
    <row r="1701" spans="1:3" x14ac:dyDescent="0.4">
      <c r="A1701" s="1">
        <v>44981</v>
      </c>
      <c r="B1701">
        <f>YEAR(カレンダー[[#This Row],[日付]])</f>
        <v>2023</v>
      </c>
      <c r="C1701">
        <f>MONTH(カレンダー[[#This Row],[日付]])</f>
        <v>2</v>
      </c>
    </row>
    <row r="1702" spans="1:3" x14ac:dyDescent="0.4">
      <c r="A1702" s="1">
        <v>44982</v>
      </c>
      <c r="B1702">
        <f>YEAR(カレンダー[[#This Row],[日付]])</f>
        <v>2023</v>
      </c>
      <c r="C1702">
        <f>MONTH(カレンダー[[#This Row],[日付]])</f>
        <v>2</v>
      </c>
    </row>
    <row r="1703" spans="1:3" x14ac:dyDescent="0.4">
      <c r="A1703" s="1">
        <v>44983</v>
      </c>
      <c r="B1703">
        <f>YEAR(カレンダー[[#This Row],[日付]])</f>
        <v>2023</v>
      </c>
      <c r="C1703">
        <f>MONTH(カレンダー[[#This Row],[日付]])</f>
        <v>2</v>
      </c>
    </row>
    <row r="1704" spans="1:3" x14ac:dyDescent="0.4">
      <c r="A1704" s="1">
        <v>44984</v>
      </c>
      <c r="B1704">
        <f>YEAR(カレンダー[[#This Row],[日付]])</f>
        <v>2023</v>
      </c>
      <c r="C1704">
        <f>MONTH(カレンダー[[#This Row],[日付]])</f>
        <v>2</v>
      </c>
    </row>
    <row r="1705" spans="1:3" x14ac:dyDescent="0.4">
      <c r="A1705" s="1">
        <v>44985</v>
      </c>
      <c r="B1705">
        <f>YEAR(カレンダー[[#This Row],[日付]])</f>
        <v>2023</v>
      </c>
      <c r="C1705">
        <f>MONTH(カレンダー[[#This Row],[日付]])</f>
        <v>2</v>
      </c>
    </row>
    <row r="1706" spans="1:3" x14ac:dyDescent="0.4">
      <c r="A1706" s="1">
        <v>44986</v>
      </c>
      <c r="B1706">
        <f>YEAR(カレンダー[[#This Row],[日付]])</f>
        <v>2023</v>
      </c>
      <c r="C1706">
        <f>MONTH(カレンダー[[#This Row],[日付]])</f>
        <v>3</v>
      </c>
    </row>
    <row r="1707" spans="1:3" x14ac:dyDescent="0.4">
      <c r="A1707" s="1">
        <v>44987</v>
      </c>
      <c r="B1707">
        <f>YEAR(カレンダー[[#This Row],[日付]])</f>
        <v>2023</v>
      </c>
      <c r="C1707">
        <f>MONTH(カレンダー[[#This Row],[日付]])</f>
        <v>3</v>
      </c>
    </row>
    <row r="1708" spans="1:3" x14ac:dyDescent="0.4">
      <c r="A1708" s="1">
        <v>44988</v>
      </c>
      <c r="B1708">
        <f>YEAR(カレンダー[[#This Row],[日付]])</f>
        <v>2023</v>
      </c>
      <c r="C1708">
        <f>MONTH(カレンダー[[#This Row],[日付]])</f>
        <v>3</v>
      </c>
    </row>
    <row r="1709" spans="1:3" x14ac:dyDescent="0.4">
      <c r="A1709" s="1">
        <v>44989</v>
      </c>
      <c r="B1709">
        <f>YEAR(カレンダー[[#This Row],[日付]])</f>
        <v>2023</v>
      </c>
      <c r="C1709">
        <f>MONTH(カレンダー[[#This Row],[日付]])</f>
        <v>3</v>
      </c>
    </row>
    <row r="1710" spans="1:3" x14ac:dyDescent="0.4">
      <c r="A1710" s="1">
        <v>44990</v>
      </c>
      <c r="B1710">
        <f>YEAR(カレンダー[[#This Row],[日付]])</f>
        <v>2023</v>
      </c>
      <c r="C1710">
        <f>MONTH(カレンダー[[#This Row],[日付]])</f>
        <v>3</v>
      </c>
    </row>
    <row r="1711" spans="1:3" x14ac:dyDescent="0.4">
      <c r="A1711" s="1">
        <v>44991</v>
      </c>
      <c r="B1711">
        <f>YEAR(カレンダー[[#This Row],[日付]])</f>
        <v>2023</v>
      </c>
      <c r="C1711">
        <f>MONTH(カレンダー[[#This Row],[日付]])</f>
        <v>3</v>
      </c>
    </row>
    <row r="1712" spans="1:3" x14ac:dyDescent="0.4">
      <c r="A1712" s="1">
        <v>44992</v>
      </c>
      <c r="B1712">
        <f>YEAR(カレンダー[[#This Row],[日付]])</f>
        <v>2023</v>
      </c>
      <c r="C1712">
        <f>MONTH(カレンダー[[#This Row],[日付]])</f>
        <v>3</v>
      </c>
    </row>
    <row r="1713" spans="1:3" x14ac:dyDescent="0.4">
      <c r="A1713" s="1">
        <v>44993</v>
      </c>
      <c r="B1713">
        <f>YEAR(カレンダー[[#This Row],[日付]])</f>
        <v>2023</v>
      </c>
      <c r="C1713">
        <f>MONTH(カレンダー[[#This Row],[日付]])</f>
        <v>3</v>
      </c>
    </row>
    <row r="1714" spans="1:3" x14ac:dyDescent="0.4">
      <c r="A1714" s="1">
        <v>44994</v>
      </c>
      <c r="B1714">
        <f>YEAR(カレンダー[[#This Row],[日付]])</f>
        <v>2023</v>
      </c>
      <c r="C1714">
        <f>MONTH(カレンダー[[#This Row],[日付]])</f>
        <v>3</v>
      </c>
    </row>
    <row r="1715" spans="1:3" x14ac:dyDescent="0.4">
      <c r="A1715" s="1">
        <v>44995</v>
      </c>
      <c r="B1715">
        <f>YEAR(カレンダー[[#This Row],[日付]])</f>
        <v>2023</v>
      </c>
      <c r="C1715">
        <f>MONTH(カレンダー[[#This Row],[日付]])</f>
        <v>3</v>
      </c>
    </row>
    <row r="1716" spans="1:3" x14ac:dyDescent="0.4">
      <c r="A1716" s="1">
        <v>44996</v>
      </c>
      <c r="B1716">
        <f>YEAR(カレンダー[[#This Row],[日付]])</f>
        <v>2023</v>
      </c>
      <c r="C1716">
        <f>MONTH(カレンダー[[#This Row],[日付]])</f>
        <v>3</v>
      </c>
    </row>
    <row r="1717" spans="1:3" x14ac:dyDescent="0.4">
      <c r="A1717" s="1">
        <v>44997</v>
      </c>
      <c r="B1717">
        <f>YEAR(カレンダー[[#This Row],[日付]])</f>
        <v>2023</v>
      </c>
      <c r="C1717">
        <f>MONTH(カレンダー[[#This Row],[日付]])</f>
        <v>3</v>
      </c>
    </row>
    <row r="1718" spans="1:3" x14ac:dyDescent="0.4">
      <c r="A1718" s="1">
        <v>44998</v>
      </c>
      <c r="B1718">
        <f>YEAR(カレンダー[[#This Row],[日付]])</f>
        <v>2023</v>
      </c>
      <c r="C1718">
        <f>MONTH(カレンダー[[#This Row],[日付]])</f>
        <v>3</v>
      </c>
    </row>
    <row r="1719" spans="1:3" x14ac:dyDescent="0.4">
      <c r="A1719" s="1">
        <v>44999</v>
      </c>
      <c r="B1719">
        <f>YEAR(カレンダー[[#This Row],[日付]])</f>
        <v>2023</v>
      </c>
      <c r="C1719">
        <f>MONTH(カレンダー[[#This Row],[日付]])</f>
        <v>3</v>
      </c>
    </row>
    <row r="1720" spans="1:3" x14ac:dyDescent="0.4">
      <c r="A1720" s="1">
        <v>45000</v>
      </c>
      <c r="B1720">
        <f>YEAR(カレンダー[[#This Row],[日付]])</f>
        <v>2023</v>
      </c>
      <c r="C1720">
        <f>MONTH(カレンダー[[#This Row],[日付]])</f>
        <v>3</v>
      </c>
    </row>
    <row r="1721" spans="1:3" x14ac:dyDescent="0.4">
      <c r="A1721" s="1">
        <v>45001</v>
      </c>
      <c r="B1721">
        <f>YEAR(カレンダー[[#This Row],[日付]])</f>
        <v>2023</v>
      </c>
      <c r="C1721">
        <f>MONTH(カレンダー[[#This Row],[日付]])</f>
        <v>3</v>
      </c>
    </row>
    <row r="1722" spans="1:3" x14ac:dyDescent="0.4">
      <c r="A1722" s="1">
        <v>45002</v>
      </c>
      <c r="B1722">
        <f>YEAR(カレンダー[[#This Row],[日付]])</f>
        <v>2023</v>
      </c>
      <c r="C1722">
        <f>MONTH(カレンダー[[#This Row],[日付]])</f>
        <v>3</v>
      </c>
    </row>
    <row r="1723" spans="1:3" x14ac:dyDescent="0.4">
      <c r="A1723" s="1">
        <v>45003</v>
      </c>
      <c r="B1723">
        <f>YEAR(カレンダー[[#This Row],[日付]])</f>
        <v>2023</v>
      </c>
      <c r="C1723">
        <f>MONTH(カレンダー[[#This Row],[日付]])</f>
        <v>3</v>
      </c>
    </row>
    <row r="1724" spans="1:3" x14ac:dyDescent="0.4">
      <c r="A1724" s="1">
        <v>45004</v>
      </c>
      <c r="B1724">
        <f>YEAR(カレンダー[[#This Row],[日付]])</f>
        <v>2023</v>
      </c>
      <c r="C1724">
        <f>MONTH(カレンダー[[#This Row],[日付]])</f>
        <v>3</v>
      </c>
    </row>
    <row r="1725" spans="1:3" x14ac:dyDescent="0.4">
      <c r="A1725" s="1">
        <v>45005</v>
      </c>
      <c r="B1725">
        <f>YEAR(カレンダー[[#This Row],[日付]])</f>
        <v>2023</v>
      </c>
      <c r="C1725">
        <f>MONTH(カレンダー[[#This Row],[日付]])</f>
        <v>3</v>
      </c>
    </row>
    <row r="1726" spans="1:3" x14ac:dyDescent="0.4">
      <c r="A1726" s="1">
        <v>45006</v>
      </c>
      <c r="B1726">
        <f>YEAR(カレンダー[[#This Row],[日付]])</f>
        <v>2023</v>
      </c>
      <c r="C1726">
        <f>MONTH(カレンダー[[#This Row],[日付]])</f>
        <v>3</v>
      </c>
    </row>
    <row r="1727" spans="1:3" x14ac:dyDescent="0.4">
      <c r="A1727" s="1">
        <v>45007</v>
      </c>
      <c r="B1727">
        <f>YEAR(カレンダー[[#This Row],[日付]])</f>
        <v>2023</v>
      </c>
      <c r="C1727">
        <f>MONTH(カレンダー[[#This Row],[日付]])</f>
        <v>3</v>
      </c>
    </row>
    <row r="1728" spans="1:3" x14ac:dyDescent="0.4">
      <c r="A1728" s="1">
        <v>45008</v>
      </c>
      <c r="B1728">
        <f>YEAR(カレンダー[[#This Row],[日付]])</f>
        <v>2023</v>
      </c>
      <c r="C1728">
        <f>MONTH(カレンダー[[#This Row],[日付]])</f>
        <v>3</v>
      </c>
    </row>
    <row r="1729" spans="1:3" x14ac:dyDescent="0.4">
      <c r="A1729" s="1">
        <v>45009</v>
      </c>
      <c r="B1729">
        <f>YEAR(カレンダー[[#This Row],[日付]])</f>
        <v>2023</v>
      </c>
      <c r="C1729">
        <f>MONTH(カレンダー[[#This Row],[日付]])</f>
        <v>3</v>
      </c>
    </row>
    <row r="1730" spans="1:3" x14ac:dyDescent="0.4">
      <c r="A1730" s="1">
        <v>45010</v>
      </c>
      <c r="B1730">
        <f>YEAR(カレンダー[[#This Row],[日付]])</f>
        <v>2023</v>
      </c>
      <c r="C1730">
        <f>MONTH(カレンダー[[#This Row],[日付]])</f>
        <v>3</v>
      </c>
    </row>
    <row r="1731" spans="1:3" x14ac:dyDescent="0.4">
      <c r="A1731" s="1">
        <v>45011</v>
      </c>
      <c r="B1731">
        <f>YEAR(カレンダー[[#This Row],[日付]])</f>
        <v>2023</v>
      </c>
      <c r="C1731">
        <f>MONTH(カレンダー[[#This Row],[日付]])</f>
        <v>3</v>
      </c>
    </row>
    <row r="1732" spans="1:3" x14ac:dyDescent="0.4">
      <c r="A1732" s="1">
        <v>45012</v>
      </c>
      <c r="B1732">
        <f>YEAR(カレンダー[[#This Row],[日付]])</f>
        <v>2023</v>
      </c>
      <c r="C1732">
        <f>MONTH(カレンダー[[#This Row],[日付]])</f>
        <v>3</v>
      </c>
    </row>
    <row r="1733" spans="1:3" x14ac:dyDescent="0.4">
      <c r="A1733" s="1">
        <v>45013</v>
      </c>
      <c r="B1733">
        <f>YEAR(カレンダー[[#This Row],[日付]])</f>
        <v>2023</v>
      </c>
      <c r="C1733">
        <f>MONTH(カレンダー[[#This Row],[日付]])</f>
        <v>3</v>
      </c>
    </row>
    <row r="1734" spans="1:3" x14ac:dyDescent="0.4">
      <c r="A1734" s="1">
        <v>45014</v>
      </c>
      <c r="B1734">
        <f>YEAR(カレンダー[[#This Row],[日付]])</f>
        <v>2023</v>
      </c>
      <c r="C1734">
        <f>MONTH(カレンダー[[#This Row],[日付]])</f>
        <v>3</v>
      </c>
    </row>
    <row r="1735" spans="1:3" x14ac:dyDescent="0.4">
      <c r="A1735" s="1">
        <v>45015</v>
      </c>
      <c r="B1735">
        <f>YEAR(カレンダー[[#This Row],[日付]])</f>
        <v>2023</v>
      </c>
      <c r="C1735">
        <f>MONTH(カレンダー[[#This Row],[日付]])</f>
        <v>3</v>
      </c>
    </row>
    <row r="1736" spans="1:3" x14ac:dyDescent="0.4">
      <c r="A1736" s="1">
        <v>45016</v>
      </c>
      <c r="B1736">
        <f>YEAR(カレンダー[[#This Row],[日付]])</f>
        <v>2023</v>
      </c>
      <c r="C1736">
        <f>MONTH(カレンダー[[#This Row],[日付]])</f>
        <v>3</v>
      </c>
    </row>
    <row r="1737" spans="1:3" x14ac:dyDescent="0.4">
      <c r="A1737" s="1">
        <v>45017</v>
      </c>
      <c r="B1737">
        <f>YEAR(カレンダー[[#This Row],[日付]])</f>
        <v>2023</v>
      </c>
      <c r="C1737">
        <f>MONTH(カレンダー[[#This Row],[日付]])</f>
        <v>4</v>
      </c>
    </row>
    <row r="1738" spans="1:3" x14ac:dyDescent="0.4">
      <c r="A1738" s="1">
        <v>45018</v>
      </c>
      <c r="B1738">
        <f>YEAR(カレンダー[[#This Row],[日付]])</f>
        <v>2023</v>
      </c>
      <c r="C1738">
        <f>MONTH(カレンダー[[#This Row],[日付]])</f>
        <v>4</v>
      </c>
    </row>
    <row r="1739" spans="1:3" x14ac:dyDescent="0.4">
      <c r="A1739" s="1">
        <v>45019</v>
      </c>
      <c r="B1739">
        <f>YEAR(カレンダー[[#This Row],[日付]])</f>
        <v>2023</v>
      </c>
      <c r="C1739">
        <f>MONTH(カレンダー[[#This Row],[日付]])</f>
        <v>4</v>
      </c>
    </row>
    <row r="1740" spans="1:3" x14ac:dyDescent="0.4">
      <c r="A1740" s="1">
        <v>45020</v>
      </c>
      <c r="B1740">
        <f>YEAR(カレンダー[[#This Row],[日付]])</f>
        <v>2023</v>
      </c>
      <c r="C1740">
        <f>MONTH(カレンダー[[#This Row],[日付]])</f>
        <v>4</v>
      </c>
    </row>
    <row r="1741" spans="1:3" x14ac:dyDescent="0.4">
      <c r="A1741" s="1">
        <v>45021</v>
      </c>
      <c r="B1741">
        <f>YEAR(カレンダー[[#This Row],[日付]])</f>
        <v>2023</v>
      </c>
      <c r="C1741">
        <f>MONTH(カレンダー[[#This Row],[日付]])</f>
        <v>4</v>
      </c>
    </row>
    <row r="1742" spans="1:3" x14ac:dyDescent="0.4">
      <c r="A1742" s="1">
        <v>45022</v>
      </c>
      <c r="B1742">
        <f>YEAR(カレンダー[[#This Row],[日付]])</f>
        <v>2023</v>
      </c>
      <c r="C1742">
        <f>MONTH(カレンダー[[#This Row],[日付]])</f>
        <v>4</v>
      </c>
    </row>
    <row r="1743" spans="1:3" x14ac:dyDescent="0.4">
      <c r="A1743" s="1">
        <v>45023</v>
      </c>
      <c r="B1743">
        <f>YEAR(カレンダー[[#This Row],[日付]])</f>
        <v>2023</v>
      </c>
      <c r="C1743">
        <f>MONTH(カレンダー[[#This Row],[日付]])</f>
        <v>4</v>
      </c>
    </row>
    <row r="1744" spans="1:3" x14ac:dyDescent="0.4">
      <c r="A1744" s="1">
        <v>45024</v>
      </c>
      <c r="B1744">
        <f>YEAR(カレンダー[[#This Row],[日付]])</f>
        <v>2023</v>
      </c>
      <c r="C1744">
        <f>MONTH(カレンダー[[#This Row],[日付]])</f>
        <v>4</v>
      </c>
    </row>
    <row r="1745" spans="1:3" x14ac:dyDescent="0.4">
      <c r="A1745" s="1">
        <v>45025</v>
      </c>
      <c r="B1745">
        <f>YEAR(カレンダー[[#This Row],[日付]])</f>
        <v>2023</v>
      </c>
      <c r="C1745">
        <f>MONTH(カレンダー[[#This Row],[日付]])</f>
        <v>4</v>
      </c>
    </row>
    <row r="1746" spans="1:3" x14ac:dyDescent="0.4">
      <c r="A1746" s="1">
        <v>45026</v>
      </c>
      <c r="B1746">
        <f>YEAR(カレンダー[[#This Row],[日付]])</f>
        <v>2023</v>
      </c>
      <c r="C1746">
        <f>MONTH(カレンダー[[#This Row],[日付]])</f>
        <v>4</v>
      </c>
    </row>
    <row r="1747" spans="1:3" x14ac:dyDescent="0.4">
      <c r="A1747" s="1">
        <v>45027</v>
      </c>
      <c r="B1747">
        <f>YEAR(カレンダー[[#This Row],[日付]])</f>
        <v>2023</v>
      </c>
      <c r="C1747">
        <f>MONTH(カレンダー[[#This Row],[日付]])</f>
        <v>4</v>
      </c>
    </row>
    <row r="1748" spans="1:3" x14ac:dyDescent="0.4">
      <c r="A1748" s="1">
        <v>45028</v>
      </c>
      <c r="B1748">
        <f>YEAR(カレンダー[[#This Row],[日付]])</f>
        <v>2023</v>
      </c>
      <c r="C1748">
        <f>MONTH(カレンダー[[#This Row],[日付]])</f>
        <v>4</v>
      </c>
    </row>
    <row r="1749" spans="1:3" x14ac:dyDescent="0.4">
      <c r="A1749" s="1">
        <v>45029</v>
      </c>
      <c r="B1749">
        <f>YEAR(カレンダー[[#This Row],[日付]])</f>
        <v>2023</v>
      </c>
      <c r="C1749">
        <f>MONTH(カレンダー[[#This Row],[日付]])</f>
        <v>4</v>
      </c>
    </row>
    <row r="1750" spans="1:3" x14ac:dyDescent="0.4">
      <c r="A1750" s="1">
        <v>45030</v>
      </c>
      <c r="B1750">
        <f>YEAR(カレンダー[[#This Row],[日付]])</f>
        <v>2023</v>
      </c>
      <c r="C1750">
        <f>MONTH(カレンダー[[#This Row],[日付]])</f>
        <v>4</v>
      </c>
    </row>
    <row r="1751" spans="1:3" x14ac:dyDescent="0.4">
      <c r="A1751" s="1">
        <v>45031</v>
      </c>
      <c r="B1751">
        <f>YEAR(カレンダー[[#This Row],[日付]])</f>
        <v>2023</v>
      </c>
      <c r="C1751">
        <f>MONTH(カレンダー[[#This Row],[日付]])</f>
        <v>4</v>
      </c>
    </row>
    <row r="1752" spans="1:3" x14ac:dyDescent="0.4">
      <c r="A1752" s="1">
        <v>45032</v>
      </c>
      <c r="B1752">
        <f>YEAR(カレンダー[[#This Row],[日付]])</f>
        <v>2023</v>
      </c>
      <c r="C1752">
        <f>MONTH(カレンダー[[#This Row],[日付]])</f>
        <v>4</v>
      </c>
    </row>
    <row r="1753" spans="1:3" x14ac:dyDescent="0.4">
      <c r="A1753" s="1">
        <v>45033</v>
      </c>
      <c r="B1753">
        <f>YEAR(カレンダー[[#This Row],[日付]])</f>
        <v>2023</v>
      </c>
      <c r="C1753">
        <f>MONTH(カレンダー[[#This Row],[日付]])</f>
        <v>4</v>
      </c>
    </row>
    <row r="1754" spans="1:3" x14ac:dyDescent="0.4">
      <c r="A1754" s="1">
        <v>45034</v>
      </c>
      <c r="B1754">
        <f>YEAR(カレンダー[[#This Row],[日付]])</f>
        <v>2023</v>
      </c>
      <c r="C1754">
        <f>MONTH(カレンダー[[#This Row],[日付]])</f>
        <v>4</v>
      </c>
    </row>
    <row r="1755" spans="1:3" x14ac:dyDescent="0.4">
      <c r="A1755" s="1">
        <v>45035</v>
      </c>
      <c r="B1755">
        <f>YEAR(カレンダー[[#This Row],[日付]])</f>
        <v>2023</v>
      </c>
      <c r="C1755">
        <f>MONTH(カレンダー[[#This Row],[日付]])</f>
        <v>4</v>
      </c>
    </row>
    <row r="1756" spans="1:3" x14ac:dyDescent="0.4">
      <c r="A1756" s="1">
        <v>45036</v>
      </c>
      <c r="B1756">
        <f>YEAR(カレンダー[[#This Row],[日付]])</f>
        <v>2023</v>
      </c>
      <c r="C1756">
        <f>MONTH(カレンダー[[#This Row],[日付]])</f>
        <v>4</v>
      </c>
    </row>
    <row r="1757" spans="1:3" x14ac:dyDescent="0.4">
      <c r="A1757" s="1">
        <v>45037</v>
      </c>
      <c r="B1757">
        <f>YEAR(カレンダー[[#This Row],[日付]])</f>
        <v>2023</v>
      </c>
      <c r="C1757">
        <f>MONTH(カレンダー[[#This Row],[日付]])</f>
        <v>4</v>
      </c>
    </row>
    <row r="1758" spans="1:3" x14ac:dyDescent="0.4">
      <c r="A1758" s="1">
        <v>45038</v>
      </c>
      <c r="B1758">
        <f>YEAR(カレンダー[[#This Row],[日付]])</f>
        <v>2023</v>
      </c>
      <c r="C1758">
        <f>MONTH(カレンダー[[#This Row],[日付]])</f>
        <v>4</v>
      </c>
    </row>
    <row r="1759" spans="1:3" x14ac:dyDescent="0.4">
      <c r="A1759" s="1">
        <v>45039</v>
      </c>
      <c r="B1759">
        <f>YEAR(カレンダー[[#This Row],[日付]])</f>
        <v>2023</v>
      </c>
      <c r="C1759">
        <f>MONTH(カレンダー[[#This Row],[日付]])</f>
        <v>4</v>
      </c>
    </row>
    <row r="1760" spans="1:3" x14ac:dyDescent="0.4">
      <c r="A1760" s="1">
        <v>45040</v>
      </c>
      <c r="B1760">
        <f>YEAR(カレンダー[[#This Row],[日付]])</f>
        <v>2023</v>
      </c>
      <c r="C1760">
        <f>MONTH(カレンダー[[#This Row],[日付]])</f>
        <v>4</v>
      </c>
    </row>
    <row r="1761" spans="1:3" x14ac:dyDescent="0.4">
      <c r="A1761" s="1">
        <v>45041</v>
      </c>
      <c r="B1761">
        <f>YEAR(カレンダー[[#This Row],[日付]])</f>
        <v>2023</v>
      </c>
      <c r="C1761">
        <f>MONTH(カレンダー[[#This Row],[日付]])</f>
        <v>4</v>
      </c>
    </row>
    <row r="1762" spans="1:3" x14ac:dyDescent="0.4">
      <c r="A1762" s="1">
        <v>45042</v>
      </c>
      <c r="B1762">
        <f>YEAR(カレンダー[[#This Row],[日付]])</f>
        <v>2023</v>
      </c>
      <c r="C1762">
        <f>MONTH(カレンダー[[#This Row],[日付]])</f>
        <v>4</v>
      </c>
    </row>
    <row r="1763" spans="1:3" x14ac:dyDescent="0.4">
      <c r="A1763" s="1">
        <v>45043</v>
      </c>
      <c r="B1763">
        <f>YEAR(カレンダー[[#This Row],[日付]])</f>
        <v>2023</v>
      </c>
      <c r="C1763">
        <f>MONTH(カレンダー[[#This Row],[日付]])</f>
        <v>4</v>
      </c>
    </row>
    <row r="1764" spans="1:3" x14ac:dyDescent="0.4">
      <c r="A1764" s="1">
        <v>45044</v>
      </c>
      <c r="B1764">
        <f>YEAR(カレンダー[[#This Row],[日付]])</f>
        <v>2023</v>
      </c>
      <c r="C1764">
        <f>MONTH(カレンダー[[#This Row],[日付]])</f>
        <v>4</v>
      </c>
    </row>
    <row r="1765" spans="1:3" x14ac:dyDescent="0.4">
      <c r="A1765" s="1">
        <v>45045</v>
      </c>
      <c r="B1765">
        <f>YEAR(カレンダー[[#This Row],[日付]])</f>
        <v>2023</v>
      </c>
      <c r="C1765">
        <f>MONTH(カレンダー[[#This Row],[日付]])</f>
        <v>4</v>
      </c>
    </row>
    <row r="1766" spans="1:3" x14ac:dyDescent="0.4">
      <c r="A1766" s="1">
        <v>45046</v>
      </c>
      <c r="B1766">
        <f>YEAR(カレンダー[[#This Row],[日付]])</f>
        <v>2023</v>
      </c>
      <c r="C1766">
        <f>MONTH(カレンダー[[#This Row],[日付]])</f>
        <v>4</v>
      </c>
    </row>
    <row r="1767" spans="1:3" x14ac:dyDescent="0.4">
      <c r="A1767" s="1">
        <v>45047</v>
      </c>
      <c r="B1767">
        <f>YEAR(カレンダー[[#This Row],[日付]])</f>
        <v>2023</v>
      </c>
      <c r="C1767">
        <f>MONTH(カレンダー[[#This Row],[日付]])</f>
        <v>5</v>
      </c>
    </row>
    <row r="1768" spans="1:3" x14ac:dyDescent="0.4">
      <c r="A1768" s="1">
        <v>45048</v>
      </c>
      <c r="B1768">
        <f>YEAR(カレンダー[[#This Row],[日付]])</f>
        <v>2023</v>
      </c>
      <c r="C1768">
        <f>MONTH(カレンダー[[#This Row],[日付]])</f>
        <v>5</v>
      </c>
    </row>
    <row r="1769" spans="1:3" x14ac:dyDescent="0.4">
      <c r="A1769" s="1">
        <v>45049</v>
      </c>
      <c r="B1769">
        <f>YEAR(カレンダー[[#This Row],[日付]])</f>
        <v>2023</v>
      </c>
      <c r="C1769">
        <f>MONTH(カレンダー[[#This Row],[日付]])</f>
        <v>5</v>
      </c>
    </row>
    <row r="1770" spans="1:3" x14ac:dyDescent="0.4">
      <c r="A1770" s="1">
        <v>45050</v>
      </c>
      <c r="B1770">
        <f>YEAR(カレンダー[[#This Row],[日付]])</f>
        <v>2023</v>
      </c>
      <c r="C1770">
        <f>MONTH(カレンダー[[#This Row],[日付]])</f>
        <v>5</v>
      </c>
    </row>
    <row r="1771" spans="1:3" x14ac:dyDescent="0.4">
      <c r="A1771" s="1">
        <v>45051</v>
      </c>
      <c r="B1771">
        <f>YEAR(カレンダー[[#This Row],[日付]])</f>
        <v>2023</v>
      </c>
      <c r="C1771">
        <f>MONTH(カレンダー[[#This Row],[日付]])</f>
        <v>5</v>
      </c>
    </row>
    <row r="1772" spans="1:3" x14ac:dyDescent="0.4">
      <c r="A1772" s="1">
        <v>45052</v>
      </c>
      <c r="B1772">
        <f>YEAR(カレンダー[[#This Row],[日付]])</f>
        <v>2023</v>
      </c>
      <c r="C1772">
        <f>MONTH(カレンダー[[#This Row],[日付]])</f>
        <v>5</v>
      </c>
    </row>
    <row r="1773" spans="1:3" x14ac:dyDescent="0.4">
      <c r="A1773" s="1">
        <v>45053</v>
      </c>
      <c r="B1773">
        <f>YEAR(カレンダー[[#This Row],[日付]])</f>
        <v>2023</v>
      </c>
      <c r="C1773">
        <f>MONTH(カレンダー[[#This Row],[日付]])</f>
        <v>5</v>
      </c>
    </row>
    <row r="1774" spans="1:3" x14ac:dyDescent="0.4">
      <c r="A1774" s="1">
        <v>45054</v>
      </c>
      <c r="B1774">
        <f>YEAR(カレンダー[[#This Row],[日付]])</f>
        <v>2023</v>
      </c>
      <c r="C1774">
        <f>MONTH(カレンダー[[#This Row],[日付]])</f>
        <v>5</v>
      </c>
    </row>
    <row r="1775" spans="1:3" x14ac:dyDescent="0.4">
      <c r="A1775" s="1">
        <v>45055</v>
      </c>
      <c r="B1775">
        <f>YEAR(カレンダー[[#This Row],[日付]])</f>
        <v>2023</v>
      </c>
      <c r="C1775">
        <f>MONTH(カレンダー[[#This Row],[日付]])</f>
        <v>5</v>
      </c>
    </row>
    <row r="1776" spans="1:3" x14ac:dyDescent="0.4">
      <c r="A1776" s="1">
        <v>45056</v>
      </c>
      <c r="B1776">
        <f>YEAR(カレンダー[[#This Row],[日付]])</f>
        <v>2023</v>
      </c>
      <c r="C1776">
        <f>MONTH(カレンダー[[#This Row],[日付]])</f>
        <v>5</v>
      </c>
    </row>
    <row r="1777" spans="1:3" x14ac:dyDescent="0.4">
      <c r="A1777" s="1">
        <v>45057</v>
      </c>
      <c r="B1777">
        <f>YEAR(カレンダー[[#This Row],[日付]])</f>
        <v>2023</v>
      </c>
      <c r="C1777">
        <f>MONTH(カレンダー[[#This Row],[日付]])</f>
        <v>5</v>
      </c>
    </row>
    <row r="1778" spans="1:3" x14ac:dyDescent="0.4">
      <c r="A1778" s="1">
        <v>45058</v>
      </c>
      <c r="B1778">
        <f>YEAR(カレンダー[[#This Row],[日付]])</f>
        <v>2023</v>
      </c>
      <c r="C1778">
        <f>MONTH(カレンダー[[#This Row],[日付]])</f>
        <v>5</v>
      </c>
    </row>
    <row r="1779" spans="1:3" x14ac:dyDescent="0.4">
      <c r="A1779" s="1">
        <v>45059</v>
      </c>
      <c r="B1779">
        <f>YEAR(カレンダー[[#This Row],[日付]])</f>
        <v>2023</v>
      </c>
      <c r="C1779">
        <f>MONTH(カレンダー[[#This Row],[日付]])</f>
        <v>5</v>
      </c>
    </row>
    <row r="1780" spans="1:3" x14ac:dyDescent="0.4">
      <c r="A1780" s="1">
        <v>45060</v>
      </c>
      <c r="B1780">
        <f>YEAR(カレンダー[[#This Row],[日付]])</f>
        <v>2023</v>
      </c>
      <c r="C1780">
        <f>MONTH(カレンダー[[#This Row],[日付]])</f>
        <v>5</v>
      </c>
    </row>
    <row r="1781" spans="1:3" x14ac:dyDescent="0.4">
      <c r="A1781" s="1">
        <v>45061</v>
      </c>
      <c r="B1781">
        <f>YEAR(カレンダー[[#This Row],[日付]])</f>
        <v>2023</v>
      </c>
      <c r="C1781">
        <f>MONTH(カレンダー[[#This Row],[日付]])</f>
        <v>5</v>
      </c>
    </row>
    <row r="1782" spans="1:3" x14ac:dyDescent="0.4">
      <c r="A1782" s="1">
        <v>45062</v>
      </c>
      <c r="B1782">
        <f>YEAR(カレンダー[[#This Row],[日付]])</f>
        <v>2023</v>
      </c>
      <c r="C1782">
        <f>MONTH(カレンダー[[#This Row],[日付]])</f>
        <v>5</v>
      </c>
    </row>
    <row r="1783" spans="1:3" x14ac:dyDescent="0.4">
      <c r="A1783" s="1">
        <v>45063</v>
      </c>
      <c r="B1783">
        <f>YEAR(カレンダー[[#This Row],[日付]])</f>
        <v>2023</v>
      </c>
      <c r="C1783">
        <f>MONTH(カレンダー[[#This Row],[日付]])</f>
        <v>5</v>
      </c>
    </row>
    <row r="1784" spans="1:3" x14ac:dyDescent="0.4">
      <c r="A1784" s="1">
        <v>45064</v>
      </c>
      <c r="B1784">
        <f>YEAR(カレンダー[[#This Row],[日付]])</f>
        <v>2023</v>
      </c>
      <c r="C1784">
        <f>MONTH(カレンダー[[#This Row],[日付]])</f>
        <v>5</v>
      </c>
    </row>
    <row r="1785" spans="1:3" x14ac:dyDescent="0.4">
      <c r="A1785" s="1">
        <v>45065</v>
      </c>
      <c r="B1785">
        <f>YEAR(カレンダー[[#This Row],[日付]])</f>
        <v>2023</v>
      </c>
      <c r="C1785">
        <f>MONTH(カレンダー[[#This Row],[日付]])</f>
        <v>5</v>
      </c>
    </row>
    <row r="1786" spans="1:3" x14ac:dyDescent="0.4">
      <c r="A1786" s="1">
        <v>45066</v>
      </c>
      <c r="B1786">
        <f>YEAR(カレンダー[[#This Row],[日付]])</f>
        <v>2023</v>
      </c>
      <c r="C1786">
        <f>MONTH(カレンダー[[#This Row],[日付]])</f>
        <v>5</v>
      </c>
    </row>
    <row r="1787" spans="1:3" x14ac:dyDescent="0.4">
      <c r="A1787" s="1">
        <v>45067</v>
      </c>
      <c r="B1787">
        <f>YEAR(カレンダー[[#This Row],[日付]])</f>
        <v>2023</v>
      </c>
      <c r="C1787">
        <f>MONTH(カレンダー[[#This Row],[日付]])</f>
        <v>5</v>
      </c>
    </row>
    <row r="1788" spans="1:3" x14ac:dyDescent="0.4">
      <c r="A1788" s="1">
        <v>45068</v>
      </c>
      <c r="B1788">
        <f>YEAR(カレンダー[[#This Row],[日付]])</f>
        <v>2023</v>
      </c>
      <c r="C1788">
        <f>MONTH(カレンダー[[#This Row],[日付]])</f>
        <v>5</v>
      </c>
    </row>
    <row r="1789" spans="1:3" x14ac:dyDescent="0.4">
      <c r="A1789" s="1">
        <v>45069</v>
      </c>
      <c r="B1789">
        <f>YEAR(カレンダー[[#This Row],[日付]])</f>
        <v>2023</v>
      </c>
      <c r="C1789">
        <f>MONTH(カレンダー[[#This Row],[日付]])</f>
        <v>5</v>
      </c>
    </row>
    <row r="1790" spans="1:3" x14ac:dyDescent="0.4">
      <c r="A1790" s="1">
        <v>45070</v>
      </c>
      <c r="B1790">
        <f>YEAR(カレンダー[[#This Row],[日付]])</f>
        <v>2023</v>
      </c>
      <c r="C1790">
        <f>MONTH(カレンダー[[#This Row],[日付]])</f>
        <v>5</v>
      </c>
    </row>
    <row r="1791" spans="1:3" x14ac:dyDescent="0.4">
      <c r="A1791" s="1">
        <v>45071</v>
      </c>
      <c r="B1791">
        <f>YEAR(カレンダー[[#This Row],[日付]])</f>
        <v>2023</v>
      </c>
      <c r="C1791">
        <f>MONTH(カレンダー[[#This Row],[日付]])</f>
        <v>5</v>
      </c>
    </row>
    <row r="1792" spans="1:3" x14ac:dyDescent="0.4">
      <c r="A1792" s="1">
        <v>45072</v>
      </c>
      <c r="B1792">
        <f>YEAR(カレンダー[[#This Row],[日付]])</f>
        <v>2023</v>
      </c>
      <c r="C1792">
        <f>MONTH(カレンダー[[#This Row],[日付]])</f>
        <v>5</v>
      </c>
    </row>
    <row r="1793" spans="1:3" x14ac:dyDescent="0.4">
      <c r="A1793" s="1">
        <v>45073</v>
      </c>
      <c r="B1793">
        <f>YEAR(カレンダー[[#This Row],[日付]])</f>
        <v>2023</v>
      </c>
      <c r="C1793">
        <f>MONTH(カレンダー[[#This Row],[日付]])</f>
        <v>5</v>
      </c>
    </row>
    <row r="1794" spans="1:3" x14ac:dyDescent="0.4">
      <c r="A1794" s="1">
        <v>45074</v>
      </c>
      <c r="B1794">
        <f>YEAR(カレンダー[[#This Row],[日付]])</f>
        <v>2023</v>
      </c>
      <c r="C1794">
        <f>MONTH(カレンダー[[#This Row],[日付]])</f>
        <v>5</v>
      </c>
    </row>
    <row r="1795" spans="1:3" x14ac:dyDescent="0.4">
      <c r="A1795" s="1">
        <v>45075</v>
      </c>
      <c r="B1795">
        <f>YEAR(カレンダー[[#This Row],[日付]])</f>
        <v>2023</v>
      </c>
      <c r="C1795">
        <f>MONTH(カレンダー[[#This Row],[日付]])</f>
        <v>5</v>
      </c>
    </row>
    <row r="1796" spans="1:3" x14ac:dyDescent="0.4">
      <c r="A1796" s="1">
        <v>45076</v>
      </c>
      <c r="B1796">
        <f>YEAR(カレンダー[[#This Row],[日付]])</f>
        <v>2023</v>
      </c>
      <c r="C1796">
        <f>MONTH(カレンダー[[#This Row],[日付]])</f>
        <v>5</v>
      </c>
    </row>
    <row r="1797" spans="1:3" x14ac:dyDescent="0.4">
      <c r="A1797" s="1">
        <v>45077</v>
      </c>
      <c r="B1797">
        <f>YEAR(カレンダー[[#This Row],[日付]])</f>
        <v>2023</v>
      </c>
      <c r="C1797">
        <f>MONTH(カレンダー[[#This Row],[日付]])</f>
        <v>5</v>
      </c>
    </row>
    <row r="1798" spans="1:3" x14ac:dyDescent="0.4">
      <c r="A1798" s="1">
        <v>45078</v>
      </c>
      <c r="B1798">
        <f>YEAR(カレンダー[[#This Row],[日付]])</f>
        <v>2023</v>
      </c>
      <c r="C1798">
        <f>MONTH(カレンダー[[#This Row],[日付]])</f>
        <v>6</v>
      </c>
    </row>
    <row r="1799" spans="1:3" x14ac:dyDescent="0.4">
      <c r="A1799" s="1">
        <v>45079</v>
      </c>
      <c r="B1799">
        <f>YEAR(カレンダー[[#This Row],[日付]])</f>
        <v>2023</v>
      </c>
      <c r="C1799">
        <f>MONTH(カレンダー[[#This Row],[日付]])</f>
        <v>6</v>
      </c>
    </row>
    <row r="1800" spans="1:3" x14ac:dyDescent="0.4">
      <c r="A1800" s="1">
        <v>45080</v>
      </c>
      <c r="B1800">
        <f>YEAR(カレンダー[[#This Row],[日付]])</f>
        <v>2023</v>
      </c>
      <c r="C1800">
        <f>MONTH(カレンダー[[#This Row],[日付]])</f>
        <v>6</v>
      </c>
    </row>
    <row r="1801" spans="1:3" x14ac:dyDescent="0.4">
      <c r="A1801" s="1">
        <v>45081</v>
      </c>
      <c r="B1801">
        <f>YEAR(カレンダー[[#This Row],[日付]])</f>
        <v>2023</v>
      </c>
      <c r="C1801">
        <f>MONTH(カレンダー[[#This Row],[日付]])</f>
        <v>6</v>
      </c>
    </row>
    <row r="1802" spans="1:3" x14ac:dyDescent="0.4">
      <c r="A1802" s="1">
        <v>45082</v>
      </c>
      <c r="B1802">
        <f>YEAR(カレンダー[[#This Row],[日付]])</f>
        <v>2023</v>
      </c>
      <c r="C1802">
        <f>MONTH(カレンダー[[#This Row],[日付]])</f>
        <v>6</v>
      </c>
    </row>
    <row r="1803" spans="1:3" x14ac:dyDescent="0.4">
      <c r="A1803" s="1">
        <v>45083</v>
      </c>
      <c r="B1803">
        <f>YEAR(カレンダー[[#This Row],[日付]])</f>
        <v>2023</v>
      </c>
      <c r="C1803">
        <f>MONTH(カレンダー[[#This Row],[日付]])</f>
        <v>6</v>
      </c>
    </row>
    <row r="1804" spans="1:3" x14ac:dyDescent="0.4">
      <c r="A1804" s="1">
        <v>45084</v>
      </c>
      <c r="B1804">
        <f>YEAR(カレンダー[[#This Row],[日付]])</f>
        <v>2023</v>
      </c>
      <c r="C1804">
        <f>MONTH(カレンダー[[#This Row],[日付]])</f>
        <v>6</v>
      </c>
    </row>
    <row r="1805" spans="1:3" x14ac:dyDescent="0.4">
      <c r="A1805" s="1">
        <v>45085</v>
      </c>
      <c r="B1805">
        <f>YEAR(カレンダー[[#This Row],[日付]])</f>
        <v>2023</v>
      </c>
      <c r="C1805">
        <f>MONTH(カレンダー[[#This Row],[日付]])</f>
        <v>6</v>
      </c>
    </row>
    <row r="1806" spans="1:3" x14ac:dyDescent="0.4">
      <c r="A1806" s="1">
        <v>45086</v>
      </c>
      <c r="B1806">
        <f>YEAR(カレンダー[[#This Row],[日付]])</f>
        <v>2023</v>
      </c>
      <c r="C1806">
        <f>MONTH(カレンダー[[#This Row],[日付]])</f>
        <v>6</v>
      </c>
    </row>
    <row r="1807" spans="1:3" x14ac:dyDescent="0.4">
      <c r="A1807" s="1">
        <v>45087</v>
      </c>
      <c r="B1807">
        <f>YEAR(カレンダー[[#This Row],[日付]])</f>
        <v>2023</v>
      </c>
      <c r="C1807">
        <f>MONTH(カレンダー[[#This Row],[日付]])</f>
        <v>6</v>
      </c>
    </row>
    <row r="1808" spans="1:3" x14ac:dyDescent="0.4">
      <c r="A1808" s="1">
        <v>45088</v>
      </c>
      <c r="B1808">
        <f>YEAR(カレンダー[[#This Row],[日付]])</f>
        <v>2023</v>
      </c>
      <c r="C1808">
        <f>MONTH(カレンダー[[#This Row],[日付]])</f>
        <v>6</v>
      </c>
    </row>
    <row r="1809" spans="1:3" x14ac:dyDescent="0.4">
      <c r="A1809" s="1">
        <v>45089</v>
      </c>
      <c r="B1809">
        <f>YEAR(カレンダー[[#This Row],[日付]])</f>
        <v>2023</v>
      </c>
      <c r="C1809">
        <f>MONTH(カレンダー[[#This Row],[日付]])</f>
        <v>6</v>
      </c>
    </row>
    <row r="1810" spans="1:3" x14ac:dyDescent="0.4">
      <c r="A1810" s="1">
        <v>45090</v>
      </c>
      <c r="B1810">
        <f>YEAR(カレンダー[[#This Row],[日付]])</f>
        <v>2023</v>
      </c>
      <c r="C1810">
        <f>MONTH(カレンダー[[#This Row],[日付]])</f>
        <v>6</v>
      </c>
    </row>
    <row r="1811" spans="1:3" x14ac:dyDescent="0.4">
      <c r="A1811" s="1">
        <v>45091</v>
      </c>
      <c r="B1811">
        <f>YEAR(カレンダー[[#This Row],[日付]])</f>
        <v>2023</v>
      </c>
      <c r="C1811">
        <f>MONTH(カレンダー[[#This Row],[日付]])</f>
        <v>6</v>
      </c>
    </row>
    <row r="1812" spans="1:3" x14ac:dyDescent="0.4">
      <c r="A1812" s="1">
        <v>45092</v>
      </c>
      <c r="B1812">
        <f>YEAR(カレンダー[[#This Row],[日付]])</f>
        <v>2023</v>
      </c>
      <c r="C1812">
        <f>MONTH(カレンダー[[#This Row],[日付]])</f>
        <v>6</v>
      </c>
    </row>
    <row r="1813" spans="1:3" x14ac:dyDescent="0.4">
      <c r="A1813" s="1">
        <v>45093</v>
      </c>
      <c r="B1813">
        <f>YEAR(カレンダー[[#This Row],[日付]])</f>
        <v>2023</v>
      </c>
      <c r="C1813">
        <f>MONTH(カレンダー[[#This Row],[日付]])</f>
        <v>6</v>
      </c>
    </row>
    <row r="1814" spans="1:3" x14ac:dyDescent="0.4">
      <c r="A1814" s="1">
        <v>45094</v>
      </c>
      <c r="B1814">
        <f>YEAR(カレンダー[[#This Row],[日付]])</f>
        <v>2023</v>
      </c>
      <c r="C1814">
        <f>MONTH(カレンダー[[#This Row],[日付]])</f>
        <v>6</v>
      </c>
    </row>
    <row r="1815" spans="1:3" x14ac:dyDescent="0.4">
      <c r="A1815" s="1">
        <v>45095</v>
      </c>
      <c r="B1815">
        <f>YEAR(カレンダー[[#This Row],[日付]])</f>
        <v>2023</v>
      </c>
      <c r="C1815">
        <f>MONTH(カレンダー[[#This Row],[日付]])</f>
        <v>6</v>
      </c>
    </row>
    <row r="1816" spans="1:3" x14ac:dyDescent="0.4">
      <c r="A1816" s="1">
        <v>45096</v>
      </c>
      <c r="B1816">
        <f>YEAR(カレンダー[[#This Row],[日付]])</f>
        <v>2023</v>
      </c>
      <c r="C1816">
        <f>MONTH(カレンダー[[#This Row],[日付]])</f>
        <v>6</v>
      </c>
    </row>
    <row r="1817" spans="1:3" x14ac:dyDescent="0.4">
      <c r="A1817" s="1">
        <v>45097</v>
      </c>
      <c r="B1817">
        <f>YEAR(カレンダー[[#This Row],[日付]])</f>
        <v>2023</v>
      </c>
      <c r="C1817">
        <f>MONTH(カレンダー[[#This Row],[日付]])</f>
        <v>6</v>
      </c>
    </row>
    <row r="1818" spans="1:3" x14ac:dyDescent="0.4">
      <c r="A1818" s="1">
        <v>45098</v>
      </c>
      <c r="B1818">
        <f>YEAR(カレンダー[[#This Row],[日付]])</f>
        <v>2023</v>
      </c>
      <c r="C1818">
        <f>MONTH(カレンダー[[#This Row],[日付]])</f>
        <v>6</v>
      </c>
    </row>
    <row r="1819" spans="1:3" x14ac:dyDescent="0.4">
      <c r="A1819" s="1">
        <v>45099</v>
      </c>
      <c r="B1819">
        <f>YEAR(カレンダー[[#This Row],[日付]])</f>
        <v>2023</v>
      </c>
      <c r="C1819">
        <f>MONTH(カレンダー[[#This Row],[日付]])</f>
        <v>6</v>
      </c>
    </row>
    <row r="1820" spans="1:3" x14ac:dyDescent="0.4">
      <c r="A1820" s="1">
        <v>45100</v>
      </c>
      <c r="B1820">
        <f>YEAR(カレンダー[[#This Row],[日付]])</f>
        <v>2023</v>
      </c>
      <c r="C1820">
        <f>MONTH(カレンダー[[#This Row],[日付]])</f>
        <v>6</v>
      </c>
    </row>
    <row r="1821" spans="1:3" x14ac:dyDescent="0.4">
      <c r="A1821" s="1">
        <v>45101</v>
      </c>
      <c r="B1821">
        <f>YEAR(カレンダー[[#This Row],[日付]])</f>
        <v>2023</v>
      </c>
      <c r="C1821">
        <f>MONTH(カレンダー[[#This Row],[日付]])</f>
        <v>6</v>
      </c>
    </row>
    <row r="1822" spans="1:3" x14ac:dyDescent="0.4">
      <c r="A1822" s="1">
        <v>45102</v>
      </c>
      <c r="B1822">
        <f>YEAR(カレンダー[[#This Row],[日付]])</f>
        <v>2023</v>
      </c>
      <c r="C1822">
        <f>MONTH(カレンダー[[#This Row],[日付]])</f>
        <v>6</v>
      </c>
    </row>
    <row r="1823" spans="1:3" x14ac:dyDescent="0.4">
      <c r="A1823" s="1">
        <v>45103</v>
      </c>
      <c r="B1823">
        <f>YEAR(カレンダー[[#This Row],[日付]])</f>
        <v>2023</v>
      </c>
      <c r="C1823">
        <f>MONTH(カレンダー[[#This Row],[日付]])</f>
        <v>6</v>
      </c>
    </row>
    <row r="1824" spans="1:3" x14ac:dyDescent="0.4">
      <c r="A1824" s="1">
        <v>45104</v>
      </c>
      <c r="B1824">
        <f>YEAR(カレンダー[[#This Row],[日付]])</f>
        <v>2023</v>
      </c>
      <c r="C1824">
        <f>MONTH(カレンダー[[#This Row],[日付]])</f>
        <v>6</v>
      </c>
    </row>
    <row r="1825" spans="1:3" x14ac:dyDescent="0.4">
      <c r="A1825" s="1">
        <v>45105</v>
      </c>
      <c r="B1825">
        <f>YEAR(カレンダー[[#This Row],[日付]])</f>
        <v>2023</v>
      </c>
      <c r="C1825">
        <f>MONTH(カレンダー[[#This Row],[日付]])</f>
        <v>6</v>
      </c>
    </row>
    <row r="1826" spans="1:3" x14ac:dyDescent="0.4">
      <c r="A1826" s="1">
        <v>45106</v>
      </c>
      <c r="B1826">
        <f>YEAR(カレンダー[[#This Row],[日付]])</f>
        <v>2023</v>
      </c>
      <c r="C1826">
        <f>MONTH(カレンダー[[#This Row],[日付]])</f>
        <v>6</v>
      </c>
    </row>
    <row r="1827" spans="1:3" x14ac:dyDescent="0.4">
      <c r="A1827" s="1">
        <v>45107</v>
      </c>
      <c r="B1827">
        <f>YEAR(カレンダー[[#This Row],[日付]])</f>
        <v>2023</v>
      </c>
      <c r="C1827">
        <f>MONTH(カレンダー[[#This Row],[日付]])</f>
        <v>6</v>
      </c>
    </row>
    <row r="1828" spans="1:3" x14ac:dyDescent="0.4">
      <c r="A1828" s="1">
        <v>45108</v>
      </c>
      <c r="B1828">
        <f>YEAR(カレンダー[[#This Row],[日付]])</f>
        <v>2023</v>
      </c>
      <c r="C1828">
        <f>MONTH(カレンダー[[#This Row],[日付]])</f>
        <v>7</v>
      </c>
    </row>
    <row r="1829" spans="1:3" x14ac:dyDescent="0.4">
      <c r="A1829" s="1">
        <v>45109</v>
      </c>
      <c r="B1829">
        <f>YEAR(カレンダー[[#This Row],[日付]])</f>
        <v>2023</v>
      </c>
      <c r="C1829">
        <f>MONTH(カレンダー[[#This Row],[日付]])</f>
        <v>7</v>
      </c>
    </row>
    <row r="1830" spans="1:3" x14ac:dyDescent="0.4">
      <c r="A1830" s="1">
        <v>45110</v>
      </c>
      <c r="B1830">
        <f>YEAR(カレンダー[[#This Row],[日付]])</f>
        <v>2023</v>
      </c>
      <c r="C1830">
        <f>MONTH(カレンダー[[#This Row],[日付]])</f>
        <v>7</v>
      </c>
    </row>
    <row r="1831" spans="1:3" x14ac:dyDescent="0.4">
      <c r="A1831" s="1">
        <v>45111</v>
      </c>
      <c r="B1831">
        <f>YEAR(カレンダー[[#This Row],[日付]])</f>
        <v>2023</v>
      </c>
      <c r="C1831">
        <f>MONTH(カレンダー[[#This Row],[日付]])</f>
        <v>7</v>
      </c>
    </row>
    <row r="1832" spans="1:3" x14ac:dyDescent="0.4">
      <c r="A1832" s="1">
        <v>45112</v>
      </c>
      <c r="B1832">
        <f>YEAR(カレンダー[[#This Row],[日付]])</f>
        <v>2023</v>
      </c>
      <c r="C1832">
        <f>MONTH(カレンダー[[#This Row],[日付]])</f>
        <v>7</v>
      </c>
    </row>
    <row r="1833" spans="1:3" x14ac:dyDescent="0.4">
      <c r="A1833" s="1">
        <v>45113</v>
      </c>
      <c r="B1833">
        <f>YEAR(カレンダー[[#This Row],[日付]])</f>
        <v>2023</v>
      </c>
      <c r="C1833">
        <f>MONTH(カレンダー[[#This Row],[日付]])</f>
        <v>7</v>
      </c>
    </row>
    <row r="1834" spans="1:3" x14ac:dyDescent="0.4">
      <c r="A1834" s="1">
        <v>45114</v>
      </c>
      <c r="B1834">
        <f>YEAR(カレンダー[[#This Row],[日付]])</f>
        <v>2023</v>
      </c>
      <c r="C1834">
        <f>MONTH(カレンダー[[#This Row],[日付]])</f>
        <v>7</v>
      </c>
    </row>
    <row r="1835" spans="1:3" x14ac:dyDescent="0.4">
      <c r="A1835" s="1">
        <v>45115</v>
      </c>
      <c r="B1835">
        <f>YEAR(カレンダー[[#This Row],[日付]])</f>
        <v>2023</v>
      </c>
      <c r="C1835">
        <f>MONTH(カレンダー[[#This Row],[日付]])</f>
        <v>7</v>
      </c>
    </row>
    <row r="1836" spans="1:3" x14ac:dyDescent="0.4">
      <c r="A1836" s="1">
        <v>45116</v>
      </c>
      <c r="B1836">
        <f>YEAR(カレンダー[[#This Row],[日付]])</f>
        <v>2023</v>
      </c>
      <c r="C1836">
        <f>MONTH(カレンダー[[#This Row],[日付]])</f>
        <v>7</v>
      </c>
    </row>
    <row r="1837" spans="1:3" x14ac:dyDescent="0.4">
      <c r="A1837" s="1">
        <v>45117</v>
      </c>
      <c r="B1837">
        <f>YEAR(カレンダー[[#This Row],[日付]])</f>
        <v>2023</v>
      </c>
      <c r="C1837">
        <f>MONTH(カレンダー[[#This Row],[日付]])</f>
        <v>7</v>
      </c>
    </row>
    <row r="1838" spans="1:3" x14ac:dyDescent="0.4">
      <c r="A1838" s="1">
        <v>45118</v>
      </c>
      <c r="B1838">
        <f>YEAR(カレンダー[[#This Row],[日付]])</f>
        <v>2023</v>
      </c>
      <c r="C1838">
        <f>MONTH(カレンダー[[#This Row],[日付]])</f>
        <v>7</v>
      </c>
    </row>
    <row r="1839" spans="1:3" x14ac:dyDescent="0.4">
      <c r="A1839" s="1">
        <v>45119</v>
      </c>
      <c r="B1839">
        <f>YEAR(カレンダー[[#This Row],[日付]])</f>
        <v>2023</v>
      </c>
      <c r="C1839">
        <f>MONTH(カレンダー[[#This Row],[日付]])</f>
        <v>7</v>
      </c>
    </row>
    <row r="1840" spans="1:3" x14ac:dyDescent="0.4">
      <c r="A1840" s="1">
        <v>45120</v>
      </c>
      <c r="B1840">
        <f>YEAR(カレンダー[[#This Row],[日付]])</f>
        <v>2023</v>
      </c>
      <c r="C1840">
        <f>MONTH(カレンダー[[#This Row],[日付]])</f>
        <v>7</v>
      </c>
    </row>
    <row r="1841" spans="1:3" x14ac:dyDescent="0.4">
      <c r="A1841" s="1">
        <v>45121</v>
      </c>
      <c r="B1841">
        <f>YEAR(カレンダー[[#This Row],[日付]])</f>
        <v>2023</v>
      </c>
      <c r="C1841">
        <f>MONTH(カレンダー[[#This Row],[日付]])</f>
        <v>7</v>
      </c>
    </row>
    <row r="1842" spans="1:3" x14ac:dyDescent="0.4">
      <c r="A1842" s="1">
        <v>45122</v>
      </c>
      <c r="B1842">
        <f>YEAR(カレンダー[[#This Row],[日付]])</f>
        <v>2023</v>
      </c>
      <c r="C1842">
        <f>MONTH(カレンダー[[#This Row],[日付]])</f>
        <v>7</v>
      </c>
    </row>
    <row r="1843" spans="1:3" x14ac:dyDescent="0.4">
      <c r="A1843" s="1">
        <v>45123</v>
      </c>
      <c r="B1843">
        <f>YEAR(カレンダー[[#This Row],[日付]])</f>
        <v>2023</v>
      </c>
      <c r="C1843">
        <f>MONTH(カレンダー[[#This Row],[日付]])</f>
        <v>7</v>
      </c>
    </row>
    <row r="1844" spans="1:3" x14ac:dyDescent="0.4">
      <c r="A1844" s="1">
        <v>45124</v>
      </c>
      <c r="B1844">
        <f>YEAR(カレンダー[[#This Row],[日付]])</f>
        <v>2023</v>
      </c>
      <c r="C1844">
        <f>MONTH(カレンダー[[#This Row],[日付]])</f>
        <v>7</v>
      </c>
    </row>
    <row r="1845" spans="1:3" x14ac:dyDescent="0.4">
      <c r="A1845" s="1">
        <v>45125</v>
      </c>
      <c r="B1845">
        <f>YEAR(カレンダー[[#This Row],[日付]])</f>
        <v>2023</v>
      </c>
      <c r="C1845">
        <f>MONTH(カレンダー[[#This Row],[日付]])</f>
        <v>7</v>
      </c>
    </row>
    <row r="1846" spans="1:3" x14ac:dyDescent="0.4">
      <c r="A1846" s="1">
        <v>45126</v>
      </c>
      <c r="B1846">
        <f>YEAR(カレンダー[[#This Row],[日付]])</f>
        <v>2023</v>
      </c>
      <c r="C1846">
        <f>MONTH(カレンダー[[#This Row],[日付]])</f>
        <v>7</v>
      </c>
    </row>
    <row r="1847" spans="1:3" x14ac:dyDescent="0.4">
      <c r="A1847" s="1">
        <v>45127</v>
      </c>
      <c r="B1847">
        <f>YEAR(カレンダー[[#This Row],[日付]])</f>
        <v>2023</v>
      </c>
      <c r="C1847">
        <f>MONTH(カレンダー[[#This Row],[日付]])</f>
        <v>7</v>
      </c>
    </row>
    <row r="1848" spans="1:3" x14ac:dyDescent="0.4">
      <c r="A1848" s="1">
        <v>45128</v>
      </c>
      <c r="B1848">
        <f>YEAR(カレンダー[[#This Row],[日付]])</f>
        <v>2023</v>
      </c>
      <c r="C1848">
        <f>MONTH(カレンダー[[#This Row],[日付]])</f>
        <v>7</v>
      </c>
    </row>
    <row r="1849" spans="1:3" x14ac:dyDescent="0.4">
      <c r="A1849" s="1">
        <v>45129</v>
      </c>
      <c r="B1849">
        <f>YEAR(カレンダー[[#This Row],[日付]])</f>
        <v>2023</v>
      </c>
      <c r="C1849">
        <f>MONTH(カレンダー[[#This Row],[日付]])</f>
        <v>7</v>
      </c>
    </row>
    <row r="1850" spans="1:3" x14ac:dyDescent="0.4">
      <c r="A1850" s="1">
        <v>45130</v>
      </c>
      <c r="B1850">
        <f>YEAR(カレンダー[[#This Row],[日付]])</f>
        <v>2023</v>
      </c>
      <c r="C1850">
        <f>MONTH(カレンダー[[#This Row],[日付]])</f>
        <v>7</v>
      </c>
    </row>
    <row r="1851" spans="1:3" x14ac:dyDescent="0.4">
      <c r="A1851" s="1">
        <v>45131</v>
      </c>
      <c r="B1851">
        <f>YEAR(カレンダー[[#This Row],[日付]])</f>
        <v>2023</v>
      </c>
      <c r="C1851">
        <f>MONTH(カレンダー[[#This Row],[日付]])</f>
        <v>7</v>
      </c>
    </row>
    <row r="1852" spans="1:3" x14ac:dyDescent="0.4">
      <c r="A1852" s="1">
        <v>45132</v>
      </c>
      <c r="B1852">
        <f>YEAR(カレンダー[[#This Row],[日付]])</f>
        <v>2023</v>
      </c>
      <c r="C1852">
        <f>MONTH(カレンダー[[#This Row],[日付]])</f>
        <v>7</v>
      </c>
    </row>
    <row r="1853" spans="1:3" x14ac:dyDescent="0.4">
      <c r="A1853" s="1">
        <v>45133</v>
      </c>
      <c r="B1853">
        <f>YEAR(カレンダー[[#This Row],[日付]])</f>
        <v>2023</v>
      </c>
      <c r="C1853">
        <f>MONTH(カレンダー[[#This Row],[日付]])</f>
        <v>7</v>
      </c>
    </row>
    <row r="1854" spans="1:3" x14ac:dyDescent="0.4">
      <c r="A1854" s="1">
        <v>45134</v>
      </c>
      <c r="B1854">
        <f>YEAR(カレンダー[[#This Row],[日付]])</f>
        <v>2023</v>
      </c>
      <c r="C1854">
        <f>MONTH(カレンダー[[#This Row],[日付]])</f>
        <v>7</v>
      </c>
    </row>
    <row r="1855" spans="1:3" x14ac:dyDescent="0.4">
      <c r="A1855" s="1">
        <v>45135</v>
      </c>
      <c r="B1855">
        <f>YEAR(カレンダー[[#This Row],[日付]])</f>
        <v>2023</v>
      </c>
      <c r="C1855">
        <f>MONTH(カレンダー[[#This Row],[日付]])</f>
        <v>7</v>
      </c>
    </row>
    <row r="1856" spans="1:3" x14ac:dyDescent="0.4">
      <c r="A1856" s="1">
        <v>45136</v>
      </c>
      <c r="B1856">
        <f>YEAR(カレンダー[[#This Row],[日付]])</f>
        <v>2023</v>
      </c>
      <c r="C1856">
        <f>MONTH(カレンダー[[#This Row],[日付]])</f>
        <v>7</v>
      </c>
    </row>
    <row r="1857" spans="1:3" x14ac:dyDescent="0.4">
      <c r="A1857" s="1">
        <v>45137</v>
      </c>
      <c r="B1857">
        <f>YEAR(カレンダー[[#This Row],[日付]])</f>
        <v>2023</v>
      </c>
      <c r="C1857">
        <f>MONTH(カレンダー[[#This Row],[日付]])</f>
        <v>7</v>
      </c>
    </row>
    <row r="1858" spans="1:3" x14ac:dyDescent="0.4">
      <c r="A1858" s="1">
        <v>45138</v>
      </c>
      <c r="B1858">
        <f>YEAR(カレンダー[[#This Row],[日付]])</f>
        <v>2023</v>
      </c>
      <c r="C1858">
        <f>MONTH(カレンダー[[#This Row],[日付]])</f>
        <v>7</v>
      </c>
    </row>
    <row r="1859" spans="1:3" x14ac:dyDescent="0.4">
      <c r="A1859" s="1">
        <v>45139</v>
      </c>
      <c r="B1859">
        <f>YEAR(カレンダー[[#This Row],[日付]])</f>
        <v>2023</v>
      </c>
      <c r="C1859">
        <f>MONTH(カレンダー[[#This Row],[日付]])</f>
        <v>8</v>
      </c>
    </row>
    <row r="1860" spans="1:3" x14ac:dyDescent="0.4">
      <c r="A1860" s="1">
        <v>45140</v>
      </c>
      <c r="B1860">
        <f>YEAR(カレンダー[[#This Row],[日付]])</f>
        <v>2023</v>
      </c>
      <c r="C1860">
        <f>MONTH(カレンダー[[#This Row],[日付]])</f>
        <v>8</v>
      </c>
    </row>
    <row r="1861" spans="1:3" x14ac:dyDescent="0.4">
      <c r="A1861" s="1">
        <v>45141</v>
      </c>
      <c r="B1861">
        <f>YEAR(カレンダー[[#This Row],[日付]])</f>
        <v>2023</v>
      </c>
      <c r="C1861">
        <f>MONTH(カレンダー[[#This Row],[日付]])</f>
        <v>8</v>
      </c>
    </row>
    <row r="1862" spans="1:3" x14ac:dyDescent="0.4">
      <c r="A1862" s="1">
        <v>45142</v>
      </c>
      <c r="B1862">
        <f>YEAR(カレンダー[[#This Row],[日付]])</f>
        <v>2023</v>
      </c>
      <c r="C1862">
        <f>MONTH(カレンダー[[#This Row],[日付]])</f>
        <v>8</v>
      </c>
    </row>
    <row r="1863" spans="1:3" x14ac:dyDescent="0.4">
      <c r="A1863" s="1">
        <v>45143</v>
      </c>
      <c r="B1863">
        <f>YEAR(カレンダー[[#This Row],[日付]])</f>
        <v>2023</v>
      </c>
      <c r="C1863">
        <f>MONTH(カレンダー[[#This Row],[日付]])</f>
        <v>8</v>
      </c>
    </row>
    <row r="1864" spans="1:3" x14ac:dyDescent="0.4">
      <c r="A1864" s="1">
        <v>45144</v>
      </c>
      <c r="B1864">
        <f>YEAR(カレンダー[[#This Row],[日付]])</f>
        <v>2023</v>
      </c>
      <c r="C1864">
        <f>MONTH(カレンダー[[#This Row],[日付]])</f>
        <v>8</v>
      </c>
    </row>
    <row r="1865" spans="1:3" x14ac:dyDescent="0.4">
      <c r="A1865" s="1">
        <v>45145</v>
      </c>
      <c r="B1865">
        <f>YEAR(カレンダー[[#This Row],[日付]])</f>
        <v>2023</v>
      </c>
      <c r="C1865">
        <f>MONTH(カレンダー[[#This Row],[日付]])</f>
        <v>8</v>
      </c>
    </row>
    <row r="1866" spans="1:3" x14ac:dyDescent="0.4">
      <c r="A1866" s="1">
        <v>45146</v>
      </c>
      <c r="B1866">
        <f>YEAR(カレンダー[[#This Row],[日付]])</f>
        <v>2023</v>
      </c>
      <c r="C1866">
        <f>MONTH(カレンダー[[#This Row],[日付]])</f>
        <v>8</v>
      </c>
    </row>
    <row r="1867" spans="1:3" x14ac:dyDescent="0.4">
      <c r="A1867" s="1">
        <v>45147</v>
      </c>
      <c r="B1867">
        <f>YEAR(カレンダー[[#This Row],[日付]])</f>
        <v>2023</v>
      </c>
      <c r="C1867">
        <f>MONTH(カレンダー[[#This Row],[日付]])</f>
        <v>8</v>
      </c>
    </row>
    <row r="1868" spans="1:3" x14ac:dyDescent="0.4">
      <c r="A1868" s="1">
        <v>45148</v>
      </c>
      <c r="B1868">
        <f>YEAR(カレンダー[[#This Row],[日付]])</f>
        <v>2023</v>
      </c>
      <c r="C1868">
        <f>MONTH(カレンダー[[#This Row],[日付]])</f>
        <v>8</v>
      </c>
    </row>
    <row r="1869" spans="1:3" x14ac:dyDescent="0.4">
      <c r="A1869" s="1">
        <v>45149</v>
      </c>
      <c r="B1869">
        <f>YEAR(カレンダー[[#This Row],[日付]])</f>
        <v>2023</v>
      </c>
      <c r="C1869">
        <f>MONTH(カレンダー[[#This Row],[日付]])</f>
        <v>8</v>
      </c>
    </row>
    <row r="1870" spans="1:3" x14ac:dyDescent="0.4">
      <c r="A1870" s="1">
        <v>45150</v>
      </c>
      <c r="B1870">
        <f>YEAR(カレンダー[[#This Row],[日付]])</f>
        <v>2023</v>
      </c>
      <c r="C1870">
        <f>MONTH(カレンダー[[#This Row],[日付]])</f>
        <v>8</v>
      </c>
    </row>
    <row r="1871" spans="1:3" x14ac:dyDescent="0.4">
      <c r="A1871" s="1">
        <v>45151</v>
      </c>
      <c r="B1871">
        <f>YEAR(カレンダー[[#This Row],[日付]])</f>
        <v>2023</v>
      </c>
      <c r="C1871">
        <f>MONTH(カレンダー[[#This Row],[日付]])</f>
        <v>8</v>
      </c>
    </row>
    <row r="1872" spans="1:3" x14ac:dyDescent="0.4">
      <c r="A1872" s="1">
        <v>45152</v>
      </c>
      <c r="B1872">
        <f>YEAR(カレンダー[[#This Row],[日付]])</f>
        <v>2023</v>
      </c>
      <c r="C1872">
        <f>MONTH(カレンダー[[#This Row],[日付]])</f>
        <v>8</v>
      </c>
    </row>
    <row r="1873" spans="1:3" x14ac:dyDescent="0.4">
      <c r="A1873" s="1">
        <v>45153</v>
      </c>
      <c r="B1873">
        <f>YEAR(カレンダー[[#This Row],[日付]])</f>
        <v>2023</v>
      </c>
      <c r="C1873">
        <f>MONTH(カレンダー[[#This Row],[日付]])</f>
        <v>8</v>
      </c>
    </row>
    <row r="1874" spans="1:3" x14ac:dyDescent="0.4">
      <c r="A1874" s="1">
        <v>45154</v>
      </c>
      <c r="B1874">
        <f>YEAR(カレンダー[[#This Row],[日付]])</f>
        <v>2023</v>
      </c>
      <c r="C1874">
        <f>MONTH(カレンダー[[#This Row],[日付]])</f>
        <v>8</v>
      </c>
    </row>
    <row r="1875" spans="1:3" x14ac:dyDescent="0.4">
      <c r="A1875" s="1">
        <v>45155</v>
      </c>
      <c r="B1875">
        <f>YEAR(カレンダー[[#This Row],[日付]])</f>
        <v>2023</v>
      </c>
      <c r="C1875">
        <f>MONTH(カレンダー[[#This Row],[日付]])</f>
        <v>8</v>
      </c>
    </row>
    <row r="1876" spans="1:3" x14ac:dyDescent="0.4">
      <c r="A1876" s="1">
        <v>45156</v>
      </c>
      <c r="B1876">
        <f>YEAR(カレンダー[[#This Row],[日付]])</f>
        <v>2023</v>
      </c>
      <c r="C1876">
        <f>MONTH(カレンダー[[#This Row],[日付]])</f>
        <v>8</v>
      </c>
    </row>
    <row r="1877" spans="1:3" x14ac:dyDescent="0.4">
      <c r="A1877" s="1">
        <v>45157</v>
      </c>
      <c r="B1877">
        <f>YEAR(カレンダー[[#This Row],[日付]])</f>
        <v>2023</v>
      </c>
      <c r="C1877">
        <f>MONTH(カレンダー[[#This Row],[日付]])</f>
        <v>8</v>
      </c>
    </row>
    <row r="1878" spans="1:3" x14ac:dyDescent="0.4">
      <c r="A1878" s="1">
        <v>45158</v>
      </c>
      <c r="B1878">
        <f>YEAR(カレンダー[[#This Row],[日付]])</f>
        <v>2023</v>
      </c>
      <c r="C1878">
        <f>MONTH(カレンダー[[#This Row],[日付]])</f>
        <v>8</v>
      </c>
    </row>
    <row r="1879" spans="1:3" x14ac:dyDescent="0.4">
      <c r="A1879" s="1">
        <v>45159</v>
      </c>
      <c r="B1879">
        <f>YEAR(カレンダー[[#This Row],[日付]])</f>
        <v>2023</v>
      </c>
      <c r="C1879">
        <f>MONTH(カレンダー[[#This Row],[日付]])</f>
        <v>8</v>
      </c>
    </row>
    <row r="1880" spans="1:3" x14ac:dyDescent="0.4">
      <c r="A1880" s="1">
        <v>45160</v>
      </c>
      <c r="B1880">
        <f>YEAR(カレンダー[[#This Row],[日付]])</f>
        <v>2023</v>
      </c>
      <c r="C1880">
        <f>MONTH(カレンダー[[#This Row],[日付]])</f>
        <v>8</v>
      </c>
    </row>
    <row r="1881" spans="1:3" x14ac:dyDescent="0.4">
      <c r="A1881" s="1">
        <v>45161</v>
      </c>
      <c r="B1881">
        <f>YEAR(カレンダー[[#This Row],[日付]])</f>
        <v>2023</v>
      </c>
      <c r="C1881">
        <f>MONTH(カレンダー[[#This Row],[日付]])</f>
        <v>8</v>
      </c>
    </row>
    <row r="1882" spans="1:3" x14ac:dyDescent="0.4">
      <c r="A1882" s="1">
        <v>45162</v>
      </c>
      <c r="B1882">
        <f>YEAR(カレンダー[[#This Row],[日付]])</f>
        <v>2023</v>
      </c>
      <c r="C1882">
        <f>MONTH(カレンダー[[#This Row],[日付]])</f>
        <v>8</v>
      </c>
    </row>
    <row r="1883" spans="1:3" x14ac:dyDescent="0.4">
      <c r="A1883" s="1">
        <v>45163</v>
      </c>
      <c r="B1883">
        <f>YEAR(カレンダー[[#This Row],[日付]])</f>
        <v>2023</v>
      </c>
      <c r="C1883">
        <f>MONTH(カレンダー[[#This Row],[日付]])</f>
        <v>8</v>
      </c>
    </row>
    <row r="1884" spans="1:3" x14ac:dyDescent="0.4">
      <c r="A1884" s="1">
        <v>45164</v>
      </c>
      <c r="B1884">
        <f>YEAR(カレンダー[[#This Row],[日付]])</f>
        <v>2023</v>
      </c>
      <c r="C1884">
        <f>MONTH(カレンダー[[#This Row],[日付]])</f>
        <v>8</v>
      </c>
    </row>
    <row r="1885" spans="1:3" x14ac:dyDescent="0.4">
      <c r="A1885" s="1">
        <v>45165</v>
      </c>
      <c r="B1885">
        <f>YEAR(カレンダー[[#This Row],[日付]])</f>
        <v>2023</v>
      </c>
      <c r="C1885">
        <f>MONTH(カレンダー[[#This Row],[日付]])</f>
        <v>8</v>
      </c>
    </row>
    <row r="1886" spans="1:3" x14ac:dyDescent="0.4">
      <c r="A1886" s="1">
        <v>45166</v>
      </c>
      <c r="B1886">
        <f>YEAR(カレンダー[[#This Row],[日付]])</f>
        <v>2023</v>
      </c>
      <c r="C1886">
        <f>MONTH(カレンダー[[#This Row],[日付]])</f>
        <v>8</v>
      </c>
    </row>
    <row r="1887" spans="1:3" x14ac:dyDescent="0.4">
      <c r="A1887" s="1">
        <v>45167</v>
      </c>
      <c r="B1887">
        <f>YEAR(カレンダー[[#This Row],[日付]])</f>
        <v>2023</v>
      </c>
      <c r="C1887">
        <f>MONTH(カレンダー[[#This Row],[日付]])</f>
        <v>8</v>
      </c>
    </row>
    <row r="1888" spans="1:3" x14ac:dyDescent="0.4">
      <c r="A1888" s="1">
        <v>45168</v>
      </c>
      <c r="B1888">
        <f>YEAR(カレンダー[[#This Row],[日付]])</f>
        <v>2023</v>
      </c>
      <c r="C1888">
        <f>MONTH(カレンダー[[#This Row],[日付]])</f>
        <v>8</v>
      </c>
    </row>
    <row r="1889" spans="1:3" x14ac:dyDescent="0.4">
      <c r="A1889" s="1">
        <v>45169</v>
      </c>
      <c r="B1889">
        <f>YEAR(カレンダー[[#This Row],[日付]])</f>
        <v>2023</v>
      </c>
      <c r="C1889">
        <f>MONTH(カレンダー[[#This Row],[日付]])</f>
        <v>8</v>
      </c>
    </row>
    <row r="1890" spans="1:3" x14ac:dyDescent="0.4">
      <c r="A1890" s="1">
        <v>45170</v>
      </c>
      <c r="B1890">
        <f>YEAR(カレンダー[[#This Row],[日付]])</f>
        <v>2023</v>
      </c>
      <c r="C1890">
        <f>MONTH(カレンダー[[#This Row],[日付]])</f>
        <v>9</v>
      </c>
    </row>
    <row r="1891" spans="1:3" x14ac:dyDescent="0.4">
      <c r="A1891" s="1">
        <v>45171</v>
      </c>
      <c r="B1891">
        <f>YEAR(カレンダー[[#This Row],[日付]])</f>
        <v>2023</v>
      </c>
      <c r="C1891">
        <f>MONTH(カレンダー[[#This Row],[日付]])</f>
        <v>9</v>
      </c>
    </row>
    <row r="1892" spans="1:3" x14ac:dyDescent="0.4">
      <c r="A1892" s="1">
        <v>45172</v>
      </c>
      <c r="B1892">
        <f>YEAR(カレンダー[[#This Row],[日付]])</f>
        <v>2023</v>
      </c>
      <c r="C1892">
        <f>MONTH(カレンダー[[#This Row],[日付]])</f>
        <v>9</v>
      </c>
    </row>
    <row r="1893" spans="1:3" x14ac:dyDescent="0.4">
      <c r="A1893" s="1">
        <v>45173</v>
      </c>
      <c r="B1893">
        <f>YEAR(カレンダー[[#This Row],[日付]])</f>
        <v>2023</v>
      </c>
      <c r="C1893">
        <f>MONTH(カレンダー[[#This Row],[日付]])</f>
        <v>9</v>
      </c>
    </row>
    <row r="1894" spans="1:3" x14ac:dyDescent="0.4">
      <c r="A1894" s="1">
        <v>45174</v>
      </c>
      <c r="B1894">
        <f>YEAR(カレンダー[[#This Row],[日付]])</f>
        <v>2023</v>
      </c>
      <c r="C1894">
        <f>MONTH(カレンダー[[#This Row],[日付]])</f>
        <v>9</v>
      </c>
    </row>
    <row r="1895" spans="1:3" x14ac:dyDescent="0.4">
      <c r="A1895" s="1">
        <v>45175</v>
      </c>
      <c r="B1895">
        <f>YEAR(カレンダー[[#This Row],[日付]])</f>
        <v>2023</v>
      </c>
      <c r="C1895">
        <f>MONTH(カレンダー[[#This Row],[日付]])</f>
        <v>9</v>
      </c>
    </row>
    <row r="1896" spans="1:3" x14ac:dyDescent="0.4">
      <c r="A1896" s="1">
        <v>45176</v>
      </c>
      <c r="B1896">
        <f>YEAR(カレンダー[[#This Row],[日付]])</f>
        <v>2023</v>
      </c>
      <c r="C1896">
        <f>MONTH(カレンダー[[#This Row],[日付]])</f>
        <v>9</v>
      </c>
    </row>
    <row r="1897" spans="1:3" x14ac:dyDescent="0.4">
      <c r="A1897" s="1">
        <v>45177</v>
      </c>
      <c r="B1897">
        <f>YEAR(カレンダー[[#This Row],[日付]])</f>
        <v>2023</v>
      </c>
      <c r="C1897">
        <f>MONTH(カレンダー[[#This Row],[日付]])</f>
        <v>9</v>
      </c>
    </row>
    <row r="1898" spans="1:3" x14ac:dyDescent="0.4">
      <c r="A1898" s="1">
        <v>45178</v>
      </c>
      <c r="B1898">
        <f>YEAR(カレンダー[[#This Row],[日付]])</f>
        <v>2023</v>
      </c>
      <c r="C1898">
        <f>MONTH(カレンダー[[#This Row],[日付]])</f>
        <v>9</v>
      </c>
    </row>
    <row r="1899" spans="1:3" x14ac:dyDescent="0.4">
      <c r="A1899" s="1">
        <v>45179</v>
      </c>
      <c r="B1899">
        <f>YEAR(カレンダー[[#This Row],[日付]])</f>
        <v>2023</v>
      </c>
      <c r="C1899">
        <f>MONTH(カレンダー[[#This Row],[日付]])</f>
        <v>9</v>
      </c>
    </row>
    <row r="1900" spans="1:3" x14ac:dyDescent="0.4">
      <c r="A1900" s="1">
        <v>45180</v>
      </c>
      <c r="B1900">
        <f>YEAR(カレンダー[[#This Row],[日付]])</f>
        <v>2023</v>
      </c>
      <c r="C1900">
        <f>MONTH(カレンダー[[#This Row],[日付]])</f>
        <v>9</v>
      </c>
    </row>
    <row r="1901" spans="1:3" x14ac:dyDescent="0.4">
      <c r="A1901" s="1">
        <v>45181</v>
      </c>
      <c r="B1901">
        <f>YEAR(カレンダー[[#This Row],[日付]])</f>
        <v>2023</v>
      </c>
      <c r="C1901">
        <f>MONTH(カレンダー[[#This Row],[日付]])</f>
        <v>9</v>
      </c>
    </row>
    <row r="1902" spans="1:3" x14ac:dyDescent="0.4">
      <c r="A1902" s="1">
        <v>45182</v>
      </c>
      <c r="B1902">
        <f>YEAR(カレンダー[[#This Row],[日付]])</f>
        <v>2023</v>
      </c>
      <c r="C1902">
        <f>MONTH(カレンダー[[#This Row],[日付]])</f>
        <v>9</v>
      </c>
    </row>
    <row r="1903" spans="1:3" x14ac:dyDescent="0.4">
      <c r="A1903" s="1">
        <v>45183</v>
      </c>
      <c r="B1903">
        <f>YEAR(カレンダー[[#This Row],[日付]])</f>
        <v>2023</v>
      </c>
      <c r="C1903">
        <f>MONTH(カレンダー[[#This Row],[日付]])</f>
        <v>9</v>
      </c>
    </row>
    <row r="1904" spans="1:3" x14ac:dyDescent="0.4">
      <c r="A1904" s="1">
        <v>45184</v>
      </c>
      <c r="B1904">
        <f>YEAR(カレンダー[[#This Row],[日付]])</f>
        <v>2023</v>
      </c>
      <c r="C1904">
        <f>MONTH(カレンダー[[#This Row],[日付]])</f>
        <v>9</v>
      </c>
    </row>
    <row r="1905" spans="1:3" x14ac:dyDescent="0.4">
      <c r="A1905" s="1">
        <v>45185</v>
      </c>
      <c r="B1905">
        <f>YEAR(カレンダー[[#This Row],[日付]])</f>
        <v>2023</v>
      </c>
      <c r="C1905">
        <f>MONTH(カレンダー[[#This Row],[日付]])</f>
        <v>9</v>
      </c>
    </row>
    <row r="1906" spans="1:3" x14ac:dyDescent="0.4">
      <c r="A1906" s="1">
        <v>45186</v>
      </c>
      <c r="B1906">
        <f>YEAR(カレンダー[[#This Row],[日付]])</f>
        <v>2023</v>
      </c>
      <c r="C1906">
        <f>MONTH(カレンダー[[#This Row],[日付]])</f>
        <v>9</v>
      </c>
    </row>
    <row r="1907" spans="1:3" x14ac:dyDescent="0.4">
      <c r="A1907" s="1">
        <v>45187</v>
      </c>
      <c r="B1907">
        <f>YEAR(カレンダー[[#This Row],[日付]])</f>
        <v>2023</v>
      </c>
      <c r="C1907">
        <f>MONTH(カレンダー[[#This Row],[日付]])</f>
        <v>9</v>
      </c>
    </row>
    <row r="1908" spans="1:3" x14ac:dyDescent="0.4">
      <c r="A1908" s="1">
        <v>45188</v>
      </c>
      <c r="B1908">
        <f>YEAR(カレンダー[[#This Row],[日付]])</f>
        <v>2023</v>
      </c>
      <c r="C1908">
        <f>MONTH(カレンダー[[#This Row],[日付]])</f>
        <v>9</v>
      </c>
    </row>
    <row r="1909" spans="1:3" x14ac:dyDescent="0.4">
      <c r="A1909" s="1">
        <v>45189</v>
      </c>
      <c r="B1909">
        <f>YEAR(カレンダー[[#This Row],[日付]])</f>
        <v>2023</v>
      </c>
      <c r="C1909">
        <f>MONTH(カレンダー[[#This Row],[日付]])</f>
        <v>9</v>
      </c>
    </row>
    <row r="1910" spans="1:3" x14ac:dyDescent="0.4">
      <c r="A1910" s="1">
        <v>45190</v>
      </c>
      <c r="B1910">
        <f>YEAR(カレンダー[[#This Row],[日付]])</f>
        <v>2023</v>
      </c>
      <c r="C1910">
        <f>MONTH(カレンダー[[#This Row],[日付]])</f>
        <v>9</v>
      </c>
    </row>
    <row r="1911" spans="1:3" x14ac:dyDescent="0.4">
      <c r="A1911" s="1">
        <v>45191</v>
      </c>
      <c r="B1911">
        <f>YEAR(カレンダー[[#This Row],[日付]])</f>
        <v>2023</v>
      </c>
      <c r="C1911">
        <f>MONTH(カレンダー[[#This Row],[日付]])</f>
        <v>9</v>
      </c>
    </row>
    <row r="1912" spans="1:3" x14ac:dyDescent="0.4">
      <c r="A1912" s="1">
        <v>45192</v>
      </c>
      <c r="B1912">
        <f>YEAR(カレンダー[[#This Row],[日付]])</f>
        <v>2023</v>
      </c>
      <c r="C1912">
        <f>MONTH(カレンダー[[#This Row],[日付]])</f>
        <v>9</v>
      </c>
    </row>
    <row r="1913" spans="1:3" x14ac:dyDescent="0.4">
      <c r="A1913" s="1">
        <v>45193</v>
      </c>
      <c r="B1913">
        <f>YEAR(カレンダー[[#This Row],[日付]])</f>
        <v>2023</v>
      </c>
      <c r="C1913">
        <f>MONTH(カレンダー[[#This Row],[日付]])</f>
        <v>9</v>
      </c>
    </row>
    <row r="1914" spans="1:3" x14ac:dyDescent="0.4">
      <c r="A1914" s="1">
        <v>45194</v>
      </c>
      <c r="B1914">
        <f>YEAR(カレンダー[[#This Row],[日付]])</f>
        <v>2023</v>
      </c>
      <c r="C1914">
        <f>MONTH(カレンダー[[#This Row],[日付]])</f>
        <v>9</v>
      </c>
    </row>
    <row r="1915" spans="1:3" x14ac:dyDescent="0.4">
      <c r="A1915" s="1">
        <v>45195</v>
      </c>
      <c r="B1915">
        <f>YEAR(カレンダー[[#This Row],[日付]])</f>
        <v>2023</v>
      </c>
      <c r="C1915">
        <f>MONTH(カレンダー[[#This Row],[日付]])</f>
        <v>9</v>
      </c>
    </row>
    <row r="1916" spans="1:3" x14ac:dyDescent="0.4">
      <c r="A1916" s="1">
        <v>45196</v>
      </c>
      <c r="B1916">
        <f>YEAR(カレンダー[[#This Row],[日付]])</f>
        <v>2023</v>
      </c>
      <c r="C1916">
        <f>MONTH(カレンダー[[#This Row],[日付]])</f>
        <v>9</v>
      </c>
    </row>
    <row r="1917" spans="1:3" x14ac:dyDescent="0.4">
      <c r="A1917" s="1">
        <v>45197</v>
      </c>
      <c r="B1917">
        <f>YEAR(カレンダー[[#This Row],[日付]])</f>
        <v>2023</v>
      </c>
      <c r="C1917">
        <f>MONTH(カレンダー[[#This Row],[日付]])</f>
        <v>9</v>
      </c>
    </row>
    <row r="1918" spans="1:3" x14ac:dyDescent="0.4">
      <c r="A1918" s="1">
        <v>45198</v>
      </c>
      <c r="B1918">
        <f>YEAR(カレンダー[[#This Row],[日付]])</f>
        <v>2023</v>
      </c>
      <c r="C1918">
        <f>MONTH(カレンダー[[#This Row],[日付]])</f>
        <v>9</v>
      </c>
    </row>
    <row r="1919" spans="1:3" x14ac:dyDescent="0.4">
      <c r="A1919" s="1">
        <v>45199</v>
      </c>
      <c r="B1919">
        <f>YEAR(カレンダー[[#This Row],[日付]])</f>
        <v>2023</v>
      </c>
      <c r="C1919">
        <f>MONTH(カレンダー[[#This Row],[日付]])</f>
        <v>9</v>
      </c>
    </row>
    <row r="1920" spans="1:3" x14ac:dyDescent="0.4">
      <c r="A1920" s="1">
        <v>45200</v>
      </c>
      <c r="B1920">
        <f>YEAR(カレンダー[[#This Row],[日付]])</f>
        <v>2023</v>
      </c>
      <c r="C1920">
        <f>MONTH(カレンダー[[#This Row],[日付]])</f>
        <v>10</v>
      </c>
    </row>
    <row r="1921" spans="1:3" x14ac:dyDescent="0.4">
      <c r="A1921" s="1">
        <v>45201</v>
      </c>
      <c r="B1921">
        <f>YEAR(カレンダー[[#This Row],[日付]])</f>
        <v>2023</v>
      </c>
      <c r="C1921">
        <f>MONTH(カレンダー[[#This Row],[日付]])</f>
        <v>10</v>
      </c>
    </row>
    <row r="1922" spans="1:3" x14ac:dyDescent="0.4">
      <c r="A1922" s="1">
        <v>45202</v>
      </c>
      <c r="B1922">
        <f>YEAR(カレンダー[[#This Row],[日付]])</f>
        <v>2023</v>
      </c>
      <c r="C1922">
        <f>MONTH(カレンダー[[#This Row],[日付]])</f>
        <v>10</v>
      </c>
    </row>
    <row r="1923" spans="1:3" x14ac:dyDescent="0.4">
      <c r="A1923" s="1">
        <v>45203</v>
      </c>
      <c r="B1923">
        <f>YEAR(カレンダー[[#This Row],[日付]])</f>
        <v>2023</v>
      </c>
      <c r="C1923">
        <f>MONTH(カレンダー[[#This Row],[日付]])</f>
        <v>10</v>
      </c>
    </row>
    <row r="1924" spans="1:3" x14ac:dyDescent="0.4">
      <c r="A1924" s="1">
        <v>45204</v>
      </c>
      <c r="B1924">
        <f>YEAR(カレンダー[[#This Row],[日付]])</f>
        <v>2023</v>
      </c>
      <c r="C1924">
        <f>MONTH(カレンダー[[#This Row],[日付]])</f>
        <v>10</v>
      </c>
    </row>
    <row r="1925" spans="1:3" x14ac:dyDescent="0.4">
      <c r="A1925" s="1">
        <v>45205</v>
      </c>
      <c r="B1925">
        <f>YEAR(カレンダー[[#This Row],[日付]])</f>
        <v>2023</v>
      </c>
      <c r="C1925">
        <f>MONTH(カレンダー[[#This Row],[日付]])</f>
        <v>10</v>
      </c>
    </row>
    <row r="1926" spans="1:3" x14ac:dyDescent="0.4">
      <c r="A1926" s="1">
        <v>45206</v>
      </c>
      <c r="B1926">
        <f>YEAR(カレンダー[[#This Row],[日付]])</f>
        <v>2023</v>
      </c>
      <c r="C1926">
        <f>MONTH(カレンダー[[#This Row],[日付]])</f>
        <v>10</v>
      </c>
    </row>
    <row r="1927" spans="1:3" x14ac:dyDescent="0.4">
      <c r="A1927" s="1">
        <v>45207</v>
      </c>
      <c r="B1927">
        <f>YEAR(カレンダー[[#This Row],[日付]])</f>
        <v>2023</v>
      </c>
      <c r="C1927">
        <f>MONTH(カレンダー[[#This Row],[日付]])</f>
        <v>10</v>
      </c>
    </row>
    <row r="1928" spans="1:3" x14ac:dyDescent="0.4">
      <c r="A1928" s="1">
        <v>45208</v>
      </c>
      <c r="B1928">
        <f>YEAR(カレンダー[[#This Row],[日付]])</f>
        <v>2023</v>
      </c>
      <c r="C1928">
        <f>MONTH(カレンダー[[#This Row],[日付]])</f>
        <v>10</v>
      </c>
    </row>
    <row r="1929" spans="1:3" x14ac:dyDescent="0.4">
      <c r="A1929" s="1">
        <v>45209</v>
      </c>
      <c r="B1929">
        <f>YEAR(カレンダー[[#This Row],[日付]])</f>
        <v>2023</v>
      </c>
      <c r="C1929">
        <f>MONTH(カレンダー[[#This Row],[日付]])</f>
        <v>10</v>
      </c>
    </row>
    <row r="1930" spans="1:3" x14ac:dyDescent="0.4">
      <c r="A1930" s="1">
        <v>45210</v>
      </c>
      <c r="B1930">
        <f>YEAR(カレンダー[[#This Row],[日付]])</f>
        <v>2023</v>
      </c>
      <c r="C1930">
        <f>MONTH(カレンダー[[#This Row],[日付]])</f>
        <v>10</v>
      </c>
    </row>
    <row r="1931" spans="1:3" x14ac:dyDescent="0.4">
      <c r="A1931" s="1">
        <v>45211</v>
      </c>
      <c r="B1931">
        <f>YEAR(カレンダー[[#This Row],[日付]])</f>
        <v>2023</v>
      </c>
      <c r="C1931">
        <f>MONTH(カレンダー[[#This Row],[日付]])</f>
        <v>10</v>
      </c>
    </row>
    <row r="1932" spans="1:3" x14ac:dyDescent="0.4">
      <c r="A1932" s="1">
        <v>45212</v>
      </c>
      <c r="B1932">
        <f>YEAR(カレンダー[[#This Row],[日付]])</f>
        <v>2023</v>
      </c>
      <c r="C1932">
        <f>MONTH(カレンダー[[#This Row],[日付]])</f>
        <v>10</v>
      </c>
    </row>
    <row r="1933" spans="1:3" x14ac:dyDescent="0.4">
      <c r="A1933" s="1">
        <v>45213</v>
      </c>
      <c r="B1933">
        <f>YEAR(カレンダー[[#This Row],[日付]])</f>
        <v>2023</v>
      </c>
      <c r="C1933">
        <f>MONTH(カレンダー[[#This Row],[日付]])</f>
        <v>10</v>
      </c>
    </row>
    <row r="1934" spans="1:3" x14ac:dyDescent="0.4">
      <c r="A1934" s="1">
        <v>45214</v>
      </c>
      <c r="B1934">
        <f>YEAR(カレンダー[[#This Row],[日付]])</f>
        <v>2023</v>
      </c>
      <c r="C1934">
        <f>MONTH(カレンダー[[#This Row],[日付]])</f>
        <v>10</v>
      </c>
    </row>
    <row r="1935" spans="1:3" x14ac:dyDescent="0.4">
      <c r="A1935" s="1">
        <v>45215</v>
      </c>
      <c r="B1935">
        <f>YEAR(カレンダー[[#This Row],[日付]])</f>
        <v>2023</v>
      </c>
      <c r="C1935">
        <f>MONTH(カレンダー[[#This Row],[日付]])</f>
        <v>10</v>
      </c>
    </row>
    <row r="1936" spans="1:3" x14ac:dyDescent="0.4">
      <c r="A1936" s="1">
        <v>45216</v>
      </c>
      <c r="B1936">
        <f>YEAR(カレンダー[[#This Row],[日付]])</f>
        <v>2023</v>
      </c>
      <c r="C1936">
        <f>MONTH(カレンダー[[#This Row],[日付]])</f>
        <v>10</v>
      </c>
    </row>
    <row r="1937" spans="1:3" x14ac:dyDescent="0.4">
      <c r="A1937" s="1">
        <v>45217</v>
      </c>
      <c r="B1937">
        <f>YEAR(カレンダー[[#This Row],[日付]])</f>
        <v>2023</v>
      </c>
      <c r="C1937">
        <f>MONTH(カレンダー[[#This Row],[日付]])</f>
        <v>10</v>
      </c>
    </row>
    <row r="1938" spans="1:3" x14ac:dyDescent="0.4">
      <c r="A1938" s="1">
        <v>45218</v>
      </c>
      <c r="B1938">
        <f>YEAR(カレンダー[[#This Row],[日付]])</f>
        <v>2023</v>
      </c>
      <c r="C1938">
        <f>MONTH(カレンダー[[#This Row],[日付]])</f>
        <v>10</v>
      </c>
    </row>
    <row r="1939" spans="1:3" x14ac:dyDescent="0.4">
      <c r="A1939" s="1">
        <v>45219</v>
      </c>
      <c r="B1939">
        <f>YEAR(カレンダー[[#This Row],[日付]])</f>
        <v>2023</v>
      </c>
      <c r="C1939">
        <f>MONTH(カレンダー[[#This Row],[日付]])</f>
        <v>10</v>
      </c>
    </row>
    <row r="1940" spans="1:3" x14ac:dyDescent="0.4">
      <c r="A1940" s="1">
        <v>45220</v>
      </c>
      <c r="B1940">
        <f>YEAR(カレンダー[[#This Row],[日付]])</f>
        <v>2023</v>
      </c>
      <c r="C1940">
        <f>MONTH(カレンダー[[#This Row],[日付]])</f>
        <v>10</v>
      </c>
    </row>
    <row r="1941" spans="1:3" x14ac:dyDescent="0.4">
      <c r="A1941" s="1">
        <v>45221</v>
      </c>
      <c r="B1941">
        <f>YEAR(カレンダー[[#This Row],[日付]])</f>
        <v>2023</v>
      </c>
      <c r="C1941">
        <f>MONTH(カレンダー[[#This Row],[日付]])</f>
        <v>10</v>
      </c>
    </row>
    <row r="1942" spans="1:3" x14ac:dyDescent="0.4">
      <c r="A1942" s="1">
        <v>45222</v>
      </c>
      <c r="B1942">
        <f>YEAR(カレンダー[[#This Row],[日付]])</f>
        <v>2023</v>
      </c>
      <c r="C1942">
        <f>MONTH(カレンダー[[#This Row],[日付]])</f>
        <v>10</v>
      </c>
    </row>
    <row r="1943" spans="1:3" x14ac:dyDescent="0.4">
      <c r="A1943" s="1">
        <v>45223</v>
      </c>
      <c r="B1943">
        <f>YEAR(カレンダー[[#This Row],[日付]])</f>
        <v>2023</v>
      </c>
      <c r="C1943">
        <f>MONTH(カレンダー[[#This Row],[日付]])</f>
        <v>10</v>
      </c>
    </row>
    <row r="1944" spans="1:3" x14ac:dyDescent="0.4">
      <c r="A1944" s="1">
        <v>45224</v>
      </c>
      <c r="B1944">
        <f>YEAR(カレンダー[[#This Row],[日付]])</f>
        <v>2023</v>
      </c>
      <c r="C1944">
        <f>MONTH(カレンダー[[#This Row],[日付]])</f>
        <v>10</v>
      </c>
    </row>
    <row r="1945" spans="1:3" x14ac:dyDescent="0.4">
      <c r="A1945" s="1">
        <v>45225</v>
      </c>
      <c r="B1945">
        <f>YEAR(カレンダー[[#This Row],[日付]])</f>
        <v>2023</v>
      </c>
      <c r="C1945">
        <f>MONTH(カレンダー[[#This Row],[日付]])</f>
        <v>10</v>
      </c>
    </row>
    <row r="1946" spans="1:3" x14ac:dyDescent="0.4">
      <c r="A1946" s="1">
        <v>45226</v>
      </c>
      <c r="B1946">
        <f>YEAR(カレンダー[[#This Row],[日付]])</f>
        <v>2023</v>
      </c>
      <c r="C1946">
        <f>MONTH(カレンダー[[#This Row],[日付]])</f>
        <v>10</v>
      </c>
    </row>
    <row r="1947" spans="1:3" x14ac:dyDescent="0.4">
      <c r="A1947" s="1">
        <v>45227</v>
      </c>
      <c r="B1947">
        <f>YEAR(カレンダー[[#This Row],[日付]])</f>
        <v>2023</v>
      </c>
      <c r="C1947">
        <f>MONTH(カレンダー[[#This Row],[日付]])</f>
        <v>10</v>
      </c>
    </row>
    <row r="1948" spans="1:3" x14ac:dyDescent="0.4">
      <c r="A1948" s="1">
        <v>45228</v>
      </c>
      <c r="B1948">
        <f>YEAR(カレンダー[[#This Row],[日付]])</f>
        <v>2023</v>
      </c>
      <c r="C1948">
        <f>MONTH(カレンダー[[#This Row],[日付]])</f>
        <v>10</v>
      </c>
    </row>
    <row r="1949" spans="1:3" x14ac:dyDescent="0.4">
      <c r="A1949" s="1">
        <v>45229</v>
      </c>
      <c r="B1949">
        <f>YEAR(カレンダー[[#This Row],[日付]])</f>
        <v>2023</v>
      </c>
      <c r="C1949">
        <f>MONTH(カレンダー[[#This Row],[日付]])</f>
        <v>10</v>
      </c>
    </row>
    <row r="1950" spans="1:3" x14ac:dyDescent="0.4">
      <c r="A1950" s="1">
        <v>45230</v>
      </c>
      <c r="B1950">
        <f>YEAR(カレンダー[[#This Row],[日付]])</f>
        <v>2023</v>
      </c>
      <c r="C1950">
        <f>MONTH(カレンダー[[#This Row],[日付]])</f>
        <v>10</v>
      </c>
    </row>
    <row r="1951" spans="1:3" x14ac:dyDescent="0.4">
      <c r="A1951" s="1">
        <v>45231</v>
      </c>
      <c r="B1951">
        <f>YEAR(カレンダー[[#This Row],[日付]])</f>
        <v>2023</v>
      </c>
      <c r="C1951">
        <f>MONTH(カレンダー[[#This Row],[日付]])</f>
        <v>11</v>
      </c>
    </row>
    <row r="1952" spans="1:3" x14ac:dyDescent="0.4">
      <c r="A1952" s="1">
        <v>45232</v>
      </c>
      <c r="B1952">
        <f>YEAR(カレンダー[[#This Row],[日付]])</f>
        <v>2023</v>
      </c>
      <c r="C1952">
        <f>MONTH(カレンダー[[#This Row],[日付]])</f>
        <v>11</v>
      </c>
    </row>
    <row r="1953" spans="1:3" x14ac:dyDescent="0.4">
      <c r="A1953" s="1">
        <v>45233</v>
      </c>
      <c r="B1953">
        <f>YEAR(カレンダー[[#This Row],[日付]])</f>
        <v>2023</v>
      </c>
      <c r="C1953">
        <f>MONTH(カレンダー[[#This Row],[日付]])</f>
        <v>11</v>
      </c>
    </row>
    <row r="1954" spans="1:3" x14ac:dyDescent="0.4">
      <c r="A1954" s="1">
        <v>45234</v>
      </c>
      <c r="B1954">
        <f>YEAR(カレンダー[[#This Row],[日付]])</f>
        <v>2023</v>
      </c>
      <c r="C1954">
        <f>MONTH(カレンダー[[#This Row],[日付]])</f>
        <v>11</v>
      </c>
    </row>
    <row r="1955" spans="1:3" x14ac:dyDescent="0.4">
      <c r="A1955" s="1">
        <v>45235</v>
      </c>
      <c r="B1955">
        <f>YEAR(カレンダー[[#This Row],[日付]])</f>
        <v>2023</v>
      </c>
      <c r="C1955">
        <f>MONTH(カレンダー[[#This Row],[日付]])</f>
        <v>11</v>
      </c>
    </row>
    <row r="1956" spans="1:3" x14ac:dyDescent="0.4">
      <c r="A1956" s="1">
        <v>45236</v>
      </c>
      <c r="B1956">
        <f>YEAR(カレンダー[[#This Row],[日付]])</f>
        <v>2023</v>
      </c>
      <c r="C1956">
        <f>MONTH(カレンダー[[#This Row],[日付]])</f>
        <v>11</v>
      </c>
    </row>
    <row r="1957" spans="1:3" x14ac:dyDescent="0.4">
      <c r="A1957" s="1">
        <v>45237</v>
      </c>
      <c r="B1957">
        <f>YEAR(カレンダー[[#This Row],[日付]])</f>
        <v>2023</v>
      </c>
      <c r="C1957">
        <f>MONTH(カレンダー[[#This Row],[日付]])</f>
        <v>11</v>
      </c>
    </row>
    <row r="1958" spans="1:3" x14ac:dyDescent="0.4">
      <c r="A1958" s="1">
        <v>45238</v>
      </c>
      <c r="B1958">
        <f>YEAR(カレンダー[[#This Row],[日付]])</f>
        <v>2023</v>
      </c>
      <c r="C1958">
        <f>MONTH(カレンダー[[#This Row],[日付]])</f>
        <v>11</v>
      </c>
    </row>
    <row r="1959" spans="1:3" x14ac:dyDescent="0.4">
      <c r="A1959" s="1">
        <v>45239</v>
      </c>
      <c r="B1959">
        <f>YEAR(カレンダー[[#This Row],[日付]])</f>
        <v>2023</v>
      </c>
      <c r="C1959">
        <f>MONTH(カレンダー[[#This Row],[日付]])</f>
        <v>11</v>
      </c>
    </row>
    <row r="1960" spans="1:3" x14ac:dyDescent="0.4">
      <c r="A1960" s="1">
        <v>45240</v>
      </c>
      <c r="B1960">
        <f>YEAR(カレンダー[[#This Row],[日付]])</f>
        <v>2023</v>
      </c>
      <c r="C1960">
        <f>MONTH(カレンダー[[#This Row],[日付]])</f>
        <v>11</v>
      </c>
    </row>
    <row r="1961" spans="1:3" x14ac:dyDescent="0.4">
      <c r="A1961" s="1">
        <v>45241</v>
      </c>
      <c r="B1961">
        <f>YEAR(カレンダー[[#This Row],[日付]])</f>
        <v>2023</v>
      </c>
      <c r="C1961">
        <f>MONTH(カレンダー[[#This Row],[日付]])</f>
        <v>11</v>
      </c>
    </row>
    <row r="1962" spans="1:3" x14ac:dyDescent="0.4">
      <c r="A1962" s="1">
        <v>45242</v>
      </c>
      <c r="B1962">
        <f>YEAR(カレンダー[[#This Row],[日付]])</f>
        <v>2023</v>
      </c>
      <c r="C1962">
        <f>MONTH(カレンダー[[#This Row],[日付]])</f>
        <v>11</v>
      </c>
    </row>
    <row r="1963" spans="1:3" x14ac:dyDescent="0.4">
      <c r="A1963" s="1">
        <v>45243</v>
      </c>
      <c r="B1963">
        <f>YEAR(カレンダー[[#This Row],[日付]])</f>
        <v>2023</v>
      </c>
      <c r="C1963">
        <f>MONTH(カレンダー[[#This Row],[日付]])</f>
        <v>11</v>
      </c>
    </row>
    <row r="1964" spans="1:3" x14ac:dyDescent="0.4">
      <c r="A1964" s="1">
        <v>45244</v>
      </c>
      <c r="B1964">
        <f>YEAR(カレンダー[[#This Row],[日付]])</f>
        <v>2023</v>
      </c>
      <c r="C1964">
        <f>MONTH(カレンダー[[#This Row],[日付]])</f>
        <v>11</v>
      </c>
    </row>
    <row r="1965" spans="1:3" x14ac:dyDescent="0.4">
      <c r="A1965" s="1">
        <v>45245</v>
      </c>
      <c r="B1965">
        <f>YEAR(カレンダー[[#This Row],[日付]])</f>
        <v>2023</v>
      </c>
      <c r="C1965">
        <f>MONTH(カレンダー[[#This Row],[日付]])</f>
        <v>11</v>
      </c>
    </row>
    <row r="1966" spans="1:3" x14ac:dyDescent="0.4">
      <c r="A1966" s="1">
        <v>45246</v>
      </c>
      <c r="B1966">
        <f>YEAR(カレンダー[[#This Row],[日付]])</f>
        <v>2023</v>
      </c>
      <c r="C1966">
        <f>MONTH(カレンダー[[#This Row],[日付]])</f>
        <v>11</v>
      </c>
    </row>
    <row r="1967" spans="1:3" x14ac:dyDescent="0.4">
      <c r="A1967" s="1">
        <v>45247</v>
      </c>
      <c r="B1967">
        <f>YEAR(カレンダー[[#This Row],[日付]])</f>
        <v>2023</v>
      </c>
      <c r="C1967">
        <f>MONTH(カレンダー[[#This Row],[日付]])</f>
        <v>11</v>
      </c>
    </row>
    <row r="1968" spans="1:3" x14ac:dyDescent="0.4">
      <c r="A1968" s="1">
        <v>45248</v>
      </c>
      <c r="B1968">
        <f>YEAR(カレンダー[[#This Row],[日付]])</f>
        <v>2023</v>
      </c>
      <c r="C1968">
        <f>MONTH(カレンダー[[#This Row],[日付]])</f>
        <v>11</v>
      </c>
    </row>
    <row r="1969" spans="1:3" x14ac:dyDescent="0.4">
      <c r="A1969" s="1">
        <v>45249</v>
      </c>
      <c r="B1969">
        <f>YEAR(カレンダー[[#This Row],[日付]])</f>
        <v>2023</v>
      </c>
      <c r="C1969">
        <f>MONTH(カレンダー[[#This Row],[日付]])</f>
        <v>11</v>
      </c>
    </row>
    <row r="1970" spans="1:3" x14ac:dyDescent="0.4">
      <c r="A1970" s="1">
        <v>45250</v>
      </c>
      <c r="B1970">
        <f>YEAR(カレンダー[[#This Row],[日付]])</f>
        <v>2023</v>
      </c>
      <c r="C1970">
        <f>MONTH(カレンダー[[#This Row],[日付]])</f>
        <v>11</v>
      </c>
    </row>
    <row r="1971" spans="1:3" x14ac:dyDescent="0.4">
      <c r="A1971" s="1">
        <v>45251</v>
      </c>
      <c r="B1971">
        <f>YEAR(カレンダー[[#This Row],[日付]])</f>
        <v>2023</v>
      </c>
      <c r="C1971">
        <f>MONTH(カレンダー[[#This Row],[日付]])</f>
        <v>11</v>
      </c>
    </row>
    <row r="1972" spans="1:3" x14ac:dyDescent="0.4">
      <c r="A1972" s="1">
        <v>45252</v>
      </c>
      <c r="B1972">
        <f>YEAR(カレンダー[[#This Row],[日付]])</f>
        <v>2023</v>
      </c>
      <c r="C1972">
        <f>MONTH(カレンダー[[#This Row],[日付]])</f>
        <v>11</v>
      </c>
    </row>
    <row r="1973" spans="1:3" x14ac:dyDescent="0.4">
      <c r="A1973" s="1">
        <v>45253</v>
      </c>
      <c r="B1973">
        <f>YEAR(カレンダー[[#This Row],[日付]])</f>
        <v>2023</v>
      </c>
      <c r="C1973">
        <f>MONTH(カレンダー[[#This Row],[日付]])</f>
        <v>11</v>
      </c>
    </row>
    <row r="1974" spans="1:3" x14ac:dyDescent="0.4">
      <c r="A1974" s="1">
        <v>45254</v>
      </c>
      <c r="B1974">
        <f>YEAR(カレンダー[[#This Row],[日付]])</f>
        <v>2023</v>
      </c>
      <c r="C1974">
        <f>MONTH(カレンダー[[#This Row],[日付]])</f>
        <v>11</v>
      </c>
    </row>
    <row r="1975" spans="1:3" x14ac:dyDescent="0.4">
      <c r="A1975" s="1">
        <v>45255</v>
      </c>
      <c r="B1975">
        <f>YEAR(カレンダー[[#This Row],[日付]])</f>
        <v>2023</v>
      </c>
      <c r="C1975">
        <f>MONTH(カレンダー[[#This Row],[日付]])</f>
        <v>11</v>
      </c>
    </row>
    <row r="1976" spans="1:3" x14ac:dyDescent="0.4">
      <c r="A1976" s="1">
        <v>45256</v>
      </c>
      <c r="B1976">
        <f>YEAR(カレンダー[[#This Row],[日付]])</f>
        <v>2023</v>
      </c>
      <c r="C1976">
        <f>MONTH(カレンダー[[#This Row],[日付]])</f>
        <v>11</v>
      </c>
    </row>
    <row r="1977" spans="1:3" x14ac:dyDescent="0.4">
      <c r="A1977" s="1">
        <v>45257</v>
      </c>
      <c r="B1977">
        <f>YEAR(カレンダー[[#This Row],[日付]])</f>
        <v>2023</v>
      </c>
      <c r="C1977">
        <f>MONTH(カレンダー[[#This Row],[日付]])</f>
        <v>11</v>
      </c>
    </row>
    <row r="1978" spans="1:3" x14ac:dyDescent="0.4">
      <c r="A1978" s="1">
        <v>45258</v>
      </c>
      <c r="B1978">
        <f>YEAR(カレンダー[[#This Row],[日付]])</f>
        <v>2023</v>
      </c>
      <c r="C1978">
        <f>MONTH(カレンダー[[#This Row],[日付]])</f>
        <v>11</v>
      </c>
    </row>
    <row r="1979" spans="1:3" x14ac:dyDescent="0.4">
      <c r="A1979" s="1">
        <v>45259</v>
      </c>
      <c r="B1979">
        <f>YEAR(カレンダー[[#This Row],[日付]])</f>
        <v>2023</v>
      </c>
      <c r="C1979">
        <f>MONTH(カレンダー[[#This Row],[日付]])</f>
        <v>11</v>
      </c>
    </row>
    <row r="1980" spans="1:3" x14ac:dyDescent="0.4">
      <c r="A1980" s="1">
        <v>45260</v>
      </c>
      <c r="B1980">
        <f>YEAR(カレンダー[[#This Row],[日付]])</f>
        <v>2023</v>
      </c>
      <c r="C1980">
        <f>MONTH(カレンダー[[#This Row],[日付]])</f>
        <v>11</v>
      </c>
    </row>
    <row r="1981" spans="1:3" x14ac:dyDescent="0.4">
      <c r="A1981" s="1">
        <v>45261</v>
      </c>
      <c r="B1981">
        <f>YEAR(カレンダー[[#This Row],[日付]])</f>
        <v>2023</v>
      </c>
      <c r="C1981">
        <f>MONTH(カレンダー[[#This Row],[日付]])</f>
        <v>12</v>
      </c>
    </row>
    <row r="1982" spans="1:3" x14ac:dyDescent="0.4">
      <c r="A1982" s="1">
        <v>45262</v>
      </c>
      <c r="B1982">
        <f>YEAR(カレンダー[[#This Row],[日付]])</f>
        <v>2023</v>
      </c>
      <c r="C1982">
        <f>MONTH(カレンダー[[#This Row],[日付]])</f>
        <v>12</v>
      </c>
    </row>
    <row r="1983" spans="1:3" x14ac:dyDescent="0.4">
      <c r="A1983" s="1">
        <v>45263</v>
      </c>
      <c r="B1983">
        <f>YEAR(カレンダー[[#This Row],[日付]])</f>
        <v>2023</v>
      </c>
      <c r="C1983">
        <f>MONTH(カレンダー[[#This Row],[日付]])</f>
        <v>12</v>
      </c>
    </row>
    <row r="1984" spans="1:3" x14ac:dyDescent="0.4">
      <c r="A1984" s="1">
        <v>45264</v>
      </c>
      <c r="B1984">
        <f>YEAR(カレンダー[[#This Row],[日付]])</f>
        <v>2023</v>
      </c>
      <c r="C1984">
        <f>MONTH(カレンダー[[#This Row],[日付]])</f>
        <v>12</v>
      </c>
    </row>
    <row r="1985" spans="1:3" x14ac:dyDescent="0.4">
      <c r="A1985" s="1">
        <v>45265</v>
      </c>
      <c r="B1985">
        <f>YEAR(カレンダー[[#This Row],[日付]])</f>
        <v>2023</v>
      </c>
      <c r="C1985">
        <f>MONTH(カレンダー[[#This Row],[日付]])</f>
        <v>12</v>
      </c>
    </row>
    <row r="1986" spans="1:3" x14ac:dyDescent="0.4">
      <c r="A1986" s="1">
        <v>45266</v>
      </c>
      <c r="B1986">
        <f>YEAR(カレンダー[[#This Row],[日付]])</f>
        <v>2023</v>
      </c>
      <c r="C1986">
        <f>MONTH(カレンダー[[#This Row],[日付]])</f>
        <v>12</v>
      </c>
    </row>
    <row r="1987" spans="1:3" x14ac:dyDescent="0.4">
      <c r="A1987" s="1">
        <v>45267</v>
      </c>
      <c r="B1987">
        <f>YEAR(カレンダー[[#This Row],[日付]])</f>
        <v>2023</v>
      </c>
      <c r="C1987">
        <f>MONTH(カレンダー[[#This Row],[日付]])</f>
        <v>12</v>
      </c>
    </row>
    <row r="1988" spans="1:3" x14ac:dyDescent="0.4">
      <c r="A1988" s="1">
        <v>45268</v>
      </c>
      <c r="B1988">
        <f>YEAR(カレンダー[[#This Row],[日付]])</f>
        <v>2023</v>
      </c>
      <c r="C1988">
        <f>MONTH(カレンダー[[#This Row],[日付]])</f>
        <v>12</v>
      </c>
    </row>
    <row r="1989" spans="1:3" x14ac:dyDescent="0.4">
      <c r="A1989" s="1">
        <v>45269</v>
      </c>
      <c r="B1989">
        <f>YEAR(カレンダー[[#This Row],[日付]])</f>
        <v>2023</v>
      </c>
      <c r="C1989">
        <f>MONTH(カレンダー[[#This Row],[日付]])</f>
        <v>12</v>
      </c>
    </row>
    <row r="1990" spans="1:3" x14ac:dyDescent="0.4">
      <c r="A1990" s="1">
        <v>45270</v>
      </c>
      <c r="B1990">
        <f>YEAR(カレンダー[[#This Row],[日付]])</f>
        <v>2023</v>
      </c>
      <c r="C1990">
        <f>MONTH(カレンダー[[#This Row],[日付]])</f>
        <v>12</v>
      </c>
    </row>
    <row r="1991" spans="1:3" x14ac:dyDescent="0.4">
      <c r="A1991" s="1">
        <v>45271</v>
      </c>
      <c r="B1991">
        <f>YEAR(カレンダー[[#This Row],[日付]])</f>
        <v>2023</v>
      </c>
      <c r="C1991">
        <f>MONTH(カレンダー[[#This Row],[日付]])</f>
        <v>12</v>
      </c>
    </row>
    <row r="1992" spans="1:3" x14ac:dyDescent="0.4">
      <c r="A1992" s="1">
        <v>45272</v>
      </c>
      <c r="B1992">
        <f>YEAR(カレンダー[[#This Row],[日付]])</f>
        <v>2023</v>
      </c>
      <c r="C1992">
        <f>MONTH(カレンダー[[#This Row],[日付]])</f>
        <v>12</v>
      </c>
    </row>
    <row r="1993" spans="1:3" x14ac:dyDescent="0.4">
      <c r="A1993" s="1">
        <v>45273</v>
      </c>
      <c r="B1993">
        <f>YEAR(カレンダー[[#This Row],[日付]])</f>
        <v>2023</v>
      </c>
      <c r="C1993">
        <f>MONTH(カレンダー[[#This Row],[日付]])</f>
        <v>12</v>
      </c>
    </row>
    <row r="1994" spans="1:3" x14ac:dyDescent="0.4">
      <c r="A1994" s="1">
        <v>45274</v>
      </c>
      <c r="B1994">
        <f>YEAR(カレンダー[[#This Row],[日付]])</f>
        <v>2023</v>
      </c>
      <c r="C1994">
        <f>MONTH(カレンダー[[#This Row],[日付]])</f>
        <v>12</v>
      </c>
    </row>
    <row r="1995" spans="1:3" x14ac:dyDescent="0.4">
      <c r="A1995" s="1">
        <v>45275</v>
      </c>
      <c r="B1995">
        <f>YEAR(カレンダー[[#This Row],[日付]])</f>
        <v>2023</v>
      </c>
      <c r="C1995">
        <f>MONTH(カレンダー[[#This Row],[日付]])</f>
        <v>12</v>
      </c>
    </row>
    <row r="1996" spans="1:3" x14ac:dyDescent="0.4">
      <c r="A1996" s="1">
        <v>45276</v>
      </c>
      <c r="B1996">
        <f>YEAR(カレンダー[[#This Row],[日付]])</f>
        <v>2023</v>
      </c>
      <c r="C1996">
        <f>MONTH(カレンダー[[#This Row],[日付]])</f>
        <v>12</v>
      </c>
    </row>
    <row r="1997" spans="1:3" x14ac:dyDescent="0.4">
      <c r="A1997" s="1">
        <v>45277</v>
      </c>
      <c r="B1997">
        <f>YEAR(カレンダー[[#This Row],[日付]])</f>
        <v>2023</v>
      </c>
      <c r="C1997">
        <f>MONTH(カレンダー[[#This Row],[日付]])</f>
        <v>12</v>
      </c>
    </row>
    <row r="1998" spans="1:3" x14ac:dyDescent="0.4">
      <c r="A1998" s="1">
        <v>45278</v>
      </c>
      <c r="B1998">
        <f>YEAR(カレンダー[[#This Row],[日付]])</f>
        <v>2023</v>
      </c>
      <c r="C1998">
        <f>MONTH(カレンダー[[#This Row],[日付]])</f>
        <v>12</v>
      </c>
    </row>
    <row r="1999" spans="1:3" x14ac:dyDescent="0.4">
      <c r="A1999" s="1">
        <v>45279</v>
      </c>
      <c r="B1999">
        <f>YEAR(カレンダー[[#This Row],[日付]])</f>
        <v>2023</v>
      </c>
      <c r="C1999">
        <f>MONTH(カレンダー[[#This Row],[日付]])</f>
        <v>12</v>
      </c>
    </row>
    <row r="2000" spans="1:3" x14ac:dyDescent="0.4">
      <c r="A2000" s="1">
        <v>45280</v>
      </c>
      <c r="B2000">
        <f>YEAR(カレンダー[[#This Row],[日付]])</f>
        <v>2023</v>
      </c>
      <c r="C2000">
        <f>MONTH(カレンダー[[#This Row],[日付]])</f>
        <v>12</v>
      </c>
    </row>
    <row r="2001" spans="1:3" x14ac:dyDescent="0.4">
      <c r="A2001" s="1">
        <v>45281</v>
      </c>
      <c r="B2001">
        <f>YEAR(カレンダー[[#This Row],[日付]])</f>
        <v>2023</v>
      </c>
      <c r="C2001">
        <f>MONTH(カレンダー[[#This Row],[日付]])</f>
        <v>12</v>
      </c>
    </row>
    <row r="2002" spans="1:3" x14ac:dyDescent="0.4">
      <c r="A2002" s="1">
        <v>45282</v>
      </c>
      <c r="B2002">
        <f>YEAR(カレンダー[[#This Row],[日付]])</f>
        <v>2023</v>
      </c>
      <c r="C2002">
        <f>MONTH(カレンダー[[#This Row],[日付]])</f>
        <v>12</v>
      </c>
    </row>
    <row r="2003" spans="1:3" x14ac:dyDescent="0.4">
      <c r="A2003" s="1">
        <v>45283</v>
      </c>
      <c r="B2003">
        <f>YEAR(カレンダー[[#This Row],[日付]])</f>
        <v>2023</v>
      </c>
      <c r="C2003">
        <f>MONTH(カレンダー[[#This Row],[日付]])</f>
        <v>12</v>
      </c>
    </row>
    <row r="2004" spans="1:3" x14ac:dyDescent="0.4">
      <c r="A2004" s="1">
        <v>45284</v>
      </c>
      <c r="B2004">
        <f>YEAR(カレンダー[[#This Row],[日付]])</f>
        <v>2023</v>
      </c>
      <c r="C2004">
        <f>MONTH(カレンダー[[#This Row],[日付]])</f>
        <v>12</v>
      </c>
    </row>
    <row r="2005" spans="1:3" x14ac:dyDescent="0.4">
      <c r="A2005" s="1">
        <v>45285</v>
      </c>
      <c r="B2005">
        <f>YEAR(カレンダー[[#This Row],[日付]])</f>
        <v>2023</v>
      </c>
      <c r="C2005">
        <f>MONTH(カレンダー[[#This Row],[日付]])</f>
        <v>12</v>
      </c>
    </row>
    <row r="2006" spans="1:3" x14ac:dyDescent="0.4">
      <c r="A2006" s="1">
        <v>45286</v>
      </c>
      <c r="B2006">
        <f>YEAR(カレンダー[[#This Row],[日付]])</f>
        <v>2023</v>
      </c>
      <c r="C2006">
        <f>MONTH(カレンダー[[#This Row],[日付]])</f>
        <v>12</v>
      </c>
    </row>
    <row r="2007" spans="1:3" x14ac:dyDescent="0.4">
      <c r="A2007" s="1">
        <v>45287</v>
      </c>
      <c r="B2007">
        <f>YEAR(カレンダー[[#This Row],[日付]])</f>
        <v>2023</v>
      </c>
      <c r="C2007">
        <f>MONTH(カレンダー[[#This Row],[日付]])</f>
        <v>12</v>
      </c>
    </row>
    <row r="2008" spans="1:3" x14ac:dyDescent="0.4">
      <c r="A2008" s="1">
        <v>45288</v>
      </c>
      <c r="B2008">
        <f>YEAR(カレンダー[[#This Row],[日付]])</f>
        <v>2023</v>
      </c>
      <c r="C2008">
        <f>MONTH(カレンダー[[#This Row],[日付]])</f>
        <v>12</v>
      </c>
    </row>
    <row r="2009" spans="1:3" x14ac:dyDescent="0.4">
      <c r="A2009" s="1">
        <v>45289</v>
      </c>
      <c r="B2009">
        <f>YEAR(カレンダー[[#This Row],[日付]])</f>
        <v>2023</v>
      </c>
      <c r="C2009">
        <f>MONTH(カレンダー[[#This Row],[日付]])</f>
        <v>12</v>
      </c>
    </row>
    <row r="2010" spans="1:3" x14ac:dyDescent="0.4">
      <c r="A2010" s="1">
        <v>45290</v>
      </c>
      <c r="B2010">
        <f>YEAR(カレンダー[[#This Row],[日付]])</f>
        <v>2023</v>
      </c>
      <c r="C2010">
        <f>MONTH(カレンダー[[#This Row],[日付]])</f>
        <v>12</v>
      </c>
    </row>
    <row r="2011" spans="1:3" x14ac:dyDescent="0.4">
      <c r="A2011" s="1">
        <v>45291</v>
      </c>
      <c r="B2011">
        <f>YEAR(カレンダー[[#This Row],[日付]])</f>
        <v>2023</v>
      </c>
      <c r="C2011">
        <f>MONTH(カレンダー[[#This Row],[日付]])</f>
        <v>12</v>
      </c>
    </row>
    <row r="2012" spans="1:3" x14ac:dyDescent="0.4">
      <c r="A2012" s="1">
        <v>45292</v>
      </c>
      <c r="B2012">
        <f>YEAR(カレンダー[[#This Row],[日付]])</f>
        <v>2024</v>
      </c>
      <c r="C2012">
        <f>MONTH(カレンダー[[#This Row],[日付]])</f>
        <v>1</v>
      </c>
    </row>
    <row r="2013" spans="1:3" x14ac:dyDescent="0.4">
      <c r="A2013" s="1">
        <v>45293</v>
      </c>
      <c r="B2013">
        <f>YEAR(カレンダー[[#This Row],[日付]])</f>
        <v>2024</v>
      </c>
      <c r="C2013">
        <f>MONTH(カレンダー[[#This Row],[日付]])</f>
        <v>1</v>
      </c>
    </row>
    <row r="2014" spans="1:3" x14ac:dyDescent="0.4">
      <c r="A2014" s="1">
        <v>45294</v>
      </c>
      <c r="B2014">
        <f>YEAR(カレンダー[[#This Row],[日付]])</f>
        <v>2024</v>
      </c>
      <c r="C2014">
        <f>MONTH(カレンダー[[#This Row],[日付]])</f>
        <v>1</v>
      </c>
    </row>
    <row r="2015" spans="1:3" x14ac:dyDescent="0.4">
      <c r="A2015" s="1">
        <v>45295</v>
      </c>
      <c r="B2015">
        <f>YEAR(カレンダー[[#This Row],[日付]])</f>
        <v>2024</v>
      </c>
      <c r="C2015">
        <f>MONTH(カレンダー[[#This Row],[日付]])</f>
        <v>1</v>
      </c>
    </row>
    <row r="2016" spans="1:3" x14ac:dyDescent="0.4">
      <c r="A2016" s="1">
        <v>45296</v>
      </c>
      <c r="B2016">
        <f>YEAR(カレンダー[[#This Row],[日付]])</f>
        <v>2024</v>
      </c>
      <c r="C2016">
        <f>MONTH(カレンダー[[#This Row],[日付]])</f>
        <v>1</v>
      </c>
    </row>
    <row r="2017" spans="1:3" x14ac:dyDescent="0.4">
      <c r="A2017" s="1">
        <v>45297</v>
      </c>
      <c r="B2017">
        <f>YEAR(カレンダー[[#This Row],[日付]])</f>
        <v>2024</v>
      </c>
      <c r="C2017">
        <f>MONTH(カレンダー[[#This Row],[日付]])</f>
        <v>1</v>
      </c>
    </row>
    <row r="2018" spans="1:3" x14ac:dyDescent="0.4">
      <c r="A2018" s="1">
        <v>45298</v>
      </c>
      <c r="B2018">
        <f>YEAR(カレンダー[[#This Row],[日付]])</f>
        <v>2024</v>
      </c>
      <c r="C2018">
        <f>MONTH(カレンダー[[#This Row],[日付]])</f>
        <v>1</v>
      </c>
    </row>
    <row r="2019" spans="1:3" x14ac:dyDescent="0.4">
      <c r="A2019" s="1">
        <v>45299</v>
      </c>
      <c r="B2019">
        <f>YEAR(カレンダー[[#This Row],[日付]])</f>
        <v>2024</v>
      </c>
      <c r="C2019">
        <f>MONTH(カレンダー[[#This Row],[日付]])</f>
        <v>1</v>
      </c>
    </row>
    <row r="2020" spans="1:3" x14ac:dyDescent="0.4">
      <c r="A2020" s="1">
        <v>45300</v>
      </c>
      <c r="B2020">
        <f>YEAR(カレンダー[[#This Row],[日付]])</f>
        <v>2024</v>
      </c>
      <c r="C2020">
        <f>MONTH(カレンダー[[#This Row],[日付]])</f>
        <v>1</v>
      </c>
    </row>
    <row r="2021" spans="1:3" x14ac:dyDescent="0.4">
      <c r="A2021" s="1">
        <v>45301</v>
      </c>
      <c r="B2021">
        <f>YEAR(カレンダー[[#This Row],[日付]])</f>
        <v>2024</v>
      </c>
      <c r="C2021">
        <f>MONTH(カレンダー[[#This Row],[日付]])</f>
        <v>1</v>
      </c>
    </row>
    <row r="2022" spans="1:3" x14ac:dyDescent="0.4">
      <c r="A2022" s="1">
        <v>45302</v>
      </c>
      <c r="B2022">
        <f>YEAR(カレンダー[[#This Row],[日付]])</f>
        <v>2024</v>
      </c>
      <c r="C2022">
        <f>MONTH(カレンダー[[#This Row],[日付]])</f>
        <v>1</v>
      </c>
    </row>
    <row r="2023" spans="1:3" x14ac:dyDescent="0.4">
      <c r="A2023" s="1">
        <v>45303</v>
      </c>
      <c r="B2023">
        <f>YEAR(カレンダー[[#This Row],[日付]])</f>
        <v>2024</v>
      </c>
      <c r="C2023">
        <f>MONTH(カレンダー[[#This Row],[日付]])</f>
        <v>1</v>
      </c>
    </row>
    <row r="2024" spans="1:3" x14ac:dyDescent="0.4">
      <c r="A2024" s="1">
        <v>45304</v>
      </c>
      <c r="B2024">
        <f>YEAR(カレンダー[[#This Row],[日付]])</f>
        <v>2024</v>
      </c>
      <c r="C2024">
        <f>MONTH(カレンダー[[#This Row],[日付]])</f>
        <v>1</v>
      </c>
    </row>
    <row r="2025" spans="1:3" x14ac:dyDescent="0.4">
      <c r="A2025" s="1">
        <v>45305</v>
      </c>
      <c r="B2025">
        <f>YEAR(カレンダー[[#This Row],[日付]])</f>
        <v>2024</v>
      </c>
      <c r="C2025">
        <f>MONTH(カレンダー[[#This Row],[日付]])</f>
        <v>1</v>
      </c>
    </row>
    <row r="2026" spans="1:3" x14ac:dyDescent="0.4">
      <c r="A2026" s="1">
        <v>45306</v>
      </c>
      <c r="B2026">
        <f>YEAR(カレンダー[[#This Row],[日付]])</f>
        <v>2024</v>
      </c>
      <c r="C2026">
        <f>MONTH(カレンダー[[#This Row],[日付]])</f>
        <v>1</v>
      </c>
    </row>
    <row r="2027" spans="1:3" x14ac:dyDescent="0.4">
      <c r="A2027" s="1">
        <v>45307</v>
      </c>
      <c r="B2027">
        <f>YEAR(カレンダー[[#This Row],[日付]])</f>
        <v>2024</v>
      </c>
      <c r="C2027">
        <f>MONTH(カレンダー[[#This Row],[日付]])</f>
        <v>1</v>
      </c>
    </row>
    <row r="2028" spans="1:3" x14ac:dyDescent="0.4">
      <c r="A2028" s="1">
        <v>45308</v>
      </c>
      <c r="B2028">
        <f>YEAR(カレンダー[[#This Row],[日付]])</f>
        <v>2024</v>
      </c>
      <c r="C2028">
        <f>MONTH(カレンダー[[#This Row],[日付]])</f>
        <v>1</v>
      </c>
    </row>
    <row r="2029" spans="1:3" x14ac:dyDescent="0.4">
      <c r="A2029" s="1">
        <v>45309</v>
      </c>
      <c r="B2029">
        <f>YEAR(カレンダー[[#This Row],[日付]])</f>
        <v>2024</v>
      </c>
      <c r="C2029">
        <f>MONTH(カレンダー[[#This Row],[日付]])</f>
        <v>1</v>
      </c>
    </row>
    <row r="2030" spans="1:3" x14ac:dyDescent="0.4">
      <c r="A2030" s="1">
        <v>45310</v>
      </c>
      <c r="B2030">
        <f>YEAR(カレンダー[[#This Row],[日付]])</f>
        <v>2024</v>
      </c>
      <c r="C2030">
        <f>MONTH(カレンダー[[#This Row],[日付]])</f>
        <v>1</v>
      </c>
    </row>
    <row r="2031" spans="1:3" x14ac:dyDescent="0.4">
      <c r="A2031" s="1">
        <v>45311</v>
      </c>
      <c r="B2031">
        <f>YEAR(カレンダー[[#This Row],[日付]])</f>
        <v>2024</v>
      </c>
      <c r="C2031">
        <f>MONTH(カレンダー[[#This Row],[日付]])</f>
        <v>1</v>
      </c>
    </row>
    <row r="2032" spans="1:3" x14ac:dyDescent="0.4">
      <c r="A2032" s="1">
        <v>45312</v>
      </c>
      <c r="B2032">
        <f>YEAR(カレンダー[[#This Row],[日付]])</f>
        <v>2024</v>
      </c>
      <c r="C2032">
        <f>MONTH(カレンダー[[#This Row],[日付]])</f>
        <v>1</v>
      </c>
    </row>
    <row r="2033" spans="1:3" x14ac:dyDescent="0.4">
      <c r="A2033" s="1">
        <v>45313</v>
      </c>
      <c r="B2033">
        <f>YEAR(カレンダー[[#This Row],[日付]])</f>
        <v>2024</v>
      </c>
      <c r="C2033">
        <f>MONTH(カレンダー[[#This Row],[日付]])</f>
        <v>1</v>
      </c>
    </row>
    <row r="2034" spans="1:3" x14ac:dyDescent="0.4">
      <c r="A2034" s="1">
        <v>45314</v>
      </c>
      <c r="B2034">
        <f>YEAR(カレンダー[[#This Row],[日付]])</f>
        <v>2024</v>
      </c>
      <c r="C2034">
        <f>MONTH(カレンダー[[#This Row],[日付]])</f>
        <v>1</v>
      </c>
    </row>
    <row r="2035" spans="1:3" x14ac:dyDescent="0.4">
      <c r="A2035" s="1">
        <v>45315</v>
      </c>
      <c r="B2035">
        <f>YEAR(カレンダー[[#This Row],[日付]])</f>
        <v>2024</v>
      </c>
      <c r="C2035">
        <f>MONTH(カレンダー[[#This Row],[日付]])</f>
        <v>1</v>
      </c>
    </row>
    <row r="2036" spans="1:3" x14ac:dyDescent="0.4">
      <c r="A2036" s="1">
        <v>45316</v>
      </c>
      <c r="B2036">
        <f>YEAR(カレンダー[[#This Row],[日付]])</f>
        <v>2024</v>
      </c>
      <c r="C2036">
        <f>MONTH(カレンダー[[#This Row],[日付]])</f>
        <v>1</v>
      </c>
    </row>
    <row r="2037" spans="1:3" x14ac:dyDescent="0.4">
      <c r="A2037" s="1">
        <v>45317</v>
      </c>
      <c r="B2037">
        <f>YEAR(カレンダー[[#This Row],[日付]])</f>
        <v>2024</v>
      </c>
      <c r="C2037">
        <f>MONTH(カレンダー[[#This Row],[日付]])</f>
        <v>1</v>
      </c>
    </row>
    <row r="2038" spans="1:3" x14ac:dyDescent="0.4">
      <c r="A2038" s="1">
        <v>45318</v>
      </c>
      <c r="B2038">
        <f>YEAR(カレンダー[[#This Row],[日付]])</f>
        <v>2024</v>
      </c>
      <c r="C2038">
        <f>MONTH(カレンダー[[#This Row],[日付]])</f>
        <v>1</v>
      </c>
    </row>
    <row r="2039" spans="1:3" x14ac:dyDescent="0.4">
      <c r="A2039" s="1">
        <v>45319</v>
      </c>
      <c r="B2039">
        <f>YEAR(カレンダー[[#This Row],[日付]])</f>
        <v>2024</v>
      </c>
      <c r="C2039">
        <f>MONTH(カレンダー[[#This Row],[日付]])</f>
        <v>1</v>
      </c>
    </row>
    <row r="2040" spans="1:3" x14ac:dyDescent="0.4">
      <c r="A2040" s="1">
        <v>45320</v>
      </c>
      <c r="B2040">
        <f>YEAR(カレンダー[[#This Row],[日付]])</f>
        <v>2024</v>
      </c>
      <c r="C2040">
        <f>MONTH(カレンダー[[#This Row],[日付]])</f>
        <v>1</v>
      </c>
    </row>
    <row r="2041" spans="1:3" x14ac:dyDescent="0.4">
      <c r="A2041" s="1">
        <v>45321</v>
      </c>
      <c r="B2041">
        <f>YEAR(カレンダー[[#This Row],[日付]])</f>
        <v>2024</v>
      </c>
      <c r="C2041">
        <f>MONTH(カレンダー[[#This Row],[日付]])</f>
        <v>1</v>
      </c>
    </row>
    <row r="2042" spans="1:3" x14ac:dyDescent="0.4">
      <c r="A2042" s="1">
        <v>45322</v>
      </c>
      <c r="B2042">
        <f>YEAR(カレンダー[[#This Row],[日付]])</f>
        <v>2024</v>
      </c>
      <c r="C2042">
        <f>MONTH(カレンダー[[#This Row],[日付]])</f>
        <v>1</v>
      </c>
    </row>
    <row r="2043" spans="1:3" x14ac:dyDescent="0.4">
      <c r="A2043" s="1">
        <v>45323</v>
      </c>
      <c r="B2043">
        <f>YEAR(カレンダー[[#This Row],[日付]])</f>
        <v>2024</v>
      </c>
      <c r="C2043">
        <f>MONTH(カレンダー[[#This Row],[日付]])</f>
        <v>2</v>
      </c>
    </row>
    <row r="2044" spans="1:3" x14ac:dyDescent="0.4">
      <c r="A2044" s="1">
        <v>45324</v>
      </c>
      <c r="B2044">
        <f>YEAR(カレンダー[[#This Row],[日付]])</f>
        <v>2024</v>
      </c>
      <c r="C2044">
        <f>MONTH(カレンダー[[#This Row],[日付]])</f>
        <v>2</v>
      </c>
    </row>
    <row r="2045" spans="1:3" x14ac:dyDescent="0.4">
      <c r="A2045" s="1">
        <v>45325</v>
      </c>
      <c r="B2045">
        <f>YEAR(カレンダー[[#This Row],[日付]])</f>
        <v>2024</v>
      </c>
      <c r="C2045">
        <f>MONTH(カレンダー[[#This Row],[日付]])</f>
        <v>2</v>
      </c>
    </row>
    <row r="2046" spans="1:3" x14ac:dyDescent="0.4">
      <c r="A2046" s="1">
        <v>45326</v>
      </c>
      <c r="B2046">
        <f>YEAR(カレンダー[[#This Row],[日付]])</f>
        <v>2024</v>
      </c>
      <c r="C2046">
        <f>MONTH(カレンダー[[#This Row],[日付]])</f>
        <v>2</v>
      </c>
    </row>
    <row r="2047" spans="1:3" x14ac:dyDescent="0.4">
      <c r="A2047" s="1">
        <v>45327</v>
      </c>
      <c r="B2047">
        <f>YEAR(カレンダー[[#This Row],[日付]])</f>
        <v>2024</v>
      </c>
      <c r="C2047">
        <f>MONTH(カレンダー[[#This Row],[日付]])</f>
        <v>2</v>
      </c>
    </row>
    <row r="2048" spans="1:3" x14ac:dyDescent="0.4">
      <c r="A2048" s="1">
        <v>45328</v>
      </c>
      <c r="B2048">
        <f>YEAR(カレンダー[[#This Row],[日付]])</f>
        <v>2024</v>
      </c>
      <c r="C2048">
        <f>MONTH(カレンダー[[#This Row],[日付]])</f>
        <v>2</v>
      </c>
    </row>
    <row r="2049" spans="1:3" x14ac:dyDescent="0.4">
      <c r="A2049" s="1">
        <v>45329</v>
      </c>
      <c r="B2049">
        <f>YEAR(カレンダー[[#This Row],[日付]])</f>
        <v>2024</v>
      </c>
      <c r="C2049">
        <f>MONTH(カレンダー[[#This Row],[日付]])</f>
        <v>2</v>
      </c>
    </row>
    <row r="2050" spans="1:3" x14ac:dyDescent="0.4">
      <c r="A2050" s="1">
        <v>45330</v>
      </c>
      <c r="B2050">
        <f>YEAR(カレンダー[[#This Row],[日付]])</f>
        <v>2024</v>
      </c>
      <c r="C2050">
        <f>MONTH(カレンダー[[#This Row],[日付]])</f>
        <v>2</v>
      </c>
    </row>
    <row r="2051" spans="1:3" x14ac:dyDescent="0.4">
      <c r="A2051" s="1">
        <v>45331</v>
      </c>
      <c r="B2051">
        <f>YEAR(カレンダー[[#This Row],[日付]])</f>
        <v>2024</v>
      </c>
      <c r="C2051">
        <f>MONTH(カレンダー[[#This Row],[日付]])</f>
        <v>2</v>
      </c>
    </row>
    <row r="2052" spans="1:3" x14ac:dyDescent="0.4">
      <c r="A2052" s="1">
        <v>45332</v>
      </c>
      <c r="B2052">
        <f>YEAR(カレンダー[[#This Row],[日付]])</f>
        <v>2024</v>
      </c>
      <c r="C2052">
        <f>MONTH(カレンダー[[#This Row],[日付]])</f>
        <v>2</v>
      </c>
    </row>
    <row r="2053" spans="1:3" x14ac:dyDescent="0.4">
      <c r="A2053" s="1">
        <v>45333</v>
      </c>
      <c r="B2053">
        <f>YEAR(カレンダー[[#This Row],[日付]])</f>
        <v>2024</v>
      </c>
      <c r="C2053">
        <f>MONTH(カレンダー[[#This Row],[日付]])</f>
        <v>2</v>
      </c>
    </row>
    <row r="2054" spans="1:3" x14ac:dyDescent="0.4">
      <c r="A2054" s="1">
        <v>45334</v>
      </c>
      <c r="B2054">
        <f>YEAR(カレンダー[[#This Row],[日付]])</f>
        <v>2024</v>
      </c>
      <c r="C2054">
        <f>MONTH(カレンダー[[#This Row],[日付]])</f>
        <v>2</v>
      </c>
    </row>
    <row r="2055" spans="1:3" x14ac:dyDescent="0.4">
      <c r="A2055" s="1">
        <v>45335</v>
      </c>
      <c r="B2055">
        <f>YEAR(カレンダー[[#This Row],[日付]])</f>
        <v>2024</v>
      </c>
      <c r="C2055">
        <f>MONTH(カレンダー[[#This Row],[日付]])</f>
        <v>2</v>
      </c>
    </row>
    <row r="2056" spans="1:3" x14ac:dyDescent="0.4">
      <c r="A2056" s="1">
        <v>45336</v>
      </c>
      <c r="B2056">
        <f>YEAR(カレンダー[[#This Row],[日付]])</f>
        <v>2024</v>
      </c>
      <c r="C2056">
        <f>MONTH(カレンダー[[#This Row],[日付]])</f>
        <v>2</v>
      </c>
    </row>
    <row r="2057" spans="1:3" x14ac:dyDescent="0.4">
      <c r="A2057" s="1">
        <v>45337</v>
      </c>
      <c r="B2057">
        <f>YEAR(カレンダー[[#This Row],[日付]])</f>
        <v>2024</v>
      </c>
      <c r="C2057">
        <f>MONTH(カレンダー[[#This Row],[日付]])</f>
        <v>2</v>
      </c>
    </row>
    <row r="2058" spans="1:3" x14ac:dyDescent="0.4">
      <c r="A2058" s="1">
        <v>45338</v>
      </c>
      <c r="B2058">
        <f>YEAR(カレンダー[[#This Row],[日付]])</f>
        <v>2024</v>
      </c>
      <c r="C2058">
        <f>MONTH(カレンダー[[#This Row],[日付]])</f>
        <v>2</v>
      </c>
    </row>
    <row r="2059" spans="1:3" x14ac:dyDescent="0.4">
      <c r="A2059" s="1">
        <v>45339</v>
      </c>
      <c r="B2059">
        <f>YEAR(カレンダー[[#This Row],[日付]])</f>
        <v>2024</v>
      </c>
      <c r="C2059">
        <f>MONTH(カレンダー[[#This Row],[日付]])</f>
        <v>2</v>
      </c>
    </row>
    <row r="2060" spans="1:3" x14ac:dyDescent="0.4">
      <c r="A2060" s="1">
        <v>45340</v>
      </c>
      <c r="B2060">
        <f>YEAR(カレンダー[[#This Row],[日付]])</f>
        <v>2024</v>
      </c>
      <c r="C2060">
        <f>MONTH(カレンダー[[#This Row],[日付]])</f>
        <v>2</v>
      </c>
    </row>
    <row r="2061" spans="1:3" x14ac:dyDescent="0.4">
      <c r="A2061" s="1">
        <v>45341</v>
      </c>
      <c r="B2061">
        <f>YEAR(カレンダー[[#This Row],[日付]])</f>
        <v>2024</v>
      </c>
      <c r="C2061">
        <f>MONTH(カレンダー[[#This Row],[日付]])</f>
        <v>2</v>
      </c>
    </row>
    <row r="2062" spans="1:3" x14ac:dyDescent="0.4">
      <c r="A2062" s="1">
        <v>45342</v>
      </c>
      <c r="B2062">
        <f>YEAR(カレンダー[[#This Row],[日付]])</f>
        <v>2024</v>
      </c>
      <c r="C2062">
        <f>MONTH(カレンダー[[#This Row],[日付]])</f>
        <v>2</v>
      </c>
    </row>
    <row r="2063" spans="1:3" x14ac:dyDescent="0.4">
      <c r="A2063" s="1">
        <v>45343</v>
      </c>
      <c r="B2063">
        <f>YEAR(カレンダー[[#This Row],[日付]])</f>
        <v>2024</v>
      </c>
      <c r="C2063">
        <f>MONTH(カレンダー[[#This Row],[日付]])</f>
        <v>2</v>
      </c>
    </row>
    <row r="2064" spans="1:3" x14ac:dyDescent="0.4">
      <c r="A2064" s="1">
        <v>45344</v>
      </c>
      <c r="B2064">
        <f>YEAR(カレンダー[[#This Row],[日付]])</f>
        <v>2024</v>
      </c>
      <c r="C2064">
        <f>MONTH(カレンダー[[#This Row],[日付]])</f>
        <v>2</v>
      </c>
    </row>
    <row r="2065" spans="1:3" x14ac:dyDescent="0.4">
      <c r="A2065" s="1">
        <v>45345</v>
      </c>
      <c r="B2065">
        <f>YEAR(カレンダー[[#This Row],[日付]])</f>
        <v>2024</v>
      </c>
      <c r="C2065">
        <f>MONTH(カレンダー[[#This Row],[日付]])</f>
        <v>2</v>
      </c>
    </row>
    <row r="2066" spans="1:3" x14ac:dyDescent="0.4">
      <c r="A2066" s="1">
        <v>45346</v>
      </c>
      <c r="B2066">
        <f>YEAR(カレンダー[[#This Row],[日付]])</f>
        <v>2024</v>
      </c>
      <c r="C2066">
        <f>MONTH(カレンダー[[#This Row],[日付]])</f>
        <v>2</v>
      </c>
    </row>
    <row r="2067" spans="1:3" x14ac:dyDescent="0.4">
      <c r="A2067" s="1">
        <v>45347</v>
      </c>
      <c r="B2067">
        <f>YEAR(カレンダー[[#This Row],[日付]])</f>
        <v>2024</v>
      </c>
      <c r="C2067">
        <f>MONTH(カレンダー[[#This Row],[日付]])</f>
        <v>2</v>
      </c>
    </row>
    <row r="2068" spans="1:3" x14ac:dyDescent="0.4">
      <c r="A2068" s="1">
        <v>45348</v>
      </c>
      <c r="B2068">
        <f>YEAR(カレンダー[[#This Row],[日付]])</f>
        <v>2024</v>
      </c>
      <c r="C2068">
        <f>MONTH(カレンダー[[#This Row],[日付]])</f>
        <v>2</v>
      </c>
    </row>
    <row r="2069" spans="1:3" x14ac:dyDescent="0.4">
      <c r="A2069" s="1">
        <v>45349</v>
      </c>
      <c r="B2069">
        <f>YEAR(カレンダー[[#This Row],[日付]])</f>
        <v>2024</v>
      </c>
      <c r="C2069">
        <f>MONTH(カレンダー[[#This Row],[日付]])</f>
        <v>2</v>
      </c>
    </row>
    <row r="2070" spans="1:3" x14ac:dyDescent="0.4">
      <c r="A2070" s="1">
        <v>45350</v>
      </c>
      <c r="B2070">
        <f>YEAR(カレンダー[[#This Row],[日付]])</f>
        <v>2024</v>
      </c>
      <c r="C2070">
        <f>MONTH(カレンダー[[#This Row],[日付]])</f>
        <v>2</v>
      </c>
    </row>
    <row r="2071" spans="1:3" x14ac:dyDescent="0.4">
      <c r="A2071" s="1">
        <v>45351</v>
      </c>
      <c r="B2071">
        <f>YEAR(カレンダー[[#This Row],[日付]])</f>
        <v>2024</v>
      </c>
      <c r="C2071">
        <f>MONTH(カレンダー[[#This Row],[日付]])</f>
        <v>2</v>
      </c>
    </row>
    <row r="2072" spans="1:3" x14ac:dyDescent="0.4">
      <c r="A2072" s="1">
        <v>45352</v>
      </c>
      <c r="B2072">
        <f>YEAR(カレンダー[[#This Row],[日付]])</f>
        <v>2024</v>
      </c>
      <c r="C2072">
        <f>MONTH(カレンダー[[#This Row],[日付]])</f>
        <v>3</v>
      </c>
    </row>
    <row r="2073" spans="1:3" x14ac:dyDescent="0.4">
      <c r="A2073" s="1">
        <v>45353</v>
      </c>
      <c r="B2073">
        <f>YEAR(カレンダー[[#This Row],[日付]])</f>
        <v>2024</v>
      </c>
      <c r="C2073">
        <f>MONTH(カレンダー[[#This Row],[日付]])</f>
        <v>3</v>
      </c>
    </row>
    <row r="2074" spans="1:3" x14ac:dyDescent="0.4">
      <c r="A2074" s="1">
        <v>45354</v>
      </c>
      <c r="B2074">
        <f>YEAR(カレンダー[[#This Row],[日付]])</f>
        <v>2024</v>
      </c>
      <c r="C2074">
        <f>MONTH(カレンダー[[#This Row],[日付]])</f>
        <v>3</v>
      </c>
    </row>
    <row r="2075" spans="1:3" x14ac:dyDescent="0.4">
      <c r="A2075" s="1">
        <v>45355</v>
      </c>
      <c r="B2075">
        <f>YEAR(カレンダー[[#This Row],[日付]])</f>
        <v>2024</v>
      </c>
      <c r="C2075">
        <f>MONTH(カレンダー[[#This Row],[日付]])</f>
        <v>3</v>
      </c>
    </row>
    <row r="2076" spans="1:3" x14ac:dyDescent="0.4">
      <c r="A2076" s="1">
        <v>45356</v>
      </c>
      <c r="B2076">
        <f>YEAR(カレンダー[[#This Row],[日付]])</f>
        <v>2024</v>
      </c>
      <c r="C2076">
        <f>MONTH(カレンダー[[#This Row],[日付]])</f>
        <v>3</v>
      </c>
    </row>
    <row r="2077" spans="1:3" x14ac:dyDescent="0.4">
      <c r="A2077" s="1">
        <v>45357</v>
      </c>
      <c r="B2077">
        <f>YEAR(カレンダー[[#This Row],[日付]])</f>
        <v>2024</v>
      </c>
      <c r="C2077">
        <f>MONTH(カレンダー[[#This Row],[日付]])</f>
        <v>3</v>
      </c>
    </row>
    <row r="2078" spans="1:3" x14ac:dyDescent="0.4">
      <c r="A2078" s="1">
        <v>45358</v>
      </c>
      <c r="B2078">
        <f>YEAR(カレンダー[[#This Row],[日付]])</f>
        <v>2024</v>
      </c>
      <c r="C2078">
        <f>MONTH(カレンダー[[#This Row],[日付]])</f>
        <v>3</v>
      </c>
    </row>
    <row r="2079" spans="1:3" x14ac:dyDescent="0.4">
      <c r="A2079" s="1">
        <v>45359</v>
      </c>
      <c r="B2079">
        <f>YEAR(カレンダー[[#This Row],[日付]])</f>
        <v>2024</v>
      </c>
      <c r="C2079">
        <f>MONTH(カレンダー[[#This Row],[日付]])</f>
        <v>3</v>
      </c>
    </row>
    <row r="2080" spans="1:3" x14ac:dyDescent="0.4">
      <c r="A2080" s="1">
        <v>45360</v>
      </c>
      <c r="B2080">
        <f>YEAR(カレンダー[[#This Row],[日付]])</f>
        <v>2024</v>
      </c>
      <c r="C2080">
        <f>MONTH(カレンダー[[#This Row],[日付]])</f>
        <v>3</v>
      </c>
    </row>
    <row r="2081" spans="1:3" x14ac:dyDescent="0.4">
      <c r="A2081" s="1">
        <v>45361</v>
      </c>
      <c r="B2081">
        <f>YEAR(カレンダー[[#This Row],[日付]])</f>
        <v>2024</v>
      </c>
      <c r="C2081">
        <f>MONTH(カレンダー[[#This Row],[日付]])</f>
        <v>3</v>
      </c>
    </row>
    <row r="2082" spans="1:3" x14ac:dyDescent="0.4">
      <c r="A2082" s="1">
        <v>45362</v>
      </c>
      <c r="B2082">
        <f>YEAR(カレンダー[[#This Row],[日付]])</f>
        <v>2024</v>
      </c>
      <c r="C2082">
        <f>MONTH(カレンダー[[#This Row],[日付]])</f>
        <v>3</v>
      </c>
    </row>
    <row r="2083" spans="1:3" x14ac:dyDescent="0.4">
      <c r="A2083" s="1">
        <v>45363</v>
      </c>
      <c r="B2083">
        <f>YEAR(カレンダー[[#This Row],[日付]])</f>
        <v>2024</v>
      </c>
      <c r="C2083">
        <f>MONTH(カレンダー[[#This Row],[日付]])</f>
        <v>3</v>
      </c>
    </row>
    <row r="2084" spans="1:3" x14ac:dyDescent="0.4">
      <c r="A2084" s="1">
        <v>45364</v>
      </c>
      <c r="B2084">
        <f>YEAR(カレンダー[[#This Row],[日付]])</f>
        <v>2024</v>
      </c>
      <c r="C2084">
        <f>MONTH(カレンダー[[#This Row],[日付]])</f>
        <v>3</v>
      </c>
    </row>
    <row r="2085" spans="1:3" x14ac:dyDescent="0.4">
      <c r="A2085" s="1">
        <v>45365</v>
      </c>
      <c r="B2085">
        <f>YEAR(カレンダー[[#This Row],[日付]])</f>
        <v>2024</v>
      </c>
      <c r="C2085">
        <f>MONTH(カレンダー[[#This Row],[日付]])</f>
        <v>3</v>
      </c>
    </row>
    <row r="2086" spans="1:3" x14ac:dyDescent="0.4">
      <c r="A2086" s="1">
        <v>45366</v>
      </c>
      <c r="B2086">
        <f>YEAR(カレンダー[[#This Row],[日付]])</f>
        <v>2024</v>
      </c>
      <c r="C2086">
        <f>MONTH(カレンダー[[#This Row],[日付]])</f>
        <v>3</v>
      </c>
    </row>
    <row r="2087" spans="1:3" x14ac:dyDescent="0.4">
      <c r="A2087" s="1">
        <v>45367</v>
      </c>
      <c r="B2087">
        <f>YEAR(カレンダー[[#This Row],[日付]])</f>
        <v>2024</v>
      </c>
      <c r="C2087">
        <f>MONTH(カレンダー[[#This Row],[日付]])</f>
        <v>3</v>
      </c>
    </row>
    <row r="2088" spans="1:3" x14ac:dyDescent="0.4">
      <c r="A2088" s="1">
        <v>45368</v>
      </c>
      <c r="B2088">
        <f>YEAR(カレンダー[[#This Row],[日付]])</f>
        <v>2024</v>
      </c>
      <c r="C2088">
        <f>MONTH(カレンダー[[#This Row],[日付]])</f>
        <v>3</v>
      </c>
    </row>
    <row r="2089" spans="1:3" x14ac:dyDescent="0.4">
      <c r="A2089" s="1">
        <v>45369</v>
      </c>
      <c r="B2089">
        <f>YEAR(カレンダー[[#This Row],[日付]])</f>
        <v>2024</v>
      </c>
      <c r="C2089">
        <f>MONTH(カレンダー[[#This Row],[日付]])</f>
        <v>3</v>
      </c>
    </row>
    <row r="2090" spans="1:3" x14ac:dyDescent="0.4">
      <c r="A2090" s="1">
        <v>45370</v>
      </c>
      <c r="B2090">
        <f>YEAR(カレンダー[[#This Row],[日付]])</f>
        <v>2024</v>
      </c>
      <c r="C2090">
        <f>MONTH(カレンダー[[#This Row],[日付]])</f>
        <v>3</v>
      </c>
    </row>
    <row r="2091" spans="1:3" x14ac:dyDescent="0.4">
      <c r="A2091" s="1">
        <v>45371</v>
      </c>
      <c r="B2091">
        <f>YEAR(カレンダー[[#This Row],[日付]])</f>
        <v>2024</v>
      </c>
      <c r="C2091">
        <f>MONTH(カレンダー[[#This Row],[日付]])</f>
        <v>3</v>
      </c>
    </row>
    <row r="2092" spans="1:3" x14ac:dyDescent="0.4">
      <c r="A2092" s="1">
        <v>45372</v>
      </c>
      <c r="B2092">
        <f>YEAR(カレンダー[[#This Row],[日付]])</f>
        <v>2024</v>
      </c>
      <c r="C2092">
        <f>MONTH(カレンダー[[#This Row],[日付]])</f>
        <v>3</v>
      </c>
    </row>
    <row r="2093" spans="1:3" x14ac:dyDescent="0.4">
      <c r="A2093" s="1">
        <v>45373</v>
      </c>
      <c r="B2093">
        <f>YEAR(カレンダー[[#This Row],[日付]])</f>
        <v>2024</v>
      </c>
      <c r="C2093">
        <f>MONTH(カレンダー[[#This Row],[日付]])</f>
        <v>3</v>
      </c>
    </row>
    <row r="2094" spans="1:3" x14ac:dyDescent="0.4">
      <c r="A2094" s="1">
        <v>45374</v>
      </c>
      <c r="B2094">
        <f>YEAR(カレンダー[[#This Row],[日付]])</f>
        <v>2024</v>
      </c>
      <c r="C2094">
        <f>MONTH(カレンダー[[#This Row],[日付]])</f>
        <v>3</v>
      </c>
    </row>
    <row r="2095" spans="1:3" x14ac:dyDescent="0.4">
      <c r="A2095" s="1">
        <v>45375</v>
      </c>
      <c r="B2095">
        <f>YEAR(カレンダー[[#This Row],[日付]])</f>
        <v>2024</v>
      </c>
      <c r="C2095">
        <f>MONTH(カレンダー[[#This Row],[日付]])</f>
        <v>3</v>
      </c>
    </row>
    <row r="2096" spans="1:3" x14ac:dyDescent="0.4">
      <c r="A2096" s="1">
        <v>45376</v>
      </c>
      <c r="B2096">
        <f>YEAR(カレンダー[[#This Row],[日付]])</f>
        <v>2024</v>
      </c>
      <c r="C2096">
        <f>MONTH(カレンダー[[#This Row],[日付]])</f>
        <v>3</v>
      </c>
    </row>
    <row r="2097" spans="1:3" x14ac:dyDescent="0.4">
      <c r="A2097" s="1">
        <v>45377</v>
      </c>
      <c r="B2097">
        <f>YEAR(カレンダー[[#This Row],[日付]])</f>
        <v>2024</v>
      </c>
      <c r="C2097">
        <f>MONTH(カレンダー[[#This Row],[日付]])</f>
        <v>3</v>
      </c>
    </row>
    <row r="2098" spans="1:3" x14ac:dyDescent="0.4">
      <c r="A2098" s="1">
        <v>45378</v>
      </c>
      <c r="B2098">
        <f>YEAR(カレンダー[[#This Row],[日付]])</f>
        <v>2024</v>
      </c>
      <c r="C2098">
        <f>MONTH(カレンダー[[#This Row],[日付]])</f>
        <v>3</v>
      </c>
    </row>
    <row r="2099" spans="1:3" x14ac:dyDescent="0.4">
      <c r="A2099" s="1">
        <v>45379</v>
      </c>
      <c r="B2099">
        <f>YEAR(カレンダー[[#This Row],[日付]])</f>
        <v>2024</v>
      </c>
      <c r="C2099">
        <f>MONTH(カレンダー[[#This Row],[日付]])</f>
        <v>3</v>
      </c>
    </row>
    <row r="2100" spans="1:3" x14ac:dyDescent="0.4">
      <c r="A2100" s="1">
        <v>45380</v>
      </c>
      <c r="B2100">
        <f>YEAR(カレンダー[[#This Row],[日付]])</f>
        <v>2024</v>
      </c>
      <c r="C2100">
        <f>MONTH(カレンダー[[#This Row],[日付]])</f>
        <v>3</v>
      </c>
    </row>
    <row r="2101" spans="1:3" x14ac:dyDescent="0.4">
      <c r="A2101" s="1">
        <v>45381</v>
      </c>
      <c r="B2101">
        <f>YEAR(カレンダー[[#This Row],[日付]])</f>
        <v>2024</v>
      </c>
      <c r="C2101">
        <f>MONTH(カレンダー[[#This Row],[日付]])</f>
        <v>3</v>
      </c>
    </row>
    <row r="2102" spans="1:3" x14ac:dyDescent="0.4">
      <c r="A2102" s="1">
        <v>45382</v>
      </c>
      <c r="B2102">
        <f>YEAR(カレンダー[[#This Row],[日付]])</f>
        <v>2024</v>
      </c>
      <c r="C2102">
        <f>MONTH(カレンダー[[#This Row],[日付]])</f>
        <v>3</v>
      </c>
    </row>
    <row r="2103" spans="1:3" x14ac:dyDescent="0.4">
      <c r="A2103" s="1">
        <v>45383</v>
      </c>
      <c r="B2103">
        <f>YEAR(カレンダー[[#This Row],[日付]])</f>
        <v>2024</v>
      </c>
      <c r="C2103">
        <f>MONTH(カレンダー[[#This Row],[日付]])</f>
        <v>4</v>
      </c>
    </row>
    <row r="2104" spans="1:3" x14ac:dyDescent="0.4">
      <c r="A2104" s="1">
        <v>45384</v>
      </c>
      <c r="B2104">
        <f>YEAR(カレンダー[[#This Row],[日付]])</f>
        <v>2024</v>
      </c>
      <c r="C2104">
        <f>MONTH(カレンダー[[#This Row],[日付]])</f>
        <v>4</v>
      </c>
    </row>
    <row r="2105" spans="1:3" x14ac:dyDescent="0.4">
      <c r="A2105" s="1">
        <v>45385</v>
      </c>
      <c r="B2105">
        <f>YEAR(カレンダー[[#This Row],[日付]])</f>
        <v>2024</v>
      </c>
      <c r="C2105">
        <f>MONTH(カレンダー[[#This Row],[日付]])</f>
        <v>4</v>
      </c>
    </row>
    <row r="2106" spans="1:3" x14ac:dyDescent="0.4">
      <c r="A2106" s="1">
        <v>45386</v>
      </c>
      <c r="B2106">
        <f>YEAR(カレンダー[[#This Row],[日付]])</f>
        <v>2024</v>
      </c>
      <c r="C2106">
        <f>MONTH(カレンダー[[#This Row],[日付]])</f>
        <v>4</v>
      </c>
    </row>
    <row r="2107" spans="1:3" x14ac:dyDescent="0.4">
      <c r="A2107" s="1">
        <v>45387</v>
      </c>
      <c r="B2107">
        <f>YEAR(カレンダー[[#This Row],[日付]])</f>
        <v>2024</v>
      </c>
      <c r="C2107">
        <f>MONTH(カレンダー[[#This Row],[日付]])</f>
        <v>4</v>
      </c>
    </row>
    <row r="2108" spans="1:3" x14ac:dyDescent="0.4">
      <c r="A2108" s="1">
        <v>45388</v>
      </c>
      <c r="B2108">
        <f>YEAR(カレンダー[[#This Row],[日付]])</f>
        <v>2024</v>
      </c>
      <c r="C2108">
        <f>MONTH(カレンダー[[#This Row],[日付]])</f>
        <v>4</v>
      </c>
    </row>
    <row r="2109" spans="1:3" x14ac:dyDescent="0.4">
      <c r="A2109" s="1">
        <v>45389</v>
      </c>
      <c r="B2109">
        <f>YEAR(カレンダー[[#This Row],[日付]])</f>
        <v>2024</v>
      </c>
      <c r="C2109">
        <f>MONTH(カレンダー[[#This Row],[日付]])</f>
        <v>4</v>
      </c>
    </row>
    <row r="2110" spans="1:3" x14ac:dyDescent="0.4">
      <c r="A2110" s="1">
        <v>45390</v>
      </c>
      <c r="B2110">
        <f>YEAR(カレンダー[[#This Row],[日付]])</f>
        <v>2024</v>
      </c>
      <c r="C2110">
        <f>MONTH(カレンダー[[#This Row],[日付]])</f>
        <v>4</v>
      </c>
    </row>
    <row r="2111" spans="1:3" x14ac:dyDescent="0.4">
      <c r="A2111" s="1">
        <v>45391</v>
      </c>
      <c r="B2111">
        <f>YEAR(カレンダー[[#This Row],[日付]])</f>
        <v>2024</v>
      </c>
      <c r="C2111">
        <f>MONTH(カレンダー[[#This Row],[日付]])</f>
        <v>4</v>
      </c>
    </row>
    <row r="2112" spans="1:3" x14ac:dyDescent="0.4">
      <c r="A2112" s="1">
        <v>45392</v>
      </c>
      <c r="B2112">
        <f>YEAR(カレンダー[[#This Row],[日付]])</f>
        <v>2024</v>
      </c>
      <c r="C2112">
        <f>MONTH(カレンダー[[#This Row],[日付]])</f>
        <v>4</v>
      </c>
    </row>
    <row r="2113" spans="1:3" x14ac:dyDescent="0.4">
      <c r="A2113" s="1">
        <v>45393</v>
      </c>
      <c r="B2113">
        <f>YEAR(カレンダー[[#This Row],[日付]])</f>
        <v>2024</v>
      </c>
      <c r="C2113">
        <f>MONTH(カレンダー[[#This Row],[日付]])</f>
        <v>4</v>
      </c>
    </row>
    <row r="2114" spans="1:3" x14ac:dyDescent="0.4">
      <c r="A2114" s="1">
        <v>45394</v>
      </c>
      <c r="B2114">
        <f>YEAR(カレンダー[[#This Row],[日付]])</f>
        <v>2024</v>
      </c>
      <c r="C2114">
        <f>MONTH(カレンダー[[#This Row],[日付]])</f>
        <v>4</v>
      </c>
    </row>
    <row r="2115" spans="1:3" x14ac:dyDescent="0.4">
      <c r="A2115" s="1">
        <v>45395</v>
      </c>
      <c r="B2115">
        <f>YEAR(カレンダー[[#This Row],[日付]])</f>
        <v>2024</v>
      </c>
      <c r="C2115">
        <f>MONTH(カレンダー[[#This Row],[日付]])</f>
        <v>4</v>
      </c>
    </row>
    <row r="2116" spans="1:3" x14ac:dyDescent="0.4">
      <c r="A2116" s="1">
        <v>45396</v>
      </c>
      <c r="B2116">
        <f>YEAR(カレンダー[[#This Row],[日付]])</f>
        <v>2024</v>
      </c>
      <c r="C2116">
        <f>MONTH(カレンダー[[#This Row],[日付]])</f>
        <v>4</v>
      </c>
    </row>
    <row r="2117" spans="1:3" x14ac:dyDescent="0.4">
      <c r="A2117" s="1">
        <v>45397</v>
      </c>
      <c r="B2117">
        <f>YEAR(カレンダー[[#This Row],[日付]])</f>
        <v>2024</v>
      </c>
      <c r="C2117">
        <f>MONTH(カレンダー[[#This Row],[日付]])</f>
        <v>4</v>
      </c>
    </row>
    <row r="2118" spans="1:3" x14ac:dyDescent="0.4">
      <c r="A2118" s="1">
        <v>45398</v>
      </c>
      <c r="B2118">
        <f>YEAR(カレンダー[[#This Row],[日付]])</f>
        <v>2024</v>
      </c>
      <c r="C2118">
        <f>MONTH(カレンダー[[#This Row],[日付]])</f>
        <v>4</v>
      </c>
    </row>
    <row r="2119" spans="1:3" x14ac:dyDescent="0.4">
      <c r="A2119" s="1">
        <v>45399</v>
      </c>
      <c r="B2119">
        <f>YEAR(カレンダー[[#This Row],[日付]])</f>
        <v>2024</v>
      </c>
      <c r="C2119">
        <f>MONTH(カレンダー[[#This Row],[日付]])</f>
        <v>4</v>
      </c>
    </row>
    <row r="2120" spans="1:3" x14ac:dyDescent="0.4">
      <c r="A2120" s="1">
        <v>45400</v>
      </c>
      <c r="B2120">
        <f>YEAR(カレンダー[[#This Row],[日付]])</f>
        <v>2024</v>
      </c>
      <c r="C2120">
        <f>MONTH(カレンダー[[#This Row],[日付]])</f>
        <v>4</v>
      </c>
    </row>
    <row r="2121" spans="1:3" x14ac:dyDescent="0.4">
      <c r="A2121" s="1">
        <v>45401</v>
      </c>
      <c r="B2121">
        <f>YEAR(カレンダー[[#This Row],[日付]])</f>
        <v>2024</v>
      </c>
      <c r="C2121">
        <f>MONTH(カレンダー[[#This Row],[日付]])</f>
        <v>4</v>
      </c>
    </row>
    <row r="2122" spans="1:3" x14ac:dyDescent="0.4">
      <c r="A2122" s="1">
        <v>45402</v>
      </c>
      <c r="B2122">
        <f>YEAR(カレンダー[[#This Row],[日付]])</f>
        <v>2024</v>
      </c>
      <c r="C2122">
        <f>MONTH(カレンダー[[#This Row],[日付]])</f>
        <v>4</v>
      </c>
    </row>
    <row r="2123" spans="1:3" x14ac:dyDescent="0.4">
      <c r="A2123" s="1">
        <v>45403</v>
      </c>
      <c r="B2123">
        <f>YEAR(カレンダー[[#This Row],[日付]])</f>
        <v>2024</v>
      </c>
      <c r="C2123">
        <f>MONTH(カレンダー[[#This Row],[日付]])</f>
        <v>4</v>
      </c>
    </row>
    <row r="2124" spans="1:3" x14ac:dyDescent="0.4">
      <c r="A2124" s="1">
        <v>45404</v>
      </c>
      <c r="B2124">
        <f>YEAR(カレンダー[[#This Row],[日付]])</f>
        <v>2024</v>
      </c>
      <c r="C2124">
        <f>MONTH(カレンダー[[#This Row],[日付]])</f>
        <v>4</v>
      </c>
    </row>
    <row r="2125" spans="1:3" x14ac:dyDescent="0.4">
      <c r="A2125" s="1">
        <v>45405</v>
      </c>
      <c r="B2125">
        <f>YEAR(カレンダー[[#This Row],[日付]])</f>
        <v>2024</v>
      </c>
      <c r="C2125">
        <f>MONTH(カレンダー[[#This Row],[日付]])</f>
        <v>4</v>
      </c>
    </row>
    <row r="2126" spans="1:3" x14ac:dyDescent="0.4">
      <c r="A2126" s="1">
        <v>45406</v>
      </c>
      <c r="B2126">
        <f>YEAR(カレンダー[[#This Row],[日付]])</f>
        <v>2024</v>
      </c>
      <c r="C2126">
        <f>MONTH(カレンダー[[#This Row],[日付]])</f>
        <v>4</v>
      </c>
    </row>
    <row r="2127" spans="1:3" x14ac:dyDescent="0.4">
      <c r="A2127" s="1">
        <v>45407</v>
      </c>
      <c r="B2127">
        <f>YEAR(カレンダー[[#This Row],[日付]])</f>
        <v>2024</v>
      </c>
      <c r="C2127">
        <f>MONTH(カレンダー[[#This Row],[日付]])</f>
        <v>4</v>
      </c>
    </row>
    <row r="2128" spans="1:3" x14ac:dyDescent="0.4">
      <c r="A2128" s="1">
        <v>45408</v>
      </c>
      <c r="B2128">
        <f>YEAR(カレンダー[[#This Row],[日付]])</f>
        <v>2024</v>
      </c>
      <c r="C2128">
        <f>MONTH(カレンダー[[#This Row],[日付]])</f>
        <v>4</v>
      </c>
    </row>
    <row r="2129" spans="1:3" x14ac:dyDescent="0.4">
      <c r="A2129" s="1">
        <v>45409</v>
      </c>
      <c r="B2129">
        <f>YEAR(カレンダー[[#This Row],[日付]])</f>
        <v>2024</v>
      </c>
      <c r="C2129">
        <f>MONTH(カレンダー[[#This Row],[日付]])</f>
        <v>4</v>
      </c>
    </row>
    <row r="2130" spans="1:3" x14ac:dyDescent="0.4">
      <c r="A2130" s="1">
        <v>45410</v>
      </c>
      <c r="B2130">
        <f>YEAR(カレンダー[[#This Row],[日付]])</f>
        <v>2024</v>
      </c>
      <c r="C2130">
        <f>MONTH(カレンダー[[#This Row],[日付]])</f>
        <v>4</v>
      </c>
    </row>
    <row r="2131" spans="1:3" x14ac:dyDescent="0.4">
      <c r="A2131" s="1">
        <v>45411</v>
      </c>
      <c r="B2131">
        <f>YEAR(カレンダー[[#This Row],[日付]])</f>
        <v>2024</v>
      </c>
      <c r="C2131">
        <f>MONTH(カレンダー[[#This Row],[日付]])</f>
        <v>4</v>
      </c>
    </row>
    <row r="2132" spans="1:3" x14ac:dyDescent="0.4">
      <c r="A2132" s="1">
        <v>45412</v>
      </c>
      <c r="B2132">
        <f>YEAR(カレンダー[[#This Row],[日付]])</f>
        <v>2024</v>
      </c>
      <c r="C2132">
        <f>MONTH(カレンダー[[#This Row],[日付]])</f>
        <v>4</v>
      </c>
    </row>
    <row r="2133" spans="1:3" x14ac:dyDescent="0.4">
      <c r="A2133" s="1">
        <v>45413</v>
      </c>
      <c r="B2133">
        <f>YEAR(カレンダー[[#This Row],[日付]])</f>
        <v>2024</v>
      </c>
      <c r="C2133">
        <f>MONTH(カレンダー[[#This Row],[日付]])</f>
        <v>5</v>
      </c>
    </row>
    <row r="2134" spans="1:3" x14ac:dyDescent="0.4">
      <c r="A2134" s="1">
        <v>45414</v>
      </c>
      <c r="B2134">
        <f>YEAR(カレンダー[[#This Row],[日付]])</f>
        <v>2024</v>
      </c>
      <c r="C2134">
        <f>MONTH(カレンダー[[#This Row],[日付]])</f>
        <v>5</v>
      </c>
    </row>
    <row r="2135" spans="1:3" x14ac:dyDescent="0.4">
      <c r="A2135" s="1">
        <v>45415</v>
      </c>
      <c r="B2135">
        <f>YEAR(カレンダー[[#This Row],[日付]])</f>
        <v>2024</v>
      </c>
      <c r="C2135">
        <f>MONTH(カレンダー[[#This Row],[日付]])</f>
        <v>5</v>
      </c>
    </row>
    <row r="2136" spans="1:3" x14ac:dyDescent="0.4">
      <c r="A2136" s="1">
        <v>45416</v>
      </c>
      <c r="B2136">
        <f>YEAR(カレンダー[[#This Row],[日付]])</f>
        <v>2024</v>
      </c>
      <c r="C2136">
        <f>MONTH(カレンダー[[#This Row],[日付]])</f>
        <v>5</v>
      </c>
    </row>
    <row r="2137" spans="1:3" x14ac:dyDescent="0.4">
      <c r="A2137" s="1">
        <v>45417</v>
      </c>
      <c r="B2137">
        <f>YEAR(カレンダー[[#This Row],[日付]])</f>
        <v>2024</v>
      </c>
      <c r="C2137">
        <f>MONTH(カレンダー[[#This Row],[日付]])</f>
        <v>5</v>
      </c>
    </row>
    <row r="2138" spans="1:3" x14ac:dyDescent="0.4">
      <c r="A2138" s="1">
        <v>45418</v>
      </c>
      <c r="B2138">
        <f>YEAR(カレンダー[[#This Row],[日付]])</f>
        <v>2024</v>
      </c>
      <c r="C2138">
        <f>MONTH(カレンダー[[#This Row],[日付]])</f>
        <v>5</v>
      </c>
    </row>
    <row r="2139" spans="1:3" x14ac:dyDescent="0.4">
      <c r="A2139" s="1">
        <v>45419</v>
      </c>
      <c r="B2139">
        <f>YEAR(カレンダー[[#This Row],[日付]])</f>
        <v>2024</v>
      </c>
      <c r="C2139">
        <f>MONTH(カレンダー[[#This Row],[日付]])</f>
        <v>5</v>
      </c>
    </row>
    <row r="2140" spans="1:3" x14ac:dyDescent="0.4">
      <c r="A2140" s="1">
        <v>45420</v>
      </c>
      <c r="B2140">
        <f>YEAR(カレンダー[[#This Row],[日付]])</f>
        <v>2024</v>
      </c>
      <c r="C2140">
        <f>MONTH(カレンダー[[#This Row],[日付]])</f>
        <v>5</v>
      </c>
    </row>
    <row r="2141" spans="1:3" x14ac:dyDescent="0.4">
      <c r="A2141" s="1">
        <v>45421</v>
      </c>
      <c r="B2141">
        <f>YEAR(カレンダー[[#This Row],[日付]])</f>
        <v>2024</v>
      </c>
      <c r="C2141">
        <f>MONTH(カレンダー[[#This Row],[日付]])</f>
        <v>5</v>
      </c>
    </row>
    <row r="2142" spans="1:3" x14ac:dyDescent="0.4">
      <c r="A2142" s="1">
        <v>45422</v>
      </c>
      <c r="B2142">
        <f>YEAR(カレンダー[[#This Row],[日付]])</f>
        <v>2024</v>
      </c>
      <c r="C2142">
        <f>MONTH(カレンダー[[#This Row],[日付]])</f>
        <v>5</v>
      </c>
    </row>
    <row r="2143" spans="1:3" x14ac:dyDescent="0.4">
      <c r="A2143" s="1">
        <v>45423</v>
      </c>
      <c r="B2143">
        <f>YEAR(カレンダー[[#This Row],[日付]])</f>
        <v>2024</v>
      </c>
      <c r="C2143">
        <f>MONTH(カレンダー[[#This Row],[日付]])</f>
        <v>5</v>
      </c>
    </row>
    <row r="2144" spans="1:3" x14ac:dyDescent="0.4">
      <c r="A2144" s="1">
        <v>45424</v>
      </c>
      <c r="B2144">
        <f>YEAR(カレンダー[[#This Row],[日付]])</f>
        <v>2024</v>
      </c>
      <c r="C2144">
        <f>MONTH(カレンダー[[#This Row],[日付]])</f>
        <v>5</v>
      </c>
    </row>
    <row r="2145" spans="1:3" x14ac:dyDescent="0.4">
      <c r="A2145" s="1">
        <v>45425</v>
      </c>
      <c r="B2145">
        <f>YEAR(カレンダー[[#This Row],[日付]])</f>
        <v>2024</v>
      </c>
      <c r="C2145">
        <f>MONTH(カレンダー[[#This Row],[日付]])</f>
        <v>5</v>
      </c>
    </row>
    <row r="2146" spans="1:3" x14ac:dyDescent="0.4">
      <c r="A2146" s="1">
        <v>45426</v>
      </c>
      <c r="B2146">
        <f>YEAR(カレンダー[[#This Row],[日付]])</f>
        <v>2024</v>
      </c>
      <c r="C2146">
        <f>MONTH(カレンダー[[#This Row],[日付]])</f>
        <v>5</v>
      </c>
    </row>
    <row r="2147" spans="1:3" x14ac:dyDescent="0.4">
      <c r="A2147" s="1">
        <v>45427</v>
      </c>
      <c r="B2147">
        <f>YEAR(カレンダー[[#This Row],[日付]])</f>
        <v>2024</v>
      </c>
      <c r="C2147">
        <f>MONTH(カレンダー[[#This Row],[日付]])</f>
        <v>5</v>
      </c>
    </row>
    <row r="2148" spans="1:3" x14ac:dyDescent="0.4">
      <c r="A2148" s="1">
        <v>45428</v>
      </c>
      <c r="B2148">
        <f>YEAR(カレンダー[[#This Row],[日付]])</f>
        <v>2024</v>
      </c>
      <c r="C2148">
        <f>MONTH(カレンダー[[#This Row],[日付]])</f>
        <v>5</v>
      </c>
    </row>
    <row r="2149" spans="1:3" x14ac:dyDescent="0.4">
      <c r="A2149" s="1">
        <v>45429</v>
      </c>
      <c r="B2149">
        <f>YEAR(カレンダー[[#This Row],[日付]])</f>
        <v>2024</v>
      </c>
      <c r="C2149">
        <f>MONTH(カレンダー[[#This Row],[日付]])</f>
        <v>5</v>
      </c>
    </row>
    <row r="2150" spans="1:3" x14ac:dyDescent="0.4">
      <c r="A2150" s="1">
        <v>45430</v>
      </c>
      <c r="B2150">
        <f>YEAR(カレンダー[[#This Row],[日付]])</f>
        <v>2024</v>
      </c>
      <c r="C2150">
        <f>MONTH(カレンダー[[#This Row],[日付]])</f>
        <v>5</v>
      </c>
    </row>
    <row r="2151" spans="1:3" x14ac:dyDescent="0.4">
      <c r="A2151" s="1">
        <v>45431</v>
      </c>
      <c r="B2151">
        <f>YEAR(カレンダー[[#This Row],[日付]])</f>
        <v>2024</v>
      </c>
      <c r="C2151">
        <f>MONTH(カレンダー[[#This Row],[日付]])</f>
        <v>5</v>
      </c>
    </row>
    <row r="2152" spans="1:3" x14ac:dyDescent="0.4">
      <c r="A2152" s="1">
        <v>45432</v>
      </c>
      <c r="B2152">
        <f>YEAR(カレンダー[[#This Row],[日付]])</f>
        <v>2024</v>
      </c>
      <c r="C2152">
        <f>MONTH(カレンダー[[#This Row],[日付]])</f>
        <v>5</v>
      </c>
    </row>
    <row r="2153" spans="1:3" x14ac:dyDescent="0.4">
      <c r="A2153" s="1">
        <v>45433</v>
      </c>
      <c r="B2153">
        <f>YEAR(カレンダー[[#This Row],[日付]])</f>
        <v>2024</v>
      </c>
      <c r="C2153">
        <f>MONTH(カレンダー[[#This Row],[日付]])</f>
        <v>5</v>
      </c>
    </row>
    <row r="2154" spans="1:3" x14ac:dyDescent="0.4">
      <c r="A2154" s="1">
        <v>45434</v>
      </c>
      <c r="B2154">
        <f>YEAR(カレンダー[[#This Row],[日付]])</f>
        <v>2024</v>
      </c>
      <c r="C2154">
        <f>MONTH(カレンダー[[#This Row],[日付]])</f>
        <v>5</v>
      </c>
    </row>
    <row r="2155" spans="1:3" x14ac:dyDescent="0.4">
      <c r="A2155" s="1">
        <v>45435</v>
      </c>
      <c r="B2155">
        <f>YEAR(カレンダー[[#This Row],[日付]])</f>
        <v>2024</v>
      </c>
      <c r="C2155">
        <f>MONTH(カレンダー[[#This Row],[日付]])</f>
        <v>5</v>
      </c>
    </row>
    <row r="2156" spans="1:3" x14ac:dyDescent="0.4">
      <c r="A2156" s="1">
        <v>45436</v>
      </c>
      <c r="B2156">
        <f>YEAR(カレンダー[[#This Row],[日付]])</f>
        <v>2024</v>
      </c>
      <c r="C2156">
        <f>MONTH(カレンダー[[#This Row],[日付]])</f>
        <v>5</v>
      </c>
    </row>
    <row r="2157" spans="1:3" x14ac:dyDescent="0.4">
      <c r="A2157" s="1">
        <v>45437</v>
      </c>
      <c r="B2157">
        <f>YEAR(カレンダー[[#This Row],[日付]])</f>
        <v>2024</v>
      </c>
      <c r="C2157">
        <f>MONTH(カレンダー[[#This Row],[日付]])</f>
        <v>5</v>
      </c>
    </row>
    <row r="2158" spans="1:3" x14ac:dyDescent="0.4">
      <c r="A2158" s="1">
        <v>45438</v>
      </c>
      <c r="B2158">
        <f>YEAR(カレンダー[[#This Row],[日付]])</f>
        <v>2024</v>
      </c>
      <c r="C2158">
        <f>MONTH(カレンダー[[#This Row],[日付]])</f>
        <v>5</v>
      </c>
    </row>
    <row r="2159" spans="1:3" x14ac:dyDescent="0.4">
      <c r="A2159" s="1">
        <v>45439</v>
      </c>
      <c r="B2159">
        <f>YEAR(カレンダー[[#This Row],[日付]])</f>
        <v>2024</v>
      </c>
      <c r="C2159">
        <f>MONTH(カレンダー[[#This Row],[日付]])</f>
        <v>5</v>
      </c>
    </row>
    <row r="2160" spans="1:3" x14ac:dyDescent="0.4">
      <c r="A2160" s="1">
        <v>45440</v>
      </c>
      <c r="B2160">
        <f>YEAR(カレンダー[[#This Row],[日付]])</f>
        <v>2024</v>
      </c>
      <c r="C2160">
        <f>MONTH(カレンダー[[#This Row],[日付]])</f>
        <v>5</v>
      </c>
    </row>
    <row r="2161" spans="1:3" x14ac:dyDescent="0.4">
      <c r="A2161" s="1">
        <v>45441</v>
      </c>
      <c r="B2161">
        <f>YEAR(カレンダー[[#This Row],[日付]])</f>
        <v>2024</v>
      </c>
      <c r="C2161">
        <f>MONTH(カレンダー[[#This Row],[日付]])</f>
        <v>5</v>
      </c>
    </row>
    <row r="2162" spans="1:3" x14ac:dyDescent="0.4">
      <c r="A2162" s="1">
        <v>45442</v>
      </c>
      <c r="B2162">
        <f>YEAR(カレンダー[[#This Row],[日付]])</f>
        <v>2024</v>
      </c>
      <c r="C2162">
        <f>MONTH(カレンダー[[#This Row],[日付]])</f>
        <v>5</v>
      </c>
    </row>
    <row r="2163" spans="1:3" x14ac:dyDescent="0.4">
      <c r="A2163" s="1">
        <v>45443</v>
      </c>
      <c r="B2163">
        <f>YEAR(カレンダー[[#This Row],[日付]])</f>
        <v>2024</v>
      </c>
      <c r="C2163">
        <f>MONTH(カレンダー[[#This Row],[日付]])</f>
        <v>5</v>
      </c>
    </row>
    <row r="2164" spans="1:3" x14ac:dyDescent="0.4">
      <c r="A2164" s="1">
        <v>45444</v>
      </c>
      <c r="B2164">
        <f>YEAR(カレンダー[[#This Row],[日付]])</f>
        <v>2024</v>
      </c>
      <c r="C2164">
        <f>MONTH(カレンダー[[#This Row],[日付]])</f>
        <v>6</v>
      </c>
    </row>
    <row r="2165" spans="1:3" x14ac:dyDescent="0.4">
      <c r="A2165" s="1">
        <v>45445</v>
      </c>
      <c r="B2165">
        <f>YEAR(カレンダー[[#This Row],[日付]])</f>
        <v>2024</v>
      </c>
      <c r="C2165">
        <f>MONTH(カレンダー[[#This Row],[日付]])</f>
        <v>6</v>
      </c>
    </row>
    <row r="2166" spans="1:3" x14ac:dyDescent="0.4">
      <c r="A2166" s="1">
        <v>45446</v>
      </c>
      <c r="B2166">
        <f>YEAR(カレンダー[[#This Row],[日付]])</f>
        <v>2024</v>
      </c>
      <c r="C2166">
        <f>MONTH(カレンダー[[#This Row],[日付]])</f>
        <v>6</v>
      </c>
    </row>
    <row r="2167" spans="1:3" x14ac:dyDescent="0.4">
      <c r="A2167" s="1">
        <v>45447</v>
      </c>
      <c r="B2167">
        <f>YEAR(カレンダー[[#This Row],[日付]])</f>
        <v>2024</v>
      </c>
      <c r="C2167">
        <f>MONTH(カレンダー[[#This Row],[日付]])</f>
        <v>6</v>
      </c>
    </row>
    <row r="2168" spans="1:3" x14ac:dyDescent="0.4">
      <c r="A2168" s="1">
        <v>45448</v>
      </c>
      <c r="B2168">
        <f>YEAR(カレンダー[[#This Row],[日付]])</f>
        <v>2024</v>
      </c>
      <c r="C2168">
        <f>MONTH(カレンダー[[#This Row],[日付]])</f>
        <v>6</v>
      </c>
    </row>
    <row r="2169" spans="1:3" x14ac:dyDescent="0.4">
      <c r="A2169" s="1">
        <v>45449</v>
      </c>
      <c r="B2169">
        <f>YEAR(カレンダー[[#This Row],[日付]])</f>
        <v>2024</v>
      </c>
      <c r="C2169">
        <f>MONTH(カレンダー[[#This Row],[日付]])</f>
        <v>6</v>
      </c>
    </row>
    <row r="2170" spans="1:3" x14ac:dyDescent="0.4">
      <c r="A2170" s="1">
        <v>45450</v>
      </c>
      <c r="B2170">
        <f>YEAR(カレンダー[[#This Row],[日付]])</f>
        <v>2024</v>
      </c>
      <c r="C2170">
        <f>MONTH(カレンダー[[#This Row],[日付]])</f>
        <v>6</v>
      </c>
    </row>
    <row r="2171" spans="1:3" x14ac:dyDescent="0.4">
      <c r="A2171" s="1">
        <v>45451</v>
      </c>
      <c r="B2171">
        <f>YEAR(カレンダー[[#This Row],[日付]])</f>
        <v>2024</v>
      </c>
      <c r="C2171">
        <f>MONTH(カレンダー[[#This Row],[日付]])</f>
        <v>6</v>
      </c>
    </row>
    <row r="2172" spans="1:3" x14ac:dyDescent="0.4">
      <c r="A2172" s="1">
        <v>45452</v>
      </c>
      <c r="B2172">
        <f>YEAR(カレンダー[[#This Row],[日付]])</f>
        <v>2024</v>
      </c>
      <c r="C2172">
        <f>MONTH(カレンダー[[#This Row],[日付]])</f>
        <v>6</v>
      </c>
    </row>
    <row r="2173" spans="1:3" x14ac:dyDescent="0.4">
      <c r="A2173" s="1">
        <v>45453</v>
      </c>
      <c r="B2173">
        <f>YEAR(カレンダー[[#This Row],[日付]])</f>
        <v>2024</v>
      </c>
      <c r="C2173">
        <f>MONTH(カレンダー[[#This Row],[日付]])</f>
        <v>6</v>
      </c>
    </row>
    <row r="2174" spans="1:3" x14ac:dyDescent="0.4">
      <c r="A2174" s="1">
        <v>45454</v>
      </c>
      <c r="B2174">
        <f>YEAR(カレンダー[[#This Row],[日付]])</f>
        <v>2024</v>
      </c>
      <c r="C2174">
        <f>MONTH(カレンダー[[#This Row],[日付]])</f>
        <v>6</v>
      </c>
    </row>
    <row r="2175" spans="1:3" x14ac:dyDescent="0.4">
      <c r="A2175" s="1">
        <v>45455</v>
      </c>
      <c r="B2175">
        <f>YEAR(カレンダー[[#This Row],[日付]])</f>
        <v>2024</v>
      </c>
      <c r="C2175">
        <f>MONTH(カレンダー[[#This Row],[日付]])</f>
        <v>6</v>
      </c>
    </row>
    <row r="2176" spans="1:3" x14ac:dyDescent="0.4">
      <c r="A2176" s="1">
        <v>45456</v>
      </c>
      <c r="B2176">
        <f>YEAR(カレンダー[[#This Row],[日付]])</f>
        <v>2024</v>
      </c>
      <c r="C2176">
        <f>MONTH(カレンダー[[#This Row],[日付]])</f>
        <v>6</v>
      </c>
    </row>
    <row r="2177" spans="1:3" x14ac:dyDescent="0.4">
      <c r="A2177" s="1">
        <v>45457</v>
      </c>
      <c r="B2177">
        <f>YEAR(カレンダー[[#This Row],[日付]])</f>
        <v>2024</v>
      </c>
      <c r="C2177">
        <f>MONTH(カレンダー[[#This Row],[日付]])</f>
        <v>6</v>
      </c>
    </row>
    <row r="2178" spans="1:3" x14ac:dyDescent="0.4">
      <c r="A2178" s="1">
        <v>45458</v>
      </c>
      <c r="B2178">
        <f>YEAR(カレンダー[[#This Row],[日付]])</f>
        <v>2024</v>
      </c>
      <c r="C2178">
        <f>MONTH(カレンダー[[#This Row],[日付]])</f>
        <v>6</v>
      </c>
    </row>
    <row r="2179" spans="1:3" x14ac:dyDescent="0.4">
      <c r="A2179" s="1">
        <v>45459</v>
      </c>
      <c r="B2179">
        <f>YEAR(カレンダー[[#This Row],[日付]])</f>
        <v>2024</v>
      </c>
      <c r="C2179">
        <f>MONTH(カレンダー[[#This Row],[日付]])</f>
        <v>6</v>
      </c>
    </row>
    <row r="2180" spans="1:3" x14ac:dyDescent="0.4">
      <c r="A2180" s="1">
        <v>45460</v>
      </c>
      <c r="B2180">
        <f>YEAR(カレンダー[[#This Row],[日付]])</f>
        <v>2024</v>
      </c>
      <c r="C2180">
        <f>MONTH(カレンダー[[#This Row],[日付]])</f>
        <v>6</v>
      </c>
    </row>
    <row r="2181" spans="1:3" x14ac:dyDescent="0.4">
      <c r="A2181" s="1">
        <v>45461</v>
      </c>
      <c r="B2181">
        <f>YEAR(カレンダー[[#This Row],[日付]])</f>
        <v>2024</v>
      </c>
      <c r="C2181">
        <f>MONTH(カレンダー[[#This Row],[日付]])</f>
        <v>6</v>
      </c>
    </row>
    <row r="2182" spans="1:3" x14ac:dyDescent="0.4">
      <c r="A2182" s="1">
        <v>45462</v>
      </c>
      <c r="B2182">
        <f>YEAR(カレンダー[[#This Row],[日付]])</f>
        <v>2024</v>
      </c>
      <c r="C2182">
        <f>MONTH(カレンダー[[#This Row],[日付]])</f>
        <v>6</v>
      </c>
    </row>
    <row r="2183" spans="1:3" x14ac:dyDescent="0.4">
      <c r="A2183" s="1">
        <v>45463</v>
      </c>
      <c r="B2183">
        <f>YEAR(カレンダー[[#This Row],[日付]])</f>
        <v>2024</v>
      </c>
      <c r="C2183">
        <f>MONTH(カレンダー[[#This Row],[日付]])</f>
        <v>6</v>
      </c>
    </row>
    <row r="2184" spans="1:3" x14ac:dyDescent="0.4">
      <c r="A2184" s="1">
        <v>45464</v>
      </c>
      <c r="B2184">
        <f>YEAR(カレンダー[[#This Row],[日付]])</f>
        <v>2024</v>
      </c>
      <c r="C2184">
        <f>MONTH(カレンダー[[#This Row],[日付]])</f>
        <v>6</v>
      </c>
    </row>
    <row r="2185" spans="1:3" x14ac:dyDescent="0.4">
      <c r="A2185" s="1">
        <v>45465</v>
      </c>
      <c r="B2185">
        <f>YEAR(カレンダー[[#This Row],[日付]])</f>
        <v>2024</v>
      </c>
      <c r="C2185">
        <f>MONTH(カレンダー[[#This Row],[日付]])</f>
        <v>6</v>
      </c>
    </row>
    <row r="2186" spans="1:3" x14ac:dyDescent="0.4">
      <c r="A2186" s="1">
        <v>45466</v>
      </c>
      <c r="B2186">
        <f>YEAR(カレンダー[[#This Row],[日付]])</f>
        <v>2024</v>
      </c>
      <c r="C2186">
        <f>MONTH(カレンダー[[#This Row],[日付]])</f>
        <v>6</v>
      </c>
    </row>
    <row r="2187" spans="1:3" x14ac:dyDescent="0.4">
      <c r="A2187" s="1">
        <v>45467</v>
      </c>
      <c r="B2187">
        <f>YEAR(カレンダー[[#This Row],[日付]])</f>
        <v>2024</v>
      </c>
      <c r="C2187">
        <f>MONTH(カレンダー[[#This Row],[日付]])</f>
        <v>6</v>
      </c>
    </row>
    <row r="2188" spans="1:3" x14ac:dyDescent="0.4">
      <c r="A2188" s="1">
        <v>45468</v>
      </c>
      <c r="B2188">
        <f>YEAR(カレンダー[[#This Row],[日付]])</f>
        <v>2024</v>
      </c>
      <c r="C2188">
        <f>MONTH(カレンダー[[#This Row],[日付]])</f>
        <v>6</v>
      </c>
    </row>
    <row r="2189" spans="1:3" x14ac:dyDescent="0.4">
      <c r="A2189" s="1">
        <v>45469</v>
      </c>
      <c r="B2189">
        <f>YEAR(カレンダー[[#This Row],[日付]])</f>
        <v>2024</v>
      </c>
      <c r="C2189">
        <f>MONTH(カレンダー[[#This Row],[日付]])</f>
        <v>6</v>
      </c>
    </row>
    <row r="2190" spans="1:3" x14ac:dyDescent="0.4">
      <c r="A2190" s="1">
        <v>45470</v>
      </c>
      <c r="B2190">
        <f>YEAR(カレンダー[[#This Row],[日付]])</f>
        <v>2024</v>
      </c>
      <c r="C2190">
        <f>MONTH(カレンダー[[#This Row],[日付]])</f>
        <v>6</v>
      </c>
    </row>
    <row r="2191" spans="1:3" x14ac:dyDescent="0.4">
      <c r="A2191" s="1">
        <v>45471</v>
      </c>
      <c r="B2191">
        <f>YEAR(カレンダー[[#This Row],[日付]])</f>
        <v>2024</v>
      </c>
      <c r="C2191">
        <f>MONTH(カレンダー[[#This Row],[日付]])</f>
        <v>6</v>
      </c>
    </row>
    <row r="2192" spans="1:3" x14ac:dyDescent="0.4">
      <c r="A2192" s="1">
        <v>45472</v>
      </c>
      <c r="B2192">
        <f>YEAR(カレンダー[[#This Row],[日付]])</f>
        <v>2024</v>
      </c>
      <c r="C2192">
        <f>MONTH(カレンダー[[#This Row],[日付]])</f>
        <v>6</v>
      </c>
    </row>
    <row r="2193" spans="1:3" x14ac:dyDescent="0.4">
      <c r="A2193" s="1">
        <v>45473</v>
      </c>
      <c r="B2193">
        <f>YEAR(カレンダー[[#This Row],[日付]])</f>
        <v>2024</v>
      </c>
      <c r="C2193">
        <f>MONTH(カレンダー[[#This Row],[日付]])</f>
        <v>6</v>
      </c>
    </row>
    <row r="2194" spans="1:3" x14ac:dyDescent="0.4">
      <c r="A2194" s="1">
        <v>45474</v>
      </c>
      <c r="B2194">
        <f>YEAR(カレンダー[[#This Row],[日付]])</f>
        <v>2024</v>
      </c>
      <c r="C2194">
        <f>MONTH(カレンダー[[#This Row],[日付]])</f>
        <v>7</v>
      </c>
    </row>
    <row r="2195" spans="1:3" x14ac:dyDescent="0.4">
      <c r="A2195" s="1">
        <v>45475</v>
      </c>
      <c r="B2195">
        <f>YEAR(カレンダー[[#This Row],[日付]])</f>
        <v>2024</v>
      </c>
      <c r="C2195">
        <f>MONTH(カレンダー[[#This Row],[日付]])</f>
        <v>7</v>
      </c>
    </row>
    <row r="2196" spans="1:3" x14ac:dyDescent="0.4">
      <c r="A2196" s="1">
        <v>45476</v>
      </c>
      <c r="B2196">
        <f>YEAR(カレンダー[[#This Row],[日付]])</f>
        <v>2024</v>
      </c>
      <c r="C2196">
        <f>MONTH(カレンダー[[#This Row],[日付]])</f>
        <v>7</v>
      </c>
    </row>
    <row r="2197" spans="1:3" x14ac:dyDescent="0.4">
      <c r="A2197" s="1">
        <v>45477</v>
      </c>
      <c r="B2197">
        <f>YEAR(カレンダー[[#This Row],[日付]])</f>
        <v>2024</v>
      </c>
      <c r="C2197">
        <f>MONTH(カレンダー[[#This Row],[日付]])</f>
        <v>7</v>
      </c>
    </row>
    <row r="2198" spans="1:3" x14ac:dyDescent="0.4">
      <c r="A2198" s="1">
        <v>45478</v>
      </c>
      <c r="B2198">
        <f>YEAR(カレンダー[[#This Row],[日付]])</f>
        <v>2024</v>
      </c>
      <c r="C2198">
        <f>MONTH(カレンダー[[#This Row],[日付]])</f>
        <v>7</v>
      </c>
    </row>
    <row r="2199" spans="1:3" x14ac:dyDescent="0.4">
      <c r="A2199" s="1">
        <v>45479</v>
      </c>
      <c r="B2199">
        <f>YEAR(カレンダー[[#This Row],[日付]])</f>
        <v>2024</v>
      </c>
      <c r="C2199">
        <f>MONTH(カレンダー[[#This Row],[日付]])</f>
        <v>7</v>
      </c>
    </row>
    <row r="2200" spans="1:3" x14ac:dyDescent="0.4">
      <c r="A2200" s="1">
        <v>45480</v>
      </c>
      <c r="B2200">
        <f>YEAR(カレンダー[[#This Row],[日付]])</f>
        <v>2024</v>
      </c>
      <c r="C2200">
        <f>MONTH(カレンダー[[#This Row],[日付]])</f>
        <v>7</v>
      </c>
    </row>
    <row r="2201" spans="1:3" x14ac:dyDescent="0.4">
      <c r="A2201" s="1">
        <v>45481</v>
      </c>
      <c r="B2201">
        <f>YEAR(カレンダー[[#This Row],[日付]])</f>
        <v>2024</v>
      </c>
      <c r="C2201">
        <f>MONTH(カレンダー[[#This Row],[日付]])</f>
        <v>7</v>
      </c>
    </row>
    <row r="2202" spans="1:3" x14ac:dyDescent="0.4">
      <c r="A2202" s="1">
        <v>45482</v>
      </c>
      <c r="B2202">
        <f>YEAR(カレンダー[[#This Row],[日付]])</f>
        <v>2024</v>
      </c>
      <c r="C2202">
        <f>MONTH(カレンダー[[#This Row],[日付]])</f>
        <v>7</v>
      </c>
    </row>
    <row r="2203" spans="1:3" x14ac:dyDescent="0.4">
      <c r="A2203" s="1">
        <v>45483</v>
      </c>
      <c r="B2203">
        <f>YEAR(カレンダー[[#This Row],[日付]])</f>
        <v>2024</v>
      </c>
      <c r="C2203">
        <f>MONTH(カレンダー[[#This Row],[日付]])</f>
        <v>7</v>
      </c>
    </row>
    <row r="2204" spans="1:3" x14ac:dyDescent="0.4">
      <c r="A2204" s="1">
        <v>45484</v>
      </c>
      <c r="B2204">
        <f>YEAR(カレンダー[[#This Row],[日付]])</f>
        <v>2024</v>
      </c>
      <c r="C2204">
        <f>MONTH(カレンダー[[#This Row],[日付]])</f>
        <v>7</v>
      </c>
    </row>
    <row r="2205" spans="1:3" x14ac:dyDescent="0.4">
      <c r="A2205" s="1">
        <v>45485</v>
      </c>
      <c r="B2205">
        <f>YEAR(カレンダー[[#This Row],[日付]])</f>
        <v>2024</v>
      </c>
      <c r="C2205">
        <f>MONTH(カレンダー[[#This Row],[日付]])</f>
        <v>7</v>
      </c>
    </row>
    <row r="2206" spans="1:3" x14ac:dyDescent="0.4">
      <c r="A2206" s="1">
        <v>45486</v>
      </c>
      <c r="B2206">
        <f>YEAR(カレンダー[[#This Row],[日付]])</f>
        <v>2024</v>
      </c>
      <c r="C2206">
        <f>MONTH(カレンダー[[#This Row],[日付]])</f>
        <v>7</v>
      </c>
    </row>
    <row r="2207" spans="1:3" x14ac:dyDescent="0.4">
      <c r="A2207" s="1">
        <v>45487</v>
      </c>
      <c r="B2207">
        <f>YEAR(カレンダー[[#This Row],[日付]])</f>
        <v>2024</v>
      </c>
      <c r="C2207">
        <f>MONTH(カレンダー[[#This Row],[日付]])</f>
        <v>7</v>
      </c>
    </row>
    <row r="2208" spans="1:3" x14ac:dyDescent="0.4">
      <c r="A2208" s="1">
        <v>45488</v>
      </c>
      <c r="B2208">
        <f>YEAR(カレンダー[[#This Row],[日付]])</f>
        <v>2024</v>
      </c>
      <c r="C2208">
        <f>MONTH(カレンダー[[#This Row],[日付]])</f>
        <v>7</v>
      </c>
    </row>
    <row r="2209" spans="1:3" x14ac:dyDescent="0.4">
      <c r="A2209" s="1">
        <v>45489</v>
      </c>
      <c r="B2209">
        <f>YEAR(カレンダー[[#This Row],[日付]])</f>
        <v>2024</v>
      </c>
      <c r="C2209">
        <f>MONTH(カレンダー[[#This Row],[日付]])</f>
        <v>7</v>
      </c>
    </row>
    <row r="2210" spans="1:3" x14ac:dyDescent="0.4">
      <c r="A2210" s="1">
        <v>45490</v>
      </c>
      <c r="B2210">
        <f>YEAR(カレンダー[[#This Row],[日付]])</f>
        <v>2024</v>
      </c>
      <c r="C2210">
        <f>MONTH(カレンダー[[#This Row],[日付]])</f>
        <v>7</v>
      </c>
    </row>
    <row r="2211" spans="1:3" x14ac:dyDescent="0.4">
      <c r="A2211" s="1">
        <v>45491</v>
      </c>
      <c r="B2211">
        <f>YEAR(カレンダー[[#This Row],[日付]])</f>
        <v>2024</v>
      </c>
      <c r="C2211">
        <f>MONTH(カレンダー[[#This Row],[日付]])</f>
        <v>7</v>
      </c>
    </row>
    <row r="2212" spans="1:3" x14ac:dyDescent="0.4">
      <c r="A2212" s="1">
        <v>45492</v>
      </c>
      <c r="B2212">
        <f>YEAR(カレンダー[[#This Row],[日付]])</f>
        <v>2024</v>
      </c>
      <c r="C2212">
        <f>MONTH(カレンダー[[#This Row],[日付]])</f>
        <v>7</v>
      </c>
    </row>
    <row r="2213" spans="1:3" x14ac:dyDescent="0.4">
      <c r="A2213" s="1">
        <v>45493</v>
      </c>
      <c r="B2213">
        <f>YEAR(カレンダー[[#This Row],[日付]])</f>
        <v>2024</v>
      </c>
      <c r="C2213">
        <f>MONTH(カレンダー[[#This Row],[日付]])</f>
        <v>7</v>
      </c>
    </row>
    <row r="2214" spans="1:3" x14ac:dyDescent="0.4">
      <c r="A2214" s="1">
        <v>45494</v>
      </c>
      <c r="B2214">
        <f>YEAR(カレンダー[[#This Row],[日付]])</f>
        <v>2024</v>
      </c>
      <c r="C2214">
        <f>MONTH(カレンダー[[#This Row],[日付]])</f>
        <v>7</v>
      </c>
    </row>
    <row r="2215" spans="1:3" x14ac:dyDescent="0.4">
      <c r="A2215" s="1">
        <v>45495</v>
      </c>
      <c r="B2215">
        <f>YEAR(カレンダー[[#This Row],[日付]])</f>
        <v>2024</v>
      </c>
      <c r="C2215">
        <f>MONTH(カレンダー[[#This Row],[日付]])</f>
        <v>7</v>
      </c>
    </row>
    <row r="2216" spans="1:3" x14ac:dyDescent="0.4">
      <c r="A2216" s="1">
        <v>45496</v>
      </c>
      <c r="B2216">
        <f>YEAR(カレンダー[[#This Row],[日付]])</f>
        <v>2024</v>
      </c>
      <c r="C2216">
        <f>MONTH(カレンダー[[#This Row],[日付]])</f>
        <v>7</v>
      </c>
    </row>
    <row r="2217" spans="1:3" x14ac:dyDescent="0.4">
      <c r="A2217" s="1">
        <v>45497</v>
      </c>
      <c r="B2217">
        <f>YEAR(カレンダー[[#This Row],[日付]])</f>
        <v>2024</v>
      </c>
      <c r="C2217">
        <f>MONTH(カレンダー[[#This Row],[日付]])</f>
        <v>7</v>
      </c>
    </row>
    <row r="2218" spans="1:3" x14ac:dyDescent="0.4">
      <c r="A2218" s="1">
        <v>45498</v>
      </c>
      <c r="B2218">
        <f>YEAR(カレンダー[[#This Row],[日付]])</f>
        <v>2024</v>
      </c>
      <c r="C2218">
        <f>MONTH(カレンダー[[#This Row],[日付]])</f>
        <v>7</v>
      </c>
    </row>
    <row r="2219" spans="1:3" x14ac:dyDescent="0.4">
      <c r="A2219" s="1">
        <v>45499</v>
      </c>
      <c r="B2219">
        <f>YEAR(カレンダー[[#This Row],[日付]])</f>
        <v>2024</v>
      </c>
      <c r="C2219">
        <f>MONTH(カレンダー[[#This Row],[日付]])</f>
        <v>7</v>
      </c>
    </row>
    <row r="2220" spans="1:3" x14ac:dyDescent="0.4">
      <c r="A2220" s="1">
        <v>45500</v>
      </c>
      <c r="B2220">
        <f>YEAR(カレンダー[[#This Row],[日付]])</f>
        <v>2024</v>
      </c>
      <c r="C2220">
        <f>MONTH(カレンダー[[#This Row],[日付]])</f>
        <v>7</v>
      </c>
    </row>
    <row r="2221" spans="1:3" x14ac:dyDescent="0.4">
      <c r="A2221" s="1">
        <v>45501</v>
      </c>
      <c r="B2221">
        <f>YEAR(カレンダー[[#This Row],[日付]])</f>
        <v>2024</v>
      </c>
      <c r="C2221">
        <f>MONTH(カレンダー[[#This Row],[日付]])</f>
        <v>7</v>
      </c>
    </row>
    <row r="2222" spans="1:3" x14ac:dyDescent="0.4">
      <c r="A2222" s="1">
        <v>45502</v>
      </c>
      <c r="B2222">
        <f>YEAR(カレンダー[[#This Row],[日付]])</f>
        <v>2024</v>
      </c>
      <c r="C2222">
        <f>MONTH(カレンダー[[#This Row],[日付]])</f>
        <v>7</v>
      </c>
    </row>
    <row r="2223" spans="1:3" x14ac:dyDescent="0.4">
      <c r="A2223" s="1">
        <v>45503</v>
      </c>
      <c r="B2223">
        <f>YEAR(カレンダー[[#This Row],[日付]])</f>
        <v>2024</v>
      </c>
      <c r="C2223">
        <f>MONTH(カレンダー[[#This Row],[日付]])</f>
        <v>7</v>
      </c>
    </row>
    <row r="2224" spans="1:3" x14ac:dyDescent="0.4">
      <c r="A2224" s="1">
        <v>45504</v>
      </c>
      <c r="B2224">
        <f>YEAR(カレンダー[[#This Row],[日付]])</f>
        <v>2024</v>
      </c>
      <c r="C2224">
        <f>MONTH(カレンダー[[#This Row],[日付]])</f>
        <v>7</v>
      </c>
    </row>
    <row r="2225" spans="1:3" x14ac:dyDescent="0.4">
      <c r="A2225" s="1">
        <v>45505</v>
      </c>
      <c r="B2225">
        <f>YEAR(カレンダー[[#This Row],[日付]])</f>
        <v>2024</v>
      </c>
      <c r="C2225">
        <f>MONTH(カレンダー[[#This Row],[日付]])</f>
        <v>8</v>
      </c>
    </row>
    <row r="2226" spans="1:3" x14ac:dyDescent="0.4">
      <c r="A2226" s="1">
        <v>45506</v>
      </c>
      <c r="B2226">
        <f>YEAR(カレンダー[[#This Row],[日付]])</f>
        <v>2024</v>
      </c>
      <c r="C2226">
        <f>MONTH(カレンダー[[#This Row],[日付]])</f>
        <v>8</v>
      </c>
    </row>
    <row r="2227" spans="1:3" x14ac:dyDescent="0.4">
      <c r="A2227" s="1">
        <v>45507</v>
      </c>
      <c r="B2227">
        <f>YEAR(カレンダー[[#This Row],[日付]])</f>
        <v>2024</v>
      </c>
      <c r="C2227">
        <f>MONTH(カレンダー[[#This Row],[日付]])</f>
        <v>8</v>
      </c>
    </row>
    <row r="2228" spans="1:3" x14ac:dyDescent="0.4">
      <c r="A2228" s="1">
        <v>45508</v>
      </c>
      <c r="B2228">
        <f>YEAR(カレンダー[[#This Row],[日付]])</f>
        <v>2024</v>
      </c>
      <c r="C2228">
        <f>MONTH(カレンダー[[#This Row],[日付]])</f>
        <v>8</v>
      </c>
    </row>
    <row r="2229" spans="1:3" x14ac:dyDescent="0.4">
      <c r="A2229" s="1">
        <v>45509</v>
      </c>
      <c r="B2229">
        <f>YEAR(カレンダー[[#This Row],[日付]])</f>
        <v>2024</v>
      </c>
      <c r="C2229">
        <f>MONTH(カレンダー[[#This Row],[日付]])</f>
        <v>8</v>
      </c>
    </row>
    <row r="2230" spans="1:3" x14ac:dyDescent="0.4">
      <c r="A2230" s="1">
        <v>45510</v>
      </c>
      <c r="B2230">
        <f>YEAR(カレンダー[[#This Row],[日付]])</f>
        <v>2024</v>
      </c>
      <c r="C2230">
        <f>MONTH(カレンダー[[#This Row],[日付]])</f>
        <v>8</v>
      </c>
    </row>
    <row r="2231" spans="1:3" x14ac:dyDescent="0.4">
      <c r="A2231" s="1">
        <v>45511</v>
      </c>
      <c r="B2231">
        <f>YEAR(カレンダー[[#This Row],[日付]])</f>
        <v>2024</v>
      </c>
      <c r="C2231">
        <f>MONTH(カレンダー[[#This Row],[日付]])</f>
        <v>8</v>
      </c>
    </row>
    <row r="2232" spans="1:3" x14ac:dyDescent="0.4">
      <c r="A2232" s="1">
        <v>45512</v>
      </c>
      <c r="B2232">
        <f>YEAR(カレンダー[[#This Row],[日付]])</f>
        <v>2024</v>
      </c>
      <c r="C2232">
        <f>MONTH(カレンダー[[#This Row],[日付]])</f>
        <v>8</v>
      </c>
    </row>
    <row r="2233" spans="1:3" x14ac:dyDescent="0.4">
      <c r="A2233" s="1">
        <v>45513</v>
      </c>
      <c r="B2233">
        <f>YEAR(カレンダー[[#This Row],[日付]])</f>
        <v>2024</v>
      </c>
      <c r="C2233">
        <f>MONTH(カレンダー[[#This Row],[日付]])</f>
        <v>8</v>
      </c>
    </row>
    <row r="2234" spans="1:3" x14ac:dyDescent="0.4">
      <c r="A2234" s="1">
        <v>45514</v>
      </c>
      <c r="B2234">
        <f>YEAR(カレンダー[[#This Row],[日付]])</f>
        <v>2024</v>
      </c>
      <c r="C2234">
        <f>MONTH(カレンダー[[#This Row],[日付]])</f>
        <v>8</v>
      </c>
    </row>
    <row r="2235" spans="1:3" x14ac:dyDescent="0.4">
      <c r="A2235" s="1">
        <v>45515</v>
      </c>
      <c r="B2235">
        <f>YEAR(カレンダー[[#This Row],[日付]])</f>
        <v>2024</v>
      </c>
      <c r="C2235">
        <f>MONTH(カレンダー[[#This Row],[日付]])</f>
        <v>8</v>
      </c>
    </row>
    <row r="2236" spans="1:3" x14ac:dyDescent="0.4">
      <c r="A2236" s="1">
        <v>45516</v>
      </c>
      <c r="B2236">
        <f>YEAR(カレンダー[[#This Row],[日付]])</f>
        <v>2024</v>
      </c>
      <c r="C2236">
        <f>MONTH(カレンダー[[#This Row],[日付]])</f>
        <v>8</v>
      </c>
    </row>
    <row r="2237" spans="1:3" x14ac:dyDescent="0.4">
      <c r="A2237" s="1">
        <v>45517</v>
      </c>
      <c r="B2237">
        <f>YEAR(カレンダー[[#This Row],[日付]])</f>
        <v>2024</v>
      </c>
      <c r="C2237">
        <f>MONTH(カレンダー[[#This Row],[日付]])</f>
        <v>8</v>
      </c>
    </row>
    <row r="2238" spans="1:3" x14ac:dyDescent="0.4">
      <c r="A2238" s="1">
        <v>45518</v>
      </c>
      <c r="B2238">
        <f>YEAR(カレンダー[[#This Row],[日付]])</f>
        <v>2024</v>
      </c>
      <c r="C2238">
        <f>MONTH(カレンダー[[#This Row],[日付]])</f>
        <v>8</v>
      </c>
    </row>
    <row r="2239" spans="1:3" x14ac:dyDescent="0.4">
      <c r="A2239" s="1">
        <v>45519</v>
      </c>
      <c r="B2239">
        <f>YEAR(カレンダー[[#This Row],[日付]])</f>
        <v>2024</v>
      </c>
      <c r="C2239">
        <f>MONTH(カレンダー[[#This Row],[日付]])</f>
        <v>8</v>
      </c>
    </row>
    <row r="2240" spans="1:3" x14ac:dyDescent="0.4">
      <c r="A2240" s="1">
        <v>45520</v>
      </c>
      <c r="B2240">
        <f>YEAR(カレンダー[[#This Row],[日付]])</f>
        <v>2024</v>
      </c>
      <c r="C2240">
        <f>MONTH(カレンダー[[#This Row],[日付]])</f>
        <v>8</v>
      </c>
    </row>
    <row r="2241" spans="1:3" x14ac:dyDescent="0.4">
      <c r="A2241" s="1">
        <v>45521</v>
      </c>
      <c r="B2241">
        <f>YEAR(カレンダー[[#This Row],[日付]])</f>
        <v>2024</v>
      </c>
      <c r="C2241">
        <f>MONTH(カレンダー[[#This Row],[日付]])</f>
        <v>8</v>
      </c>
    </row>
    <row r="2242" spans="1:3" x14ac:dyDescent="0.4">
      <c r="A2242" s="1">
        <v>45522</v>
      </c>
      <c r="B2242">
        <f>YEAR(カレンダー[[#This Row],[日付]])</f>
        <v>2024</v>
      </c>
      <c r="C2242">
        <f>MONTH(カレンダー[[#This Row],[日付]])</f>
        <v>8</v>
      </c>
    </row>
    <row r="2243" spans="1:3" x14ac:dyDescent="0.4">
      <c r="A2243" s="1">
        <v>45523</v>
      </c>
      <c r="B2243">
        <f>YEAR(カレンダー[[#This Row],[日付]])</f>
        <v>2024</v>
      </c>
      <c r="C2243">
        <f>MONTH(カレンダー[[#This Row],[日付]])</f>
        <v>8</v>
      </c>
    </row>
    <row r="2244" spans="1:3" x14ac:dyDescent="0.4">
      <c r="A2244" s="1">
        <v>45524</v>
      </c>
      <c r="B2244">
        <f>YEAR(カレンダー[[#This Row],[日付]])</f>
        <v>2024</v>
      </c>
      <c r="C2244">
        <f>MONTH(カレンダー[[#This Row],[日付]])</f>
        <v>8</v>
      </c>
    </row>
    <row r="2245" spans="1:3" x14ac:dyDescent="0.4">
      <c r="A2245" s="1">
        <v>45525</v>
      </c>
      <c r="B2245">
        <f>YEAR(カレンダー[[#This Row],[日付]])</f>
        <v>2024</v>
      </c>
      <c r="C2245">
        <f>MONTH(カレンダー[[#This Row],[日付]])</f>
        <v>8</v>
      </c>
    </row>
    <row r="2246" spans="1:3" x14ac:dyDescent="0.4">
      <c r="A2246" s="1">
        <v>45526</v>
      </c>
      <c r="B2246">
        <f>YEAR(カレンダー[[#This Row],[日付]])</f>
        <v>2024</v>
      </c>
      <c r="C2246">
        <f>MONTH(カレンダー[[#This Row],[日付]])</f>
        <v>8</v>
      </c>
    </row>
    <row r="2247" spans="1:3" x14ac:dyDescent="0.4">
      <c r="A2247" s="1">
        <v>45527</v>
      </c>
      <c r="B2247">
        <f>YEAR(カレンダー[[#This Row],[日付]])</f>
        <v>2024</v>
      </c>
      <c r="C2247">
        <f>MONTH(カレンダー[[#This Row],[日付]])</f>
        <v>8</v>
      </c>
    </row>
    <row r="2248" spans="1:3" x14ac:dyDescent="0.4">
      <c r="A2248" s="1">
        <v>45528</v>
      </c>
      <c r="B2248">
        <f>YEAR(カレンダー[[#This Row],[日付]])</f>
        <v>2024</v>
      </c>
      <c r="C2248">
        <f>MONTH(カレンダー[[#This Row],[日付]])</f>
        <v>8</v>
      </c>
    </row>
    <row r="2249" spans="1:3" x14ac:dyDescent="0.4">
      <c r="A2249" s="1">
        <v>45529</v>
      </c>
      <c r="B2249">
        <f>YEAR(カレンダー[[#This Row],[日付]])</f>
        <v>2024</v>
      </c>
      <c r="C2249">
        <f>MONTH(カレンダー[[#This Row],[日付]])</f>
        <v>8</v>
      </c>
    </row>
    <row r="2250" spans="1:3" x14ac:dyDescent="0.4">
      <c r="A2250" s="1">
        <v>45530</v>
      </c>
      <c r="B2250">
        <f>YEAR(カレンダー[[#This Row],[日付]])</f>
        <v>2024</v>
      </c>
      <c r="C2250">
        <f>MONTH(カレンダー[[#This Row],[日付]])</f>
        <v>8</v>
      </c>
    </row>
    <row r="2251" spans="1:3" x14ac:dyDescent="0.4">
      <c r="A2251" s="1">
        <v>45531</v>
      </c>
      <c r="B2251">
        <f>YEAR(カレンダー[[#This Row],[日付]])</f>
        <v>2024</v>
      </c>
      <c r="C2251">
        <f>MONTH(カレンダー[[#This Row],[日付]])</f>
        <v>8</v>
      </c>
    </row>
    <row r="2252" spans="1:3" x14ac:dyDescent="0.4">
      <c r="A2252" s="1">
        <v>45532</v>
      </c>
      <c r="B2252">
        <f>YEAR(カレンダー[[#This Row],[日付]])</f>
        <v>2024</v>
      </c>
      <c r="C2252">
        <f>MONTH(カレンダー[[#This Row],[日付]])</f>
        <v>8</v>
      </c>
    </row>
    <row r="2253" spans="1:3" x14ac:dyDescent="0.4">
      <c r="A2253" s="1">
        <v>45533</v>
      </c>
      <c r="B2253">
        <f>YEAR(カレンダー[[#This Row],[日付]])</f>
        <v>2024</v>
      </c>
      <c r="C2253">
        <f>MONTH(カレンダー[[#This Row],[日付]])</f>
        <v>8</v>
      </c>
    </row>
    <row r="2254" spans="1:3" x14ac:dyDescent="0.4">
      <c r="A2254" s="1">
        <v>45534</v>
      </c>
      <c r="B2254">
        <f>YEAR(カレンダー[[#This Row],[日付]])</f>
        <v>2024</v>
      </c>
      <c r="C2254">
        <f>MONTH(カレンダー[[#This Row],[日付]])</f>
        <v>8</v>
      </c>
    </row>
    <row r="2255" spans="1:3" x14ac:dyDescent="0.4">
      <c r="A2255" s="1">
        <v>45535</v>
      </c>
      <c r="B2255">
        <f>YEAR(カレンダー[[#This Row],[日付]])</f>
        <v>2024</v>
      </c>
      <c r="C2255">
        <f>MONTH(カレンダー[[#This Row],[日付]])</f>
        <v>8</v>
      </c>
    </row>
    <row r="2256" spans="1:3" x14ac:dyDescent="0.4">
      <c r="A2256" s="1">
        <v>45536</v>
      </c>
      <c r="B2256">
        <f>YEAR(カレンダー[[#This Row],[日付]])</f>
        <v>2024</v>
      </c>
      <c r="C2256">
        <f>MONTH(カレンダー[[#This Row],[日付]])</f>
        <v>9</v>
      </c>
    </row>
    <row r="2257" spans="1:3" x14ac:dyDescent="0.4">
      <c r="A2257" s="1">
        <v>45537</v>
      </c>
      <c r="B2257">
        <f>YEAR(カレンダー[[#This Row],[日付]])</f>
        <v>2024</v>
      </c>
      <c r="C2257">
        <f>MONTH(カレンダー[[#This Row],[日付]])</f>
        <v>9</v>
      </c>
    </row>
    <row r="2258" spans="1:3" x14ac:dyDescent="0.4">
      <c r="A2258" s="1">
        <v>45538</v>
      </c>
      <c r="B2258">
        <f>YEAR(カレンダー[[#This Row],[日付]])</f>
        <v>2024</v>
      </c>
      <c r="C2258">
        <f>MONTH(カレンダー[[#This Row],[日付]])</f>
        <v>9</v>
      </c>
    </row>
    <row r="2259" spans="1:3" x14ac:dyDescent="0.4">
      <c r="A2259" s="1">
        <v>45539</v>
      </c>
      <c r="B2259">
        <f>YEAR(カレンダー[[#This Row],[日付]])</f>
        <v>2024</v>
      </c>
      <c r="C2259">
        <f>MONTH(カレンダー[[#This Row],[日付]])</f>
        <v>9</v>
      </c>
    </row>
    <row r="2260" spans="1:3" x14ac:dyDescent="0.4">
      <c r="A2260" s="1">
        <v>45540</v>
      </c>
      <c r="B2260">
        <f>YEAR(カレンダー[[#This Row],[日付]])</f>
        <v>2024</v>
      </c>
      <c r="C2260">
        <f>MONTH(カレンダー[[#This Row],[日付]])</f>
        <v>9</v>
      </c>
    </row>
    <row r="2261" spans="1:3" x14ac:dyDescent="0.4">
      <c r="A2261" s="1">
        <v>45541</v>
      </c>
      <c r="B2261">
        <f>YEAR(カレンダー[[#This Row],[日付]])</f>
        <v>2024</v>
      </c>
      <c r="C2261">
        <f>MONTH(カレンダー[[#This Row],[日付]])</f>
        <v>9</v>
      </c>
    </row>
    <row r="2262" spans="1:3" x14ac:dyDescent="0.4">
      <c r="A2262" s="1">
        <v>45542</v>
      </c>
      <c r="B2262">
        <f>YEAR(カレンダー[[#This Row],[日付]])</f>
        <v>2024</v>
      </c>
      <c r="C2262">
        <f>MONTH(カレンダー[[#This Row],[日付]])</f>
        <v>9</v>
      </c>
    </row>
    <row r="2263" spans="1:3" x14ac:dyDescent="0.4">
      <c r="A2263" s="1">
        <v>45543</v>
      </c>
      <c r="B2263">
        <f>YEAR(カレンダー[[#This Row],[日付]])</f>
        <v>2024</v>
      </c>
      <c r="C2263">
        <f>MONTH(カレンダー[[#This Row],[日付]])</f>
        <v>9</v>
      </c>
    </row>
    <row r="2264" spans="1:3" x14ac:dyDescent="0.4">
      <c r="A2264" s="1">
        <v>45544</v>
      </c>
      <c r="B2264">
        <f>YEAR(カレンダー[[#This Row],[日付]])</f>
        <v>2024</v>
      </c>
      <c r="C2264">
        <f>MONTH(カレンダー[[#This Row],[日付]])</f>
        <v>9</v>
      </c>
    </row>
    <row r="2265" spans="1:3" x14ac:dyDescent="0.4">
      <c r="A2265" s="1">
        <v>45545</v>
      </c>
      <c r="B2265">
        <f>YEAR(カレンダー[[#This Row],[日付]])</f>
        <v>2024</v>
      </c>
      <c r="C2265">
        <f>MONTH(カレンダー[[#This Row],[日付]])</f>
        <v>9</v>
      </c>
    </row>
    <row r="2266" spans="1:3" x14ac:dyDescent="0.4">
      <c r="A2266" s="1">
        <v>45546</v>
      </c>
      <c r="B2266">
        <f>YEAR(カレンダー[[#This Row],[日付]])</f>
        <v>2024</v>
      </c>
      <c r="C2266">
        <f>MONTH(カレンダー[[#This Row],[日付]])</f>
        <v>9</v>
      </c>
    </row>
    <row r="2267" spans="1:3" x14ac:dyDescent="0.4">
      <c r="A2267" s="1">
        <v>45547</v>
      </c>
      <c r="B2267">
        <f>YEAR(カレンダー[[#This Row],[日付]])</f>
        <v>2024</v>
      </c>
      <c r="C2267">
        <f>MONTH(カレンダー[[#This Row],[日付]])</f>
        <v>9</v>
      </c>
    </row>
    <row r="2268" spans="1:3" x14ac:dyDescent="0.4">
      <c r="A2268" s="1">
        <v>45548</v>
      </c>
      <c r="B2268">
        <f>YEAR(カレンダー[[#This Row],[日付]])</f>
        <v>2024</v>
      </c>
      <c r="C2268">
        <f>MONTH(カレンダー[[#This Row],[日付]])</f>
        <v>9</v>
      </c>
    </row>
    <row r="2269" spans="1:3" x14ac:dyDescent="0.4">
      <c r="A2269" s="1">
        <v>45549</v>
      </c>
      <c r="B2269">
        <f>YEAR(カレンダー[[#This Row],[日付]])</f>
        <v>2024</v>
      </c>
      <c r="C2269">
        <f>MONTH(カレンダー[[#This Row],[日付]])</f>
        <v>9</v>
      </c>
    </row>
    <row r="2270" spans="1:3" x14ac:dyDescent="0.4">
      <c r="A2270" s="1">
        <v>45550</v>
      </c>
      <c r="B2270">
        <f>YEAR(カレンダー[[#This Row],[日付]])</f>
        <v>2024</v>
      </c>
      <c r="C2270">
        <f>MONTH(カレンダー[[#This Row],[日付]])</f>
        <v>9</v>
      </c>
    </row>
    <row r="2271" spans="1:3" x14ac:dyDescent="0.4">
      <c r="A2271" s="1">
        <v>45551</v>
      </c>
      <c r="B2271">
        <f>YEAR(カレンダー[[#This Row],[日付]])</f>
        <v>2024</v>
      </c>
      <c r="C2271">
        <f>MONTH(カレンダー[[#This Row],[日付]])</f>
        <v>9</v>
      </c>
    </row>
    <row r="2272" spans="1:3" x14ac:dyDescent="0.4">
      <c r="A2272" s="1">
        <v>45552</v>
      </c>
      <c r="B2272">
        <f>YEAR(カレンダー[[#This Row],[日付]])</f>
        <v>2024</v>
      </c>
      <c r="C2272">
        <f>MONTH(カレンダー[[#This Row],[日付]])</f>
        <v>9</v>
      </c>
    </row>
    <row r="2273" spans="1:3" x14ac:dyDescent="0.4">
      <c r="A2273" s="1">
        <v>45553</v>
      </c>
      <c r="B2273">
        <f>YEAR(カレンダー[[#This Row],[日付]])</f>
        <v>2024</v>
      </c>
      <c r="C2273">
        <f>MONTH(カレンダー[[#This Row],[日付]])</f>
        <v>9</v>
      </c>
    </row>
    <row r="2274" spans="1:3" x14ac:dyDescent="0.4">
      <c r="A2274" s="1">
        <v>45554</v>
      </c>
      <c r="B2274">
        <f>YEAR(カレンダー[[#This Row],[日付]])</f>
        <v>2024</v>
      </c>
      <c r="C2274">
        <f>MONTH(カレンダー[[#This Row],[日付]])</f>
        <v>9</v>
      </c>
    </row>
    <row r="2275" spans="1:3" x14ac:dyDescent="0.4">
      <c r="A2275" s="1">
        <v>45555</v>
      </c>
      <c r="B2275">
        <f>YEAR(カレンダー[[#This Row],[日付]])</f>
        <v>2024</v>
      </c>
      <c r="C2275">
        <f>MONTH(カレンダー[[#This Row],[日付]])</f>
        <v>9</v>
      </c>
    </row>
    <row r="2276" spans="1:3" x14ac:dyDescent="0.4">
      <c r="A2276" s="1">
        <v>45556</v>
      </c>
      <c r="B2276">
        <f>YEAR(カレンダー[[#This Row],[日付]])</f>
        <v>2024</v>
      </c>
      <c r="C2276">
        <f>MONTH(カレンダー[[#This Row],[日付]])</f>
        <v>9</v>
      </c>
    </row>
    <row r="2277" spans="1:3" x14ac:dyDescent="0.4">
      <c r="A2277" s="1">
        <v>45557</v>
      </c>
      <c r="B2277">
        <f>YEAR(カレンダー[[#This Row],[日付]])</f>
        <v>2024</v>
      </c>
      <c r="C2277">
        <f>MONTH(カレンダー[[#This Row],[日付]])</f>
        <v>9</v>
      </c>
    </row>
    <row r="2278" spans="1:3" x14ac:dyDescent="0.4">
      <c r="A2278" s="1">
        <v>45558</v>
      </c>
      <c r="B2278">
        <f>YEAR(カレンダー[[#This Row],[日付]])</f>
        <v>2024</v>
      </c>
      <c r="C2278">
        <f>MONTH(カレンダー[[#This Row],[日付]])</f>
        <v>9</v>
      </c>
    </row>
    <row r="2279" spans="1:3" x14ac:dyDescent="0.4">
      <c r="A2279" s="1">
        <v>45559</v>
      </c>
      <c r="B2279">
        <f>YEAR(カレンダー[[#This Row],[日付]])</f>
        <v>2024</v>
      </c>
      <c r="C2279">
        <f>MONTH(カレンダー[[#This Row],[日付]])</f>
        <v>9</v>
      </c>
    </row>
    <row r="2280" spans="1:3" x14ac:dyDescent="0.4">
      <c r="A2280" s="1">
        <v>45560</v>
      </c>
      <c r="B2280">
        <f>YEAR(カレンダー[[#This Row],[日付]])</f>
        <v>2024</v>
      </c>
      <c r="C2280">
        <f>MONTH(カレンダー[[#This Row],[日付]])</f>
        <v>9</v>
      </c>
    </row>
    <row r="2281" spans="1:3" x14ac:dyDescent="0.4">
      <c r="A2281" s="1">
        <v>45561</v>
      </c>
      <c r="B2281">
        <f>YEAR(カレンダー[[#This Row],[日付]])</f>
        <v>2024</v>
      </c>
      <c r="C2281">
        <f>MONTH(カレンダー[[#This Row],[日付]])</f>
        <v>9</v>
      </c>
    </row>
    <row r="2282" spans="1:3" x14ac:dyDescent="0.4">
      <c r="A2282" s="1">
        <v>45562</v>
      </c>
      <c r="B2282">
        <f>YEAR(カレンダー[[#This Row],[日付]])</f>
        <v>2024</v>
      </c>
      <c r="C2282">
        <f>MONTH(カレンダー[[#This Row],[日付]])</f>
        <v>9</v>
      </c>
    </row>
    <row r="2283" spans="1:3" x14ac:dyDescent="0.4">
      <c r="A2283" s="1">
        <v>45563</v>
      </c>
      <c r="B2283">
        <f>YEAR(カレンダー[[#This Row],[日付]])</f>
        <v>2024</v>
      </c>
      <c r="C2283">
        <f>MONTH(カレンダー[[#This Row],[日付]])</f>
        <v>9</v>
      </c>
    </row>
    <row r="2284" spans="1:3" x14ac:dyDescent="0.4">
      <c r="A2284" s="1">
        <v>45564</v>
      </c>
      <c r="B2284">
        <f>YEAR(カレンダー[[#This Row],[日付]])</f>
        <v>2024</v>
      </c>
      <c r="C2284">
        <f>MONTH(カレンダー[[#This Row],[日付]])</f>
        <v>9</v>
      </c>
    </row>
    <row r="2285" spans="1:3" x14ac:dyDescent="0.4">
      <c r="A2285" s="1">
        <v>45565</v>
      </c>
      <c r="B2285">
        <f>YEAR(カレンダー[[#This Row],[日付]])</f>
        <v>2024</v>
      </c>
      <c r="C2285">
        <f>MONTH(カレンダー[[#This Row],[日付]])</f>
        <v>9</v>
      </c>
    </row>
    <row r="2286" spans="1:3" x14ac:dyDescent="0.4">
      <c r="A2286" s="1">
        <v>45566</v>
      </c>
      <c r="B2286">
        <f>YEAR(カレンダー[[#This Row],[日付]])</f>
        <v>2024</v>
      </c>
      <c r="C2286">
        <f>MONTH(カレンダー[[#This Row],[日付]])</f>
        <v>10</v>
      </c>
    </row>
    <row r="2287" spans="1:3" x14ac:dyDescent="0.4">
      <c r="A2287" s="1">
        <v>45567</v>
      </c>
      <c r="B2287">
        <f>YEAR(カレンダー[[#This Row],[日付]])</f>
        <v>2024</v>
      </c>
      <c r="C2287">
        <f>MONTH(カレンダー[[#This Row],[日付]])</f>
        <v>10</v>
      </c>
    </row>
    <row r="2288" spans="1:3" x14ac:dyDescent="0.4">
      <c r="A2288" s="1">
        <v>45568</v>
      </c>
      <c r="B2288">
        <f>YEAR(カレンダー[[#This Row],[日付]])</f>
        <v>2024</v>
      </c>
      <c r="C2288">
        <f>MONTH(カレンダー[[#This Row],[日付]])</f>
        <v>10</v>
      </c>
    </row>
    <row r="2289" spans="1:3" x14ac:dyDescent="0.4">
      <c r="A2289" s="1">
        <v>45569</v>
      </c>
      <c r="B2289">
        <f>YEAR(カレンダー[[#This Row],[日付]])</f>
        <v>2024</v>
      </c>
      <c r="C2289">
        <f>MONTH(カレンダー[[#This Row],[日付]])</f>
        <v>10</v>
      </c>
    </row>
    <row r="2290" spans="1:3" x14ac:dyDescent="0.4">
      <c r="A2290" s="1">
        <v>45570</v>
      </c>
      <c r="B2290">
        <f>YEAR(カレンダー[[#This Row],[日付]])</f>
        <v>2024</v>
      </c>
      <c r="C2290">
        <f>MONTH(カレンダー[[#This Row],[日付]])</f>
        <v>10</v>
      </c>
    </row>
    <row r="2291" spans="1:3" x14ac:dyDescent="0.4">
      <c r="A2291" s="1">
        <v>45571</v>
      </c>
      <c r="B2291">
        <f>YEAR(カレンダー[[#This Row],[日付]])</f>
        <v>2024</v>
      </c>
      <c r="C2291">
        <f>MONTH(カレンダー[[#This Row],[日付]])</f>
        <v>10</v>
      </c>
    </row>
    <row r="2292" spans="1:3" x14ac:dyDescent="0.4">
      <c r="A2292" s="1">
        <v>45572</v>
      </c>
      <c r="B2292">
        <f>YEAR(カレンダー[[#This Row],[日付]])</f>
        <v>2024</v>
      </c>
      <c r="C2292">
        <f>MONTH(カレンダー[[#This Row],[日付]])</f>
        <v>10</v>
      </c>
    </row>
    <row r="2293" spans="1:3" x14ac:dyDescent="0.4">
      <c r="A2293" s="1">
        <v>45573</v>
      </c>
      <c r="B2293">
        <f>YEAR(カレンダー[[#This Row],[日付]])</f>
        <v>2024</v>
      </c>
      <c r="C2293">
        <f>MONTH(カレンダー[[#This Row],[日付]])</f>
        <v>10</v>
      </c>
    </row>
    <row r="2294" spans="1:3" x14ac:dyDescent="0.4">
      <c r="A2294" s="1">
        <v>45574</v>
      </c>
      <c r="B2294">
        <f>YEAR(カレンダー[[#This Row],[日付]])</f>
        <v>2024</v>
      </c>
      <c r="C2294">
        <f>MONTH(カレンダー[[#This Row],[日付]])</f>
        <v>10</v>
      </c>
    </row>
    <row r="2295" spans="1:3" x14ac:dyDescent="0.4">
      <c r="A2295" s="1">
        <v>45575</v>
      </c>
      <c r="B2295">
        <f>YEAR(カレンダー[[#This Row],[日付]])</f>
        <v>2024</v>
      </c>
      <c r="C2295">
        <f>MONTH(カレンダー[[#This Row],[日付]])</f>
        <v>10</v>
      </c>
    </row>
    <row r="2296" spans="1:3" x14ac:dyDescent="0.4">
      <c r="A2296" s="1">
        <v>45576</v>
      </c>
      <c r="B2296">
        <f>YEAR(カレンダー[[#This Row],[日付]])</f>
        <v>2024</v>
      </c>
      <c r="C2296">
        <f>MONTH(カレンダー[[#This Row],[日付]])</f>
        <v>10</v>
      </c>
    </row>
    <row r="2297" spans="1:3" x14ac:dyDescent="0.4">
      <c r="A2297" s="1">
        <v>45577</v>
      </c>
      <c r="B2297">
        <f>YEAR(カレンダー[[#This Row],[日付]])</f>
        <v>2024</v>
      </c>
      <c r="C2297">
        <f>MONTH(カレンダー[[#This Row],[日付]])</f>
        <v>10</v>
      </c>
    </row>
    <row r="2298" spans="1:3" x14ac:dyDescent="0.4">
      <c r="A2298" s="1">
        <v>45578</v>
      </c>
      <c r="B2298">
        <f>YEAR(カレンダー[[#This Row],[日付]])</f>
        <v>2024</v>
      </c>
      <c r="C2298">
        <f>MONTH(カレンダー[[#This Row],[日付]])</f>
        <v>10</v>
      </c>
    </row>
    <row r="2299" spans="1:3" x14ac:dyDescent="0.4">
      <c r="A2299" s="1">
        <v>45579</v>
      </c>
      <c r="B2299">
        <f>YEAR(カレンダー[[#This Row],[日付]])</f>
        <v>2024</v>
      </c>
      <c r="C2299">
        <f>MONTH(カレンダー[[#This Row],[日付]])</f>
        <v>10</v>
      </c>
    </row>
    <row r="2300" spans="1:3" x14ac:dyDescent="0.4">
      <c r="A2300" s="1">
        <v>45580</v>
      </c>
      <c r="B2300">
        <f>YEAR(カレンダー[[#This Row],[日付]])</f>
        <v>2024</v>
      </c>
      <c r="C2300">
        <f>MONTH(カレンダー[[#This Row],[日付]])</f>
        <v>10</v>
      </c>
    </row>
    <row r="2301" spans="1:3" x14ac:dyDescent="0.4">
      <c r="A2301" s="1">
        <v>45581</v>
      </c>
      <c r="B2301">
        <f>YEAR(カレンダー[[#This Row],[日付]])</f>
        <v>2024</v>
      </c>
      <c r="C2301">
        <f>MONTH(カレンダー[[#This Row],[日付]])</f>
        <v>10</v>
      </c>
    </row>
    <row r="2302" spans="1:3" x14ac:dyDescent="0.4">
      <c r="A2302" s="1">
        <v>45582</v>
      </c>
      <c r="B2302">
        <f>YEAR(カレンダー[[#This Row],[日付]])</f>
        <v>2024</v>
      </c>
      <c r="C2302">
        <f>MONTH(カレンダー[[#This Row],[日付]])</f>
        <v>10</v>
      </c>
    </row>
    <row r="2303" spans="1:3" x14ac:dyDescent="0.4">
      <c r="A2303" s="1">
        <v>45583</v>
      </c>
      <c r="B2303">
        <f>YEAR(カレンダー[[#This Row],[日付]])</f>
        <v>2024</v>
      </c>
      <c r="C2303">
        <f>MONTH(カレンダー[[#This Row],[日付]])</f>
        <v>10</v>
      </c>
    </row>
    <row r="2304" spans="1:3" x14ac:dyDescent="0.4">
      <c r="A2304" s="1">
        <v>45584</v>
      </c>
      <c r="B2304">
        <f>YEAR(カレンダー[[#This Row],[日付]])</f>
        <v>2024</v>
      </c>
      <c r="C2304">
        <f>MONTH(カレンダー[[#This Row],[日付]])</f>
        <v>10</v>
      </c>
    </row>
    <row r="2305" spans="1:3" x14ac:dyDescent="0.4">
      <c r="A2305" s="1">
        <v>45585</v>
      </c>
      <c r="B2305">
        <f>YEAR(カレンダー[[#This Row],[日付]])</f>
        <v>2024</v>
      </c>
      <c r="C2305">
        <f>MONTH(カレンダー[[#This Row],[日付]])</f>
        <v>10</v>
      </c>
    </row>
    <row r="2306" spans="1:3" x14ac:dyDescent="0.4">
      <c r="A2306" s="1">
        <v>45586</v>
      </c>
      <c r="B2306">
        <f>YEAR(カレンダー[[#This Row],[日付]])</f>
        <v>2024</v>
      </c>
      <c r="C2306">
        <f>MONTH(カレンダー[[#This Row],[日付]])</f>
        <v>10</v>
      </c>
    </row>
    <row r="2307" spans="1:3" x14ac:dyDescent="0.4">
      <c r="A2307" s="1">
        <v>45587</v>
      </c>
      <c r="B2307">
        <f>YEAR(カレンダー[[#This Row],[日付]])</f>
        <v>2024</v>
      </c>
      <c r="C2307">
        <f>MONTH(カレンダー[[#This Row],[日付]])</f>
        <v>10</v>
      </c>
    </row>
    <row r="2308" spans="1:3" x14ac:dyDescent="0.4">
      <c r="A2308" s="1">
        <v>45588</v>
      </c>
      <c r="B2308">
        <f>YEAR(カレンダー[[#This Row],[日付]])</f>
        <v>2024</v>
      </c>
      <c r="C2308">
        <f>MONTH(カレンダー[[#This Row],[日付]])</f>
        <v>10</v>
      </c>
    </row>
    <row r="2309" spans="1:3" x14ac:dyDescent="0.4">
      <c r="A2309" s="1">
        <v>45589</v>
      </c>
      <c r="B2309">
        <f>YEAR(カレンダー[[#This Row],[日付]])</f>
        <v>2024</v>
      </c>
      <c r="C2309">
        <f>MONTH(カレンダー[[#This Row],[日付]])</f>
        <v>10</v>
      </c>
    </row>
    <row r="2310" spans="1:3" x14ac:dyDescent="0.4">
      <c r="A2310" s="1">
        <v>45590</v>
      </c>
      <c r="B2310">
        <f>YEAR(カレンダー[[#This Row],[日付]])</f>
        <v>2024</v>
      </c>
      <c r="C2310">
        <f>MONTH(カレンダー[[#This Row],[日付]])</f>
        <v>10</v>
      </c>
    </row>
    <row r="2311" spans="1:3" x14ac:dyDescent="0.4">
      <c r="A2311" s="1">
        <v>45591</v>
      </c>
      <c r="B2311">
        <f>YEAR(カレンダー[[#This Row],[日付]])</f>
        <v>2024</v>
      </c>
      <c r="C2311">
        <f>MONTH(カレンダー[[#This Row],[日付]])</f>
        <v>10</v>
      </c>
    </row>
    <row r="2312" spans="1:3" x14ac:dyDescent="0.4">
      <c r="A2312" s="1">
        <v>45592</v>
      </c>
      <c r="B2312">
        <f>YEAR(カレンダー[[#This Row],[日付]])</f>
        <v>2024</v>
      </c>
      <c r="C2312">
        <f>MONTH(カレンダー[[#This Row],[日付]])</f>
        <v>10</v>
      </c>
    </row>
    <row r="2313" spans="1:3" x14ac:dyDescent="0.4">
      <c r="A2313" s="1">
        <v>45593</v>
      </c>
      <c r="B2313">
        <f>YEAR(カレンダー[[#This Row],[日付]])</f>
        <v>2024</v>
      </c>
      <c r="C2313">
        <f>MONTH(カレンダー[[#This Row],[日付]])</f>
        <v>10</v>
      </c>
    </row>
    <row r="2314" spans="1:3" x14ac:dyDescent="0.4">
      <c r="A2314" s="1">
        <v>45594</v>
      </c>
      <c r="B2314">
        <f>YEAR(カレンダー[[#This Row],[日付]])</f>
        <v>2024</v>
      </c>
      <c r="C2314">
        <f>MONTH(カレンダー[[#This Row],[日付]])</f>
        <v>10</v>
      </c>
    </row>
    <row r="2315" spans="1:3" x14ac:dyDescent="0.4">
      <c r="A2315" s="1">
        <v>45595</v>
      </c>
      <c r="B2315">
        <f>YEAR(カレンダー[[#This Row],[日付]])</f>
        <v>2024</v>
      </c>
      <c r="C2315">
        <f>MONTH(カレンダー[[#This Row],[日付]])</f>
        <v>10</v>
      </c>
    </row>
    <row r="2316" spans="1:3" x14ac:dyDescent="0.4">
      <c r="A2316" s="1">
        <v>45596</v>
      </c>
      <c r="B2316">
        <f>YEAR(カレンダー[[#This Row],[日付]])</f>
        <v>2024</v>
      </c>
      <c r="C2316">
        <f>MONTH(カレンダー[[#This Row],[日付]])</f>
        <v>10</v>
      </c>
    </row>
    <row r="2317" spans="1:3" x14ac:dyDescent="0.4">
      <c r="A2317" s="1">
        <v>45597</v>
      </c>
      <c r="B2317">
        <f>YEAR(カレンダー[[#This Row],[日付]])</f>
        <v>2024</v>
      </c>
      <c r="C2317">
        <f>MONTH(カレンダー[[#This Row],[日付]])</f>
        <v>11</v>
      </c>
    </row>
    <row r="2318" spans="1:3" x14ac:dyDescent="0.4">
      <c r="A2318" s="1">
        <v>45598</v>
      </c>
      <c r="B2318">
        <f>YEAR(カレンダー[[#This Row],[日付]])</f>
        <v>2024</v>
      </c>
      <c r="C2318">
        <f>MONTH(カレンダー[[#This Row],[日付]])</f>
        <v>11</v>
      </c>
    </row>
    <row r="2319" spans="1:3" x14ac:dyDescent="0.4">
      <c r="A2319" s="1">
        <v>45599</v>
      </c>
      <c r="B2319">
        <f>YEAR(カレンダー[[#This Row],[日付]])</f>
        <v>2024</v>
      </c>
      <c r="C2319">
        <f>MONTH(カレンダー[[#This Row],[日付]])</f>
        <v>11</v>
      </c>
    </row>
    <row r="2320" spans="1:3" x14ac:dyDescent="0.4">
      <c r="A2320" s="1">
        <v>45600</v>
      </c>
      <c r="B2320">
        <f>YEAR(カレンダー[[#This Row],[日付]])</f>
        <v>2024</v>
      </c>
      <c r="C2320">
        <f>MONTH(カレンダー[[#This Row],[日付]])</f>
        <v>11</v>
      </c>
    </row>
    <row r="2321" spans="1:3" x14ac:dyDescent="0.4">
      <c r="A2321" s="1">
        <v>45601</v>
      </c>
      <c r="B2321">
        <f>YEAR(カレンダー[[#This Row],[日付]])</f>
        <v>2024</v>
      </c>
      <c r="C2321">
        <f>MONTH(カレンダー[[#This Row],[日付]])</f>
        <v>11</v>
      </c>
    </row>
    <row r="2322" spans="1:3" x14ac:dyDescent="0.4">
      <c r="A2322" s="1">
        <v>45602</v>
      </c>
      <c r="B2322">
        <f>YEAR(カレンダー[[#This Row],[日付]])</f>
        <v>2024</v>
      </c>
      <c r="C2322">
        <f>MONTH(カレンダー[[#This Row],[日付]])</f>
        <v>11</v>
      </c>
    </row>
    <row r="2323" spans="1:3" x14ac:dyDescent="0.4">
      <c r="A2323" s="1">
        <v>45603</v>
      </c>
      <c r="B2323">
        <f>YEAR(カレンダー[[#This Row],[日付]])</f>
        <v>2024</v>
      </c>
      <c r="C2323">
        <f>MONTH(カレンダー[[#This Row],[日付]])</f>
        <v>11</v>
      </c>
    </row>
    <row r="2324" spans="1:3" x14ac:dyDescent="0.4">
      <c r="A2324" s="1">
        <v>45604</v>
      </c>
      <c r="B2324">
        <f>YEAR(カレンダー[[#This Row],[日付]])</f>
        <v>2024</v>
      </c>
      <c r="C2324">
        <f>MONTH(カレンダー[[#This Row],[日付]])</f>
        <v>11</v>
      </c>
    </row>
    <row r="2325" spans="1:3" x14ac:dyDescent="0.4">
      <c r="A2325" s="1">
        <v>45605</v>
      </c>
      <c r="B2325">
        <f>YEAR(カレンダー[[#This Row],[日付]])</f>
        <v>2024</v>
      </c>
      <c r="C2325">
        <f>MONTH(カレンダー[[#This Row],[日付]])</f>
        <v>11</v>
      </c>
    </row>
    <row r="2326" spans="1:3" x14ac:dyDescent="0.4">
      <c r="A2326" s="1">
        <v>45606</v>
      </c>
      <c r="B2326">
        <f>YEAR(カレンダー[[#This Row],[日付]])</f>
        <v>2024</v>
      </c>
      <c r="C2326">
        <f>MONTH(カレンダー[[#This Row],[日付]])</f>
        <v>11</v>
      </c>
    </row>
    <row r="2327" spans="1:3" x14ac:dyDescent="0.4">
      <c r="A2327" s="1">
        <v>45607</v>
      </c>
      <c r="B2327">
        <f>YEAR(カレンダー[[#This Row],[日付]])</f>
        <v>2024</v>
      </c>
      <c r="C2327">
        <f>MONTH(カレンダー[[#This Row],[日付]])</f>
        <v>11</v>
      </c>
    </row>
    <row r="2328" spans="1:3" x14ac:dyDescent="0.4">
      <c r="A2328" s="1">
        <v>45608</v>
      </c>
      <c r="B2328">
        <f>YEAR(カレンダー[[#This Row],[日付]])</f>
        <v>2024</v>
      </c>
      <c r="C2328">
        <f>MONTH(カレンダー[[#This Row],[日付]])</f>
        <v>11</v>
      </c>
    </row>
    <row r="2329" spans="1:3" x14ac:dyDescent="0.4">
      <c r="A2329" s="1">
        <v>45609</v>
      </c>
      <c r="B2329">
        <f>YEAR(カレンダー[[#This Row],[日付]])</f>
        <v>2024</v>
      </c>
      <c r="C2329">
        <f>MONTH(カレンダー[[#This Row],[日付]])</f>
        <v>11</v>
      </c>
    </row>
    <row r="2330" spans="1:3" x14ac:dyDescent="0.4">
      <c r="A2330" s="1">
        <v>45610</v>
      </c>
      <c r="B2330">
        <f>YEAR(カレンダー[[#This Row],[日付]])</f>
        <v>2024</v>
      </c>
      <c r="C2330">
        <f>MONTH(カレンダー[[#This Row],[日付]])</f>
        <v>11</v>
      </c>
    </row>
    <row r="2331" spans="1:3" x14ac:dyDescent="0.4">
      <c r="A2331" s="1">
        <v>45611</v>
      </c>
      <c r="B2331">
        <f>YEAR(カレンダー[[#This Row],[日付]])</f>
        <v>2024</v>
      </c>
      <c r="C2331">
        <f>MONTH(カレンダー[[#This Row],[日付]])</f>
        <v>11</v>
      </c>
    </row>
    <row r="2332" spans="1:3" x14ac:dyDescent="0.4">
      <c r="A2332" s="1">
        <v>45612</v>
      </c>
      <c r="B2332">
        <f>YEAR(カレンダー[[#This Row],[日付]])</f>
        <v>2024</v>
      </c>
      <c r="C2332">
        <f>MONTH(カレンダー[[#This Row],[日付]])</f>
        <v>11</v>
      </c>
    </row>
    <row r="2333" spans="1:3" x14ac:dyDescent="0.4">
      <c r="A2333" s="1">
        <v>45613</v>
      </c>
      <c r="B2333">
        <f>YEAR(カレンダー[[#This Row],[日付]])</f>
        <v>2024</v>
      </c>
      <c r="C2333">
        <f>MONTH(カレンダー[[#This Row],[日付]])</f>
        <v>11</v>
      </c>
    </row>
    <row r="2334" spans="1:3" x14ac:dyDescent="0.4">
      <c r="A2334" s="1">
        <v>45614</v>
      </c>
      <c r="B2334">
        <f>YEAR(カレンダー[[#This Row],[日付]])</f>
        <v>2024</v>
      </c>
      <c r="C2334">
        <f>MONTH(カレンダー[[#This Row],[日付]])</f>
        <v>11</v>
      </c>
    </row>
    <row r="2335" spans="1:3" x14ac:dyDescent="0.4">
      <c r="A2335" s="1">
        <v>45615</v>
      </c>
      <c r="B2335">
        <f>YEAR(カレンダー[[#This Row],[日付]])</f>
        <v>2024</v>
      </c>
      <c r="C2335">
        <f>MONTH(カレンダー[[#This Row],[日付]])</f>
        <v>11</v>
      </c>
    </row>
    <row r="2336" spans="1:3" x14ac:dyDescent="0.4">
      <c r="A2336" s="1">
        <v>45616</v>
      </c>
      <c r="B2336">
        <f>YEAR(カレンダー[[#This Row],[日付]])</f>
        <v>2024</v>
      </c>
      <c r="C2336">
        <f>MONTH(カレンダー[[#This Row],[日付]])</f>
        <v>11</v>
      </c>
    </row>
    <row r="2337" spans="1:3" x14ac:dyDescent="0.4">
      <c r="A2337" s="1">
        <v>45617</v>
      </c>
      <c r="B2337">
        <f>YEAR(カレンダー[[#This Row],[日付]])</f>
        <v>2024</v>
      </c>
      <c r="C2337">
        <f>MONTH(カレンダー[[#This Row],[日付]])</f>
        <v>11</v>
      </c>
    </row>
    <row r="2338" spans="1:3" x14ac:dyDescent="0.4">
      <c r="A2338" s="1">
        <v>45618</v>
      </c>
      <c r="B2338">
        <f>YEAR(カレンダー[[#This Row],[日付]])</f>
        <v>2024</v>
      </c>
      <c r="C2338">
        <f>MONTH(カレンダー[[#This Row],[日付]])</f>
        <v>11</v>
      </c>
    </row>
    <row r="2339" spans="1:3" x14ac:dyDescent="0.4">
      <c r="A2339" s="1">
        <v>45619</v>
      </c>
      <c r="B2339">
        <f>YEAR(カレンダー[[#This Row],[日付]])</f>
        <v>2024</v>
      </c>
      <c r="C2339">
        <f>MONTH(カレンダー[[#This Row],[日付]])</f>
        <v>11</v>
      </c>
    </row>
    <row r="2340" spans="1:3" x14ac:dyDescent="0.4">
      <c r="A2340" s="1">
        <v>45620</v>
      </c>
      <c r="B2340">
        <f>YEAR(カレンダー[[#This Row],[日付]])</f>
        <v>2024</v>
      </c>
      <c r="C2340">
        <f>MONTH(カレンダー[[#This Row],[日付]])</f>
        <v>11</v>
      </c>
    </row>
    <row r="2341" spans="1:3" x14ac:dyDescent="0.4">
      <c r="A2341" s="1">
        <v>45621</v>
      </c>
      <c r="B2341">
        <f>YEAR(カレンダー[[#This Row],[日付]])</f>
        <v>2024</v>
      </c>
      <c r="C2341">
        <f>MONTH(カレンダー[[#This Row],[日付]])</f>
        <v>11</v>
      </c>
    </row>
    <row r="2342" spans="1:3" x14ac:dyDescent="0.4">
      <c r="A2342" s="1">
        <v>45622</v>
      </c>
      <c r="B2342">
        <f>YEAR(カレンダー[[#This Row],[日付]])</f>
        <v>2024</v>
      </c>
      <c r="C2342">
        <f>MONTH(カレンダー[[#This Row],[日付]])</f>
        <v>11</v>
      </c>
    </row>
    <row r="2343" spans="1:3" x14ac:dyDescent="0.4">
      <c r="A2343" s="1">
        <v>45623</v>
      </c>
      <c r="B2343">
        <f>YEAR(カレンダー[[#This Row],[日付]])</f>
        <v>2024</v>
      </c>
      <c r="C2343">
        <f>MONTH(カレンダー[[#This Row],[日付]])</f>
        <v>11</v>
      </c>
    </row>
    <row r="2344" spans="1:3" x14ac:dyDescent="0.4">
      <c r="A2344" s="1">
        <v>45624</v>
      </c>
      <c r="B2344">
        <f>YEAR(カレンダー[[#This Row],[日付]])</f>
        <v>2024</v>
      </c>
      <c r="C2344">
        <f>MONTH(カレンダー[[#This Row],[日付]])</f>
        <v>11</v>
      </c>
    </row>
    <row r="2345" spans="1:3" x14ac:dyDescent="0.4">
      <c r="A2345" s="1">
        <v>45625</v>
      </c>
      <c r="B2345">
        <f>YEAR(カレンダー[[#This Row],[日付]])</f>
        <v>2024</v>
      </c>
      <c r="C2345">
        <f>MONTH(カレンダー[[#This Row],[日付]])</f>
        <v>11</v>
      </c>
    </row>
    <row r="2346" spans="1:3" x14ac:dyDescent="0.4">
      <c r="A2346" s="1">
        <v>45626</v>
      </c>
      <c r="B2346">
        <f>YEAR(カレンダー[[#This Row],[日付]])</f>
        <v>2024</v>
      </c>
      <c r="C2346">
        <f>MONTH(カレンダー[[#This Row],[日付]])</f>
        <v>11</v>
      </c>
    </row>
    <row r="2347" spans="1:3" x14ac:dyDescent="0.4">
      <c r="A2347" s="1">
        <v>45627</v>
      </c>
      <c r="B2347">
        <f>YEAR(カレンダー[[#This Row],[日付]])</f>
        <v>2024</v>
      </c>
      <c r="C2347">
        <f>MONTH(カレンダー[[#This Row],[日付]])</f>
        <v>12</v>
      </c>
    </row>
    <row r="2348" spans="1:3" x14ac:dyDescent="0.4">
      <c r="A2348" s="1">
        <v>45628</v>
      </c>
      <c r="B2348">
        <f>YEAR(カレンダー[[#This Row],[日付]])</f>
        <v>2024</v>
      </c>
      <c r="C2348">
        <f>MONTH(カレンダー[[#This Row],[日付]])</f>
        <v>12</v>
      </c>
    </row>
    <row r="2349" spans="1:3" x14ac:dyDescent="0.4">
      <c r="A2349" s="1">
        <v>45629</v>
      </c>
      <c r="B2349">
        <f>YEAR(カレンダー[[#This Row],[日付]])</f>
        <v>2024</v>
      </c>
      <c r="C2349">
        <f>MONTH(カレンダー[[#This Row],[日付]])</f>
        <v>12</v>
      </c>
    </row>
    <row r="2350" spans="1:3" x14ac:dyDescent="0.4">
      <c r="A2350" s="1">
        <v>45630</v>
      </c>
      <c r="B2350">
        <f>YEAR(カレンダー[[#This Row],[日付]])</f>
        <v>2024</v>
      </c>
      <c r="C2350">
        <f>MONTH(カレンダー[[#This Row],[日付]])</f>
        <v>12</v>
      </c>
    </row>
    <row r="2351" spans="1:3" x14ac:dyDescent="0.4">
      <c r="A2351" s="1">
        <v>45631</v>
      </c>
      <c r="B2351">
        <f>YEAR(カレンダー[[#This Row],[日付]])</f>
        <v>2024</v>
      </c>
      <c r="C2351">
        <f>MONTH(カレンダー[[#This Row],[日付]])</f>
        <v>12</v>
      </c>
    </row>
    <row r="2352" spans="1:3" x14ac:dyDescent="0.4">
      <c r="A2352" s="1">
        <v>45632</v>
      </c>
      <c r="B2352">
        <f>YEAR(カレンダー[[#This Row],[日付]])</f>
        <v>2024</v>
      </c>
      <c r="C2352">
        <f>MONTH(カレンダー[[#This Row],[日付]])</f>
        <v>12</v>
      </c>
    </row>
    <row r="2353" spans="1:3" x14ac:dyDescent="0.4">
      <c r="A2353" s="1">
        <v>45633</v>
      </c>
      <c r="B2353">
        <f>YEAR(カレンダー[[#This Row],[日付]])</f>
        <v>2024</v>
      </c>
      <c r="C2353">
        <f>MONTH(カレンダー[[#This Row],[日付]])</f>
        <v>12</v>
      </c>
    </row>
    <row r="2354" spans="1:3" x14ac:dyDescent="0.4">
      <c r="A2354" s="1">
        <v>45634</v>
      </c>
      <c r="B2354">
        <f>YEAR(カレンダー[[#This Row],[日付]])</f>
        <v>2024</v>
      </c>
      <c r="C2354">
        <f>MONTH(カレンダー[[#This Row],[日付]])</f>
        <v>12</v>
      </c>
    </row>
    <row r="2355" spans="1:3" x14ac:dyDescent="0.4">
      <c r="A2355" s="1">
        <v>45635</v>
      </c>
      <c r="B2355">
        <f>YEAR(カレンダー[[#This Row],[日付]])</f>
        <v>2024</v>
      </c>
      <c r="C2355">
        <f>MONTH(カレンダー[[#This Row],[日付]])</f>
        <v>12</v>
      </c>
    </row>
    <row r="2356" spans="1:3" x14ac:dyDescent="0.4">
      <c r="A2356" s="1">
        <v>45636</v>
      </c>
      <c r="B2356">
        <f>YEAR(カレンダー[[#This Row],[日付]])</f>
        <v>2024</v>
      </c>
      <c r="C2356">
        <f>MONTH(カレンダー[[#This Row],[日付]])</f>
        <v>12</v>
      </c>
    </row>
    <row r="2357" spans="1:3" x14ac:dyDescent="0.4">
      <c r="A2357" s="1">
        <v>45637</v>
      </c>
      <c r="B2357">
        <f>YEAR(カレンダー[[#This Row],[日付]])</f>
        <v>2024</v>
      </c>
      <c r="C2357">
        <f>MONTH(カレンダー[[#This Row],[日付]])</f>
        <v>12</v>
      </c>
    </row>
    <row r="2358" spans="1:3" x14ac:dyDescent="0.4">
      <c r="A2358" s="1">
        <v>45638</v>
      </c>
      <c r="B2358">
        <f>YEAR(カレンダー[[#This Row],[日付]])</f>
        <v>2024</v>
      </c>
      <c r="C2358">
        <f>MONTH(カレンダー[[#This Row],[日付]])</f>
        <v>12</v>
      </c>
    </row>
    <row r="2359" spans="1:3" x14ac:dyDescent="0.4">
      <c r="A2359" s="1">
        <v>45639</v>
      </c>
      <c r="B2359">
        <f>YEAR(カレンダー[[#This Row],[日付]])</f>
        <v>2024</v>
      </c>
      <c r="C2359">
        <f>MONTH(カレンダー[[#This Row],[日付]])</f>
        <v>12</v>
      </c>
    </row>
    <row r="2360" spans="1:3" x14ac:dyDescent="0.4">
      <c r="A2360" s="1">
        <v>45640</v>
      </c>
      <c r="B2360">
        <f>YEAR(カレンダー[[#This Row],[日付]])</f>
        <v>2024</v>
      </c>
      <c r="C2360">
        <f>MONTH(カレンダー[[#This Row],[日付]])</f>
        <v>12</v>
      </c>
    </row>
    <row r="2361" spans="1:3" x14ac:dyDescent="0.4">
      <c r="A2361" s="1">
        <v>45641</v>
      </c>
      <c r="B2361">
        <f>YEAR(カレンダー[[#This Row],[日付]])</f>
        <v>2024</v>
      </c>
      <c r="C2361">
        <f>MONTH(カレンダー[[#This Row],[日付]])</f>
        <v>12</v>
      </c>
    </row>
    <row r="2362" spans="1:3" x14ac:dyDescent="0.4">
      <c r="A2362" s="1">
        <v>45642</v>
      </c>
      <c r="B2362">
        <f>YEAR(カレンダー[[#This Row],[日付]])</f>
        <v>2024</v>
      </c>
      <c r="C2362">
        <f>MONTH(カレンダー[[#This Row],[日付]])</f>
        <v>12</v>
      </c>
    </row>
    <row r="2363" spans="1:3" x14ac:dyDescent="0.4">
      <c r="A2363" s="1">
        <v>45643</v>
      </c>
      <c r="B2363">
        <f>YEAR(カレンダー[[#This Row],[日付]])</f>
        <v>2024</v>
      </c>
      <c r="C2363">
        <f>MONTH(カレンダー[[#This Row],[日付]])</f>
        <v>12</v>
      </c>
    </row>
    <row r="2364" spans="1:3" x14ac:dyDescent="0.4">
      <c r="A2364" s="1">
        <v>45644</v>
      </c>
      <c r="B2364">
        <f>YEAR(カレンダー[[#This Row],[日付]])</f>
        <v>2024</v>
      </c>
      <c r="C2364">
        <f>MONTH(カレンダー[[#This Row],[日付]])</f>
        <v>12</v>
      </c>
    </row>
    <row r="2365" spans="1:3" x14ac:dyDescent="0.4">
      <c r="A2365" s="1">
        <v>45645</v>
      </c>
      <c r="B2365">
        <f>YEAR(カレンダー[[#This Row],[日付]])</f>
        <v>2024</v>
      </c>
      <c r="C2365">
        <f>MONTH(カレンダー[[#This Row],[日付]])</f>
        <v>12</v>
      </c>
    </row>
    <row r="2366" spans="1:3" x14ac:dyDescent="0.4">
      <c r="A2366" s="1">
        <v>45646</v>
      </c>
      <c r="B2366">
        <f>YEAR(カレンダー[[#This Row],[日付]])</f>
        <v>2024</v>
      </c>
      <c r="C2366">
        <f>MONTH(カレンダー[[#This Row],[日付]])</f>
        <v>12</v>
      </c>
    </row>
    <row r="2367" spans="1:3" x14ac:dyDescent="0.4">
      <c r="A2367" s="1">
        <v>45647</v>
      </c>
      <c r="B2367">
        <f>YEAR(カレンダー[[#This Row],[日付]])</f>
        <v>2024</v>
      </c>
      <c r="C2367">
        <f>MONTH(カレンダー[[#This Row],[日付]])</f>
        <v>12</v>
      </c>
    </row>
    <row r="2368" spans="1:3" x14ac:dyDescent="0.4">
      <c r="A2368" s="1">
        <v>45648</v>
      </c>
      <c r="B2368">
        <f>YEAR(カレンダー[[#This Row],[日付]])</f>
        <v>2024</v>
      </c>
      <c r="C2368">
        <f>MONTH(カレンダー[[#This Row],[日付]])</f>
        <v>12</v>
      </c>
    </row>
    <row r="2369" spans="1:3" x14ac:dyDescent="0.4">
      <c r="A2369" s="1">
        <v>45649</v>
      </c>
      <c r="B2369">
        <f>YEAR(カレンダー[[#This Row],[日付]])</f>
        <v>2024</v>
      </c>
      <c r="C2369">
        <f>MONTH(カレンダー[[#This Row],[日付]])</f>
        <v>12</v>
      </c>
    </row>
    <row r="2370" spans="1:3" x14ac:dyDescent="0.4">
      <c r="A2370" s="1">
        <v>45650</v>
      </c>
      <c r="B2370">
        <f>YEAR(カレンダー[[#This Row],[日付]])</f>
        <v>2024</v>
      </c>
      <c r="C2370">
        <f>MONTH(カレンダー[[#This Row],[日付]])</f>
        <v>12</v>
      </c>
    </row>
    <row r="2371" spans="1:3" x14ac:dyDescent="0.4">
      <c r="A2371" s="1">
        <v>45651</v>
      </c>
      <c r="B2371">
        <f>YEAR(カレンダー[[#This Row],[日付]])</f>
        <v>2024</v>
      </c>
      <c r="C2371">
        <f>MONTH(カレンダー[[#This Row],[日付]])</f>
        <v>12</v>
      </c>
    </row>
    <row r="2372" spans="1:3" x14ac:dyDescent="0.4">
      <c r="A2372" s="1">
        <v>45652</v>
      </c>
      <c r="B2372">
        <f>YEAR(カレンダー[[#This Row],[日付]])</f>
        <v>2024</v>
      </c>
      <c r="C2372">
        <f>MONTH(カレンダー[[#This Row],[日付]])</f>
        <v>12</v>
      </c>
    </row>
    <row r="2373" spans="1:3" x14ac:dyDescent="0.4">
      <c r="A2373" s="1">
        <v>45653</v>
      </c>
      <c r="B2373">
        <f>YEAR(カレンダー[[#This Row],[日付]])</f>
        <v>2024</v>
      </c>
      <c r="C2373">
        <f>MONTH(カレンダー[[#This Row],[日付]])</f>
        <v>12</v>
      </c>
    </row>
    <row r="2374" spans="1:3" x14ac:dyDescent="0.4">
      <c r="A2374" s="1">
        <v>45654</v>
      </c>
      <c r="B2374">
        <f>YEAR(カレンダー[[#This Row],[日付]])</f>
        <v>2024</v>
      </c>
      <c r="C2374">
        <f>MONTH(カレンダー[[#This Row],[日付]])</f>
        <v>12</v>
      </c>
    </row>
    <row r="2375" spans="1:3" x14ac:dyDescent="0.4">
      <c r="A2375" s="1">
        <v>45655</v>
      </c>
      <c r="B2375">
        <f>YEAR(カレンダー[[#This Row],[日付]])</f>
        <v>2024</v>
      </c>
      <c r="C2375">
        <f>MONTH(カレンダー[[#This Row],[日付]])</f>
        <v>12</v>
      </c>
    </row>
    <row r="2376" spans="1:3" x14ac:dyDescent="0.4">
      <c r="A2376" s="1">
        <v>45656</v>
      </c>
      <c r="B2376">
        <f>YEAR(カレンダー[[#This Row],[日付]])</f>
        <v>2024</v>
      </c>
      <c r="C2376">
        <f>MONTH(カレンダー[[#This Row],[日付]])</f>
        <v>12</v>
      </c>
    </row>
    <row r="2377" spans="1:3" x14ac:dyDescent="0.4">
      <c r="A2377" s="1">
        <v>45657</v>
      </c>
      <c r="B2377">
        <f>YEAR(カレンダー[[#This Row],[日付]])</f>
        <v>2024</v>
      </c>
      <c r="C2377">
        <f>MONTH(カレンダー[[#This Row],[日付]])</f>
        <v>12</v>
      </c>
    </row>
    <row r="2378" spans="1:3" x14ac:dyDescent="0.4">
      <c r="A2378" s="1">
        <v>45658</v>
      </c>
      <c r="B2378">
        <f>YEAR(カレンダー[[#This Row],[日付]])</f>
        <v>2025</v>
      </c>
      <c r="C2378">
        <f>MONTH(カレンダー[[#This Row],[日付]])</f>
        <v>1</v>
      </c>
    </row>
    <row r="2379" spans="1:3" x14ac:dyDescent="0.4">
      <c r="A2379" s="1">
        <v>45659</v>
      </c>
      <c r="B2379">
        <f>YEAR(カレンダー[[#This Row],[日付]])</f>
        <v>2025</v>
      </c>
      <c r="C2379">
        <f>MONTH(カレンダー[[#This Row],[日付]])</f>
        <v>1</v>
      </c>
    </row>
    <row r="2380" spans="1:3" x14ac:dyDescent="0.4">
      <c r="A2380" s="1">
        <v>45660</v>
      </c>
      <c r="B2380">
        <f>YEAR(カレンダー[[#This Row],[日付]])</f>
        <v>2025</v>
      </c>
      <c r="C2380">
        <f>MONTH(カレンダー[[#This Row],[日付]])</f>
        <v>1</v>
      </c>
    </row>
    <row r="2381" spans="1:3" x14ac:dyDescent="0.4">
      <c r="A2381" s="1">
        <v>45661</v>
      </c>
      <c r="B2381">
        <f>YEAR(カレンダー[[#This Row],[日付]])</f>
        <v>2025</v>
      </c>
      <c r="C2381">
        <f>MONTH(カレンダー[[#This Row],[日付]])</f>
        <v>1</v>
      </c>
    </row>
    <row r="2382" spans="1:3" x14ac:dyDescent="0.4">
      <c r="A2382" s="1">
        <v>45662</v>
      </c>
      <c r="B2382">
        <f>YEAR(カレンダー[[#This Row],[日付]])</f>
        <v>2025</v>
      </c>
      <c r="C2382">
        <f>MONTH(カレンダー[[#This Row],[日付]])</f>
        <v>1</v>
      </c>
    </row>
    <row r="2383" spans="1:3" x14ac:dyDescent="0.4">
      <c r="A2383" s="1">
        <v>45663</v>
      </c>
      <c r="B2383">
        <f>YEAR(カレンダー[[#This Row],[日付]])</f>
        <v>2025</v>
      </c>
      <c r="C2383">
        <f>MONTH(カレンダー[[#This Row],[日付]])</f>
        <v>1</v>
      </c>
    </row>
    <row r="2384" spans="1:3" x14ac:dyDescent="0.4">
      <c r="A2384" s="1">
        <v>45664</v>
      </c>
      <c r="B2384">
        <f>YEAR(カレンダー[[#This Row],[日付]])</f>
        <v>2025</v>
      </c>
      <c r="C2384">
        <f>MONTH(カレンダー[[#This Row],[日付]])</f>
        <v>1</v>
      </c>
    </row>
    <row r="2385" spans="1:3" x14ac:dyDescent="0.4">
      <c r="A2385" s="1">
        <v>45665</v>
      </c>
      <c r="B2385">
        <f>YEAR(カレンダー[[#This Row],[日付]])</f>
        <v>2025</v>
      </c>
      <c r="C2385">
        <f>MONTH(カレンダー[[#This Row],[日付]])</f>
        <v>1</v>
      </c>
    </row>
    <row r="2386" spans="1:3" x14ac:dyDescent="0.4">
      <c r="A2386" s="1">
        <v>45666</v>
      </c>
      <c r="B2386">
        <f>YEAR(カレンダー[[#This Row],[日付]])</f>
        <v>2025</v>
      </c>
      <c r="C2386">
        <f>MONTH(カレンダー[[#This Row],[日付]])</f>
        <v>1</v>
      </c>
    </row>
    <row r="2387" spans="1:3" x14ac:dyDescent="0.4">
      <c r="A2387" s="1">
        <v>45667</v>
      </c>
      <c r="B2387">
        <f>YEAR(カレンダー[[#This Row],[日付]])</f>
        <v>2025</v>
      </c>
      <c r="C2387">
        <f>MONTH(カレンダー[[#This Row],[日付]])</f>
        <v>1</v>
      </c>
    </row>
    <row r="2388" spans="1:3" x14ac:dyDescent="0.4">
      <c r="A2388" s="1">
        <v>45668</v>
      </c>
      <c r="B2388">
        <f>YEAR(カレンダー[[#This Row],[日付]])</f>
        <v>2025</v>
      </c>
      <c r="C2388">
        <f>MONTH(カレンダー[[#This Row],[日付]])</f>
        <v>1</v>
      </c>
    </row>
    <row r="2389" spans="1:3" x14ac:dyDescent="0.4">
      <c r="A2389" s="1">
        <v>45669</v>
      </c>
      <c r="B2389">
        <f>YEAR(カレンダー[[#This Row],[日付]])</f>
        <v>2025</v>
      </c>
      <c r="C2389">
        <f>MONTH(カレンダー[[#This Row],[日付]])</f>
        <v>1</v>
      </c>
    </row>
    <row r="2390" spans="1:3" x14ac:dyDescent="0.4">
      <c r="A2390" s="1">
        <v>45670</v>
      </c>
      <c r="B2390">
        <f>YEAR(カレンダー[[#This Row],[日付]])</f>
        <v>2025</v>
      </c>
      <c r="C2390">
        <f>MONTH(カレンダー[[#This Row],[日付]])</f>
        <v>1</v>
      </c>
    </row>
    <row r="2391" spans="1:3" x14ac:dyDescent="0.4">
      <c r="A2391" s="1">
        <v>45671</v>
      </c>
      <c r="B2391">
        <f>YEAR(カレンダー[[#This Row],[日付]])</f>
        <v>2025</v>
      </c>
      <c r="C2391">
        <f>MONTH(カレンダー[[#This Row],[日付]])</f>
        <v>1</v>
      </c>
    </row>
    <row r="2392" spans="1:3" x14ac:dyDescent="0.4">
      <c r="A2392" s="1">
        <v>45672</v>
      </c>
      <c r="B2392">
        <f>YEAR(カレンダー[[#This Row],[日付]])</f>
        <v>2025</v>
      </c>
      <c r="C2392">
        <f>MONTH(カレンダー[[#This Row],[日付]])</f>
        <v>1</v>
      </c>
    </row>
    <row r="2393" spans="1:3" x14ac:dyDescent="0.4">
      <c r="A2393" s="1">
        <v>45673</v>
      </c>
      <c r="B2393">
        <f>YEAR(カレンダー[[#This Row],[日付]])</f>
        <v>2025</v>
      </c>
      <c r="C2393">
        <f>MONTH(カレンダー[[#This Row],[日付]])</f>
        <v>1</v>
      </c>
    </row>
    <row r="2394" spans="1:3" x14ac:dyDescent="0.4">
      <c r="A2394" s="1">
        <v>45674</v>
      </c>
      <c r="B2394">
        <f>YEAR(カレンダー[[#This Row],[日付]])</f>
        <v>2025</v>
      </c>
      <c r="C2394">
        <f>MONTH(カレンダー[[#This Row],[日付]])</f>
        <v>1</v>
      </c>
    </row>
    <row r="2395" spans="1:3" x14ac:dyDescent="0.4">
      <c r="A2395" s="1">
        <v>45675</v>
      </c>
      <c r="B2395">
        <f>YEAR(カレンダー[[#This Row],[日付]])</f>
        <v>2025</v>
      </c>
      <c r="C2395">
        <f>MONTH(カレンダー[[#This Row],[日付]])</f>
        <v>1</v>
      </c>
    </row>
    <row r="2396" spans="1:3" x14ac:dyDescent="0.4">
      <c r="A2396" s="1">
        <v>45676</v>
      </c>
      <c r="B2396">
        <f>YEAR(カレンダー[[#This Row],[日付]])</f>
        <v>2025</v>
      </c>
      <c r="C2396">
        <f>MONTH(カレンダー[[#This Row],[日付]])</f>
        <v>1</v>
      </c>
    </row>
    <row r="2397" spans="1:3" x14ac:dyDescent="0.4">
      <c r="A2397" s="1">
        <v>45677</v>
      </c>
      <c r="B2397">
        <f>YEAR(カレンダー[[#This Row],[日付]])</f>
        <v>2025</v>
      </c>
      <c r="C2397">
        <f>MONTH(カレンダー[[#This Row],[日付]])</f>
        <v>1</v>
      </c>
    </row>
    <row r="2398" spans="1:3" x14ac:dyDescent="0.4">
      <c r="A2398" s="1">
        <v>45678</v>
      </c>
      <c r="B2398">
        <f>YEAR(カレンダー[[#This Row],[日付]])</f>
        <v>2025</v>
      </c>
      <c r="C2398">
        <f>MONTH(カレンダー[[#This Row],[日付]])</f>
        <v>1</v>
      </c>
    </row>
    <row r="2399" spans="1:3" x14ac:dyDescent="0.4">
      <c r="A2399" s="1">
        <v>45679</v>
      </c>
      <c r="B2399">
        <f>YEAR(カレンダー[[#This Row],[日付]])</f>
        <v>2025</v>
      </c>
      <c r="C2399">
        <f>MONTH(カレンダー[[#This Row],[日付]])</f>
        <v>1</v>
      </c>
    </row>
    <row r="2400" spans="1:3" x14ac:dyDescent="0.4">
      <c r="A2400" s="1">
        <v>45680</v>
      </c>
      <c r="B2400">
        <f>YEAR(カレンダー[[#This Row],[日付]])</f>
        <v>2025</v>
      </c>
      <c r="C2400">
        <f>MONTH(カレンダー[[#This Row],[日付]])</f>
        <v>1</v>
      </c>
    </row>
    <row r="2401" spans="1:3" x14ac:dyDescent="0.4">
      <c r="A2401" s="1">
        <v>45681</v>
      </c>
      <c r="B2401">
        <f>YEAR(カレンダー[[#This Row],[日付]])</f>
        <v>2025</v>
      </c>
      <c r="C2401">
        <f>MONTH(カレンダー[[#This Row],[日付]])</f>
        <v>1</v>
      </c>
    </row>
    <row r="2402" spans="1:3" x14ac:dyDescent="0.4">
      <c r="A2402" s="1">
        <v>45682</v>
      </c>
      <c r="B2402">
        <f>YEAR(カレンダー[[#This Row],[日付]])</f>
        <v>2025</v>
      </c>
      <c r="C2402">
        <f>MONTH(カレンダー[[#This Row],[日付]])</f>
        <v>1</v>
      </c>
    </row>
    <row r="2403" spans="1:3" x14ac:dyDescent="0.4">
      <c r="A2403" s="1">
        <v>45683</v>
      </c>
      <c r="B2403">
        <f>YEAR(カレンダー[[#This Row],[日付]])</f>
        <v>2025</v>
      </c>
      <c r="C2403">
        <f>MONTH(カレンダー[[#This Row],[日付]])</f>
        <v>1</v>
      </c>
    </row>
    <row r="2404" spans="1:3" x14ac:dyDescent="0.4">
      <c r="A2404" s="1">
        <v>45684</v>
      </c>
      <c r="B2404">
        <f>YEAR(カレンダー[[#This Row],[日付]])</f>
        <v>2025</v>
      </c>
      <c r="C2404">
        <f>MONTH(カレンダー[[#This Row],[日付]])</f>
        <v>1</v>
      </c>
    </row>
    <row r="2405" spans="1:3" x14ac:dyDescent="0.4">
      <c r="A2405" s="1">
        <v>45685</v>
      </c>
      <c r="B2405">
        <f>YEAR(カレンダー[[#This Row],[日付]])</f>
        <v>2025</v>
      </c>
      <c r="C2405">
        <f>MONTH(カレンダー[[#This Row],[日付]])</f>
        <v>1</v>
      </c>
    </row>
    <row r="2406" spans="1:3" x14ac:dyDescent="0.4">
      <c r="A2406" s="1">
        <v>45686</v>
      </c>
      <c r="B2406">
        <f>YEAR(カレンダー[[#This Row],[日付]])</f>
        <v>2025</v>
      </c>
      <c r="C2406">
        <f>MONTH(カレンダー[[#This Row],[日付]])</f>
        <v>1</v>
      </c>
    </row>
    <row r="2407" spans="1:3" x14ac:dyDescent="0.4">
      <c r="A2407" s="1">
        <v>45687</v>
      </c>
      <c r="B2407">
        <f>YEAR(カレンダー[[#This Row],[日付]])</f>
        <v>2025</v>
      </c>
      <c r="C2407">
        <f>MONTH(カレンダー[[#This Row],[日付]])</f>
        <v>1</v>
      </c>
    </row>
    <row r="2408" spans="1:3" x14ac:dyDescent="0.4">
      <c r="A2408" s="1">
        <v>45688</v>
      </c>
      <c r="B2408">
        <f>YEAR(カレンダー[[#This Row],[日付]])</f>
        <v>2025</v>
      </c>
      <c r="C2408">
        <f>MONTH(カレンダー[[#This Row],[日付]])</f>
        <v>1</v>
      </c>
    </row>
    <row r="2409" spans="1:3" x14ac:dyDescent="0.4">
      <c r="A2409" s="1">
        <v>45689</v>
      </c>
      <c r="B2409">
        <f>YEAR(カレンダー[[#This Row],[日付]])</f>
        <v>2025</v>
      </c>
      <c r="C2409">
        <f>MONTH(カレンダー[[#This Row],[日付]])</f>
        <v>2</v>
      </c>
    </row>
    <row r="2410" spans="1:3" x14ac:dyDescent="0.4">
      <c r="A2410" s="1">
        <v>45690</v>
      </c>
      <c r="B2410">
        <f>YEAR(カレンダー[[#This Row],[日付]])</f>
        <v>2025</v>
      </c>
      <c r="C2410">
        <f>MONTH(カレンダー[[#This Row],[日付]])</f>
        <v>2</v>
      </c>
    </row>
    <row r="2411" spans="1:3" x14ac:dyDescent="0.4">
      <c r="A2411" s="1">
        <v>45691</v>
      </c>
      <c r="B2411">
        <f>YEAR(カレンダー[[#This Row],[日付]])</f>
        <v>2025</v>
      </c>
      <c r="C2411">
        <f>MONTH(カレンダー[[#This Row],[日付]])</f>
        <v>2</v>
      </c>
    </row>
    <row r="2412" spans="1:3" x14ac:dyDescent="0.4">
      <c r="A2412" s="1">
        <v>45692</v>
      </c>
      <c r="B2412">
        <f>YEAR(カレンダー[[#This Row],[日付]])</f>
        <v>2025</v>
      </c>
      <c r="C2412">
        <f>MONTH(カレンダー[[#This Row],[日付]])</f>
        <v>2</v>
      </c>
    </row>
    <row r="2413" spans="1:3" x14ac:dyDescent="0.4">
      <c r="A2413" s="1">
        <v>45693</v>
      </c>
      <c r="B2413">
        <f>YEAR(カレンダー[[#This Row],[日付]])</f>
        <v>2025</v>
      </c>
      <c r="C2413">
        <f>MONTH(カレンダー[[#This Row],[日付]])</f>
        <v>2</v>
      </c>
    </row>
    <row r="2414" spans="1:3" x14ac:dyDescent="0.4">
      <c r="A2414" s="1">
        <v>45694</v>
      </c>
      <c r="B2414">
        <f>YEAR(カレンダー[[#This Row],[日付]])</f>
        <v>2025</v>
      </c>
      <c r="C2414">
        <f>MONTH(カレンダー[[#This Row],[日付]])</f>
        <v>2</v>
      </c>
    </row>
    <row r="2415" spans="1:3" x14ac:dyDescent="0.4">
      <c r="A2415" s="1">
        <v>45695</v>
      </c>
      <c r="B2415">
        <f>YEAR(カレンダー[[#This Row],[日付]])</f>
        <v>2025</v>
      </c>
      <c r="C2415">
        <f>MONTH(カレンダー[[#This Row],[日付]])</f>
        <v>2</v>
      </c>
    </row>
    <row r="2416" spans="1:3" x14ac:dyDescent="0.4">
      <c r="A2416" s="1">
        <v>45696</v>
      </c>
      <c r="B2416">
        <f>YEAR(カレンダー[[#This Row],[日付]])</f>
        <v>2025</v>
      </c>
      <c r="C2416">
        <f>MONTH(カレンダー[[#This Row],[日付]])</f>
        <v>2</v>
      </c>
    </row>
    <row r="2417" spans="1:3" x14ac:dyDescent="0.4">
      <c r="A2417" s="1">
        <v>45697</v>
      </c>
      <c r="B2417">
        <f>YEAR(カレンダー[[#This Row],[日付]])</f>
        <v>2025</v>
      </c>
      <c r="C2417">
        <f>MONTH(カレンダー[[#This Row],[日付]])</f>
        <v>2</v>
      </c>
    </row>
    <row r="2418" spans="1:3" x14ac:dyDescent="0.4">
      <c r="A2418" s="1">
        <v>45698</v>
      </c>
      <c r="B2418">
        <f>YEAR(カレンダー[[#This Row],[日付]])</f>
        <v>2025</v>
      </c>
      <c r="C2418">
        <f>MONTH(カレンダー[[#This Row],[日付]])</f>
        <v>2</v>
      </c>
    </row>
    <row r="2419" spans="1:3" x14ac:dyDescent="0.4">
      <c r="A2419" s="1">
        <v>45699</v>
      </c>
      <c r="B2419">
        <f>YEAR(カレンダー[[#This Row],[日付]])</f>
        <v>2025</v>
      </c>
      <c r="C2419">
        <f>MONTH(カレンダー[[#This Row],[日付]])</f>
        <v>2</v>
      </c>
    </row>
    <row r="2420" spans="1:3" x14ac:dyDescent="0.4">
      <c r="A2420" s="1">
        <v>45700</v>
      </c>
      <c r="B2420">
        <f>YEAR(カレンダー[[#This Row],[日付]])</f>
        <v>2025</v>
      </c>
      <c r="C2420">
        <f>MONTH(カレンダー[[#This Row],[日付]])</f>
        <v>2</v>
      </c>
    </row>
    <row r="2421" spans="1:3" x14ac:dyDescent="0.4">
      <c r="A2421" s="1">
        <v>45701</v>
      </c>
      <c r="B2421">
        <f>YEAR(カレンダー[[#This Row],[日付]])</f>
        <v>2025</v>
      </c>
      <c r="C2421">
        <f>MONTH(カレンダー[[#This Row],[日付]])</f>
        <v>2</v>
      </c>
    </row>
    <row r="2422" spans="1:3" x14ac:dyDescent="0.4">
      <c r="A2422" s="1">
        <v>45702</v>
      </c>
      <c r="B2422">
        <f>YEAR(カレンダー[[#This Row],[日付]])</f>
        <v>2025</v>
      </c>
      <c r="C2422">
        <f>MONTH(カレンダー[[#This Row],[日付]])</f>
        <v>2</v>
      </c>
    </row>
    <row r="2423" spans="1:3" x14ac:dyDescent="0.4">
      <c r="A2423" s="1">
        <v>45703</v>
      </c>
      <c r="B2423">
        <f>YEAR(カレンダー[[#This Row],[日付]])</f>
        <v>2025</v>
      </c>
      <c r="C2423">
        <f>MONTH(カレンダー[[#This Row],[日付]])</f>
        <v>2</v>
      </c>
    </row>
    <row r="2424" spans="1:3" x14ac:dyDescent="0.4">
      <c r="A2424" s="1">
        <v>45704</v>
      </c>
      <c r="B2424">
        <f>YEAR(カレンダー[[#This Row],[日付]])</f>
        <v>2025</v>
      </c>
      <c r="C2424">
        <f>MONTH(カレンダー[[#This Row],[日付]])</f>
        <v>2</v>
      </c>
    </row>
    <row r="2425" spans="1:3" x14ac:dyDescent="0.4">
      <c r="A2425" s="1">
        <v>45705</v>
      </c>
      <c r="B2425">
        <f>YEAR(カレンダー[[#This Row],[日付]])</f>
        <v>2025</v>
      </c>
      <c r="C2425">
        <f>MONTH(カレンダー[[#This Row],[日付]])</f>
        <v>2</v>
      </c>
    </row>
    <row r="2426" spans="1:3" x14ac:dyDescent="0.4">
      <c r="A2426" s="1">
        <v>45706</v>
      </c>
      <c r="B2426">
        <f>YEAR(カレンダー[[#This Row],[日付]])</f>
        <v>2025</v>
      </c>
      <c r="C2426">
        <f>MONTH(カレンダー[[#This Row],[日付]])</f>
        <v>2</v>
      </c>
    </row>
    <row r="2427" spans="1:3" x14ac:dyDescent="0.4">
      <c r="A2427" s="1">
        <v>45707</v>
      </c>
      <c r="B2427">
        <f>YEAR(カレンダー[[#This Row],[日付]])</f>
        <v>2025</v>
      </c>
      <c r="C2427">
        <f>MONTH(カレンダー[[#This Row],[日付]])</f>
        <v>2</v>
      </c>
    </row>
    <row r="2428" spans="1:3" x14ac:dyDescent="0.4">
      <c r="A2428" s="1">
        <v>45708</v>
      </c>
      <c r="B2428">
        <f>YEAR(カレンダー[[#This Row],[日付]])</f>
        <v>2025</v>
      </c>
      <c r="C2428">
        <f>MONTH(カレンダー[[#This Row],[日付]])</f>
        <v>2</v>
      </c>
    </row>
    <row r="2429" spans="1:3" x14ac:dyDescent="0.4">
      <c r="A2429" s="1">
        <v>45709</v>
      </c>
      <c r="B2429">
        <f>YEAR(カレンダー[[#This Row],[日付]])</f>
        <v>2025</v>
      </c>
      <c r="C2429">
        <f>MONTH(カレンダー[[#This Row],[日付]])</f>
        <v>2</v>
      </c>
    </row>
    <row r="2430" spans="1:3" x14ac:dyDescent="0.4">
      <c r="A2430" s="1">
        <v>45710</v>
      </c>
      <c r="B2430">
        <f>YEAR(カレンダー[[#This Row],[日付]])</f>
        <v>2025</v>
      </c>
      <c r="C2430">
        <f>MONTH(カレンダー[[#This Row],[日付]])</f>
        <v>2</v>
      </c>
    </row>
    <row r="2431" spans="1:3" x14ac:dyDescent="0.4">
      <c r="A2431" s="1">
        <v>45711</v>
      </c>
      <c r="B2431">
        <f>YEAR(カレンダー[[#This Row],[日付]])</f>
        <v>2025</v>
      </c>
      <c r="C2431">
        <f>MONTH(カレンダー[[#This Row],[日付]])</f>
        <v>2</v>
      </c>
    </row>
    <row r="2432" spans="1:3" x14ac:dyDescent="0.4">
      <c r="A2432" s="1">
        <v>45712</v>
      </c>
      <c r="B2432">
        <f>YEAR(カレンダー[[#This Row],[日付]])</f>
        <v>2025</v>
      </c>
      <c r="C2432">
        <f>MONTH(カレンダー[[#This Row],[日付]])</f>
        <v>2</v>
      </c>
    </row>
    <row r="2433" spans="1:3" x14ac:dyDescent="0.4">
      <c r="A2433" s="1">
        <v>45713</v>
      </c>
      <c r="B2433">
        <f>YEAR(カレンダー[[#This Row],[日付]])</f>
        <v>2025</v>
      </c>
      <c r="C2433">
        <f>MONTH(カレンダー[[#This Row],[日付]])</f>
        <v>2</v>
      </c>
    </row>
    <row r="2434" spans="1:3" x14ac:dyDescent="0.4">
      <c r="A2434" s="1">
        <v>45714</v>
      </c>
      <c r="B2434">
        <f>YEAR(カレンダー[[#This Row],[日付]])</f>
        <v>2025</v>
      </c>
      <c r="C2434">
        <f>MONTH(カレンダー[[#This Row],[日付]])</f>
        <v>2</v>
      </c>
    </row>
    <row r="2435" spans="1:3" x14ac:dyDescent="0.4">
      <c r="A2435" s="1">
        <v>45715</v>
      </c>
      <c r="B2435">
        <f>YEAR(カレンダー[[#This Row],[日付]])</f>
        <v>2025</v>
      </c>
      <c r="C2435">
        <f>MONTH(カレンダー[[#This Row],[日付]])</f>
        <v>2</v>
      </c>
    </row>
    <row r="2436" spans="1:3" x14ac:dyDescent="0.4">
      <c r="A2436" s="1">
        <v>45716</v>
      </c>
      <c r="B2436">
        <f>YEAR(カレンダー[[#This Row],[日付]])</f>
        <v>2025</v>
      </c>
      <c r="C2436">
        <f>MONTH(カレンダー[[#This Row],[日付]])</f>
        <v>2</v>
      </c>
    </row>
    <row r="2437" spans="1:3" x14ac:dyDescent="0.4">
      <c r="A2437" s="1">
        <v>45717</v>
      </c>
      <c r="B2437">
        <f>YEAR(カレンダー[[#This Row],[日付]])</f>
        <v>2025</v>
      </c>
      <c r="C2437">
        <f>MONTH(カレンダー[[#This Row],[日付]])</f>
        <v>3</v>
      </c>
    </row>
    <row r="2438" spans="1:3" x14ac:dyDescent="0.4">
      <c r="A2438" s="1">
        <v>45718</v>
      </c>
      <c r="B2438">
        <f>YEAR(カレンダー[[#This Row],[日付]])</f>
        <v>2025</v>
      </c>
      <c r="C2438">
        <f>MONTH(カレンダー[[#This Row],[日付]])</f>
        <v>3</v>
      </c>
    </row>
    <row r="2439" spans="1:3" x14ac:dyDescent="0.4">
      <c r="A2439" s="1">
        <v>45719</v>
      </c>
      <c r="B2439">
        <f>YEAR(カレンダー[[#This Row],[日付]])</f>
        <v>2025</v>
      </c>
      <c r="C2439">
        <f>MONTH(カレンダー[[#This Row],[日付]])</f>
        <v>3</v>
      </c>
    </row>
    <row r="2440" spans="1:3" x14ac:dyDescent="0.4">
      <c r="A2440" s="1">
        <v>45720</v>
      </c>
      <c r="B2440">
        <f>YEAR(カレンダー[[#This Row],[日付]])</f>
        <v>2025</v>
      </c>
      <c r="C2440">
        <f>MONTH(カレンダー[[#This Row],[日付]])</f>
        <v>3</v>
      </c>
    </row>
    <row r="2441" spans="1:3" x14ac:dyDescent="0.4">
      <c r="A2441" s="1">
        <v>45721</v>
      </c>
      <c r="B2441">
        <f>YEAR(カレンダー[[#This Row],[日付]])</f>
        <v>2025</v>
      </c>
      <c r="C2441">
        <f>MONTH(カレンダー[[#This Row],[日付]])</f>
        <v>3</v>
      </c>
    </row>
    <row r="2442" spans="1:3" x14ac:dyDescent="0.4">
      <c r="A2442" s="1">
        <v>45722</v>
      </c>
      <c r="B2442">
        <f>YEAR(カレンダー[[#This Row],[日付]])</f>
        <v>2025</v>
      </c>
      <c r="C2442">
        <f>MONTH(カレンダー[[#This Row],[日付]])</f>
        <v>3</v>
      </c>
    </row>
    <row r="2443" spans="1:3" x14ac:dyDescent="0.4">
      <c r="A2443" s="1">
        <v>45723</v>
      </c>
      <c r="B2443">
        <f>YEAR(カレンダー[[#This Row],[日付]])</f>
        <v>2025</v>
      </c>
      <c r="C2443">
        <f>MONTH(カレンダー[[#This Row],[日付]])</f>
        <v>3</v>
      </c>
    </row>
    <row r="2444" spans="1:3" x14ac:dyDescent="0.4">
      <c r="A2444" s="1">
        <v>45724</v>
      </c>
      <c r="B2444">
        <f>YEAR(カレンダー[[#This Row],[日付]])</f>
        <v>2025</v>
      </c>
      <c r="C2444">
        <f>MONTH(カレンダー[[#This Row],[日付]])</f>
        <v>3</v>
      </c>
    </row>
    <row r="2445" spans="1:3" x14ac:dyDescent="0.4">
      <c r="A2445" s="1">
        <v>45725</v>
      </c>
      <c r="B2445">
        <f>YEAR(カレンダー[[#This Row],[日付]])</f>
        <v>2025</v>
      </c>
      <c r="C2445">
        <f>MONTH(カレンダー[[#This Row],[日付]])</f>
        <v>3</v>
      </c>
    </row>
    <row r="2446" spans="1:3" x14ac:dyDescent="0.4">
      <c r="A2446" s="1">
        <v>45726</v>
      </c>
      <c r="B2446">
        <f>YEAR(カレンダー[[#This Row],[日付]])</f>
        <v>2025</v>
      </c>
      <c r="C2446">
        <f>MONTH(カレンダー[[#This Row],[日付]])</f>
        <v>3</v>
      </c>
    </row>
    <row r="2447" spans="1:3" x14ac:dyDescent="0.4">
      <c r="A2447" s="1">
        <v>45727</v>
      </c>
      <c r="B2447">
        <f>YEAR(カレンダー[[#This Row],[日付]])</f>
        <v>2025</v>
      </c>
      <c r="C2447">
        <f>MONTH(カレンダー[[#This Row],[日付]])</f>
        <v>3</v>
      </c>
    </row>
    <row r="2448" spans="1:3" x14ac:dyDescent="0.4">
      <c r="A2448" s="1">
        <v>45728</v>
      </c>
      <c r="B2448">
        <f>YEAR(カレンダー[[#This Row],[日付]])</f>
        <v>2025</v>
      </c>
      <c r="C2448">
        <f>MONTH(カレンダー[[#This Row],[日付]])</f>
        <v>3</v>
      </c>
    </row>
    <row r="2449" spans="1:3" x14ac:dyDescent="0.4">
      <c r="A2449" s="1">
        <v>45729</v>
      </c>
      <c r="B2449">
        <f>YEAR(カレンダー[[#This Row],[日付]])</f>
        <v>2025</v>
      </c>
      <c r="C2449">
        <f>MONTH(カレンダー[[#This Row],[日付]])</f>
        <v>3</v>
      </c>
    </row>
    <row r="2450" spans="1:3" x14ac:dyDescent="0.4">
      <c r="A2450" s="1">
        <v>45730</v>
      </c>
      <c r="B2450">
        <f>YEAR(カレンダー[[#This Row],[日付]])</f>
        <v>2025</v>
      </c>
      <c r="C2450">
        <f>MONTH(カレンダー[[#This Row],[日付]])</f>
        <v>3</v>
      </c>
    </row>
    <row r="2451" spans="1:3" x14ac:dyDescent="0.4">
      <c r="A2451" s="1">
        <v>45731</v>
      </c>
      <c r="B2451">
        <f>YEAR(カレンダー[[#This Row],[日付]])</f>
        <v>2025</v>
      </c>
      <c r="C2451">
        <f>MONTH(カレンダー[[#This Row],[日付]])</f>
        <v>3</v>
      </c>
    </row>
    <row r="2452" spans="1:3" x14ac:dyDescent="0.4">
      <c r="A2452" s="1">
        <v>45732</v>
      </c>
      <c r="B2452">
        <f>YEAR(カレンダー[[#This Row],[日付]])</f>
        <v>2025</v>
      </c>
      <c r="C2452">
        <f>MONTH(カレンダー[[#This Row],[日付]])</f>
        <v>3</v>
      </c>
    </row>
    <row r="2453" spans="1:3" x14ac:dyDescent="0.4">
      <c r="A2453" s="1">
        <v>45733</v>
      </c>
      <c r="B2453">
        <f>YEAR(カレンダー[[#This Row],[日付]])</f>
        <v>2025</v>
      </c>
      <c r="C2453">
        <f>MONTH(カレンダー[[#This Row],[日付]])</f>
        <v>3</v>
      </c>
    </row>
    <row r="2454" spans="1:3" x14ac:dyDescent="0.4">
      <c r="A2454" s="1">
        <v>45734</v>
      </c>
      <c r="B2454">
        <f>YEAR(カレンダー[[#This Row],[日付]])</f>
        <v>2025</v>
      </c>
      <c r="C2454">
        <f>MONTH(カレンダー[[#This Row],[日付]])</f>
        <v>3</v>
      </c>
    </row>
    <row r="2455" spans="1:3" x14ac:dyDescent="0.4">
      <c r="A2455" s="1">
        <v>45735</v>
      </c>
      <c r="B2455">
        <f>YEAR(カレンダー[[#This Row],[日付]])</f>
        <v>2025</v>
      </c>
      <c r="C2455">
        <f>MONTH(カレンダー[[#This Row],[日付]])</f>
        <v>3</v>
      </c>
    </row>
    <row r="2456" spans="1:3" x14ac:dyDescent="0.4">
      <c r="A2456" s="1">
        <v>45736</v>
      </c>
      <c r="B2456">
        <f>YEAR(カレンダー[[#This Row],[日付]])</f>
        <v>2025</v>
      </c>
      <c r="C2456">
        <f>MONTH(カレンダー[[#This Row],[日付]])</f>
        <v>3</v>
      </c>
    </row>
    <row r="2457" spans="1:3" x14ac:dyDescent="0.4">
      <c r="A2457" s="1">
        <v>45737</v>
      </c>
      <c r="B2457">
        <f>YEAR(カレンダー[[#This Row],[日付]])</f>
        <v>2025</v>
      </c>
      <c r="C2457">
        <f>MONTH(カレンダー[[#This Row],[日付]])</f>
        <v>3</v>
      </c>
    </row>
    <row r="2458" spans="1:3" x14ac:dyDescent="0.4">
      <c r="A2458" s="1">
        <v>45738</v>
      </c>
      <c r="B2458">
        <f>YEAR(カレンダー[[#This Row],[日付]])</f>
        <v>2025</v>
      </c>
      <c r="C2458">
        <f>MONTH(カレンダー[[#This Row],[日付]])</f>
        <v>3</v>
      </c>
    </row>
    <row r="2459" spans="1:3" x14ac:dyDescent="0.4">
      <c r="A2459" s="1">
        <v>45739</v>
      </c>
      <c r="B2459">
        <f>YEAR(カレンダー[[#This Row],[日付]])</f>
        <v>2025</v>
      </c>
      <c r="C2459">
        <f>MONTH(カレンダー[[#This Row],[日付]])</f>
        <v>3</v>
      </c>
    </row>
    <row r="2460" spans="1:3" x14ac:dyDescent="0.4">
      <c r="A2460" s="1">
        <v>45740</v>
      </c>
      <c r="B2460">
        <f>YEAR(カレンダー[[#This Row],[日付]])</f>
        <v>2025</v>
      </c>
      <c r="C2460">
        <f>MONTH(カレンダー[[#This Row],[日付]])</f>
        <v>3</v>
      </c>
    </row>
    <row r="2461" spans="1:3" x14ac:dyDescent="0.4">
      <c r="A2461" s="1">
        <v>45741</v>
      </c>
      <c r="B2461">
        <f>YEAR(カレンダー[[#This Row],[日付]])</f>
        <v>2025</v>
      </c>
      <c r="C2461">
        <f>MONTH(カレンダー[[#This Row],[日付]])</f>
        <v>3</v>
      </c>
    </row>
    <row r="2462" spans="1:3" x14ac:dyDescent="0.4">
      <c r="A2462" s="1">
        <v>45742</v>
      </c>
      <c r="B2462">
        <f>YEAR(カレンダー[[#This Row],[日付]])</f>
        <v>2025</v>
      </c>
      <c r="C2462">
        <f>MONTH(カレンダー[[#This Row],[日付]])</f>
        <v>3</v>
      </c>
    </row>
    <row r="2463" spans="1:3" x14ac:dyDescent="0.4">
      <c r="A2463" s="1">
        <v>45743</v>
      </c>
      <c r="B2463">
        <f>YEAR(カレンダー[[#This Row],[日付]])</f>
        <v>2025</v>
      </c>
      <c r="C2463">
        <f>MONTH(カレンダー[[#This Row],[日付]])</f>
        <v>3</v>
      </c>
    </row>
    <row r="2464" spans="1:3" x14ac:dyDescent="0.4">
      <c r="A2464" s="1">
        <v>45744</v>
      </c>
      <c r="B2464">
        <f>YEAR(カレンダー[[#This Row],[日付]])</f>
        <v>2025</v>
      </c>
      <c r="C2464">
        <f>MONTH(カレンダー[[#This Row],[日付]])</f>
        <v>3</v>
      </c>
    </row>
    <row r="2465" spans="1:3" x14ac:dyDescent="0.4">
      <c r="A2465" s="1">
        <v>45745</v>
      </c>
      <c r="B2465">
        <f>YEAR(カレンダー[[#This Row],[日付]])</f>
        <v>2025</v>
      </c>
      <c r="C2465">
        <f>MONTH(カレンダー[[#This Row],[日付]])</f>
        <v>3</v>
      </c>
    </row>
    <row r="2466" spans="1:3" x14ac:dyDescent="0.4">
      <c r="A2466" s="1">
        <v>45746</v>
      </c>
      <c r="B2466">
        <f>YEAR(カレンダー[[#This Row],[日付]])</f>
        <v>2025</v>
      </c>
      <c r="C2466">
        <f>MONTH(カレンダー[[#This Row],[日付]])</f>
        <v>3</v>
      </c>
    </row>
    <row r="2467" spans="1:3" x14ac:dyDescent="0.4">
      <c r="A2467" s="1">
        <v>45747</v>
      </c>
      <c r="B2467">
        <f>YEAR(カレンダー[[#This Row],[日付]])</f>
        <v>2025</v>
      </c>
      <c r="C2467">
        <f>MONTH(カレンダー[[#This Row],[日付]])</f>
        <v>3</v>
      </c>
    </row>
    <row r="2468" spans="1:3" x14ac:dyDescent="0.4">
      <c r="A2468" s="1">
        <v>45748</v>
      </c>
      <c r="B2468">
        <f>YEAR(カレンダー[[#This Row],[日付]])</f>
        <v>2025</v>
      </c>
      <c r="C2468">
        <f>MONTH(カレンダー[[#This Row],[日付]])</f>
        <v>4</v>
      </c>
    </row>
    <row r="2469" spans="1:3" x14ac:dyDescent="0.4">
      <c r="A2469" s="1">
        <v>45749</v>
      </c>
      <c r="B2469">
        <f>YEAR(カレンダー[[#This Row],[日付]])</f>
        <v>2025</v>
      </c>
      <c r="C2469">
        <f>MONTH(カレンダー[[#This Row],[日付]])</f>
        <v>4</v>
      </c>
    </row>
    <row r="2470" spans="1:3" x14ac:dyDescent="0.4">
      <c r="A2470" s="1">
        <v>45750</v>
      </c>
      <c r="B2470">
        <f>YEAR(カレンダー[[#This Row],[日付]])</f>
        <v>2025</v>
      </c>
      <c r="C2470">
        <f>MONTH(カレンダー[[#This Row],[日付]])</f>
        <v>4</v>
      </c>
    </row>
    <row r="2471" spans="1:3" x14ac:dyDescent="0.4">
      <c r="A2471" s="1">
        <v>45751</v>
      </c>
      <c r="B2471">
        <f>YEAR(カレンダー[[#This Row],[日付]])</f>
        <v>2025</v>
      </c>
      <c r="C2471">
        <f>MONTH(カレンダー[[#This Row],[日付]])</f>
        <v>4</v>
      </c>
    </row>
    <row r="2472" spans="1:3" x14ac:dyDescent="0.4">
      <c r="A2472" s="1">
        <v>45752</v>
      </c>
      <c r="B2472">
        <f>YEAR(カレンダー[[#This Row],[日付]])</f>
        <v>2025</v>
      </c>
      <c r="C2472">
        <f>MONTH(カレンダー[[#This Row],[日付]])</f>
        <v>4</v>
      </c>
    </row>
    <row r="2473" spans="1:3" x14ac:dyDescent="0.4">
      <c r="A2473" s="1">
        <v>45753</v>
      </c>
      <c r="B2473">
        <f>YEAR(カレンダー[[#This Row],[日付]])</f>
        <v>2025</v>
      </c>
      <c r="C2473">
        <f>MONTH(カレンダー[[#This Row],[日付]])</f>
        <v>4</v>
      </c>
    </row>
    <row r="2474" spans="1:3" x14ac:dyDescent="0.4">
      <c r="A2474" s="1">
        <v>45754</v>
      </c>
      <c r="B2474">
        <f>YEAR(カレンダー[[#This Row],[日付]])</f>
        <v>2025</v>
      </c>
      <c r="C2474">
        <f>MONTH(カレンダー[[#This Row],[日付]])</f>
        <v>4</v>
      </c>
    </row>
    <row r="2475" spans="1:3" x14ac:dyDescent="0.4">
      <c r="A2475" s="1">
        <v>45755</v>
      </c>
      <c r="B2475">
        <f>YEAR(カレンダー[[#This Row],[日付]])</f>
        <v>2025</v>
      </c>
      <c r="C2475">
        <f>MONTH(カレンダー[[#This Row],[日付]])</f>
        <v>4</v>
      </c>
    </row>
    <row r="2476" spans="1:3" x14ac:dyDescent="0.4">
      <c r="A2476" s="1">
        <v>45756</v>
      </c>
      <c r="B2476">
        <f>YEAR(カレンダー[[#This Row],[日付]])</f>
        <v>2025</v>
      </c>
      <c r="C2476">
        <f>MONTH(カレンダー[[#This Row],[日付]])</f>
        <v>4</v>
      </c>
    </row>
    <row r="2477" spans="1:3" x14ac:dyDescent="0.4">
      <c r="A2477" s="1">
        <v>45757</v>
      </c>
      <c r="B2477">
        <f>YEAR(カレンダー[[#This Row],[日付]])</f>
        <v>2025</v>
      </c>
      <c r="C2477">
        <f>MONTH(カレンダー[[#This Row],[日付]])</f>
        <v>4</v>
      </c>
    </row>
    <row r="2478" spans="1:3" x14ac:dyDescent="0.4">
      <c r="A2478" s="1">
        <v>45758</v>
      </c>
      <c r="B2478">
        <f>YEAR(カレンダー[[#This Row],[日付]])</f>
        <v>2025</v>
      </c>
      <c r="C2478">
        <f>MONTH(カレンダー[[#This Row],[日付]])</f>
        <v>4</v>
      </c>
    </row>
    <row r="2479" spans="1:3" x14ac:dyDescent="0.4">
      <c r="A2479" s="1">
        <v>45759</v>
      </c>
      <c r="B2479">
        <f>YEAR(カレンダー[[#This Row],[日付]])</f>
        <v>2025</v>
      </c>
      <c r="C2479">
        <f>MONTH(カレンダー[[#This Row],[日付]])</f>
        <v>4</v>
      </c>
    </row>
    <row r="2480" spans="1:3" x14ac:dyDescent="0.4">
      <c r="A2480" s="1">
        <v>45760</v>
      </c>
      <c r="B2480">
        <f>YEAR(カレンダー[[#This Row],[日付]])</f>
        <v>2025</v>
      </c>
      <c r="C2480">
        <f>MONTH(カレンダー[[#This Row],[日付]])</f>
        <v>4</v>
      </c>
    </row>
    <row r="2481" spans="1:3" x14ac:dyDescent="0.4">
      <c r="A2481" s="1">
        <v>45761</v>
      </c>
      <c r="B2481">
        <f>YEAR(カレンダー[[#This Row],[日付]])</f>
        <v>2025</v>
      </c>
      <c r="C2481">
        <f>MONTH(カレンダー[[#This Row],[日付]])</f>
        <v>4</v>
      </c>
    </row>
    <row r="2482" spans="1:3" x14ac:dyDescent="0.4">
      <c r="A2482" s="1">
        <v>45762</v>
      </c>
      <c r="B2482">
        <f>YEAR(カレンダー[[#This Row],[日付]])</f>
        <v>2025</v>
      </c>
      <c r="C2482">
        <f>MONTH(カレンダー[[#This Row],[日付]])</f>
        <v>4</v>
      </c>
    </row>
    <row r="2483" spans="1:3" x14ac:dyDescent="0.4">
      <c r="A2483" s="1">
        <v>45763</v>
      </c>
      <c r="B2483">
        <f>YEAR(カレンダー[[#This Row],[日付]])</f>
        <v>2025</v>
      </c>
      <c r="C2483">
        <f>MONTH(カレンダー[[#This Row],[日付]])</f>
        <v>4</v>
      </c>
    </row>
    <row r="2484" spans="1:3" x14ac:dyDescent="0.4">
      <c r="A2484" s="1">
        <v>45764</v>
      </c>
      <c r="B2484">
        <f>YEAR(カレンダー[[#This Row],[日付]])</f>
        <v>2025</v>
      </c>
      <c r="C2484">
        <f>MONTH(カレンダー[[#This Row],[日付]])</f>
        <v>4</v>
      </c>
    </row>
    <row r="2485" spans="1:3" x14ac:dyDescent="0.4">
      <c r="A2485" s="1">
        <v>45765</v>
      </c>
      <c r="B2485">
        <f>YEAR(カレンダー[[#This Row],[日付]])</f>
        <v>2025</v>
      </c>
      <c r="C2485">
        <f>MONTH(カレンダー[[#This Row],[日付]])</f>
        <v>4</v>
      </c>
    </row>
    <row r="2486" spans="1:3" x14ac:dyDescent="0.4">
      <c r="A2486" s="1">
        <v>45766</v>
      </c>
      <c r="B2486">
        <f>YEAR(カレンダー[[#This Row],[日付]])</f>
        <v>2025</v>
      </c>
      <c r="C2486">
        <f>MONTH(カレンダー[[#This Row],[日付]])</f>
        <v>4</v>
      </c>
    </row>
    <row r="2487" spans="1:3" x14ac:dyDescent="0.4">
      <c r="A2487" s="1">
        <v>45767</v>
      </c>
      <c r="B2487">
        <f>YEAR(カレンダー[[#This Row],[日付]])</f>
        <v>2025</v>
      </c>
      <c r="C2487">
        <f>MONTH(カレンダー[[#This Row],[日付]])</f>
        <v>4</v>
      </c>
    </row>
    <row r="2488" spans="1:3" x14ac:dyDescent="0.4">
      <c r="A2488" s="1">
        <v>45768</v>
      </c>
      <c r="B2488">
        <f>YEAR(カレンダー[[#This Row],[日付]])</f>
        <v>2025</v>
      </c>
      <c r="C2488">
        <f>MONTH(カレンダー[[#This Row],[日付]])</f>
        <v>4</v>
      </c>
    </row>
    <row r="2489" spans="1:3" x14ac:dyDescent="0.4">
      <c r="A2489" s="1">
        <v>45769</v>
      </c>
      <c r="B2489">
        <f>YEAR(カレンダー[[#This Row],[日付]])</f>
        <v>2025</v>
      </c>
      <c r="C2489">
        <f>MONTH(カレンダー[[#This Row],[日付]])</f>
        <v>4</v>
      </c>
    </row>
    <row r="2490" spans="1:3" x14ac:dyDescent="0.4">
      <c r="A2490" s="1">
        <v>45770</v>
      </c>
      <c r="B2490">
        <f>YEAR(カレンダー[[#This Row],[日付]])</f>
        <v>2025</v>
      </c>
      <c r="C2490">
        <f>MONTH(カレンダー[[#This Row],[日付]])</f>
        <v>4</v>
      </c>
    </row>
    <row r="2491" spans="1:3" x14ac:dyDescent="0.4">
      <c r="A2491" s="1">
        <v>45771</v>
      </c>
      <c r="B2491">
        <f>YEAR(カレンダー[[#This Row],[日付]])</f>
        <v>2025</v>
      </c>
      <c r="C2491">
        <f>MONTH(カレンダー[[#This Row],[日付]])</f>
        <v>4</v>
      </c>
    </row>
    <row r="2492" spans="1:3" x14ac:dyDescent="0.4">
      <c r="A2492" s="1">
        <v>45772</v>
      </c>
      <c r="B2492">
        <f>YEAR(カレンダー[[#This Row],[日付]])</f>
        <v>2025</v>
      </c>
      <c r="C2492">
        <f>MONTH(カレンダー[[#This Row],[日付]])</f>
        <v>4</v>
      </c>
    </row>
    <row r="2493" spans="1:3" x14ac:dyDescent="0.4">
      <c r="A2493" s="1">
        <v>45773</v>
      </c>
      <c r="B2493">
        <f>YEAR(カレンダー[[#This Row],[日付]])</f>
        <v>2025</v>
      </c>
      <c r="C2493">
        <f>MONTH(カレンダー[[#This Row],[日付]])</f>
        <v>4</v>
      </c>
    </row>
    <row r="2494" spans="1:3" x14ac:dyDescent="0.4">
      <c r="A2494" s="1">
        <v>45774</v>
      </c>
      <c r="B2494">
        <f>YEAR(カレンダー[[#This Row],[日付]])</f>
        <v>2025</v>
      </c>
      <c r="C2494">
        <f>MONTH(カレンダー[[#This Row],[日付]])</f>
        <v>4</v>
      </c>
    </row>
    <row r="2495" spans="1:3" x14ac:dyDescent="0.4">
      <c r="A2495" s="1">
        <v>45775</v>
      </c>
      <c r="B2495">
        <f>YEAR(カレンダー[[#This Row],[日付]])</f>
        <v>2025</v>
      </c>
      <c r="C2495">
        <f>MONTH(カレンダー[[#This Row],[日付]])</f>
        <v>4</v>
      </c>
    </row>
    <row r="2496" spans="1:3" x14ac:dyDescent="0.4">
      <c r="A2496" s="1">
        <v>45776</v>
      </c>
      <c r="B2496">
        <f>YEAR(カレンダー[[#This Row],[日付]])</f>
        <v>2025</v>
      </c>
      <c r="C2496">
        <f>MONTH(カレンダー[[#This Row],[日付]])</f>
        <v>4</v>
      </c>
    </row>
    <row r="2497" spans="1:3" x14ac:dyDescent="0.4">
      <c r="A2497" s="1">
        <v>45777</v>
      </c>
      <c r="B2497">
        <f>YEAR(カレンダー[[#This Row],[日付]])</f>
        <v>2025</v>
      </c>
      <c r="C2497">
        <f>MONTH(カレンダー[[#This Row],[日付]])</f>
        <v>4</v>
      </c>
    </row>
    <row r="2498" spans="1:3" x14ac:dyDescent="0.4">
      <c r="A2498" s="1">
        <v>45778</v>
      </c>
      <c r="B2498">
        <f>YEAR(カレンダー[[#This Row],[日付]])</f>
        <v>2025</v>
      </c>
      <c r="C2498">
        <f>MONTH(カレンダー[[#This Row],[日付]])</f>
        <v>5</v>
      </c>
    </row>
    <row r="2499" spans="1:3" x14ac:dyDescent="0.4">
      <c r="A2499" s="1">
        <v>45779</v>
      </c>
      <c r="B2499">
        <f>YEAR(カレンダー[[#This Row],[日付]])</f>
        <v>2025</v>
      </c>
      <c r="C2499">
        <f>MONTH(カレンダー[[#This Row],[日付]])</f>
        <v>5</v>
      </c>
    </row>
    <row r="2500" spans="1:3" x14ac:dyDescent="0.4">
      <c r="A2500" s="1">
        <v>45780</v>
      </c>
      <c r="B2500">
        <f>YEAR(カレンダー[[#This Row],[日付]])</f>
        <v>2025</v>
      </c>
      <c r="C2500">
        <f>MONTH(カレンダー[[#This Row],[日付]])</f>
        <v>5</v>
      </c>
    </row>
    <row r="2501" spans="1:3" x14ac:dyDescent="0.4">
      <c r="A2501" s="1">
        <v>45781</v>
      </c>
      <c r="B2501">
        <f>YEAR(カレンダー[[#This Row],[日付]])</f>
        <v>2025</v>
      </c>
      <c r="C2501">
        <f>MONTH(カレンダー[[#This Row],[日付]])</f>
        <v>5</v>
      </c>
    </row>
    <row r="2502" spans="1:3" x14ac:dyDescent="0.4">
      <c r="A2502" s="1">
        <v>45782</v>
      </c>
      <c r="B2502">
        <f>YEAR(カレンダー[[#This Row],[日付]])</f>
        <v>2025</v>
      </c>
      <c r="C2502">
        <f>MONTH(カレンダー[[#This Row],[日付]])</f>
        <v>5</v>
      </c>
    </row>
    <row r="2503" spans="1:3" x14ac:dyDescent="0.4">
      <c r="A2503" s="1">
        <v>45783</v>
      </c>
      <c r="B2503">
        <f>YEAR(カレンダー[[#This Row],[日付]])</f>
        <v>2025</v>
      </c>
      <c r="C2503">
        <f>MONTH(カレンダー[[#This Row],[日付]])</f>
        <v>5</v>
      </c>
    </row>
    <row r="2504" spans="1:3" x14ac:dyDescent="0.4">
      <c r="A2504" s="1">
        <v>45784</v>
      </c>
      <c r="B2504">
        <f>YEAR(カレンダー[[#This Row],[日付]])</f>
        <v>2025</v>
      </c>
      <c r="C2504">
        <f>MONTH(カレンダー[[#This Row],[日付]])</f>
        <v>5</v>
      </c>
    </row>
    <row r="2505" spans="1:3" x14ac:dyDescent="0.4">
      <c r="A2505" s="1">
        <v>45785</v>
      </c>
      <c r="B2505">
        <f>YEAR(カレンダー[[#This Row],[日付]])</f>
        <v>2025</v>
      </c>
      <c r="C2505">
        <f>MONTH(カレンダー[[#This Row],[日付]])</f>
        <v>5</v>
      </c>
    </row>
    <row r="2506" spans="1:3" x14ac:dyDescent="0.4">
      <c r="A2506" s="1">
        <v>45786</v>
      </c>
      <c r="B2506">
        <f>YEAR(カレンダー[[#This Row],[日付]])</f>
        <v>2025</v>
      </c>
      <c r="C2506">
        <f>MONTH(カレンダー[[#This Row],[日付]])</f>
        <v>5</v>
      </c>
    </row>
    <row r="2507" spans="1:3" x14ac:dyDescent="0.4">
      <c r="A2507" s="1">
        <v>45787</v>
      </c>
      <c r="B2507">
        <f>YEAR(カレンダー[[#This Row],[日付]])</f>
        <v>2025</v>
      </c>
      <c r="C2507">
        <f>MONTH(カレンダー[[#This Row],[日付]])</f>
        <v>5</v>
      </c>
    </row>
    <row r="2508" spans="1:3" x14ac:dyDescent="0.4">
      <c r="A2508" s="1">
        <v>45788</v>
      </c>
      <c r="B2508">
        <f>YEAR(カレンダー[[#This Row],[日付]])</f>
        <v>2025</v>
      </c>
      <c r="C2508">
        <f>MONTH(カレンダー[[#This Row],[日付]])</f>
        <v>5</v>
      </c>
    </row>
    <row r="2509" spans="1:3" x14ac:dyDescent="0.4">
      <c r="A2509" s="1">
        <v>45789</v>
      </c>
      <c r="B2509">
        <f>YEAR(カレンダー[[#This Row],[日付]])</f>
        <v>2025</v>
      </c>
      <c r="C2509">
        <f>MONTH(カレンダー[[#This Row],[日付]])</f>
        <v>5</v>
      </c>
    </row>
    <row r="2510" spans="1:3" x14ac:dyDescent="0.4">
      <c r="A2510" s="1">
        <v>45790</v>
      </c>
      <c r="B2510">
        <f>YEAR(カレンダー[[#This Row],[日付]])</f>
        <v>2025</v>
      </c>
      <c r="C2510">
        <f>MONTH(カレンダー[[#This Row],[日付]])</f>
        <v>5</v>
      </c>
    </row>
    <row r="2511" spans="1:3" x14ac:dyDescent="0.4">
      <c r="A2511" s="1">
        <v>45791</v>
      </c>
      <c r="B2511">
        <f>YEAR(カレンダー[[#This Row],[日付]])</f>
        <v>2025</v>
      </c>
      <c r="C2511">
        <f>MONTH(カレンダー[[#This Row],[日付]])</f>
        <v>5</v>
      </c>
    </row>
    <row r="2512" spans="1:3" x14ac:dyDescent="0.4">
      <c r="A2512" s="1">
        <v>45792</v>
      </c>
      <c r="B2512">
        <f>YEAR(カレンダー[[#This Row],[日付]])</f>
        <v>2025</v>
      </c>
      <c r="C2512">
        <f>MONTH(カレンダー[[#This Row],[日付]])</f>
        <v>5</v>
      </c>
    </row>
    <row r="2513" spans="1:3" x14ac:dyDescent="0.4">
      <c r="A2513" s="1">
        <v>45793</v>
      </c>
      <c r="B2513">
        <f>YEAR(カレンダー[[#This Row],[日付]])</f>
        <v>2025</v>
      </c>
      <c r="C2513">
        <f>MONTH(カレンダー[[#This Row],[日付]])</f>
        <v>5</v>
      </c>
    </row>
    <row r="2514" spans="1:3" x14ac:dyDescent="0.4">
      <c r="A2514" s="1">
        <v>45794</v>
      </c>
      <c r="B2514">
        <f>YEAR(カレンダー[[#This Row],[日付]])</f>
        <v>2025</v>
      </c>
      <c r="C2514">
        <f>MONTH(カレンダー[[#This Row],[日付]])</f>
        <v>5</v>
      </c>
    </row>
    <row r="2515" spans="1:3" x14ac:dyDescent="0.4">
      <c r="A2515" s="1">
        <v>45795</v>
      </c>
      <c r="B2515">
        <f>YEAR(カレンダー[[#This Row],[日付]])</f>
        <v>2025</v>
      </c>
      <c r="C2515">
        <f>MONTH(カレンダー[[#This Row],[日付]])</f>
        <v>5</v>
      </c>
    </row>
    <row r="2516" spans="1:3" x14ac:dyDescent="0.4">
      <c r="A2516" s="1">
        <v>45796</v>
      </c>
      <c r="B2516">
        <f>YEAR(カレンダー[[#This Row],[日付]])</f>
        <v>2025</v>
      </c>
      <c r="C2516">
        <f>MONTH(カレンダー[[#This Row],[日付]])</f>
        <v>5</v>
      </c>
    </row>
    <row r="2517" spans="1:3" x14ac:dyDescent="0.4">
      <c r="A2517" s="1">
        <v>45797</v>
      </c>
      <c r="B2517">
        <f>YEAR(カレンダー[[#This Row],[日付]])</f>
        <v>2025</v>
      </c>
      <c r="C2517">
        <f>MONTH(カレンダー[[#This Row],[日付]])</f>
        <v>5</v>
      </c>
    </row>
    <row r="2518" spans="1:3" x14ac:dyDescent="0.4">
      <c r="A2518" s="1">
        <v>45798</v>
      </c>
      <c r="B2518">
        <f>YEAR(カレンダー[[#This Row],[日付]])</f>
        <v>2025</v>
      </c>
      <c r="C2518">
        <f>MONTH(カレンダー[[#This Row],[日付]])</f>
        <v>5</v>
      </c>
    </row>
    <row r="2519" spans="1:3" x14ac:dyDescent="0.4">
      <c r="A2519" s="1">
        <v>45799</v>
      </c>
      <c r="B2519">
        <f>YEAR(カレンダー[[#This Row],[日付]])</f>
        <v>2025</v>
      </c>
      <c r="C2519">
        <f>MONTH(カレンダー[[#This Row],[日付]])</f>
        <v>5</v>
      </c>
    </row>
    <row r="2520" spans="1:3" x14ac:dyDescent="0.4">
      <c r="A2520" s="1">
        <v>45800</v>
      </c>
      <c r="B2520">
        <f>YEAR(カレンダー[[#This Row],[日付]])</f>
        <v>2025</v>
      </c>
      <c r="C2520">
        <f>MONTH(カレンダー[[#This Row],[日付]])</f>
        <v>5</v>
      </c>
    </row>
    <row r="2521" spans="1:3" x14ac:dyDescent="0.4">
      <c r="A2521" s="1">
        <v>45801</v>
      </c>
      <c r="B2521">
        <f>YEAR(カレンダー[[#This Row],[日付]])</f>
        <v>2025</v>
      </c>
      <c r="C2521">
        <f>MONTH(カレンダー[[#This Row],[日付]])</f>
        <v>5</v>
      </c>
    </row>
    <row r="2522" spans="1:3" x14ac:dyDescent="0.4">
      <c r="A2522" s="1">
        <v>45802</v>
      </c>
      <c r="B2522">
        <f>YEAR(カレンダー[[#This Row],[日付]])</f>
        <v>2025</v>
      </c>
      <c r="C2522">
        <f>MONTH(カレンダー[[#This Row],[日付]])</f>
        <v>5</v>
      </c>
    </row>
    <row r="2523" spans="1:3" x14ac:dyDescent="0.4">
      <c r="A2523" s="1">
        <v>45803</v>
      </c>
      <c r="B2523">
        <f>YEAR(カレンダー[[#This Row],[日付]])</f>
        <v>2025</v>
      </c>
      <c r="C2523">
        <f>MONTH(カレンダー[[#This Row],[日付]])</f>
        <v>5</v>
      </c>
    </row>
    <row r="2524" spans="1:3" x14ac:dyDescent="0.4">
      <c r="A2524" s="1">
        <v>45804</v>
      </c>
      <c r="B2524">
        <f>YEAR(カレンダー[[#This Row],[日付]])</f>
        <v>2025</v>
      </c>
      <c r="C2524">
        <f>MONTH(カレンダー[[#This Row],[日付]])</f>
        <v>5</v>
      </c>
    </row>
    <row r="2525" spans="1:3" x14ac:dyDescent="0.4">
      <c r="A2525" s="1">
        <v>45805</v>
      </c>
      <c r="B2525">
        <f>YEAR(カレンダー[[#This Row],[日付]])</f>
        <v>2025</v>
      </c>
      <c r="C2525">
        <f>MONTH(カレンダー[[#This Row],[日付]])</f>
        <v>5</v>
      </c>
    </row>
    <row r="2526" spans="1:3" x14ac:dyDescent="0.4">
      <c r="A2526" s="1">
        <v>45806</v>
      </c>
      <c r="B2526">
        <f>YEAR(カレンダー[[#This Row],[日付]])</f>
        <v>2025</v>
      </c>
      <c r="C2526">
        <f>MONTH(カレンダー[[#This Row],[日付]])</f>
        <v>5</v>
      </c>
    </row>
    <row r="2527" spans="1:3" x14ac:dyDescent="0.4">
      <c r="A2527" s="1">
        <v>45807</v>
      </c>
      <c r="B2527">
        <f>YEAR(カレンダー[[#This Row],[日付]])</f>
        <v>2025</v>
      </c>
      <c r="C2527">
        <f>MONTH(カレンダー[[#This Row],[日付]])</f>
        <v>5</v>
      </c>
    </row>
    <row r="2528" spans="1:3" x14ac:dyDescent="0.4">
      <c r="A2528" s="1">
        <v>45808</v>
      </c>
      <c r="B2528">
        <f>YEAR(カレンダー[[#This Row],[日付]])</f>
        <v>2025</v>
      </c>
      <c r="C2528">
        <f>MONTH(カレンダー[[#This Row],[日付]])</f>
        <v>5</v>
      </c>
    </row>
    <row r="2529" spans="1:3" x14ac:dyDescent="0.4">
      <c r="A2529" s="1">
        <v>45809</v>
      </c>
      <c r="B2529">
        <f>YEAR(カレンダー[[#This Row],[日付]])</f>
        <v>2025</v>
      </c>
      <c r="C2529">
        <f>MONTH(カレンダー[[#This Row],[日付]])</f>
        <v>6</v>
      </c>
    </row>
    <row r="2530" spans="1:3" x14ac:dyDescent="0.4">
      <c r="A2530" s="1">
        <v>45810</v>
      </c>
      <c r="B2530">
        <f>YEAR(カレンダー[[#This Row],[日付]])</f>
        <v>2025</v>
      </c>
      <c r="C2530">
        <f>MONTH(カレンダー[[#This Row],[日付]])</f>
        <v>6</v>
      </c>
    </row>
    <row r="2531" spans="1:3" x14ac:dyDescent="0.4">
      <c r="A2531" s="1">
        <v>45811</v>
      </c>
      <c r="B2531">
        <f>YEAR(カレンダー[[#This Row],[日付]])</f>
        <v>2025</v>
      </c>
      <c r="C2531">
        <f>MONTH(カレンダー[[#This Row],[日付]])</f>
        <v>6</v>
      </c>
    </row>
    <row r="2532" spans="1:3" x14ac:dyDescent="0.4">
      <c r="A2532" s="1">
        <v>45812</v>
      </c>
      <c r="B2532">
        <f>YEAR(カレンダー[[#This Row],[日付]])</f>
        <v>2025</v>
      </c>
      <c r="C2532">
        <f>MONTH(カレンダー[[#This Row],[日付]])</f>
        <v>6</v>
      </c>
    </row>
    <row r="2533" spans="1:3" x14ac:dyDescent="0.4">
      <c r="A2533" s="1">
        <v>45813</v>
      </c>
      <c r="B2533">
        <f>YEAR(カレンダー[[#This Row],[日付]])</f>
        <v>2025</v>
      </c>
      <c r="C2533">
        <f>MONTH(カレンダー[[#This Row],[日付]])</f>
        <v>6</v>
      </c>
    </row>
    <row r="2534" spans="1:3" x14ac:dyDescent="0.4">
      <c r="A2534" s="1">
        <v>45814</v>
      </c>
      <c r="B2534">
        <f>YEAR(カレンダー[[#This Row],[日付]])</f>
        <v>2025</v>
      </c>
      <c r="C2534">
        <f>MONTH(カレンダー[[#This Row],[日付]])</f>
        <v>6</v>
      </c>
    </row>
    <row r="2535" spans="1:3" x14ac:dyDescent="0.4">
      <c r="A2535" s="1">
        <v>45815</v>
      </c>
      <c r="B2535">
        <f>YEAR(カレンダー[[#This Row],[日付]])</f>
        <v>2025</v>
      </c>
      <c r="C2535">
        <f>MONTH(カレンダー[[#This Row],[日付]])</f>
        <v>6</v>
      </c>
    </row>
    <row r="2536" spans="1:3" x14ac:dyDescent="0.4">
      <c r="A2536" s="1">
        <v>45816</v>
      </c>
      <c r="B2536">
        <f>YEAR(カレンダー[[#This Row],[日付]])</f>
        <v>2025</v>
      </c>
      <c r="C2536">
        <f>MONTH(カレンダー[[#This Row],[日付]])</f>
        <v>6</v>
      </c>
    </row>
    <row r="2537" spans="1:3" x14ac:dyDescent="0.4">
      <c r="A2537" s="1">
        <v>45817</v>
      </c>
      <c r="B2537">
        <f>YEAR(カレンダー[[#This Row],[日付]])</f>
        <v>2025</v>
      </c>
      <c r="C2537">
        <f>MONTH(カレンダー[[#This Row],[日付]])</f>
        <v>6</v>
      </c>
    </row>
    <row r="2538" spans="1:3" x14ac:dyDescent="0.4">
      <c r="A2538" s="1">
        <v>45818</v>
      </c>
      <c r="B2538">
        <f>YEAR(カレンダー[[#This Row],[日付]])</f>
        <v>2025</v>
      </c>
      <c r="C2538">
        <f>MONTH(カレンダー[[#This Row],[日付]])</f>
        <v>6</v>
      </c>
    </row>
    <row r="2539" spans="1:3" x14ac:dyDescent="0.4">
      <c r="A2539" s="1">
        <v>45819</v>
      </c>
      <c r="B2539">
        <f>YEAR(カレンダー[[#This Row],[日付]])</f>
        <v>2025</v>
      </c>
      <c r="C2539">
        <f>MONTH(カレンダー[[#This Row],[日付]])</f>
        <v>6</v>
      </c>
    </row>
    <row r="2540" spans="1:3" x14ac:dyDescent="0.4">
      <c r="A2540" s="1">
        <v>45820</v>
      </c>
      <c r="B2540">
        <f>YEAR(カレンダー[[#This Row],[日付]])</f>
        <v>2025</v>
      </c>
      <c r="C2540">
        <f>MONTH(カレンダー[[#This Row],[日付]])</f>
        <v>6</v>
      </c>
    </row>
    <row r="2541" spans="1:3" x14ac:dyDescent="0.4">
      <c r="A2541" s="1">
        <v>45821</v>
      </c>
      <c r="B2541">
        <f>YEAR(カレンダー[[#This Row],[日付]])</f>
        <v>2025</v>
      </c>
      <c r="C2541">
        <f>MONTH(カレンダー[[#This Row],[日付]])</f>
        <v>6</v>
      </c>
    </row>
    <row r="2542" spans="1:3" x14ac:dyDescent="0.4">
      <c r="A2542" s="1">
        <v>45822</v>
      </c>
      <c r="B2542">
        <f>YEAR(カレンダー[[#This Row],[日付]])</f>
        <v>2025</v>
      </c>
      <c r="C2542">
        <f>MONTH(カレンダー[[#This Row],[日付]])</f>
        <v>6</v>
      </c>
    </row>
    <row r="2543" spans="1:3" x14ac:dyDescent="0.4">
      <c r="A2543" s="1">
        <v>45823</v>
      </c>
      <c r="B2543">
        <f>YEAR(カレンダー[[#This Row],[日付]])</f>
        <v>2025</v>
      </c>
      <c r="C2543">
        <f>MONTH(カレンダー[[#This Row],[日付]])</f>
        <v>6</v>
      </c>
    </row>
    <row r="2544" spans="1:3" x14ac:dyDescent="0.4">
      <c r="A2544" s="1">
        <v>45824</v>
      </c>
      <c r="B2544">
        <f>YEAR(カレンダー[[#This Row],[日付]])</f>
        <v>2025</v>
      </c>
      <c r="C2544">
        <f>MONTH(カレンダー[[#This Row],[日付]])</f>
        <v>6</v>
      </c>
    </row>
    <row r="2545" spans="1:3" x14ac:dyDescent="0.4">
      <c r="A2545" s="1">
        <v>45825</v>
      </c>
      <c r="B2545">
        <f>YEAR(カレンダー[[#This Row],[日付]])</f>
        <v>2025</v>
      </c>
      <c r="C2545">
        <f>MONTH(カレンダー[[#This Row],[日付]])</f>
        <v>6</v>
      </c>
    </row>
    <row r="2546" spans="1:3" x14ac:dyDescent="0.4">
      <c r="A2546" s="1">
        <v>45826</v>
      </c>
      <c r="B2546">
        <f>YEAR(カレンダー[[#This Row],[日付]])</f>
        <v>2025</v>
      </c>
      <c r="C2546">
        <f>MONTH(カレンダー[[#This Row],[日付]])</f>
        <v>6</v>
      </c>
    </row>
    <row r="2547" spans="1:3" x14ac:dyDescent="0.4">
      <c r="A2547" s="1">
        <v>45827</v>
      </c>
      <c r="B2547">
        <f>YEAR(カレンダー[[#This Row],[日付]])</f>
        <v>2025</v>
      </c>
      <c r="C2547">
        <f>MONTH(カレンダー[[#This Row],[日付]])</f>
        <v>6</v>
      </c>
    </row>
    <row r="2548" spans="1:3" x14ac:dyDescent="0.4">
      <c r="A2548" s="1">
        <v>45828</v>
      </c>
      <c r="B2548">
        <f>YEAR(カレンダー[[#This Row],[日付]])</f>
        <v>2025</v>
      </c>
      <c r="C2548">
        <f>MONTH(カレンダー[[#This Row],[日付]])</f>
        <v>6</v>
      </c>
    </row>
    <row r="2549" spans="1:3" x14ac:dyDescent="0.4">
      <c r="A2549" s="1">
        <v>45829</v>
      </c>
      <c r="B2549">
        <f>YEAR(カレンダー[[#This Row],[日付]])</f>
        <v>2025</v>
      </c>
      <c r="C2549">
        <f>MONTH(カレンダー[[#This Row],[日付]])</f>
        <v>6</v>
      </c>
    </row>
    <row r="2550" spans="1:3" x14ac:dyDescent="0.4">
      <c r="A2550" s="1">
        <v>45830</v>
      </c>
      <c r="B2550">
        <f>YEAR(カレンダー[[#This Row],[日付]])</f>
        <v>2025</v>
      </c>
      <c r="C2550">
        <f>MONTH(カレンダー[[#This Row],[日付]])</f>
        <v>6</v>
      </c>
    </row>
    <row r="2551" spans="1:3" x14ac:dyDescent="0.4">
      <c r="A2551" s="1">
        <v>45831</v>
      </c>
      <c r="B2551">
        <f>YEAR(カレンダー[[#This Row],[日付]])</f>
        <v>2025</v>
      </c>
      <c r="C2551">
        <f>MONTH(カレンダー[[#This Row],[日付]])</f>
        <v>6</v>
      </c>
    </row>
    <row r="2552" spans="1:3" x14ac:dyDescent="0.4">
      <c r="A2552" s="1">
        <v>45832</v>
      </c>
      <c r="B2552">
        <f>YEAR(カレンダー[[#This Row],[日付]])</f>
        <v>2025</v>
      </c>
      <c r="C2552">
        <f>MONTH(カレンダー[[#This Row],[日付]])</f>
        <v>6</v>
      </c>
    </row>
    <row r="2553" spans="1:3" x14ac:dyDescent="0.4">
      <c r="A2553" s="1">
        <v>45833</v>
      </c>
      <c r="B2553">
        <f>YEAR(カレンダー[[#This Row],[日付]])</f>
        <v>2025</v>
      </c>
      <c r="C2553">
        <f>MONTH(カレンダー[[#This Row],[日付]])</f>
        <v>6</v>
      </c>
    </row>
    <row r="2554" spans="1:3" x14ac:dyDescent="0.4">
      <c r="A2554" s="1">
        <v>45834</v>
      </c>
      <c r="B2554">
        <f>YEAR(カレンダー[[#This Row],[日付]])</f>
        <v>2025</v>
      </c>
      <c r="C2554">
        <f>MONTH(カレンダー[[#This Row],[日付]])</f>
        <v>6</v>
      </c>
    </row>
    <row r="2555" spans="1:3" x14ac:dyDescent="0.4">
      <c r="A2555" s="1">
        <v>45835</v>
      </c>
      <c r="B2555">
        <f>YEAR(カレンダー[[#This Row],[日付]])</f>
        <v>2025</v>
      </c>
      <c r="C2555">
        <f>MONTH(カレンダー[[#This Row],[日付]])</f>
        <v>6</v>
      </c>
    </row>
    <row r="2556" spans="1:3" x14ac:dyDescent="0.4">
      <c r="A2556" s="1">
        <v>45836</v>
      </c>
      <c r="B2556">
        <f>YEAR(カレンダー[[#This Row],[日付]])</f>
        <v>2025</v>
      </c>
      <c r="C2556">
        <f>MONTH(カレンダー[[#This Row],[日付]])</f>
        <v>6</v>
      </c>
    </row>
    <row r="2557" spans="1:3" x14ac:dyDescent="0.4">
      <c r="A2557" s="1">
        <v>45837</v>
      </c>
      <c r="B2557">
        <f>YEAR(カレンダー[[#This Row],[日付]])</f>
        <v>2025</v>
      </c>
      <c r="C2557">
        <f>MONTH(カレンダー[[#This Row],[日付]])</f>
        <v>6</v>
      </c>
    </row>
    <row r="2558" spans="1:3" x14ac:dyDescent="0.4">
      <c r="A2558" s="1">
        <v>45838</v>
      </c>
      <c r="B2558">
        <f>YEAR(カレンダー[[#This Row],[日付]])</f>
        <v>2025</v>
      </c>
      <c r="C2558">
        <f>MONTH(カレンダー[[#This Row],[日付]])</f>
        <v>6</v>
      </c>
    </row>
    <row r="2559" spans="1:3" x14ac:dyDescent="0.4">
      <c r="A2559" s="1">
        <v>45839</v>
      </c>
      <c r="B2559">
        <f>YEAR(カレンダー[[#This Row],[日付]])</f>
        <v>2025</v>
      </c>
      <c r="C2559">
        <f>MONTH(カレンダー[[#This Row],[日付]])</f>
        <v>7</v>
      </c>
    </row>
    <row r="2560" spans="1:3" x14ac:dyDescent="0.4">
      <c r="A2560" s="1">
        <v>45840</v>
      </c>
      <c r="B2560">
        <f>YEAR(カレンダー[[#This Row],[日付]])</f>
        <v>2025</v>
      </c>
      <c r="C2560">
        <f>MONTH(カレンダー[[#This Row],[日付]])</f>
        <v>7</v>
      </c>
    </row>
    <row r="2561" spans="1:3" x14ac:dyDescent="0.4">
      <c r="A2561" s="1">
        <v>45841</v>
      </c>
      <c r="B2561">
        <f>YEAR(カレンダー[[#This Row],[日付]])</f>
        <v>2025</v>
      </c>
      <c r="C2561">
        <f>MONTH(カレンダー[[#This Row],[日付]])</f>
        <v>7</v>
      </c>
    </row>
    <row r="2562" spans="1:3" x14ac:dyDescent="0.4">
      <c r="A2562" s="1">
        <v>45842</v>
      </c>
      <c r="B2562">
        <f>YEAR(カレンダー[[#This Row],[日付]])</f>
        <v>2025</v>
      </c>
      <c r="C2562">
        <f>MONTH(カレンダー[[#This Row],[日付]])</f>
        <v>7</v>
      </c>
    </row>
    <row r="2563" spans="1:3" x14ac:dyDescent="0.4">
      <c r="A2563" s="1">
        <v>45843</v>
      </c>
      <c r="B2563">
        <f>YEAR(カレンダー[[#This Row],[日付]])</f>
        <v>2025</v>
      </c>
      <c r="C2563">
        <f>MONTH(カレンダー[[#This Row],[日付]])</f>
        <v>7</v>
      </c>
    </row>
    <row r="2564" spans="1:3" x14ac:dyDescent="0.4">
      <c r="A2564" s="1">
        <v>45844</v>
      </c>
      <c r="B2564">
        <f>YEAR(カレンダー[[#This Row],[日付]])</f>
        <v>2025</v>
      </c>
      <c r="C2564">
        <f>MONTH(カレンダー[[#This Row],[日付]])</f>
        <v>7</v>
      </c>
    </row>
    <row r="2565" spans="1:3" x14ac:dyDescent="0.4">
      <c r="A2565" s="1">
        <v>45845</v>
      </c>
      <c r="B2565">
        <f>YEAR(カレンダー[[#This Row],[日付]])</f>
        <v>2025</v>
      </c>
      <c r="C2565">
        <f>MONTH(カレンダー[[#This Row],[日付]])</f>
        <v>7</v>
      </c>
    </row>
    <row r="2566" spans="1:3" x14ac:dyDescent="0.4">
      <c r="A2566" s="1">
        <v>45846</v>
      </c>
      <c r="B2566">
        <f>YEAR(カレンダー[[#This Row],[日付]])</f>
        <v>2025</v>
      </c>
      <c r="C2566">
        <f>MONTH(カレンダー[[#This Row],[日付]])</f>
        <v>7</v>
      </c>
    </row>
    <row r="2567" spans="1:3" x14ac:dyDescent="0.4">
      <c r="A2567" s="1">
        <v>45847</v>
      </c>
      <c r="B2567">
        <f>YEAR(カレンダー[[#This Row],[日付]])</f>
        <v>2025</v>
      </c>
      <c r="C2567">
        <f>MONTH(カレンダー[[#This Row],[日付]])</f>
        <v>7</v>
      </c>
    </row>
    <row r="2568" spans="1:3" x14ac:dyDescent="0.4">
      <c r="A2568" s="1">
        <v>45848</v>
      </c>
      <c r="B2568">
        <f>YEAR(カレンダー[[#This Row],[日付]])</f>
        <v>2025</v>
      </c>
      <c r="C2568">
        <f>MONTH(カレンダー[[#This Row],[日付]])</f>
        <v>7</v>
      </c>
    </row>
    <row r="2569" spans="1:3" x14ac:dyDescent="0.4">
      <c r="A2569" s="1">
        <v>45849</v>
      </c>
      <c r="B2569">
        <f>YEAR(カレンダー[[#This Row],[日付]])</f>
        <v>2025</v>
      </c>
      <c r="C2569">
        <f>MONTH(カレンダー[[#This Row],[日付]])</f>
        <v>7</v>
      </c>
    </row>
    <row r="2570" spans="1:3" x14ac:dyDescent="0.4">
      <c r="A2570" s="1">
        <v>45850</v>
      </c>
      <c r="B2570">
        <f>YEAR(カレンダー[[#This Row],[日付]])</f>
        <v>2025</v>
      </c>
      <c r="C2570">
        <f>MONTH(カレンダー[[#This Row],[日付]])</f>
        <v>7</v>
      </c>
    </row>
    <row r="2571" spans="1:3" x14ac:dyDescent="0.4">
      <c r="A2571" s="1">
        <v>45851</v>
      </c>
      <c r="B2571">
        <f>YEAR(カレンダー[[#This Row],[日付]])</f>
        <v>2025</v>
      </c>
      <c r="C2571">
        <f>MONTH(カレンダー[[#This Row],[日付]])</f>
        <v>7</v>
      </c>
    </row>
    <row r="2572" spans="1:3" x14ac:dyDescent="0.4">
      <c r="A2572" s="1">
        <v>45852</v>
      </c>
      <c r="B2572">
        <f>YEAR(カレンダー[[#This Row],[日付]])</f>
        <v>2025</v>
      </c>
      <c r="C2572">
        <f>MONTH(カレンダー[[#This Row],[日付]])</f>
        <v>7</v>
      </c>
    </row>
    <row r="2573" spans="1:3" x14ac:dyDescent="0.4">
      <c r="A2573" s="1">
        <v>45853</v>
      </c>
      <c r="B2573">
        <f>YEAR(カレンダー[[#This Row],[日付]])</f>
        <v>2025</v>
      </c>
      <c r="C2573">
        <f>MONTH(カレンダー[[#This Row],[日付]])</f>
        <v>7</v>
      </c>
    </row>
    <row r="2574" spans="1:3" x14ac:dyDescent="0.4">
      <c r="A2574" s="1">
        <v>45854</v>
      </c>
      <c r="B2574">
        <f>YEAR(カレンダー[[#This Row],[日付]])</f>
        <v>2025</v>
      </c>
      <c r="C2574">
        <f>MONTH(カレンダー[[#This Row],[日付]])</f>
        <v>7</v>
      </c>
    </row>
    <row r="2575" spans="1:3" x14ac:dyDescent="0.4">
      <c r="A2575" s="1">
        <v>45855</v>
      </c>
      <c r="B2575">
        <f>YEAR(カレンダー[[#This Row],[日付]])</f>
        <v>2025</v>
      </c>
      <c r="C2575">
        <f>MONTH(カレンダー[[#This Row],[日付]])</f>
        <v>7</v>
      </c>
    </row>
    <row r="2576" spans="1:3" x14ac:dyDescent="0.4">
      <c r="A2576" s="1">
        <v>45856</v>
      </c>
      <c r="B2576">
        <f>YEAR(カレンダー[[#This Row],[日付]])</f>
        <v>2025</v>
      </c>
      <c r="C2576">
        <f>MONTH(カレンダー[[#This Row],[日付]])</f>
        <v>7</v>
      </c>
    </row>
    <row r="2577" spans="1:3" x14ac:dyDescent="0.4">
      <c r="A2577" s="1">
        <v>45857</v>
      </c>
      <c r="B2577">
        <f>YEAR(カレンダー[[#This Row],[日付]])</f>
        <v>2025</v>
      </c>
      <c r="C2577">
        <f>MONTH(カレンダー[[#This Row],[日付]])</f>
        <v>7</v>
      </c>
    </row>
    <row r="2578" spans="1:3" x14ac:dyDescent="0.4">
      <c r="A2578" s="1">
        <v>45858</v>
      </c>
      <c r="B2578">
        <f>YEAR(カレンダー[[#This Row],[日付]])</f>
        <v>2025</v>
      </c>
      <c r="C2578">
        <f>MONTH(カレンダー[[#This Row],[日付]])</f>
        <v>7</v>
      </c>
    </row>
    <row r="2579" spans="1:3" x14ac:dyDescent="0.4">
      <c r="A2579" s="1">
        <v>45859</v>
      </c>
      <c r="B2579">
        <f>YEAR(カレンダー[[#This Row],[日付]])</f>
        <v>2025</v>
      </c>
      <c r="C2579">
        <f>MONTH(カレンダー[[#This Row],[日付]])</f>
        <v>7</v>
      </c>
    </row>
    <row r="2580" spans="1:3" x14ac:dyDescent="0.4">
      <c r="A2580" s="1">
        <v>45860</v>
      </c>
      <c r="B2580">
        <f>YEAR(カレンダー[[#This Row],[日付]])</f>
        <v>2025</v>
      </c>
      <c r="C2580">
        <f>MONTH(カレンダー[[#This Row],[日付]])</f>
        <v>7</v>
      </c>
    </row>
    <row r="2581" spans="1:3" x14ac:dyDescent="0.4">
      <c r="A2581" s="1">
        <v>45861</v>
      </c>
      <c r="B2581">
        <f>YEAR(カレンダー[[#This Row],[日付]])</f>
        <v>2025</v>
      </c>
      <c r="C2581">
        <f>MONTH(カレンダー[[#This Row],[日付]])</f>
        <v>7</v>
      </c>
    </row>
    <row r="2582" spans="1:3" x14ac:dyDescent="0.4">
      <c r="A2582" s="1">
        <v>45862</v>
      </c>
      <c r="B2582">
        <f>YEAR(カレンダー[[#This Row],[日付]])</f>
        <v>2025</v>
      </c>
      <c r="C2582">
        <f>MONTH(カレンダー[[#This Row],[日付]])</f>
        <v>7</v>
      </c>
    </row>
    <row r="2583" spans="1:3" x14ac:dyDescent="0.4">
      <c r="A2583" s="1">
        <v>45863</v>
      </c>
      <c r="B2583">
        <f>YEAR(カレンダー[[#This Row],[日付]])</f>
        <v>2025</v>
      </c>
      <c r="C2583">
        <f>MONTH(カレンダー[[#This Row],[日付]])</f>
        <v>7</v>
      </c>
    </row>
    <row r="2584" spans="1:3" x14ac:dyDescent="0.4">
      <c r="A2584" s="1">
        <v>45864</v>
      </c>
      <c r="B2584">
        <f>YEAR(カレンダー[[#This Row],[日付]])</f>
        <v>2025</v>
      </c>
      <c r="C2584">
        <f>MONTH(カレンダー[[#This Row],[日付]])</f>
        <v>7</v>
      </c>
    </row>
    <row r="2585" spans="1:3" x14ac:dyDescent="0.4">
      <c r="A2585" s="1">
        <v>45865</v>
      </c>
      <c r="B2585">
        <f>YEAR(カレンダー[[#This Row],[日付]])</f>
        <v>2025</v>
      </c>
      <c r="C2585">
        <f>MONTH(カレンダー[[#This Row],[日付]])</f>
        <v>7</v>
      </c>
    </row>
    <row r="2586" spans="1:3" x14ac:dyDescent="0.4">
      <c r="A2586" s="1">
        <v>45866</v>
      </c>
      <c r="B2586">
        <f>YEAR(カレンダー[[#This Row],[日付]])</f>
        <v>2025</v>
      </c>
      <c r="C2586">
        <f>MONTH(カレンダー[[#This Row],[日付]])</f>
        <v>7</v>
      </c>
    </row>
    <row r="2587" spans="1:3" x14ac:dyDescent="0.4">
      <c r="A2587" s="1">
        <v>45867</v>
      </c>
      <c r="B2587">
        <f>YEAR(カレンダー[[#This Row],[日付]])</f>
        <v>2025</v>
      </c>
      <c r="C2587">
        <f>MONTH(カレンダー[[#This Row],[日付]])</f>
        <v>7</v>
      </c>
    </row>
    <row r="2588" spans="1:3" x14ac:dyDescent="0.4">
      <c r="A2588" s="1">
        <v>45868</v>
      </c>
      <c r="B2588">
        <f>YEAR(カレンダー[[#This Row],[日付]])</f>
        <v>2025</v>
      </c>
      <c r="C2588">
        <f>MONTH(カレンダー[[#This Row],[日付]])</f>
        <v>7</v>
      </c>
    </row>
    <row r="2589" spans="1:3" x14ac:dyDescent="0.4">
      <c r="A2589" s="1">
        <v>45869</v>
      </c>
      <c r="B2589">
        <f>YEAR(カレンダー[[#This Row],[日付]])</f>
        <v>2025</v>
      </c>
      <c r="C2589">
        <f>MONTH(カレンダー[[#This Row],[日付]])</f>
        <v>7</v>
      </c>
    </row>
    <row r="2590" spans="1:3" x14ac:dyDescent="0.4">
      <c r="A2590" s="1">
        <v>45870</v>
      </c>
      <c r="B2590">
        <f>YEAR(カレンダー[[#This Row],[日付]])</f>
        <v>2025</v>
      </c>
      <c r="C2590">
        <f>MONTH(カレンダー[[#This Row],[日付]])</f>
        <v>8</v>
      </c>
    </row>
    <row r="2591" spans="1:3" x14ac:dyDescent="0.4">
      <c r="A2591" s="1">
        <v>45871</v>
      </c>
      <c r="B2591">
        <f>YEAR(カレンダー[[#This Row],[日付]])</f>
        <v>2025</v>
      </c>
      <c r="C2591">
        <f>MONTH(カレンダー[[#This Row],[日付]])</f>
        <v>8</v>
      </c>
    </row>
    <row r="2592" spans="1:3" x14ac:dyDescent="0.4">
      <c r="A2592" s="1">
        <v>45872</v>
      </c>
      <c r="B2592">
        <f>YEAR(カレンダー[[#This Row],[日付]])</f>
        <v>2025</v>
      </c>
      <c r="C2592">
        <f>MONTH(カレンダー[[#This Row],[日付]])</f>
        <v>8</v>
      </c>
    </row>
    <row r="2593" spans="1:3" x14ac:dyDescent="0.4">
      <c r="A2593" s="1">
        <v>45873</v>
      </c>
      <c r="B2593">
        <f>YEAR(カレンダー[[#This Row],[日付]])</f>
        <v>2025</v>
      </c>
      <c r="C2593">
        <f>MONTH(カレンダー[[#This Row],[日付]])</f>
        <v>8</v>
      </c>
    </row>
    <row r="2594" spans="1:3" x14ac:dyDescent="0.4">
      <c r="A2594" s="1">
        <v>45874</v>
      </c>
      <c r="B2594">
        <f>YEAR(カレンダー[[#This Row],[日付]])</f>
        <v>2025</v>
      </c>
      <c r="C2594">
        <f>MONTH(カレンダー[[#This Row],[日付]])</f>
        <v>8</v>
      </c>
    </row>
    <row r="2595" spans="1:3" x14ac:dyDescent="0.4">
      <c r="A2595" s="1">
        <v>45875</v>
      </c>
      <c r="B2595">
        <f>YEAR(カレンダー[[#This Row],[日付]])</f>
        <v>2025</v>
      </c>
      <c r="C2595">
        <f>MONTH(カレンダー[[#This Row],[日付]])</f>
        <v>8</v>
      </c>
    </row>
    <row r="2596" spans="1:3" x14ac:dyDescent="0.4">
      <c r="A2596" s="1">
        <v>45876</v>
      </c>
      <c r="B2596">
        <f>YEAR(カレンダー[[#This Row],[日付]])</f>
        <v>2025</v>
      </c>
      <c r="C2596">
        <f>MONTH(カレンダー[[#This Row],[日付]])</f>
        <v>8</v>
      </c>
    </row>
    <row r="2597" spans="1:3" x14ac:dyDescent="0.4">
      <c r="A2597" s="1">
        <v>45877</v>
      </c>
      <c r="B2597">
        <f>YEAR(カレンダー[[#This Row],[日付]])</f>
        <v>2025</v>
      </c>
      <c r="C2597">
        <f>MONTH(カレンダー[[#This Row],[日付]])</f>
        <v>8</v>
      </c>
    </row>
    <row r="2598" spans="1:3" x14ac:dyDescent="0.4">
      <c r="A2598" s="1">
        <v>45878</v>
      </c>
      <c r="B2598">
        <f>YEAR(カレンダー[[#This Row],[日付]])</f>
        <v>2025</v>
      </c>
      <c r="C2598">
        <f>MONTH(カレンダー[[#This Row],[日付]])</f>
        <v>8</v>
      </c>
    </row>
    <row r="2599" spans="1:3" x14ac:dyDescent="0.4">
      <c r="A2599" s="1">
        <v>45879</v>
      </c>
      <c r="B2599">
        <f>YEAR(カレンダー[[#This Row],[日付]])</f>
        <v>2025</v>
      </c>
      <c r="C2599">
        <f>MONTH(カレンダー[[#This Row],[日付]])</f>
        <v>8</v>
      </c>
    </row>
    <row r="2600" spans="1:3" x14ac:dyDescent="0.4">
      <c r="A2600" s="1">
        <v>45880</v>
      </c>
      <c r="B2600">
        <f>YEAR(カレンダー[[#This Row],[日付]])</f>
        <v>2025</v>
      </c>
      <c r="C2600">
        <f>MONTH(カレンダー[[#This Row],[日付]])</f>
        <v>8</v>
      </c>
    </row>
    <row r="2601" spans="1:3" x14ac:dyDescent="0.4">
      <c r="A2601" s="1">
        <v>45881</v>
      </c>
      <c r="B2601">
        <f>YEAR(カレンダー[[#This Row],[日付]])</f>
        <v>2025</v>
      </c>
      <c r="C2601">
        <f>MONTH(カレンダー[[#This Row],[日付]])</f>
        <v>8</v>
      </c>
    </row>
    <row r="2602" spans="1:3" x14ac:dyDescent="0.4">
      <c r="A2602" s="1">
        <v>45882</v>
      </c>
      <c r="B2602">
        <f>YEAR(カレンダー[[#This Row],[日付]])</f>
        <v>2025</v>
      </c>
      <c r="C2602">
        <f>MONTH(カレンダー[[#This Row],[日付]])</f>
        <v>8</v>
      </c>
    </row>
    <row r="2603" spans="1:3" x14ac:dyDescent="0.4">
      <c r="A2603" s="1">
        <v>45883</v>
      </c>
      <c r="B2603">
        <f>YEAR(カレンダー[[#This Row],[日付]])</f>
        <v>2025</v>
      </c>
      <c r="C2603">
        <f>MONTH(カレンダー[[#This Row],[日付]])</f>
        <v>8</v>
      </c>
    </row>
    <row r="2604" spans="1:3" x14ac:dyDescent="0.4">
      <c r="A2604" s="1">
        <v>45884</v>
      </c>
      <c r="B2604">
        <f>YEAR(カレンダー[[#This Row],[日付]])</f>
        <v>2025</v>
      </c>
      <c r="C2604">
        <f>MONTH(カレンダー[[#This Row],[日付]])</f>
        <v>8</v>
      </c>
    </row>
    <row r="2605" spans="1:3" x14ac:dyDescent="0.4">
      <c r="A2605" s="1">
        <v>45885</v>
      </c>
      <c r="B2605">
        <f>YEAR(カレンダー[[#This Row],[日付]])</f>
        <v>2025</v>
      </c>
      <c r="C2605">
        <f>MONTH(カレンダー[[#This Row],[日付]])</f>
        <v>8</v>
      </c>
    </row>
    <row r="2606" spans="1:3" x14ac:dyDescent="0.4">
      <c r="A2606" s="1">
        <v>45886</v>
      </c>
      <c r="B2606">
        <f>YEAR(カレンダー[[#This Row],[日付]])</f>
        <v>2025</v>
      </c>
      <c r="C2606">
        <f>MONTH(カレンダー[[#This Row],[日付]])</f>
        <v>8</v>
      </c>
    </row>
    <row r="2607" spans="1:3" x14ac:dyDescent="0.4">
      <c r="A2607" s="1">
        <v>45887</v>
      </c>
      <c r="B2607">
        <f>YEAR(カレンダー[[#This Row],[日付]])</f>
        <v>2025</v>
      </c>
      <c r="C2607">
        <f>MONTH(カレンダー[[#This Row],[日付]])</f>
        <v>8</v>
      </c>
    </row>
    <row r="2608" spans="1:3" x14ac:dyDescent="0.4">
      <c r="A2608" s="1">
        <v>45888</v>
      </c>
      <c r="B2608">
        <f>YEAR(カレンダー[[#This Row],[日付]])</f>
        <v>2025</v>
      </c>
      <c r="C2608">
        <f>MONTH(カレンダー[[#This Row],[日付]])</f>
        <v>8</v>
      </c>
    </row>
    <row r="2609" spans="1:3" x14ac:dyDescent="0.4">
      <c r="A2609" s="1">
        <v>45889</v>
      </c>
      <c r="B2609">
        <f>YEAR(カレンダー[[#This Row],[日付]])</f>
        <v>2025</v>
      </c>
      <c r="C2609">
        <f>MONTH(カレンダー[[#This Row],[日付]])</f>
        <v>8</v>
      </c>
    </row>
    <row r="2610" spans="1:3" x14ac:dyDescent="0.4">
      <c r="A2610" s="1">
        <v>45890</v>
      </c>
      <c r="B2610">
        <f>YEAR(カレンダー[[#This Row],[日付]])</f>
        <v>2025</v>
      </c>
      <c r="C2610">
        <f>MONTH(カレンダー[[#This Row],[日付]])</f>
        <v>8</v>
      </c>
    </row>
    <row r="2611" spans="1:3" x14ac:dyDescent="0.4">
      <c r="A2611" s="1">
        <v>45891</v>
      </c>
      <c r="B2611">
        <f>YEAR(カレンダー[[#This Row],[日付]])</f>
        <v>2025</v>
      </c>
      <c r="C2611">
        <f>MONTH(カレンダー[[#This Row],[日付]])</f>
        <v>8</v>
      </c>
    </row>
    <row r="2612" spans="1:3" x14ac:dyDescent="0.4">
      <c r="A2612" s="1">
        <v>45892</v>
      </c>
      <c r="B2612">
        <f>YEAR(カレンダー[[#This Row],[日付]])</f>
        <v>2025</v>
      </c>
      <c r="C2612">
        <f>MONTH(カレンダー[[#This Row],[日付]])</f>
        <v>8</v>
      </c>
    </row>
    <row r="2613" spans="1:3" x14ac:dyDescent="0.4">
      <c r="A2613" s="1">
        <v>45893</v>
      </c>
      <c r="B2613">
        <f>YEAR(カレンダー[[#This Row],[日付]])</f>
        <v>2025</v>
      </c>
      <c r="C2613">
        <f>MONTH(カレンダー[[#This Row],[日付]])</f>
        <v>8</v>
      </c>
    </row>
    <row r="2614" spans="1:3" x14ac:dyDescent="0.4">
      <c r="A2614" s="1">
        <v>45894</v>
      </c>
      <c r="B2614">
        <f>YEAR(カレンダー[[#This Row],[日付]])</f>
        <v>2025</v>
      </c>
      <c r="C2614">
        <f>MONTH(カレンダー[[#This Row],[日付]])</f>
        <v>8</v>
      </c>
    </row>
    <row r="2615" spans="1:3" x14ac:dyDescent="0.4">
      <c r="A2615" s="1">
        <v>45895</v>
      </c>
      <c r="B2615">
        <f>YEAR(カレンダー[[#This Row],[日付]])</f>
        <v>2025</v>
      </c>
      <c r="C2615">
        <f>MONTH(カレンダー[[#This Row],[日付]])</f>
        <v>8</v>
      </c>
    </row>
    <row r="2616" spans="1:3" x14ac:dyDescent="0.4">
      <c r="A2616" s="1">
        <v>45896</v>
      </c>
      <c r="B2616">
        <f>YEAR(カレンダー[[#This Row],[日付]])</f>
        <v>2025</v>
      </c>
      <c r="C2616">
        <f>MONTH(カレンダー[[#This Row],[日付]])</f>
        <v>8</v>
      </c>
    </row>
    <row r="2617" spans="1:3" x14ac:dyDescent="0.4">
      <c r="A2617" s="1">
        <v>45897</v>
      </c>
      <c r="B2617">
        <f>YEAR(カレンダー[[#This Row],[日付]])</f>
        <v>2025</v>
      </c>
      <c r="C2617">
        <f>MONTH(カレンダー[[#This Row],[日付]])</f>
        <v>8</v>
      </c>
    </row>
    <row r="2618" spans="1:3" x14ac:dyDescent="0.4">
      <c r="A2618" s="1">
        <v>45898</v>
      </c>
      <c r="B2618">
        <f>YEAR(カレンダー[[#This Row],[日付]])</f>
        <v>2025</v>
      </c>
      <c r="C2618">
        <f>MONTH(カレンダー[[#This Row],[日付]])</f>
        <v>8</v>
      </c>
    </row>
    <row r="2619" spans="1:3" x14ac:dyDescent="0.4">
      <c r="A2619" s="1">
        <v>45899</v>
      </c>
      <c r="B2619">
        <f>YEAR(カレンダー[[#This Row],[日付]])</f>
        <v>2025</v>
      </c>
      <c r="C2619">
        <f>MONTH(カレンダー[[#This Row],[日付]])</f>
        <v>8</v>
      </c>
    </row>
    <row r="2620" spans="1:3" x14ac:dyDescent="0.4">
      <c r="A2620" s="1">
        <v>45900</v>
      </c>
      <c r="B2620">
        <f>YEAR(カレンダー[[#This Row],[日付]])</f>
        <v>2025</v>
      </c>
      <c r="C2620">
        <f>MONTH(カレンダー[[#This Row],[日付]])</f>
        <v>8</v>
      </c>
    </row>
    <row r="2621" spans="1:3" x14ac:dyDescent="0.4">
      <c r="A2621" s="1">
        <v>45901</v>
      </c>
      <c r="B2621">
        <f>YEAR(カレンダー[[#This Row],[日付]])</f>
        <v>2025</v>
      </c>
      <c r="C2621">
        <f>MONTH(カレンダー[[#This Row],[日付]])</f>
        <v>9</v>
      </c>
    </row>
    <row r="2622" spans="1:3" x14ac:dyDescent="0.4">
      <c r="A2622" s="1">
        <v>45902</v>
      </c>
      <c r="B2622">
        <f>YEAR(カレンダー[[#This Row],[日付]])</f>
        <v>2025</v>
      </c>
      <c r="C2622">
        <f>MONTH(カレンダー[[#This Row],[日付]])</f>
        <v>9</v>
      </c>
    </row>
    <row r="2623" spans="1:3" x14ac:dyDescent="0.4">
      <c r="A2623" s="1">
        <v>45903</v>
      </c>
      <c r="B2623">
        <f>YEAR(カレンダー[[#This Row],[日付]])</f>
        <v>2025</v>
      </c>
      <c r="C2623">
        <f>MONTH(カレンダー[[#This Row],[日付]])</f>
        <v>9</v>
      </c>
    </row>
    <row r="2624" spans="1:3" x14ac:dyDescent="0.4">
      <c r="A2624" s="1">
        <v>45904</v>
      </c>
      <c r="B2624">
        <f>YEAR(カレンダー[[#This Row],[日付]])</f>
        <v>2025</v>
      </c>
      <c r="C2624">
        <f>MONTH(カレンダー[[#This Row],[日付]])</f>
        <v>9</v>
      </c>
    </row>
    <row r="2625" spans="1:3" x14ac:dyDescent="0.4">
      <c r="A2625" s="1">
        <v>45905</v>
      </c>
      <c r="B2625">
        <f>YEAR(カレンダー[[#This Row],[日付]])</f>
        <v>2025</v>
      </c>
      <c r="C2625">
        <f>MONTH(カレンダー[[#This Row],[日付]])</f>
        <v>9</v>
      </c>
    </row>
    <row r="2626" spans="1:3" x14ac:dyDescent="0.4">
      <c r="A2626" s="1">
        <v>45906</v>
      </c>
      <c r="B2626">
        <f>YEAR(カレンダー[[#This Row],[日付]])</f>
        <v>2025</v>
      </c>
      <c r="C2626">
        <f>MONTH(カレンダー[[#This Row],[日付]])</f>
        <v>9</v>
      </c>
    </row>
    <row r="2627" spans="1:3" x14ac:dyDescent="0.4">
      <c r="A2627" s="1">
        <v>45907</v>
      </c>
      <c r="B2627">
        <f>YEAR(カレンダー[[#This Row],[日付]])</f>
        <v>2025</v>
      </c>
      <c r="C2627">
        <f>MONTH(カレンダー[[#This Row],[日付]])</f>
        <v>9</v>
      </c>
    </row>
    <row r="2628" spans="1:3" x14ac:dyDescent="0.4">
      <c r="A2628" s="1">
        <v>45908</v>
      </c>
      <c r="B2628">
        <f>YEAR(カレンダー[[#This Row],[日付]])</f>
        <v>2025</v>
      </c>
      <c r="C2628">
        <f>MONTH(カレンダー[[#This Row],[日付]])</f>
        <v>9</v>
      </c>
    </row>
    <row r="2629" spans="1:3" x14ac:dyDescent="0.4">
      <c r="A2629" s="1">
        <v>45909</v>
      </c>
      <c r="B2629">
        <f>YEAR(カレンダー[[#This Row],[日付]])</f>
        <v>2025</v>
      </c>
      <c r="C2629">
        <f>MONTH(カレンダー[[#This Row],[日付]])</f>
        <v>9</v>
      </c>
    </row>
    <row r="2630" spans="1:3" x14ac:dyDescent="0.4">
      <c r="A2630" s="1">
        <v>45910</v>
      </c>
      <c r="B2630">
        <f>YEAR(カレンダー[[#This Row],[日付]])</f>
        <v>2025</v>
      </c>
      <c r="C2630">
        <f>MONTH(カレンダー[[#This Row],[日付]])</f>
        <v>9</v>
      </c>
    </row>
    <row r="2631" spans="1:3" x14ac:dyDescent="0.4">
      <c r="A2631" s="1">
        <v>45911</v>
      </c>
      <c r="B2631">
        <f>YEAR(カレンダー[[#This Row],[日付]])</f>
        <v>2025</v>
      </c>
      <c r="C2631">
        <f>MONTH(カレンダー[[#This Row],[日付]])</f>
        <v>9</v>
      </c>
    </row>
    <row r="2632" spans="1:3" x14ac:dyDescent="0.4">
      <c r="A2632" s="1">
        <v>45912</v>
      </c>
      <c r="B2632">
        <f>YEAR(カレンダー[[#This Row],[日付]])</f>
        <v>2025</v>
      </c>
      <c r="C2632">
        <f>MONTH(カレンダー[[#This Row],[日付]])</f>
        <v>9</v>
      </c>
    </row>
    <row r="2633" spans="1:3" x14ac:dyDescent="0.4">
      <c r="A2633" s="1">
        <v>45913</v>
      </c>
      <c r="B2633">
        <f>YEAR(カレンダー[[#This Row],[日付]])</f>
        <v>2025</v>
      </c>
      <c r="C2633">
        <f>MONTH(カレンダー[[#This Row],[日付]])</f>
        <v>9</v>
      </c>
    </row>
    <row r="2634" spans="1:3" x14ac:dyDescent="0.4">
      <c r="A2634" s="1">
        <v>45914</v>
      </c>
      <c r="B2634">
        <f>YEAR(カレンダー[[#This Row],[日付]])</f>
        <v>2025</v>
      </c>
      <c r="C2634">
        <f>MONTH(カレンダー[[#This Row],[日付]])</f>
        <v>9</v>
      </c>
    </row>
    <row r="2635" spans="1:3" x14ac:dyDescent="0.4">
      <c r="A2635" s="1">
        <v>45915</v>
      </c>
      <c r="B2635">
        <f>YEAR(カレンダー[[#This Row],[日付]])</f>
        <v>2025</v>
      </c>
      <c r="C2635">
        <f>MONTH(カレンダー[[#This Row],[日付]])</f>
        <v>9</v>
      </c>
    </row>
    <row r="2636" spans="1:3" x14ac:dyDescent="0.4">
      <c r="A2636" s="1">
        <v>45916</v>
      </c>
      <c r="B2636">
        <f>YEAR(カレンダー[[#This Row],[日付]])</f>
        <v>2025</v>
      </c>
      <c r="C2636">
        <f>MONTH(カレンダー[[#This Row],[日付]])</f>
        <v>9</v>
      </c>
    </row>
    <row r="2637" spans="1:3" x14ac:dyDescent="0.4">
      <c r="A2637" s="1">
        <v>45917</v>
      </c>
      <c r="B2637">
        <f>YEAR(カレンダー[[#This Row],[日付]])</f>
        <v>2025</v>
      </c>
      <c r="C2637">
        <f>MONTH(カレンダー[[#This Row],[日付]])</f>
        <v>9</v>
      </c>
    </row>
    <row r="2638" spans="1:3" x14ac:dyDescent="0.4">
      <c r="A2638" s="1">
        <v>45918</v>
      </c>
      <c r="B2638">
        <f>YEAR(カレンダー[[#This Row],[日付]])</f>
        <v>2025</v>
      </c>
      <c r="C2638">
        <f>MONTH(カレンダー[[#This Row],[日付]])</f>
        <v>9</v>
      </c>
    </row>
    <row r="2639" spans="1:3" x14ac:dyDescent="0.4">
      <c r="A2639" s="1">
        <v>45919</v>
      </c>
      <c r="B2639">
        <f>YEAR(カレンダー[[#This Row],[日付]])</f>
        <v>2025</v>
      </c>
      <c r="C2639">
        <f>MONTH(カレンダー[[#This Row],[日付]])</f>
        <v>9</v>
      </c>
    </row>
    <row r="2640" spans="1:3" x14ac:dyDescent="0.4">
      <c r="A2640" s="1">
        <v>45920</v>
      </c>
      <c r="B2640">
        <f>YEAR(カレンダー[[#This Row],[日付]])</f>
        <v>2025</v>
      </c>
      <c r="C2640">
        <f>MONTH(カレンダー[[#This Row],[日付]])</f>
        <v>9</v>
      </c>
    </row>
    <row r="2641" spans="1:3" x14ac:dyDescent="0.4">
      <c r="A2641" s="1">
        <v>45921</v>
      </c>
      <c r="B2641">
        <f>YEAR(カレンダー[[#This Row],[日付]])</f>
        <v>2025</v>
      </c>
      <c r="C2641">
        <f>MONTH(カレンダー[[#This Row],[日付]])</f>
        <v>9</v>
      </c>
    </row>
    <row r="2642" spans="1:3" x14ac:dyDescent="0.4">
      <c r="A2642" s="1">
        <v>45922</v>
      </c>
      <c r="B2642">
        <f>YEAR(カレンダー[[#This Row],[日付]])</f>
        <v>2025</v>
      </c>
      <c r="C2642">
        <f>MONTH(カレンダー[[#This Row],[日付]])</f>
        <v>9</v>
      </c>
    </row>
    <row r="2643" spans="1:3" x14ac:dyDescent="0.4">
      <c r="A2643" s="1">
        <v>45923</v>
      </c>
      <c r="B2643">
        <f>YEAR(カレンダー[[#This Row],[日付]])</f>
        <v>2025</v>
      </c>
      <c r="C2643">
        <f>MONTH(カレンダー[[#This Row],[日付]])</f>
        <v>9</v>
      </c>
    </row>
    <row r="2644" spans="1:3" x14ac:dyDescent="0.4">
      <c r="A2644" s="1">
        <v>45924</v>
      </c>
      <c r="B2644">
        <f>YEAR(カレンダー[[#This Row],[日付]])</f>
        <v>2025</v>
      </c>
      <c r="C2644">
        <f>MONTH(カレンダー[[#This Row],[日付]])</f>
        <v>9</v>
      </c>
    </row>
    <row r="2645" spans="1:3" x14ac:dyDescent="0.4">
      <c r="A2645" s="1">
        <v>45925</v>
      </c>
      <c r="B2645">
        <f>YEAR(カレンダー[[#This Row],[日付]])</f>
        <v>2025</v>
      </c>
      <c r="C2645">
        <f>MONTH(カレンダー[[#This Row],[日付]])</f>
        <v>9</v>
      </c>
    </row>
    <row r="2646" spans="1:3" x14ac:dyDescent="0.4">
      <c r="A2646" s="1">
        <v>45926</v>
      </c>
      <c r="B2646">
        <f>YEAR(カレンダー[[#This Row],[日付]])</f>
        <v>2025</v>
      </c>
      <c r="C2646">
        <f>MONTH(カレンダー[[#This Row],[日付]])</f>
        <v>9</v>
      </c>
    </row>
    <row r="2647" spans="1:3" x14ac:dyDescent="0.4">
      <c r="A2647" s="1">
        <v>45927</v>
      </c>
      <c r="B2647">
        <f>YEAR(カレンダー[[#This Row],[日付]])</f>
        <v>2025</v>
      </c>
      <c r="C2647">
        <f>MONTH(カレンダー[[#This Row],[日付]])</f>
        <v>9</v>
      </c>
    </row>
    <row r="2648" spans="1:3" x14ac:dyDescent="0.4">
      <c r="A2648" s="1">
        <v>45928</v>
      </c>
      <c r="B2648">
        <f>YEAR(カレンダー[[#This Row],[日付]])</f>
        <v>2025</v>
      </c>
      <c r="C2648">
        <f>MONTH(カレンダー[[#This Row],[日付]])</f>
        <v>9</v>
      </c>
    </row>
    <row r="2649" spans="1:3" x14ac:dyDescent="0.4">
      <c r="A2649" s="1">
        <v>45929</v>
      </c>
      <c r="B2649">
        <f>YEAR(カレンダー[[#This Row],[日付]])</f>
        <v>2025</v>
      </c>
      <c r="C2649">
        <f>MONTH(カレンダー[[#This Row],[日付]])</f>
        <v>9</v>
      </c>
    </row>
    <row r="2650" spans="1:3" x14ac:dyDescent="0.4">
      <c r="A2650" s="1">
        <v>45930</v>
      </c>
      <c r="B2650">
        <f>YEAR(カレンダー[[#This Row],[日付]])</f>
        <v>2025</v>
      </c>
      <c r="C2650">
        <f>MONTH(カレンダー[[#This Row],[日付]])</f>
        <v>9</v>
      </c>
    </row>
    <row r="2651" spans="1:3" x14ac:dyDescent="0.4">
      <c r="A2651" s="1">
        <v>45931</v>
      </c>
      <c r="B2651">
        <f>YEAR(カレンダー[[#This Row],[日付]])</f>
        <v>2025</v>
      </c>
      <c r="C2651">
        <f>MONTH(カレンダー[[#This Row],[日付]])</f>
        <v>10</v>
      </c>
    </row>
    <row r="2652" spans="1:3" x14ac:dyDescent="0.4">
      <c r="A2652" s="1">
        <v>45932</v>
      </c>
      <c r="B2652">
        <f>YEAR(カレンダー[[#This Row],[日付]])</f>
        <v>2025</v>
      </c>
      <c r="C2652">
        <f>MONTH(カレンダー[[#This Row],[日付]])</f>
        <v>10</v>
      </c>
    </row>
    <row r="2653" spans="1:3" x14ac:dyDescent="0.4">
      <c r="A2653" s="1">
        <v>45933</v>
      </c>
      <c r="B2653">
        <f>YEAR(カレンダー[[#This Row],[日付]])</f>
        <v>2025</v>
      </c>
      <c r="C2653">
        <f>MONTH(カレンダー[[#This Row],[日付]])</f>
        <v>10</v>
      </c>
    </row>
    <row r="2654" spans="1:3" x14ac:dyDescent="0.4">
      <c r="A2654" s="1">
        <v>45934</v>
      </c>
      <c r="B2654">
        <f>YEAR(カレンダー[[#This Row],[日付]])</f>
        <v>2025</v>
      </c>
      <c r="C2654">
        <f>MONTH(カレンダー[[#This Row],[日付]])</f>
        <v>10</v>
      </c>
    </row>
    <row r="2655" spans="1:3" x14ac:dyDescent="0.4">
      <c r="A2655" s="1">
        <v>45935</v>
      </c>
      <c r="B2655">
        <f>YEAR(カレンダー[[#This Row],[日付]])</f>
        <v>2025</v>
      </c>
      <c r="C2655">
        <f>MONTH(カレンダー[[#This Row],[日付]])</f>
        <v>10</v>
      </c>
    </row>
    <row r="2656" spans="1:3" x14ac:dyDescent="0.4">
      <c r="A2656" s="1">
        <v>45936</v>
      </c>
      <c r="B2656">
        <f>YEAR(カレンダー[[#This Row],[日付]])</f>
        <v>2025</v>
      </c>
      <c r="C2656">
        <f>MONTH(カレンダー[[#This Row],[日付]])</f>
        <v>10</v>
      </c>
    </row>
    <row r="2657" spans="1:3" x14ac:dyDescent="0.4">
      <c r="A2657" s="1">
        <v>45937</v>
      </c>
      <c r="B2657">
        <f>YEAR(カレンダー[[#This Row],[日付]])</f>
        <v>2025</v>
      </c>
      <c r="C2657">
        <f>MONTH(カレンダー[[#This Row],[日付]])</f>
        <v>10</v>
      </c>
    </row>
    <row r="2658" spans="1:3" x14ac:dyDescent="0.4">
      <c r="A2658" s="1">
        <v>45938</v>
      </c>
      <c r="B2658">
        <f>YEAR(カレンダー[[#This Row],[日付]])</f>
        <v>2025</v>
      </c>
      <c r="C2658">
        <f>MONTH(カレンダー[[#This Row],[日付]])</f>
        <v>10</v>
      </c>
    </row>
    <row r="2659" spans="1:3" x14ac:dyDescent="0.4">
      <c r="A2659" s="1">
        <v>45939</v>
      </c>
      <c r="B2659">
        <f>YEAR(カレンダー[[#This Row],[日付]])</f>
        <v>2025</v>
      </c>
      <c r="C2659">
        <f>MONTH(カレンダー[[#This Row],[日付]])</f>
        <v>10</v>
      </c>
    </row>
    <row r="2660" spans="1:3" x14ac:dyDescent="0.4">
      <c r="A2660" s="1">
        <v>45940</v>
      </c>
      <c r="B2660">
        <f>YEAR(カレンダー[[#This Row],[日付]])</f>
        <v>2025</v>
      </c>
      <c r="C2660">
        <f>MONTH(カレンダー[[#This Row],[日付]])</f>
        <v>10</v>
      </c>
    </row>
    <row r="2661" spans="1:3" x14ac:dyDescent="0.4">
      <c r="A2661" s="1">
        <v>45941</v>
      </c>
      <c r="B2661">
        <f>YEAR(カレンダー[[#This Row],[日付]])</f>
        <v>2025</v>
      </c>
      <c r="C2661">
        <f>MONTH(カレンダー[[#This Row],[日付]])</f>
        <v>10</v>
      </c>
    </row>
    <row r="2662" spans="1:3" x14ac:dyDescent="0.4">
      <c r="A2662" s="1">
        <v>45942</v>
      </c>
      <c r="B2662">
        <f>YEAR(カレンダー[[#This Row],[日付]])</f>
        <v>2025</v>
      </c>
      <c r="C2662">
        <f>MONTH(カレンダー[[#This Row],[日付]])</f>
        <v>10</v>
      </c>
    </row>
    <row r="2663" spans="1:3" x14ac:dyDescent="0.4">
      <c r="A2663" s="1">
        <v>45943</v>
      </c>
      <c r="B2663">
        <f>YEAR(カレンダー[[#This Row],[日付]])</f>
        <v>2025</v>
      </c>
      <c r="C2663">
        <f>MONTH(カレンダー[[#This Row],[日付]])</f>
        <v>10</v>
      </c>
    </row>
    <row r="2664" spans="1:3" x14ac:dyDescent="0.4">
      <c r="A2664" s="1">
        <v>45944</v>
      </c>
      <c r="B2664">
        <f>YEAR(カレンダー[[#This Row],[日付]])</f>
        <v>2025</v>
      </c>
      <c r="C2664">
        <f>MONTH(カレンダー[[#This Row],[日付]])</f>
        <v>10</v>
      </c>
    </row>
    <row r="2665" spans="1:3" x14ac:dyDescent="0.4">
      <c r="A2665" s="1">
        <v>45945</v>
      </c>
      <c r="B2665">
        <f>YEAR(カレンダー[[#This Row],[日付]])</f>
        <v>2025</v>
      </c>
      <c r="C2665">
        <f>MONTH(カレンダー[[#This Row],[日付]])</f>
        <v>10</v>
      </c>
    </row>
    <row r="2666" spans="1:3" x14ac:dyDescent="0.4">
      <c r="A2666" s="1">
        <v>45946</v>
      </c>
      <c r="B2666">
        <f>YEAR(カレンダー[[#This Row],[日付]])</f>
        <v>2025</v>
      </c>
      <c r="C2666">
        <f>MONTH(カレンダー[[#This Row],[日付]])</f>
        <v>10</v>
      </c>
    </row>
    <row r="2667" spans="1:3" x14ac:dyDescent="0.4">
      <c r="A2667" s="1">
        <v>45947</v>
      </c>
      <c r="B2667">
        <f>YEAR(カレンダー[[#This Row],[日付]])</f>
        <v>2025</v>
      </c>
      <c r="C2667">
        <f>MONTH(カレンダー[[#This Row],[日付]])</f>
        <v>10</v>
      </c>
    </row>
    <row r="2668" spans="1:3" x14ac:dyDescent="0.4">
      <c r="A2668" s="1">
        <v>45948</v>
      </c>
      <c r="B2668">
        <f>YEAR(カレンダー[[#This Row],[日付]])</f>
        <v>2025</v>
      </c>
      <c r="C2668">
        <f>MONTH(カレンダー[[#This Row],[日付]])</f>
        <v>10</v>
      </c>
    </row>
    <row r="2669" spans="1:3" x14ac:dyDescent="0.4">
      <c r="A2669" s="1">
        <v>45949</v>
      </c>
      <c r="B2669">
        <f>YEAR(カレンダー[[#This Row],[日付]])</f>
        <v>2025</v>
      </c>
      <c r="C2669">
        <f>MONTH(カレンダー[[#This Row],[日付]])</f>
        <v>10</v>
      </c>
    </row>
    <row r="2670" spans="1:3" x14ac:dyDescent="0.4">
      <c r="A2670" s="1">
        <v>45950</v>
      </c>
      <c r="B2670">
        <f>YEAR(カレンダー[[#This Row],[日付]])</f>
        <v>2025</v>
      </c>
      <c r="C2670">
        <f>MONTH(カレンダー[[#This Row],[日付]])</f>
        <v>10</v>
      </c>
    </row>
    <row r="2671" spans="1:3" x14ac:dyDescent="0.4">
      <c r="A2671" s="1">
        <v>45951</v>
      </c>
      <c r="B2671">
        <f>YEAR(カレンダー[[#This Row],[日付]])</f>
        <v>2025</v>
      </c>
      <c r="C2671">
        <f>MONTH(カレンダー[[#This Row],[日付]])</f>
        <v>10</v>
      </c>
    </row>
    <row r="2672" spans="1:3" x14ac:dyDescent="0.4">
      <c r="A2672" s="1">
        <v>45952</v>
      </c>
      <c r="B2672">
        <f>YEAR(カレンダー[[#This Row],[日付]])</f>
        <v>2025</v>
      </c>
      <c r="C2672">
        <f>MONTH(カレンダー[[#This Row],[日付]])</f>
        <v>10</v>
      </c>
    </row>
    <row r="2673" spans="1:3" x14ac:dyDescent="0.4">
      <c r="A2673" s="1">
        <v>45953</v>
      </c>
      <c r="B2673">
        <f>YEAR(カレンダー[[#This Row],[日付]])</f>
        <v>2025</v>
      </c>
      <c r="C2673">
        <f>MONTH(カレンダー[[#This Row],[日付]])</f>
        <v>10</v>
      </c>
    </row>
    <row r="2674" spans="1:3" x14ac:dyDescent="0.4">
      <c r="A2674" s="1">
        <v>45954</v>
      </c>
      <c r="B2674">
        <f>YEAR(カレンダー[[#This Row],[日付]])</f>
        <v>2025</v>
      </c>
      <c r="C2674">
        <f>MONTH(カレンダー[[#This Row],[日付]])</f>
        <v>10</v>
      </c>
    </row>
    <row r="2675" spans="1:3" x14ac:dyDescent="0.4">
      <c r="A2675" s="1">
        <v>45955</v>
      </c>
      <c r="B2675">
        <f>YEAR(カレンダー[[#This Row],[日付]])</f>
        <v>2025</v>
      </c>
      <c r="C2675">
        <f>MONTH(カレンダー[[#This Row],[日付]])</f>
        <v>10</v>
      </c>
    </row>
    <row r="2676" spans="1:3" x14ac:dyDescent="0.4">
      <c r="A2676" s="1">
        <v>45956</v>
      </c>
      <c r="B2676">
        <f>YEAR(カレンダー[[#This Row],[日付]])</f>
        <v>2025</v>
      </c>
      <c r="C2676">
        <f>MONTH(カレンダー[[#This Row],[日付]])</f>
        <v>10</v>
      </c>
    </row>
    <row r="2677" spans="1:3" x14ac:dyDescent="0.4">
      <c r="A2677" s="1">
        <v>45957</v>
      </c>
      <c r="B2677">
        <f>YEAR(カレンダー[[#This Row],[日付]])</f>
        <v>2025</v>
      </c>
      <c r="C2677">
        <f>MONTH(カレンダー[[#This Row],[日付]])</f>
        <v>10</v>
      </c>
    </row>
    <row r="2678" spans="1:3" x14ac:dyDescent="0.4">
      <c r="A2678" s="1">
        <v>45958</v>
      </c>
      <c r="B2678">
        <f>YEAR(カレンダー[[#This Row],[日付]])</f>
        <v>2025</v>
      </c>
      <c r="C2678">
        <f>MONTH(カレンダー[[#This Row],[日付]])</f>
        <v>10</v>
      </c>
    </row>
    <row r="2679" spans="1:3" x14ac:dyDescent="0.4">
      <c r="A2679" s="1">
        <v>45959</v>
      </c>
      <c r="B2679">
        <f>YEAR(カレンダー[[#This Row],[日付]])</f>
        <v>2025</v>
      </c>
      <c r="C2679">
        <f>MONTH(カレンダー[[#This Row],[日付]])</f>
        <v>10</v>
      </c>
    </row>
    <row r="2680" spans="1:3" x14ac:dyDescent="0.4">
      <c r="A2680" s="1">
        <v>45960</v>
      </c>
      <c r="B2680">
        <f>YEAR(カレンダー[[#This Row],[日付]])</f>
        <v>2025</v>
      </c>
      <c r="C2680">
        <f>MONTH(カレンダー[[#This Row],[日付]])</f>
        <v>10</v>
      </c>
    </row>
    <row r="2681" spans="1:3" x14ac:dyDescent="0.4">
      <c r="A2681" s="1">
        <v>45961</v>
      </c>
      <c r="B2681">
        <f>YEAR(カレンダー[[#This Row],[日付]])</f>
        <v>2025</v>
      </c>
      <c r="C2681">
        <f>MONTH(カレンダー[[#This Row],[日付]])</f>
        <v>10</v>
      </c>
    </row>
    <row r="2682" spans="1:3" x14ac:dyDescent="0.4">
      <c r="A2682" s="1">
        <v>45962</v>
      </c>
      <c r="B2682">
        <f>YEAR(カレンダー[[#This Row],[日付]])</f>
        <v>2025</v>
      </c>
      <c r="C2682">
        <f>MONTH(カレンダー[[#This Row],[日付]])</f>
        <v>11</v>
      </c>
    </row>
    <row r="2683" spans="1:3" x14ac:dyDescent="0.4">
      <c r="A2683" s="1">
        <v>45963</v>
      </c>
      <c r="B2683">
        <f>YEAR(カレンダー[[#This Row],[日付]])</f>
        <v>2025</v>
      </c>
      <c r="C2683">
        <f>MONTH(カレンダー[[#This Row],[日付]])</f>
        <v>11</v>
      </c>
    </row>
    <row r="2684" spans="1:3" x14ac:dyDescent="0.4">
      <c r="A2684" s="1">
        <v>45964</v>
      </c>
      <c r="B2684">
        <f>YEAR(カレンダー[[#This Row],[日付]])</f>
        <v>2025</v>
      </c>
      <c r="C2684">
        <f>MONTH(カレンダー[[#This Row],[日付]])</f>
        <v>11</v>
      </c>
    </row>
    <row r="2685" spans="1:3" x14ac:dyDescent="0.4">
      <c r="A2685" s="1">
        <v>45965</v>
      </c>
      <c r="B2685">
        <f>YEAR(カレンダー[[#This Row],[日付]])</f>
        <v>2025</v>
      </c>
      <c r="C2685">
        <f>MONTH(カレンダー[[#This Row],[日付]])</f>
        <v>11</v>
      </c>
    </row>
    <row r="2686" spans="1:3" x14ac:dyDescent="0.4">
      <c r="A2686" s="1">
        <v>45966</v>
      </c>
      <c r="B2686">
        <f>YEAR(カレンダー[[#This Row],[日付]])</f>
        <v>2025</v>
      </c>
      <c r="C2686">
        <f>MONTH(カレンダー[[#This Row],[日付]])</f>
        <v>11</v>
      </c>
    </row>
    <row r="2687" spans="1:3" x14ac:dyDescent="0.4">
      <c r="A2687" s="1">
        <v>45967</v>
      </c>
      <c r="B2687">
        <f>YEAR(カレンダー[[#This Row],[日付]])</f>
        <v>2025</v>
      </c>
      <c r="C2687">
        <f>MONTH(カレンダー[[#This Row],[日付]])</f>
        <v>11</v>
      </c>
    </row>
    <row r="2688" spans="1:3" x14ac:dyDescent="0.4">
      <c r="A2688" s="1">
        <v>45968</v>
      </c>
      <c r="B2688">
        <f>YEAR(カレンダー[[#This Row],[日付]])</f>
        <v>2025</v>
      </c>
      <c r="C2688">
        <f>MONTH(カレンダー[[#This Row],[日付]])</f>
        <v>11</v>
      </c>
    </row>
    <row r="2689" spans="1:3" x14ac:dyDescent="0.4">
      <c r="A2689" s="1">
        <v>45969</v>
      </c>
      <c r="B2689">
        <f>YEAR(カレンダー[[#This Row],[日付]])</f>
        <v>2025</v>
      </c>
      <c r="C2689">
        <f>MONTH(カレンダー[[#This Row],[日付]])</f>
        <v>11</v>
      </c>
    </row>
    <row r="2690" spans="1:3" x14ac:dyDescent="0.4">
      <c r="A2690" s="1">
        <v>45970</v>
      </c>
      <c r="B2690">
        <f>YEAR(カレンダー[[#This Row],[日付]])</f>
        <v>2025</v>
      </c>
      <c r="C2690">
        <f>MONTH(カレンダー[[#This Row],[日付]])</f>
        <v>11</v>
      </c>
    </row>
    <row r="2691" spans="1:3" x14ac:dyDescent="0.4">
      <c r="A2691" s="1">
        <v>45971</v>
      </c>
      <c r="B2691">
        <f>YEAR(カレンダー[[#This Row],[日付]])</f>
        <v>2025</v>
      </c>
      <c r="C2691">
        <f>MONTH(カレンダー[[#This Row],[日付]])</f>
        <v>11</v>
      </c>
    </row>
    <row r="2692" spans="1:3" x14ac:dyDescent="0.4">
      <c r="A2692" s="1">
        <v>45972</v>
      </c>
      <c r="B2692">
        <f>YEAR(カレンダー[[#This Row],[日付]])</f>
        <v>2025</v>
      </c>
      <c r="C2692">
        <f>MONTH(カレンダー[[#This Row],[日付]])</f>
        <v>11</v>
      </c>
    </row>
    <row r="2693" spans="1:3" x14ac:dyDescent="0.4">
      <c r="A2693" s="1">
        <v>45973</v>
      </c>
      <c r="B2693">
        <f>YEAR(カレンダー[[#This Row],[日付]])</f>
        <v>2025</v>
      </c>
      <c r="C2693">
        <f>MONTH(カレンダー[[#This Row],[日付]])</f>
        <v>11</v>
      </c>
    </row>
    <row r="2694" spans="1:3" x14ac:dyDescent="0.4">
      <c r="A2694" s="1">
        <v>45974</v>
      </c>
      <c r="B2694">
        <f>YEAR(カレンダー[[#This Row],[日付]])</f>
        <v>2025</v>
      </c>
      <c r="C2694">
        <f>MONTH(カレンダー[[#This Row],[日付]])</f>
        <v>11</v>
      </c>
    </row>
    <row r="2695" spans="1:3" x14ac:dyDescent="0.4">
      <c r="A2695" s="1">
        <v>45975</v>
      </c>
      <c r="B2695">
        <f>YEAR(カレンダー[[#This Row],[日付]])</f>
        <v>2025</v>
      </c>
      <c r="C2695">
        <f>MONTH(カレンダー[[#This Row],[日付]])</f>
        <v>11</v>
      </c>
    </row>
    <row r="2696" spans="1:3" x14ac:dyDescent="0.4">
      <c r="A2696" s="1">
        <v>45976</v>
      </c>
      <c r="B2696">
        <f>YEAR(カレンダー[[#This Row],[日付]])</f>
        <v>2025</v>
      </c>
      <c r="C2696">
        <f>MONTH(カレンダー[[#This Row],[日付]])</f>
        <v>11</v>
      </c>
    </row>
    <row r="2697" spans="1:3" x14ac:dyDescent="0.4">
      <c r="A2697" s="1">
        <v>45977</v>
      </c>
      <c r="B2697">
        <f>YEAR(カレンダー[[#This Row],[日付]])</f>
        <v>2025</v>
      </c>
      <c r="C2697">
        <f>MONTH(カレンダー[[#This Row],[日付]])</f>
        <v>11</v>
      </c>
    </row>
    <row r="2698" spans="1:3" x14ac:dyDescent="0.4">
      <c r="A2698" s="1">
        <v>45978</v>
      </c>
      <c r="B2698">
        <f>YEAR(カレンダー[[#This Row],[日付]])</f>
        <v>2025</v>
      </c>
      <c r="C2698">
        <f>MONTH(カレンダー[[#This Row],[日付]])</f>
        <v>11</v>
      </c>
    </row>
    <row r="2699" spans="1:3" x14ac:dyDescent="0.4">
      <c r="A2699" s="1">
        <v>45979</v>
      </c>
      <c r="B2699">
        <f>YEAR(カレンダー[[#This Row],[日付]])</f>
        <v>2025</v>
      </c>
      <c r="C2699">
        <f>MONTH(カレンダー[[#This Row],[日付]])</f>
        <v>11</v>
      </c>
    </row>
    <row r="2700" spans="1:3" x14ac:dyDescent="0.4">
      <c r="A2700" s="1">
        <v>45980</v>
      </c>
      <c r="B2700">
        <f>YEAR(カレンダー[[#This Row],[日付]])</f>
        <v>2025</v>
      </c>
      <c r="C2700">
        <f>MONTH(カレンダー[[#This Row],[日付]])</f>
        <v>11</v>
      </c>
    </row>
    <row r="2701" spans="1:3" x14ac:dyDescent="0.4">
      <c r="A2701" s="1">
        <v>45981</v>
      </c>
      <c r="B2701">
        <f>YEAR(カレンダー[[#This Row],[日付]])</f>
        <v>2025</v>
      </c>
      <c r="C2701">
        <f>MONTH(カレンダー[[#This Row],[日付]])</f>
        <v>11</v>
      </c>
    </row>
    <row r="2702" spans="1:3" x14ac:dyDescent="0.4">
      <c r="A2702" s="1">
        <v>45982</v>
      </c>
      <c r="B2702">
        <f>YEAR(カレンダー[[#This Row],[日付]])</f>
        <v>2025</v>
      </c>
      <c r="C2702">
        <f>MONTH(カレンダー[[#This Row],[日付]])</f>
        <v>11</v>
      </c>
    </row>
    <row r="2703" spans="1:3" x14ac:dyDescent="0.4">
      <c r="A2703" s="1">
        <v>45983</v>
      </c>
      <c r="B2703">
        <f>YEAR(カレンダー[[#This Row],[日付]])</f>
        <v>2025</v>
      </c>
      <c r="C2703">
        <f>MONTH(カレンダー[[#This Row],[日付]])</f>
        <v>11</v>
      </c>
    </row>
    <row r="2704" spans="1:3" x14ac:dyDescent="0.4">
      <c r="A2704" s="1">
        <v>45984</v>
      </c>
      <c r="B2704">
        <f>YEAR(カレンダー[[#This Row],[日付]])</f>
        <v>2025</v>
      </c>
      <c r="C2704">
        <f>MONTH(カレンダー[[#This Row],[日付]])</f>
        <v>11</v>
      </c>
    </row>
    <row r="2705" spans="1:3" x14ac:dyDescent="0.4">
      <c r="A2705" s="1">
        <v>45985</v>
      </c>
      <c r="B2705">
        <f>YEAR(カレンダー[[#This Row],[日付]])</f>
        <v>2025</v>
      </c>
      <c r="C2705">
        <f>MONTH(カレンダー[[#This Row],[日付]])</f>
        <v>11</v>
      </c>
    </row>
    <row r="2706" spans="1:3" x14ac:dyDescent="0.4">
      <c r="A2706" s="1">
        <v>45986</v>
      </c>
      <c r="B2706">
        <f>YEAR(カレンダー[[#This Row],[日付]])</f>
        <v>2025</v>
      </c>
      <c r="C2706">
        <f>MONTH(カレンダー[[#This Row],[日付]])</f>
        <v>11</v>
      </c>
    </row>
    <row r="2707" spans="1:3" x14ac:dyDescent="0.4">
      <c r="A2707" s="1">
        <v>45987</v>
      </c>
      <c r="B2707">
        <f>YEAR(カレンダー[[#This Row],[日付]])</f>
        <v>2025</v>
      </c>
      <c r="C2707">
        <f>MONTH(カレンダー[[#This Row],[日付]])</f>
        <v>11</v>
      </c>
    </row>
    <row r="2708" spans="1:3" x14ac:dyDescent="0.4">
      <c r="A2708" s="1">
        <v>45988</v>
      </c>
      <c r="B2708">
        <f>YEAR(カレンダー[[#This Row],[日付]])</f>
        <v>2025</v>
      </c>
      <c r="C2708">
        <f>MONTH(カレンダー[[#This Row],[日付]])</f>
        <v>11</v>
      </c>
    </row>
    <row r="2709" spans="1:3" x14ac:dyDescent="0.4">
      <c r="A2709" s="1">
        <v>45989</v>
      </c>
      <c r="B2709">
        <f>YEAR(カレンダー[[#This Row],[日付]])</f>
        <v>2025</v>
      </c>
      <c r="C2709">
        <f>MONTH(カレンダー[[#This Row],[日付]])</f>
        <v>11</v>
      </c>
    </row>
    <row r="2710" spans="1:3" x14ac:dyDescent="0.4">
      <c r="A2710" s="1">
        <v>45990</v>
      </c>
      <c r="B2710">
        <f>YEAR(カレンダー[[#This Row],[日付]])</f>
        <v>2025</v>
      </c>
      <c r="C2710">
        <f>MONTH(カレンダー[[#This Row],[日付]])</f>
        <v>11</v>
      </c>
    </row>
    <row r="2711" spans="1:3" x14ac:dyDescent="0.4">
      <c r="A2711" s="1">
        <v>45991</v>
      </c>
      <c r="B2711">
        <f>YEAR(カレンダー[[#This Row],[日付]])</f>
        <v>2025</v>
      </c>
      <c r="C2711">
        <f>MONTH(カレンダー[[#This Row],[日付]])</f>
        <v>11</v>
      </c>
    </row>
    <row r="2712" spans="1:3" x14ac:dyDescent="0.4">
      <c r="A2712" s="1">
        <v>45992</v>
      </c>
      <c r="B2712">
        <f>YEAR(カレンダー[[#This Row],[日付]])</f>
        <v>2025</v>
      </c>
      <c r="C2712">
        <f>MONTH(カレンダー[[#This Row],[日付]])</f>
        <v>12</v>
      </c>
    </row>
    <row r="2713" spans="1:3" x14ac:dyDescent="0.4">
      <c r="A2713" s="1">
        <v>45993</v>
      </c>
      <c r="B2713">
        <f>YEAR(カレンダー[[#This Row],[日付]])</f>
        <v>2025</v>
      </c>
      <c r="C2713">
        <f>MONTH(カレンダー[[#This Row],[日付]])</f>
        <v>12</v>
      </c>
    </row>
    <row r="2714" spans="1:3" x14ac:dyDescent="0.4">
      <c r="A2714" s="1">
        <v>45994</v>
      </c>
      <c r="B2714">
        <f>YEAR(カレンダー[[#This Row],[日付]])</f>
        <v>2025</v>
      </c>
      <c r="C2714">
        <f>MONTH(カレンダー[[#This Row],[日付]])</f>
        <v>12</v>
      </c>
    </row>
    <row r="2715" spans="1:3" x14ac:dyDescent="0.4">
      <c r="A2715" s="1">
        <v>45995</v>
      </c>
      <c r="B2715">
        <f>YEAR(カレンダー[[#This Row],[日付]])</f>
        <v>2025</v>
      </c>
      <c r="C2715">
        <f>MONTH(カレンダー[[#This Row],[日付]])</f>
        <v>12</v>
      </c>
    </row>
    <row r="2716" spans="1:3" x14ac:dyDescent="0.4">
      <c r="A2716" s="1">
        <v>45996</v>
      </c>
      <c r="B2716">
        <f>YEAR(カレンダー[[#This Row],[日付]])</f>
        <v>2025</v>
      </c>
      <c r="C2716">
        <f>MONTH(カレンダー[[#This Row],[日付]])</f>
        <v>12</v>
      </c>
    </row>
    <row r="2717" spans="1:3" x14ac:dyDescent="0.4">
      <c r="A2717" s="1">
        <v>45997</v>
      </c>
      <c r="B2717">
        <f>YEAR(カレンダー[[#This Row],[日付]])</f>
        <v>2025</v>
      </c>
      <c r="C2717">
        <f>MONTH(カレンダー[[#This Row],[日付]])</f>
        <v>12</v>
      </c>
    </row>
    <row r="2718" spans="1:3" x14ac:dyDescent="0.4">
      <c r="A2718" s="1">
        <v>45998</v>
      </c>
      <c r="B2718">
        <f>YEAR(カレンダー[[#This Row],[日付]])</f>
        <v>2025</v>
      </c>
      <c r="C2718">
        <f>MONTH(カレンダー[[#This Row],[日付]])</f>
        <v>12</v>
      </c>
    </row>
    <row r="2719" spans="1:3" x14ac:dyDescent="0.4">
      <c r="A2719" s="1">
        <v>45999</v>
      </c>
      <c r="B2719">
        <f>YEAR(カレンダー[[#This Row],[日付]])</f>
        <v>2025</v>
      </c>
      <c r="C2719">
        <f>MONTH(カレンダー[[#This Row],[日付]])</f>
        <v>12</v>
      </c>
    </row>
    <row r="2720" spans="1:3" x14ac:dyDescent="0.4">
      <c r="A2720" s="1">
        <v>46000</v>
      </c>
      <c r="B2720">
        <f>YEAR(カレンダー[[#This Row],[日付]])</f>
        <v>2025</v>
      </c>
      <c r="C2720">
        <f>MONTH(カレンダー[[#This Row],[日付]])</f>
        <v>12</v>
      </c>
    </row>
    <row r="2721" spans="1:3" x14ac:dyDescent="0.4">
      <c r="A2721" s="1">
        <v>46001</v>
      </c>
      <c r="B2721">
        <f>YEAR(カレンダー[[#This Row],[日付]])</f>
        <v>2025</v>
      </c>
      <c r="C2721">
        <f>MONTH(カレンダー[[#This Row],[日付]])</f>
        <v>12</v>
      </c>
    </row>
    <row r="2722" spans="1:3" x14ac:dyDescent="0.4">
      <c r="A2722" s="1">
        <v>46002</v>
      </c>
      <c r="B2722">
        <f>YEAR(カレンダー[[#This Row],[日付]])</f>
        <v>2025</v>
      </c>
      <c r="C2722">
        <f>MONTH(カレンダー[[#This Row],[日付]])</f>
        <v>12</v>
      </c>
    </row>
    <row r="2723" spans="1:3" x14ac:dyDescent="0.4">
      <c r="A2723" s="1">
        <v>46003</v>
      </c>
      <c r="B2723">
        <f>YEAR(カレンダー[[#This Row],[日付]])</f>
        <v>2025</v>
      </c>
      <c r="C2723">
        <f>MONTH(カレンダー[[#This Row],[日付]])</f>
        <v>12</v>
      </c>
    </row>
    <row r="2724" spans="1:3" x14ac:dyDescent="0.4">
      <c r="A2724" s="1">
        <v>46004</v>
      </c>
      <c r="B2724">
        <f>YEAR(カレンダー[[#This Row],[日付]])</f>
        <v>2025</v>
      </c>
      <c r="C2724">
        <f>MONTH(カレンダー[[#This Row],[日付]])</f>
        <v>12</v>
      </c>
    </row>
    <row r="2725" spans="1:3" x14ac:dyDescent="0.4">
      <c r="A2725" s="1">
        <v>46005</v>
      </c>
      <c r="B2725">
        <f>YEAR(カレンダー[[#This Row],[日付]])</f>
        <v>2025</v>
      </c>
      <c r="C2725">
        <f>MONTH(カレンダー[[#This Row],[日付]])</f>
        <v>12</v>
      </c>
    </row>
    <row r="2726" spans="1:3" x14ac:dyDescent="0.4">
      <c r="A2726" s="1">
        <v>46006</v>
      </c>
      <c r="B2726">
        <f>YEAR(カレンダー[[#This Row],[日付]])</f>
        <v>2025</v>
      </c>
      <c r="C2726">
        <f>MONTH(カレンダー[[#This Row],[日付]])</f>
        <v>12</v>
      </c>
    </row>
    <row r="2727" spans="1:3" x14ac:dyDescent="0.4">
      <c r="A2727" s="1">
        <v>46007</v>
      </c>
      <c r="B2727">
        <f>YEAR(カレンダー[[#This Row],[日付]])</f>
        <v>2025</v>
      </c>
      <c r="C2727">
        <f>MONTH(カレンダー[[#This Row],[日付]])</f>
        <v>12</v>
      </c>
    </row>
    <row r="2728" spans="1:3" x14ac:dyDescent="0.4">
      <c r="A2728" s="1">
        <v>46008</v>
      </c>
      <c r="B2728">
        <f>YEAR(カレンダー[[#This Row],[日付]])</f>
        <v>2025</v>
      </c>
      <c r="C2728">
        <f>MONTH(カレンダー[[#This Row],[日付]])</f>
        <v>12</v>
      </c>
    </row>
    <row r="2729" spans="1:3" x14ac:dyDescent="0.4">
      <c r="A2729" s="1">
        <v>46009</v>
      </c>
      <c r="B2729">
        <f>YEAR(カレンダー[[#This Row],[日付]])</f>
        <v>2025</v>
      </c>
      <c r="C2729">
        <f>MONTH(カレンダー[[#This Row],[日付]])</f>
        <v>12</v>
      </c>
    </row>
    <row r="2730" spans="1:3" x14ac:dyDescent="0.4">
      <c r="A2730" s="1">
        <v>46010</v>
      </c>
      <c r="B2730">
        <f>YEAR(カレンダー[[#This Row],[日付]])</f>
        <v>2025</v>
      </c>
      <c r="C2730">
        <f>MONTH(カレンダー[[#This Row],[日付]])</f>
        <v>12</v>
      </c>
    </row>
    <row r="2731" spans="1:3" x14ac:dyDescent="0.4">
      <c r="A2731" s="1">
        <v>46011</v>
      </c>
      <c r="B2731">
        <f>YEAR(カレンダー[[#This Row],[日付]])</f>
        <v>2025</v>
      </c>
      <c r="C2731">
        <f>MONTH(カレンダー[[#This Row],[日付]])</f>
        <v>12</v>
      </c>
    </row>
    <row r="2732" spans="1:3" x14ac:dyDescent="0.4">
      <c r="A2732" s="1">
        <v>46012</v>
      </c>
      <c r="B2732">
        <f>YEAR(カレンダー[[#This Row],[日付]])</f>
        <v>2025</v>
      </c>
      <c r="C2732">
        <f>MONTH(カレンダー[[#This Row],[日付]])</f>
        <v>12</v>
      </c>
    </row>
    <row r="2733" spans="1:3" x14ac:dyDescent="0.4">
      <c r="A2733" s="1">
        <v>46013</v>
      </c>
      <c r="B2733">
        <f>YEAR(カレンダー[[#This Row],[日付]])</f>
        <v>2025</v>
      </c>
      <c r="C2733">
        <f>MONTH(カレンダー[[#This Row],[日付]])</f>
        <v>12</v>
      </c>
    </row>
    <row r="2734" spans="1:3" x14ac:dyDescent="0.4">
      <c r="A2734" s="1">
        <v>46014</v>
      </c>
      <c r="B2734">
        <f>YEAR(カレンダー[[#This Row],[日付]])</f>
        <v>2025</v>
      </c>
      <c r="C2734">
        <f>MONTH(カレンダー[[#This Row],[日付]])</f>
        <v>12</v>
      </c>
    </row>
    <row r="2735" spans="1:3" x14ac:dyDescent="0.4">
      <c r="A2735" s="1">
        <v>46015</v>
      </c>
      <c r="B2735">
        <f>YEAR(カレンダー[[#This Row],[日付]])</f>
        <v>2025</v>
      </c>
      <c r="C2735">
        <f>MONTH(カレンダー[[#This Row],[日付]])</f>
        <v>12</v>
      </c>
    </row>
    <row r="2736" spans="1:3" x14ac:dyDescent="0.4">
      <c r="A2736" s="1">
        <v>46016</v>
      </c>
      <c r="B2736">
        <f>YEAR(カレンダー[[#This Row],[日付]])</f>
        <v>2025</v>
      </c>
      <c r="C2736">
        <f>MONTH(カレンダー[[#This Row],[日付]])</f>
        <v>12</v>
      </c>
    </row>
    <row r="2737" spans="1:3" x14ac:dyDescent="0.4">
      <c r="A2737" s="1">
        <v>46017</v>
      </c>
      <c r="B2737">
        <f>YEAR(カレンダー[[#This Row],[日付]])</f>
        <v>2025</v>
      </c>
      <c r="C2737">
        <f>MONTH(カレンダー[[#This Row],[日付]])</f>
        <v>12</v>
      </c>
    </row>
    <row r="2738" spans="1:3" x14ac:dyDescent="0.4">
      <c r="A2738" s="1">
        <v>46018</v>
      </c>
      <c r="B2738">
        <f>YEAR(カレンダー[[#This Row],[日付]])</f>
        <v>2025</v>
      </c>
      <c r="C2738">
        <f>MONTH(カレンダー[[#This Row],[日付]])</f>
        <v>12</v>
      </c>
    </row>
    <row r="2739" spans="1:3" x14ac:dyDescent="0.4">
      <c r="A2739" s="1">
        <v>46019</v>
      </c>
      <c r="B2739">
        <f>YEAR(カレンダー[[#This Row],[日付]])</f>
        <v>2025</v>
      </c>
      <c r="C2739">
        <f>MONTH(カレンダー[[#This Row],[日付]])</f>
        <v>12</v>
      </c>
    </row>
    <row r="2740" spans="1:3" x14ac:dyDescent="0.4">
      <c r="A2740" s="1">
        <v>46020</v>
      </c>
      <c r="B2740">
        <f>YEAR(カレンダー[[#This Row],[日付]])</f>
        <v>2025</v>
      </c>
      <c r="C2740">
        <f>MONTH(カレンダー[[#This Row],[日付]])</f>
        <v>12</v>
      </c>
    </row>
    <row r="2741" spans="1:3" x14ac:dyDescent="0.4">
      <c r="A2741" s="1">
        <v>46021</v>
      </c>
      <c r="B2741">
        <f>YEAR(カレンダー[[#This Row],[日付]])</f>
        <v>2025</v>
      </c>
      <c r="C2741">
        <f>MONTH(カレンダー[[#This Row],[日付]])</f>
        <v>12</v>
      </c>
    </row>
    <row r="2742" spans="1:3" x14ac:dyDescent="0.4">
      <c r="A2742" s="1">
        <v>46022</v>
      </c>
      <c r="B2742">
        <f>YEAR(カレンダー[[#This Row],[日付]])</f>
        <v>2025</v>
      </c>
      <c r="C2742">
        <f>MONTH(カレンダー[[#This Row],[日付]])</f>
        <v>12</v>
      </c>
    </row>
  </sheetData>
  <phoneticPr fontId="2"/>
  <pageMargins left="0.7" right="0.7" top="0.75" bottom="0.75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1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.xml"/></Relationships>
</file>

<file path=customXml/_rels/item1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.xml"/></Relationships>
</file>

<file path=customXml/_rels/item1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.xml"/></Relationships>
</file>

<file path=customXml/_rels/item1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3.xml"/></Relationships>
</file>

<file path=customXml/_rels/item1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4.xml"/></Relationships>
</file>

<file path=customXml/_rels/item1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5.xml"/></Relationships>
</file>

<file path=customXml/_rels/item1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6.xml"/></Relationships>
</file>

<file path=customXml/_rels/item1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7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_rels/item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.xml"/></Relationships>
</file>

<file path=customXml/_rels/item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.xml"/></Relationships>
</file>

<file path=customXml/_rels/item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.xml"/></Relationships>
</file>

<file path=customXml/item1.xml>��< ? x m l   v e r s i o n = " 1 . 0 "   e n c o d i n g = " U T F - 1 6 " ? > < G e m i n i   x m l n s = " h t t p : / / g e m i n i / p i v o t c u s t o m i z a t i o n / M e a s u r e G r i d S t a t e " > < C u s t o m C o n t e n t > < ! [ C D A T A [ < A r r a y O f K e y V a l u e O f s t r i n g S a n d b o x E d i t o r . M e a s u r e G r i d S t a t e S c d E 3 5 R y   x m l n s = " h t t p : / / s c h e m a s . m i c r o s o f t . c o m / 2 0 0 3 / 1 0 / S e r i a l i z a t i o n / A r r a y s "   x m l n s : i = " h t t p : / / w w w . w 3 . o r g / 2 0 0 1 / X M L S c h e m a - i n s t a n c e " > < K e y V a l u e O f s t r i n g S a n d b o x E d i t o r . M e a s u r e G r i d S t a t e S c d E 3 5 R y > < K e y > �0�0�0�0�0�0�0_ 5 4 3 a 5 b c 1 - f 7 f 6 - 4 0 0 4 - b c 6 7 - d a 9 5 b e 5 e c f 2 b 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/ A r r a y O f K e y V a l u e O f s t r i n g S a n d b o x E d i t o r . M e a s u r e G r i d S t a t e S c d E 3 5 R y > ] ] > < / C u s t o m C o n t e n t > < / G e m i n i > 
</file>

<file path=customXml/item10.xml>��< ? x m l   v e r s i o n = " 1 . 0 "   e n c o d i n g = " U T F - 1 6 " ? > < G e m i n i   x m l n s = " h t t p : / / g e m i n i / p i v o t c u s t o m i z a t i o n / E r r o r C a c h e " > < C u s t o m C o n t e n t > < ! [ C D A T A [ < D a t a M o d e l i n g S a n d b o x . S e r i a l i z e d S a n d b o x E r r o r C a c h e   x m l n s = " h t t p : / / s c h e m a s . d a t a c o n t r a c t . o r g / 2 0 0 4 / 0 7 / M i c r o s o f t . A n a l y s i s S e r v i c e s . B a c k E n d "   x m l n s : i = " h t t p : / / w w w . w 3 . o r g / 2 0 0 1 / X M L S c h e m a - i n s t a n c e " > < E r r o r C a c h e D i c t i o n a r y   x m l n s : a = " h t t p : / / s c h e m a s . m i c r o s o f t . c o m / 2 0 0 3 / 1 0 / S e r i a l i z a t i o n / A r r a y s " / > < L a s t P r o c e s s e d T i m e > 2 0 2 1 - 0 8 - 0 3 T 2 1 : 0 8 : 3 6 . 8 1 7 1 9 0 3 + 0 9 : 0 0 < / L a s t P r o c e s s e d T i m e > < / D a t a M o d e l i n g S a n d b o x . S e r i a l i z e d S a n d b o x E r r o r C a c h e > ] ] > < / C u s t o m C o n t e n t > < / G e m i n i > 
</file>

<file path=customXml/item11.xml>��< ? x m l   v e r s i o n = " 1 . 0 "   e n c o d i n g = " U T F - 1 6 " ? > < G e m i n i   x m l n s = " h t t p : / / g e m i n i / p i v o t c u s t o m i z a t i o n / F o r m u l a B a r S t a t e " > < C u s t o m C o n t e n t > < ! [ C D A T A [ < S a n d b o x E d i t o r . F o r m u l a B a r S t a t e   x m l n s = " h t t p : / / s c h e m a s . d a t a c o n t r a c t . o r g / 2 0 0 4 / 0 7 / M i c r o s o f t . A n a l y s i s S e r v i c e s . C o m m o n "   x m l n s : i = " h t t p : / / w w w . w 3 . o r g / 2 0 0 1 / X M L S c h e m a - i n s t a n c e " > < H e i g h t > 2 1 < / H e i g h t > < / S a n d b o x E d i t o r . F o r m u l a B a r S t a t e > ] ] > < / C u s t o m C o n t e n t > < / G e m i n i > 
</file>

<file path=customXml/item12.xml>��< ? x m l   v e r s i o n = " 1 . 0 "   e n c o d i n g = " U T F - 1 6 " ? > < G e m i n i   x m l n s = " h t t p : / / g e m i n i / p i v o t c u s t o m i z a t i o n / D i a g r a m s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M e a s u r e D i a g r a m S a n d b o x A d a p t e r " > < T a b l e N a m e > �0�0�0�0�0�0�0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 �0�0�0�0�0�0�0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 M e a s u r e s \ T�  /   �Npe< / K e y > < / D i a g r a m O b j e c t K e y > < D i a g r a m O b j e c t K e y > < K e y > M e a s u r e s \ T�  /   �Npe\ T a g I n f o \ _< / K e y > < / D i a g r a m O b j e c t K e y > < D i a g r a m O b j e c t K e y > < K e y > M e a s u r e s \ T�  /   �Npe\ T a g I n f o \ $P< / K e y > < / D i a g r a m O b j e c t K e y > < D i a g r a m O b j e c t K e y > < K e y > C o l u m n s \ �0�0�0t^g< / K e y > < / D i a g r a m O b j e c t K e y > < D i a g r a m O b j e c t K e y > < K e y > C o l u m n s \ L�?e:S< / K e y > < / D i a g r a m O b j e c t K e y > < D i a g r a m O b j e c t K e y > < K e y > C o l u m n s \ �VM|< / K e y > < / D i a g r a m O b j e c t K e y > < D i a g r a m O b j e c t K e y > < K e y > C o l u m n s \ �e-�T< / K e y > < / D i a g r a m O b j e c t K e y > < D i a g r a m O b j e c t K e y > < K e y > C o l u m n s \ '`%R< / K e y > < / D i a g r a m O b j e c t K e y > < D i a g r a m O b j e c t K e y > < K e y > C o l u m n s \ t^b�< / K e y > < / D i a g r a m O b j e c t K e y > < D i a g r a m O b j e c t K e y > < K e y > C o l u m n s \ �Npe< / K e y > < / D i a g r a m O b j e c t K e y > < D i a g r a m O b j e c t K e y > < K e y > L i n k s \ & l t ; C o l u m n s \ T�  /   �Npe& g t ; - & l t ; M e a s u r e s \ �Npe& g t ; < / K e y > < / D i a g r a m O b j e c t K e y > < D i a g r a m O b j e c t K e y > < K e y > L i n k s \ & l t ; C o l u m n s \ T�  /   �Npe& g t ; - & l t ; M e a s u r e s \ �Npe& g t ; \ C O L U M N < / K e y > < / D i a g r a m O b j e c t K e y > < D i a g r a m O b j e c t K e y > < K e y > L i n k s \ & l t ; C o l u m n s \ T�  /   �Npe& g t ; - & l t ; M e a s u r e s \ �Npe& g t ; \ M E A S U R E 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 M e a s u r e s \ T�  /   �Npe< / K e y > < / a : K e y > < a : V a l u e   i : t y p e = " M e a s u r e G r i d N o d e V i e w S t a t e " > < C o l u m n > 6 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 M e a s u r e s \ T�  /   �Npe\ T a g I n f o \ _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 M e a s u r e s \ T�  /   �Npe\ T a g I n f o \ $P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 C o l u m n s \ �0�0�0t^g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 C o l u m n s \ L�?e:S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 C o l u m n s \ �VM|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 C o l u m n s \ �e-�T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 C o l u m n s \ '`%R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 C o l u m n s \ t^b�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 C o l u m n s \ �Npe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 L i n k s \ & l t ; C o l u m n s \ T�  /   �Npe& g t ; - & l t ; M e a s u r e s \ �Npe& g t ; 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 L i n k s \ & l t ; C o l u m n s \ T�  /   �Npe& g t ; - & l t ; M e a s u r e s \ �Npe& g t ; \ C O L U M N 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 L i n k s \ & l t ; C o l u m n s \ T�  /   �Npe& g t ; - & l t ; M e a s u r e s \ �Npe& g t ; \ M E A S U R E < / K e y > < / a : K e y > < a : V a l u e   i : t y p e = " M e a s u r e G r i d V i e w S t a t e I D i a g r a m L i n k E n d p o i n t "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13.xml>��< ? x m l   v e r s i o n = " 1 . 0 "   e n c o d i n g = " U T F - 1 6 " ? > < G e m i n i   x m l n s = " h t t p : / / g e m i n i / p i v o t c u s t o m i z a t i o n / P o w e r P i v o t V e r s i o n " > < C u s t o m C o n t e n t > < ! [ C D A T A [ 2 0 1 5 . 1 3 0 . 8 0 0 . 8 6 9 ] ] > < / C u s t o m C o n t e n t > < / G e m i n i > 
</file>

<file path=customXml/item14.xml>��< ? x m l   v e r s i o n = " 1 . 0 "   e n c o d i n g = " U T F - 1 6 " ? > < G e m i n i   x m l n s = " h t t p : / / g e m i n i / p i v o t c u s t o m i z a t i o n / S h o w I m p l i c i t M e a s u r e s " > < C u s t o m C o n t e n t > < ! [ C D A T A [ F a l s e ] ] > < / C u s t o m C o n t e n t > < / G e m i n i > 
</file>

<file path=customXml/item15.xml>��< ? x m l   v e r s i o n = " 1 . 0 "   e n c o d i n g = " U T F - 1 6 " ? > < G e m i n i   x m l n s = " h t t p : / / g e m i n i / p i v o t c u s t o m i z a t i o n / T a b l e W i d g e t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T a b l e W i d g e t V i e w M o d e l S a n d b o x A d a p t e r " > < T a b l e N a m e > �0�0�0�0�0�0�0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 �0�0�0�0�0�0�0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 C o l u m n s \ �0�0�0t^g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 C o l u m n s \ L�?e:S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 C o l u m n s \ �VM|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 C o l u m n s \ �e-�T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 C o l u m n s \ '`%R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 C o l u m n s \ t^b�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 C o l u m n s \ �Npe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16.xml>��< ? x m l   v e r s i o n = " 1 . 0 "   e n c o d i n g = " U T F - 1 6 " ? > < G e m i n i   x m l n s = " h t t p : / / g e m i n i / p i v o t c u s t o m i z a t i o n / T a b l e X M L _ �0�0�0�0�0�0�0_ 5 4 3 a 5 b c 1 - f 7 f 6 - 4 0 0 4 - b c 6 7 - d a 9 5 b e 5 e c f 2 b " > < C u s t o m C o n t e n t > < ! [ C D A T A [ < T a b l e W i d g e t G r i d S e r i a l i z a t i o n   x m l n s : x s i = " h t t p : / / w w w . w 3 . o r g / 2 0 0 1 / X M L S c h e m a - i n s t a n c e "   x m l n s : x s d = " h t t p : / / w w w . w 3 . o r g / 2 0 0 1 / X M L S c h e m a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 �0�0�0t^g< / s t r i n g > < / k e y > < v a l u e > < i n t > 9 9 < / i n t > < / v a l u e > < / i t e m > < i t e m > < k e y > < s t r i n g > L�?e:S< / s t r i n g > < / k e y > < v a l u e > < i n t > 8 0 < / i n t > < / v a l u e > < / i t e m > < i t e m > < k e y > < s t r i n g > �VM|< / s t r i n g > < / k e y > < v a l u e > < i n t > 6 5 < / i n t > < / v a l u e > < / i t e m > < i t e m > < k e y > < s t r i n g > �e-�T< / s t r i n g > < / k e y > < v a l u e > < i n t > 8 0 < / i n t > < / v a l u e > < / i t e m > < i t e m > < k e y > < s t r i n g > '`%R< / s t r i n g > < / k e y > < v a l u e > < i n t > 6 5 < / i n t > < / v a l u e > < / i t e m > < i t e m > < k e y > < s t r i n g > t^b�< / s t r i n g > < / k e y > < v a l u e > < i n t > 6 5 < / i n t > < / v a l u e > < / i t e m > < i t e m > < k e y > < s t r i n g > �Npe< / s t r i n g > < / k e y > < v a l u e > < i n t > 6 5 < / i n t > < / v a l u e > < / i t e m > < / C o l u m n W i d t h s > < C o l u m n D i s p l a y I n d e x > < i t e m > < k e y > < s t r i n g > �0�0�0t^g< / s t r i n g > < / k e y > < v a l u e > < i n t > 0 < / i n t > < / v a l u e > < / i t e m > < i t e m > < k e y > < s t r i n g > L�?e:S< / s t r i n g > < / k e y > < v a l u e > < i n t > 1 < / i n t > < / v a l u e > < / i t e m > < i t e m > < k e y > < s t r i n g > �VM|< / s t r i n g > < / k e y > < v a l u e > < i n t > 2 < / i n t > < / v a l u e > < / i t e m > < i t e m > < k e y > < s t r i n g > �e-�T< / s t r i n g > < / k e y > < v a l u e > < i n t > 3 < / i n t > < / v a l u e > < / i t e m > < i t e m > < k e y > < s t r i n g > '`%R< / s t r i n g > < / k e y > < v a l u e > < i n t > 4 < / i n t > < / v a l u e > < / i t e m > < i t e m > < k e y > < s t r i n g > t^b�< / s t r i n g > < / k e y > < v a l u e > < i n t > 5 < / i n t > < / v a l u e > < / i t e m > < i t e m > < k e y > < s t r i n g > �Npe< / s t r i n g > < / k e y > < v a l u e > < i n t > 6 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7.xml>��< ? x m l   v e r s i o n = " 1 . 0 "   e n c o d i n g = " U T F - 1 6 " ? > < G e m i n i   x m l n s = " h t t p : / / g e m i n i / p i v o t c u s t o m i z a t i o n / M a n u a l C a l c M o d e " > < C u s t o m C o n t e n t > < ! [ C D A T A [ F a l s e ] ] > < / C u s t o m C o n t e n t > < / G e m i n i > 
</file>

<file path=customXml/item2.xml>��< ? x m l   v e r s i o n = " 1 . 0 "   e n c o d i n g = " U T F - 1 6 " ? > < G e m i n i   x m l n s = " h t t p : / / g e m i n i / p i v o t c u s t o m i z a t i o n / C l i e n t W i n d o w X M L " > < C u s t o m C o n t e n t > < ! [ C D A T A [ �0�0�0�0�0�0�0_ 5 4 3 a 5 b c 1 - f 7 f 6 - 4 0 0 4 - b c 6 7 - d a 9 5 b e 5 e c f 2 b ] ] > < / C u s t o m C o n t e n t > < / G e m i n i > 
</file>

<file path=customXml/item3.xml>��< ? x m l   v e r s i o n = " 1 . 0 "   e n c o d i n g = " U T F - 1 6 " ? > < G e m i n i   x m l n s = " h t t p : / / g e m i n i / p i v o t c u s t o m i z a t i o n / S a n d b o x N o n E m p t y " > < C u s t o m C o n t e n t > < ! [ C D A T A [ 1 ] ] > < / C u s t o m C o n t e n t > < / G e m i n i > 
</file>

<file path=customXml/item4.xml>��< ? x m l   v e r s i o n = " 1 . 0 "   e n c o d i n g = " U T F - 1 6 " ? > < G e m i n i   x m l n s = " h t t p : / / g e m i n i / p i v o t c u s t o m i z a t i o n / T a b l e O r d e r " > < C u s t o m C o n t e n t > < ! [ C D A T A [ �0�0�0�0�0�0�0_ 5 4 3 a 5 b c 1 - f 7 f 6 - 4 0 0 4 - b c 6 7 - d a 9 5 b e 5 e c f 2 b , �0�0�0�0�0, t^b�, '`%R, �VM|, L�?e�0�0�0�0] ] > < / C u s t o m C o n t e n t > < / G e m i n i > 
</file>

<file path=customXml/item5.xml>��< ? x m l   v e r s i o n = " 1 . 0 "   e n c o d i n g = " u t f - 1 6 " ? > < D a t a M a s h u p   s q m i d = " 0 d e 1 d b d b - c 1 6 c - 4 f d 9 - 9 1 2 2 - 1 2 4 c d 6 7 d 6 a 9 4 "   x m l n s = " h t t p : / / s c h e m a s . m i c r o s o f t . c o m / D a t a M a s h u p " > A A A A A E w L A A B Q S w M E F A A C A A g A k k 2 7 W t 1 I Z y W n A A A A + A A A A B I A H A B D b 2 5 m a W c v U G F j a 2 F n Z S 5 4 b W w g o h g A K K A U A A A A A A A A A A A A A A A A A A A A A A A A A A A A h Y 8 x D o I w G E a v Q r r T F s R A y E 8 Z 3 I w k J C b G t a k V q l A M L Z a 7 O X g k r y C J o m 6 O 3 8 s b 3 v e 4 3 S E f 2 8 a 7 y t 6 o T m c o w B R 5 U o v u o H S V o c E e / Q T l D E o u z r y S 3 i R r k 4 7 m k K H a 2 k t K i H M O u w X u + o q E l A Z k X 2 y 2 o p Y t R x 9 Z / Z d 9 p Y 3 l W k j E Y P e K Y S G O E 7 y M I 4 q j J A A y Y y i U / i r h V I w p k B 8 I q 6 G x Q y / Z i f v r E s g 8 g b x f s C d Q S w M E F A A C A A g A k k 2 7 W g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J J N u 1 p C f k e k Q w g A A J 7 r A A A T A B w A R m 9 y b X V s Y X M v U 2 V j d G l v b j E u b S C i G A A o o B Q A A A A A A A A A A A A A A A A A A A A A A A A A A A D t 3 N 9 r k 1 c c x / F 7 o f 9 D 6 G 4 q l J J z z v O k e S a 9 G H V j s p u B j l 1 Y k d g + w 2 K a j C a F j i L U B G e l H W W g I i j q f u q F D M c c a q n 0 j 3 m a V K / 8 F / Y k 2 u d k + Z p 8 Y 8 / 5 X v n x Z l + e a p + T 4 8 t z s f O m t X i + v l i t 5 E 6 / / a 8 6 M X Z s 7 F j t Y m k 5 X s h 9 M q 7 z q p i f H s / N 5 M p x f e x Y L v 2 V N F 4 m z d 2 k 8 S J 9 + P n q f F y e + r a 6 f O l C t X p p 4 o v F c j w 1 W 6 3 U 4 0 q 9 N j E + + + n c N 7 V 4 u T Z 3 8 O / f r x 5 t 7 O 8 1 5 k 5 W 5 1 e W O l + d 2 3 + 5 3 X 7 y c + v + T v v u 4 9 b 2 k 9 b z f 5 L 1 r V d / b i Z X N p L G Z m v r V t J 4 l r 4 k a f 6 Y N B 8 k 6 z 9 9 8 B 9 4 s 7 u x / 3 z 9 1 c b j 1 t X H r 2 9 t H t x 4 9 G b 3 + l x e n d / f 2 W l t / 3 b w 7 N F c a 7 t x c P V h 0 r z W / U B 7 c w c 3 d v a f X z m 4 8 9 f U a r m 2 O n 5 8 M l d Z K Z c n c / X l l f j 4 5 N u P f 7 g n 5 0 9 f j O N 6 Z 2 e y D V k 7 e 6 o e L 8 0 c b t r k V 4 u V h Z n x t 7 / v 3 O W z J 0 v 1 0 r l 3 3 6 V 9 + 1 r 7 w W 5 y 5 W b S 2 E q u 3 E + a t 5 N m M 2 m u p 9 + o f f N J + k 3 P l C 6 k e / n 1 c n W p W o + / j E s L 6 T 5 O 9 L 1 7 M n f 2 3 W / 4 r F w + P V 8 q l 5 Z r M 5 2 1 n j t c b O v 3 6 + 0 7 T 7 P X t O 5 t Z t / 6 z H K p U v u u u r w 0 W y 2 v L F X O / P B 9 X J s Y v q z J t b X x b L N a L 5 6 2 7 2 6 k a 6 i n f z K 3 U K r H l y d z a + O v f t l q 3 9 h r b e 0 c f q U e r 9 a 7 X 8 k 2 l 3 y l v f 6 w t f E H e Z y + 4 f X L X 9 P H p y r 1 Q j D V W W H 3 e f r 3 l y 7 m / 8 8 v H x 8 7 t l g Z 9 K H f Y 7 o I 0 8 R 0 k T N d l D N d h G l n 0 x F M E 9 M R Z z q S M x 3 B t K t p l Y f p f t M q z 5 h O N 0 3 K d P Z u m D 6 6 a Q X T x L T i T C s 5 0 w q m n U 1 r m C a m N W d a y 5 n W M O 1 o O s r j n O 4 3 n e 7 J c N O d T R M y b d 8 N 0 0 c 3 j X O a m m b O 6 c 6 m i Z n G O e 1 u 2 s A 0 M W 0 4 0 0 b O t I F p Z 9 M B T B P T A W c 6 k D M d w L S z 6 R C m i e m Q M x 3 K m Q 5 h 2 t l 0 A a a J 6 Q J n u i B n u g D T z q b R e 1 D T T O 8 R y f U e E X o P D 6 b R e 1 D T T O 8 R y f U e E X o P D 6 b R e 1 D T T O 8 R y f U e E X o P d 9 P o P a h p r v e I 5 H q P C L 2 H B 9 O 4 R 6 S m u X t E u d 4 j Q u / h w T T u E a l p 7 h 5 R r v e I 0 H u 4 m t Z 5 9 B 7 9 p j t 7 M t R 0 d 9 N k T P e 8 G 6 a P b h r n N D U 9 / J z u b p q Y a Z z T 7 q b R e 1 D T w 3 u P 7 q a J m U b v 4 W 4 a v Q c 1 P b z 3 6 G 6 a m G n 0 H u 6 m 0 X t Q 0 8 N 7 j + 6 m i Z l G 7 + F u G r 0 H N T 2 8 9 + h u m p h p 9 B 7 u p t F 7 U N P D e 4 / u p o m Z R u / h b h q 9 B z U 9 v P f o b p q Y a f Q e 7 q b R e 1 D T w 3 u P 7 q a J m U b v 4 W w a v Q c 1 z f Q e 3 U 2 T M o 3 e w 4 N p 3 C N S 0 9 w 9 o l j v 0 f N u m D 6 6 a d w j U t P c P a J Y 7 9 H z b p g + q m m F 3 o O Y V l z v o e R 6 D 4 X e w 4 N p n N P U N H N O K 7 n e Q 6 H 3 8 G A a v Q c 1 z f Q e S q 7 3 U O g 9 P J h G 7 0 F N M 7 2 H k u s 9 F H o P D 6 b R e 1 D T T O + h 5 H o P h d 7 D g 2 n 0 H t Q 0 0 3 s o u d 5 D o f f w Y B q 9 B z X N 9 B 5 K r v d Q 6 D 0 8 m E b v Q U 0 z v Y e S 6 z 0 U e g 8 P p t F 7 U N N M 7 6 H k e g + F 3 s P d N H o P a p r r P Z R c 7 6 H Q e 3 g w j X t E a p q 7 R 5 T r P R R 6 D w + m c Y 9 I T X P 3 i H K 9 h 0 L v 4 W x a o / c g p j X X e 2 i 5 3 k O j 9 / B g G u c 0 N c 2 c 0 1 q u 9 9 D o P T y Y R u 9 B T T O 9 h 5 b r P T R 6 D w + m 0 X t Q 0 0 z v o e V 6 D 4 3 e w 4 N p 9 B 7 U N N N 7 a L n e Q 6 P 3 8 G A a v Q c 1 z f Q e W q 7 3 0 O g 9 P J h G 7 0 F N M 7 2 H l u s 9 N H o P D 6 b R e 1 D T T O + h 5 X o P j d 7 D g 2 n 0 H t Q 0 0 3 t o u d 5 D o / d w N 4 3 e g 5 r m e g 8 t 1 3 t o 9 B 4 e T O M e k Z r m 7 h H l e g + N 3 s O D a d w j U t P c P a J c 7 6 H R e z i b N u g 9 i G n D 9 R 5 G r v c w 6 D 0 8 m M Y 5 T U 0 z 5 7 S R 6 z 0 M e g 8 P p t F 7 U N N M 7 2 H k e g + D 3 s O D a f Q e 1 D T T e x i 5 3 s O g 9 / B g G r 0 H N c 3 0 H k a u 9 z D o P T y Y R u 9 B T T O 9 h 5 H r P Q x 6 D w + m 0 X t Q 0 0 z v Y e R 6 D 4 P e w 4 N p 9 B 7 U N N N 7 G L n e w 6 D 3 8 G A a v Q c 1 z f Q e R q 7 3 M O g 9 3 E 2 j 9 6 C m u d 7 D y P U e B r 2 H B 9 O 4 R 6 S m u X t E u d 7 D o P f w Y B r 3 i N Q 0 d 4 8 o 1 3 s Y 9 B 7 O p g P 0 H s R 0 w P U e g V z v E a D 3 8 G A a 5 z Q 1 z Z z T g V z v E a D 3 8 G A a v Q c 1 z f Q e g V z v E a D 3 8 G D 6 s P f 4 u E n 3 i m Z q j 2 B g 7 e E O e p T Y 4 2 P z n H I e X T N K D 3 p C M 6 V H I F d 6 B C g 9 P J z Q B Z z Q f S c 0 0 3 k E A z s P d 9 C j Z B 4 f m + c P O q G n o b l P M 1 N 4 B A M L D 3 f N o w Q e 0 D x E c x G a + z Q z b U c w s O 1 w 1 z x K 2 g H N Q z R H 0 N y n m a k 6 g o F V h 7 v m U a I O a B 6 s O S s 6 o D n b E U b z w J 7 D W f N I O Q c 0 D 9 G s o L l P M 3 d D O L D k c N c 8 y g U h N A / R r K G 5 T z N 3 N z i w 4 X D X P M r V I D Q P 1 B z m c T b / X 3 P I 1 R v h w H r D V X M 4 U r w B z U M 0 4 2 z u 1 8 y c z e H A b s N d M 8 5 m R 8 1 o N v p v B E O u 2 Q j l m o 0 Q z Y b z j W C I n 9 H x H t N M t R H K / Y y O E D + j w 8 V 0 0 r z X U d L Y 6 3 y M w w 8 z y P f b r Z q t L l 1 Y r M Q T a 5 3 9 V 8 X O B V n u 3 V i 0 Y 5 S N n f + v d T g q O + r D M c o r O / Y 8 N X Y M 7 B j a s W D H a T s W 7 Z i t I b J r i O w a o m w N O p + t I R 1 7 n h o 7 B n Y M 7 V i w 4 7 Q d i 3 a M s j F b Q z r a t 9 k 1 K L s G l e 9 5 a u w Y 2 D G 0 Y 8 G O 0 3 Y s 2 j F b g 7 J r U H Y N y q 5 B 2 z X o f M 9 T Y 8 f A j q E d C 3 a c t m P R j t k a t F 2 D t m v Q d g 3 G r s H k e 5 4 a O w Z 2 D O 1 Y s O O 0 H Y t 2 z N Z g 7 B q M X Y O x a w j s G o J 8 z 1 N j x 8 C O o R 0 L d p y 2 Y 9 G O 2 R o C u 4 b A r i G w a w j t G s J 8 z 1 N j x 2 C 8 9 1 9 6 9 k / 1 x H 9 Q S w E C L Q A U A A I A C A C S T b t a 3 U h n J a c A A A D 4 A A A A E g A A A A A A A A A A A A A A A A A A A A A A Q 2 9 u Z m l n L 1 B h Y 2 t h Z 2 U u e G 1 s U E s B A i 0 A F A A C A A g A k k 2 7 W g / K 6 a u k A A A A 6 Q A A A B M A A A A A A A A A A A A A A A A A 8 w A A A F t D b 2 5 0 Z W 5 0 X 1 R 5 c G V z X S 5 4 b W x Q S w E C L Q A U A A I A C A C S T b t a Q n 5 H p E M I A A C e 6 w A A E w A A A A A A A A A A A A A A A A D k A Q A A R m 9 y b X V s Y X M v U 2 V j d G l v b j E u b V B L B Q Y A A A A A A w A D A M I A A A B 0 C g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7 1 0 A E A A A A A A N P Q A Q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x J d G V t P j x J d G V t T G 9 j Y X R p b 2 4 + P E l 0 Z W 1 U e X B l P k Z v c m 1 1 b G E 8 L 0 l 0 Z W 1 U e X B l P j x J d G V t U G F 0 a D 5 T Z W N 0 a W 9 u M S 8 y M D E 4 M D c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U m V z d W x 0 V H l w Z S I g V m F s d W U 9 I n N U Y W J s Z S I g L z 4 8 R W 5 0 c n k g V H l w Z T 0 i R m l s b G V k Q 2 9 t c G x l d G V S Z X N 1 b H R U b 1 d v c m t z a G V l d C I g V m F s d W U 9 I m w w I i A v P j x F b n R y e S B U e X B l P S J G a W x s R X J y b 3 J D b 2 R l I i B W Y W x 1 Z T 0 i c 1 V u a 2 5 v d 2 4 i I C 8 + P E V u d H J 5 I F R 5 c G U 9 I k J 1 Z m Z l c k 5 l e H R S Z W Z y Z X N o I i B W Y W x 1 Z T 0 i b D E i I C 8 + P E V u d H J 5 I F R 5 c G U 9 I k F k Z G V k V G 9 E Y X R h T W 9 k Z W w i I F Z h b H V l P S J s M C I g L z 4 8 R W 5 0 c n k g V H l w Z T 0 i T m F 2 a W d h d G l v b l N 0 Z X B O Y W 1 l I i B W Y W x 1 Z T 0 i c + O D i u O D k + O C s u O D v O O C t + O D p + O D s y I g L z 4 8 R W 5 0 c n k g V H l w Z T 0 i R m l s b E x h c 3 R V c G R h d G V k I i B W Y W x 1 Z T 0 i Z D I w M j I t M D M t M T R U M T A 6 N D Q 6 M D M u N z A 2 N T E 3 N F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M j A x O D A 3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g w N y 8 y M D E 4 M D d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4 M D g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U m V z d W x 0 V H l w Z S I g V m F s d W U 9 I n N U Y W J s Z S I g L z 4 8 R W 5 0 c n k g V H l w Z T 0 i R m l s b G V k Q 2 9 t c G x l d G V S Z X N 1 b H R U b 1 d v c m t z a G V l d C I g V m F s d W U 9 I m w w I i A v P j x F b n R y e S B U e X B l P S J G a W x s R X J y b 3 J D b 2 R l I i B W Y W x 1 Z T 0 i c 1 V u a 2 5 v d 2 4 i I C 8 + P E V u d H J 5 I F R 5 c G U 9 I k J 1 Z m Z l c k 5 l e H R S Z W Z y Z X N o I i B W Y W x 1 Z T 0 i b D E i I C 8 + P E V u d H J 5 I F R 5 c G U 9 I k F k Z G V k V G 9 E Y X R h T W 9 k Z W w i I F Z h b H V l P S J s M C I g L z 4 8 R W 5 0 c n k g V H l w Z T 0 i T m F 2 a W d h d G l v b l N 0 Z X B O Y W 1 l I i B W Y W x 1 Z T 0 i c + O D i u O D k + O C s u O D v O O C t + O D p + O D s y I g L z 4 8 R W 5 0 c n k g V H l w Z T 0 i R m l s b E x h c 3 R V c G R h d G V k I i B W Y W x 1 Z T 0 i Z D I w M j I t M D M t M T R U M T A 6 N D Q 6 M D M u N z U z M z g x O F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M j A x O D A 4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g w O C 8 y M D E 4 M D h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4 M D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U m V z d W x 0 V H l w Z S I g V m F s d W U 9 I n N U Y W J s Z S I g L z 4 8 R W 5 0 c n k g V H l w Z T 0 i R m l s b G V k Q 2 9 t c G x l d G V S Z X N 1 b H R U b 1 d v c m t z a G V l d C I g V m F s d W U 9 I m w w I i A v P j x F b n R y e S B U e X B l P S J G a W x s R X J y b 3 J D b 2 R l I i B W Y W x 1 Z T 0 i c 1 V u a 2 5 v d 2 4 i I C 8 + P E V u d H J 5 I F R 5 c G U 9 I k J 1 Z m Z l c k 5 l e H R S Z W Z y Z X N o I i B W Y W x 1 Z T 0 i b D E i I C 8 + P E V u d H J 5 I F R 5 c G U 9 I k F k Z G V k V G 9 E Y X R h T W 9 k Z W w i I F Z h b H V l P S J s M C I g L z 4 8 R W 5 0 c n k g V H l w Z T 0 i T m F 2 a W d h d G l v b l N 0 Z X B O Y W 1 l I i B W Y W x 1 Z T 0 i c + O D i u O D k + O C s u O D v O O C t + O D p + O D s y I g L z 4 8 R W 5 0 c n k g V H l w Z T 0 i R m l s b E x h c 3 R V c G R h d G V k I i B W Y W x 1 Z T 0 i Z D I w M j I t M D M t M T R U M T A 6 N D Q 6 M D M u O D E 1 O D Y 2 N V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M j A x O D A 5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g w O S 8 y M D E 4 M D l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4 M T A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U m V z d W x 0 V H l w Z S I g V m F s d W U 9 I n N U Y W J s Z S I g L z 4 8 R W 5 0 c n k g V H l w Z T 0 i R m l s b G V k Q 2 9 t c G x l d G V S Z X N 1 b H R U b 1 d v c m t z a G V l d C I g V m F s d W U 9 I m w w I i A v P j x F b n R y e S B U e X B l P S J G a W x s R X J y b 3 J D b 2 R l I i B W Y W x 1 Z T 0 i c 1 V u a 2 5 v d 2 4 i I C 8 + P E V u d H J 5 I F R 5 c G U 9 I k J 1 Z m Z l c k 5 l e H R S Z W Z y Z X N o I i B W Y W x 1 Z T 0 i b D E i I C 8 + P E V u d H J 5 I F R 5 c G U 9 I k F k Z G V k V G 9 E Y X R h T W 9 k Z W w i I F Z h b H V l P S J s M C I g L z 4 8 R W 5 0 c n k g V H l w Z T 0 i T m F 2 a W d h d G l v b l N 0 Z X B O Y W 1 l I i B W Y W x 1 Z T 0 i c + O D i u O D k + O C s u O D v O O C t + O D p + O D s y I g L z 4 8 R W 5 0 c n k g V H l w Z T 0 i R m l s b E x h c 3 R V c G R h d G V k I i B W Y W x 1 Z T 0 i Z D I w M j I t M D M t M T R U M T A 6 N D Q 6 M D M u O D Y y N z I 5 M F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M j A x O D E w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g x M C 8 y M D E 4 M T B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4 M T E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U m V z d W x 0 V H l w Z S I g V m F s d W U 9 I n N U Y W J s Z S I g L z 4 8 R W 5 0 c n k g V H l w Z T 0 i R m l s b G V k Q 2 9 t c G x l d G V S Z X N 1 b H R U b 1 d v c m t z a G V l d C I g V m F s d W U 9 I m w w I i A v P j x F b n R y e S B U e X B l P S J G a W x s R X J y b 3 J D b 2 R l I i B W Y W x 1 Z T 0 i c 1 V u a 2 5 v d 2 4 i I C 8 + P E V u d H J 5 I F R 5 c G U 9 I k J 1 Z m Z l c k 5 l e H R S Z W Z y Z X N o I i B W Y W x 1 Z T 0 i b D E i I C 8 + P E V u d H J 5 I F R 5 c G U 9 I k F k Z G V k V G 9 E Y X R h T W 9 k Z W w i I F Z h b H V l P S J s M C I g L z 4 8 R W 5 0 c n k g V H l w Z T 0 i T m F 2 a W d h d G l v b l N 0 Z X B O Y W 1 l I i B W Y W x 1 Z T 0 i c + O D i u O D k + O C s u O D v O O C t + O D p + O D s y I g L z 4 8 R W 5 0 c n k g V H l w Z T 0 i R m l s b E x h c 3 R V c G R h d G V k I i B W Y W x 1 Z T 0 i Z D I w M j I t M D M t M T R U M T A 6 N D Q 6 M D M u O T A 5 N T k y O V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M j A x O D E x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g x M S 8 y M D E 4 M T F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4 M T I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U m V z d W x 0 V H l w Z S I g V m F s d W U 9 I n N U Y W J s Z S I g L z 4 8 R W 5 0 c n k g V H l w Z T 0 i R m l s b G V k Q 2 9 t c G x l d G V S Z X N 1 b H R U b 1 d v c m t z a G V l d C I g V m F s d W U 9 I m w w I i A v P j x F b n R y e S B U e X B l P S J G a W x s R X J y b 3 J D b 2 R l I i B W Y W x 1 Z T 0 i c 1 V u a 2 5 v d 2 4 i I C 8 + P E V u d H J 5 I F R 5 c G U 9 I k J 1 Z m Z l c k 5 l e H R S Z W Z y Z X N o I i B W Y W x 1 Z T 0 i b D E i I C 8 + P E V u d H J 5 I F R 5 c G U 9 I k F k Z G V k V G 9 E Y X R h T W 9 k Z W w i I F Z h b H V l P S J s M C I g L z 4 8 R W 5 0 c n k g V H l w Z T 0 i T m F 2 a W d h d G l v b l N 0 Z X B O Y W 1 l I i B W Y W x 1 Z T 0 i c + O D i u O D k + O C s u O D v O O C t + O D p + O D s y I g L z 4 8 R W 5 0 c n k g V H l w Z T 0 i R m l s b E x h c 3 R V c G R h d G V k I i B W Y W x 1 Z T 0 i Z D I w M j I t M D M t M T R U M T A 6 N D Q 6 M D Q u M D A z M z I x N l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M j A x O D E y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g x M i 8 y M D E 4 M T J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5 M D E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U m V z d W x 0 V H l w Z S I g V m F s d W U 9 I n N U Y W J s Z S I g L z 4 8 R W 5 0 c n k g V H l w Z T 0 i R m l s b G V k Q 2 9 t c G x l d G V S Z X N 1 b H R U b 1 d v c m t z a G V l d C I g V m F s d W U 9 I m w w I i A v P j x F b n R y e S B U e X B l P S J G a W x s R X J y b 3 J D b 2 R l I i B W Y W x 1 Z T 0 i c 1 V u a 2 5 v d 2 4 i I C 8 + P E V u d H J 5 I F R 5 c G U 9 I k J 1 Z m Z l c k 5 l e H R S Z W Z y Z X N o I i B W Y W x 1 Z T 0 i b D E i I C 8 + P E V u d H J 5 I F R 5 c G U 9 I k F k Z G V k V G 9 E Y X R h T W 9 k Z W w i I F Z h b H V l P S J s M C I g L z 4 8 R W 5 0 c n k g V H l w Z T 0 i T m F 2 a W d h d G l v b l N 0 Z X B O Y W 1 l I i B W Y W x 1 Z T 0 i c + O D i u O D k + O C s u O D v O O C t + O D p + O D s y I g L z 4 8 R W 5 0 c n k g V H l w Z T 0 i R m l s b E x h c 3 R V c G R h d G V k I i B W Y W x 1 Z T 0 i Z D I w M j I t M D M t M T R U M T A 6 N D Q 6 M D Q u M D U w M T g 1 M l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M j A x O T A x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k w M S 8 y M D E 5 M D F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5 M D I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U m V z d W x 0 V H l w Z S I g V m F s d W U 9 I n N U Y W J s Z S I g L z 4 8 R W 5 0 c n k g V H l w Z T 0 i R m l s b G V k Q 2 9 t c G x l d G V S Z X N 1 b H R U b 1 d v c m t z a G V l d C I g V m F s d W U 9 I m w w I i A v P j x F b n R y e S B U e X B l P S J G a W x s R X J y b 3 J D b 2 R l I i B W Y W x 1 Z T 0 i c 1 V u a 2 5 v d 2 4 i I C 8 + P E V u d H J 5 I F R 5 c G U 9 I k J 1 Z m Z l c k 5 l e H R S Z W Z y Z X N o I i B W Y W x 1 Z T 0 i b D E i I C 8 + P E V u d H J 5 I F R 5 c G U 9 I k F k Z G V k V G 9 E Y X R h T W 9 k Z W w i I F Z h b H V l P S J s M C I g L z 4 8 R W 5 0 c n k g V H l w Z T 0 i T m F 2 a W d h d G l v b l N 0 Z X B O Y W 1 l I i B W Y W x 1 Z T 0 i c + O D i u O D k + O C s u O D v O O C t + O D p + O D s y I g L z 4 8 R W 5 0 c n k g V H l w Z T 0 i R m l s b E x h c 3 R V c G R h d G V k I i B W Y W x 1 Z T 0 i Z D I w M j I t M D M t M T R U M T A 6 N D Q 6 M D Q u M D g x N D I 4 M 1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M j A x O T A y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k w M i 8 y M D E 5 M D J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5 M D M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U m V z d W x 0 V H l w Z S I g V m F s d W U 9 I n N U Y W J s Z S I g L z 4 8 R W 5 0 c n k g V H l w Z T 0 i R m l s b G V k Q 2 9 t c G x l d G V S Z X N 1 b H R U b 1 d v c m t z a G V l d C I g V m F s d W U 9 I m w w I i A v P j x F b n R y e S B U e X B l P S J G a W x s R X J y b 3 J D b 2 R l I i B W Y W x 1 Z T 0 i c 1 V u a 2 5 v d 2 4 i I C 8 + P E V u d H J 5 I F R 5 c G U 9 I k J 1 Z m Z l c k 5 l e H R S Z W Z y Z X N o I i B W Y W x 1 Z T 0 i b D E i I C 8 + P E V u d H J 5 I F R 5 c G U 9 I k F k Z G V k V G 9 E Y X R h T W 9 k Z W w i I F Z h b H V l P S J s M C I g L z 4 8 R W 5 0 c n k g V H l w Z T 0 i T m F 2 a W d h d G l v b l N 0 Z X B O Y W 1 l I i B W Y W x 1 Z T 0 i c + O D i u O D k + O C s u O D v O O C t + O D p + O D s y I g L z 4 8 R W 5 0 c n k g V H l w Z T 0 i R m l s b E x h c 3 R V c G R h d G V k I i B W Y W x 1 Z T 0 i Z D I w M j I t M D M t M T R U M T A 6 N D Q 6 M D Q u M T Q z O T E 2 M 1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M j A x O T A z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k w M y 8 y M D E 5 M D N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5 M D U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U m V z d W x 0 V H l w Z S I g V m F s d W U 9 I n N U Y W J s Z S I g L z 4 8 R W 5 0 c n k g V H l w Z T 0 i R m l s b G V k Q 2 9 t c G x l d G V S Z X N 1 b H R U b 1 d v c m t z a G V l d C I g V m F s d W U 9 I m w w I i A v P j x F b n R y e S B U e X B l P S J G a W x s R X J y b 3 J D b 2 R l I i B W Y W x 1 Z T 0 i c 1 V u a 2 5 v d 2 4 i I C 8 + P E V u d H J 5 I F R 5 c G U 9 I k J 1 Z m Z l c k 5 l e H R S Z W Z y Z X N o I i B W Y W x 1 Z T 0 i b D E i I C 8 + P E V u d H J 5 I F R 5 c G U 9 I k F k Z G V k V G 9 E Y X R h T W 9 k Z W w i I F Z h b H V l P S J s M C I g L z 4 8 R W 5 0 c n k g V H l w Z T 0 i T m F 2 a W d h d G l v b l N 0 Z X B O Y W 1 l I i B W Y W x 1 Z T 0 i c + O D i u O D k + O C s u O D v O O C t + O D p + O D s y I g L z 4 8 R W 5 0 c n k g V H l w Z T 0 i R m l s b E x h c 3 R V c G R h d G V k I i B W Y W x 1 Z T 0 i Z D I w M j I t M D M t M T R U M T A 6 N D Q 6 M D Q u M j I y M D I x O V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M j A x O T A 1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k w N S 8 y M D E 5 M D V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5 M D Q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U m V z d W x 0 V H l w Z S I g V m F s d W U 9 I n N U Y W J s Z S I g L z 4 8 R W 5 0 c n k g V H l w Z T 0 i R m l s b G V k Q 2 9 t c G x l d G V S Z X N 1 b H R U b 1 d v c m t z a G V l d C I g V m F s d W U 9 I m w w I i A v P j x F b n R y e S B U e X B l P S J G a W x s R X J y b 3 J D b 2 R l I i B W Y W x 1 Z T 0 i c 1 V u a 2 5 v d 2 4 i I C 8 + P E V u d H J 5 I F R 5 c G U 9 I k J 1 Z m Z l c k 5 l e H R S Z W Z y Z X N o I i B W Y W x 1 Z T 0 i b D E i I C 8 + P E V u d H J 5 I F R 5 c G U 9 I k F k Z G V k V G 9 E Y X R h T W 9 k Z W w i I F Z h b H V l P S J s M C I g L z 4 8 R W 5 0 c n k g V H l w Z T 0 i T m F 2 a W d h d G l v b l N 0 Z X B O Y W 1 l I i B W Y W x 1 Z T 0 i c + O D i u O D k + O C s u O D v O O C t + O D p + O D s y I g L z 4 8 R W 5 0 c n k g V H l w Z T 0 i R m l s b E x h c 3 R V c G R h d G V k I i B W Y W x 1 Z T 0 i Z D I w M j I t M D M t M T R U M T A 6 N D Q 6 M D Q u M T c 1 M T U 4 M F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M j A x O T A 0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k w N C 8 y M D E 5 M D R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5 M D Y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U m V z d W x 0 V H l w Z S I g V m F s d W U 9 I n N U Y W J s Z S I g L z 4 8 R W 5 0 c n k g V H l w Z T 0 i R m l s b G V k Q 2 9 t c G x l d G V S Z X N 1 b H R U b 1 d v c m t z a G V l d C I g V m F s d W U 9 I m w w I i A v P j x F b n R y e S B U e X B l P S J G a W x s R X J y b 3 J D b 2 R l I i B W Y W x 1 Z T 0 i c 1 V u a 2 5 v d 2 4 i I C 8 + P E V u d H J 5 I F R 5 c G U 9 I k J 1 Z m Z l c k 5 l e H R S Z W Z y Z X N o I i B W Y W x 1 Z T 0 i b D E i I C 8 + P E V u d H J 5 I F R 5 c G U 9 I k F k Z G V k V G 9 E Y X R h T W 9 k Z W w i I F Z h b H V l P S J s M C I g L z 4 8 R W 5 0 c n k g V H l w Z T 0 i T m F 2 a W d h d G l v b l N 0 Z X B O Y W 1 l I i B W Y W x 1 Z T 0 i c + O D i u O D k + O C s u O D v O O C t + O D p + O D s y I g L z 4 8 R W 5 0 c n k g V H l w Z T 0 i R m l s b E x h c 3 R V c G R h d G V k I i B W Y W x 1 Z T 0 i Z D I w M j I t M D M t M T R U M T A 6 N D Q 6 M D Q u M j Y 4 O D g 0 M V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M j A x O T A 2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k w N i 8 y M D E 5 M D Z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5 M D Y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O T A 2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k w O D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S Z X N 1 b H R U e X B l I i B W Y W x 1 Z T 0 i c 1 R h Y m x l I i A v P j x F b n R y e S B U e X B l P S J G a W x s Z W R D b 2 1 w b G V 0 Z V J l c 3 V s d F R v V 2 9 y a 3 N o Z W V 0 I i B W Y W x 1 Z T 0 i b D A i I C 8 + P E V u d H J 5 I F R 5 c G U 9 I k Z p b G x F c n J v c k N v Z G U i I F Z h b H V l P S J z V W 5 r b m 9 3 b i I g L z 4 8 R W 5 0 c n k g V H l w Z T 0 i Q n V m Z m V y T m V 4 d F J l Z n J l c 2 g i I F Z h b H V l P S J s M S I g L z 4 8 R W 5 0 c n k g V H l w Z T 0 i Q W R k Z W R U b 0 R h d G F N b 2 R l b C I g V m F s d W U 9 I m w w I i A v P j x F b n R y e S B U e X B l P S J O Y X Z p Z 2 F 0 a W 9 u U 3 R l c E 5 h b W U i I F Z h b H V l P S J z 4 4 O K 4 4 O T 4 4 K y 4 4 O 8 4 4 K 3 4 4 O n 4 4 O z I i A v P j x F b n R y e S B U e X B l P S J G a W x s T G F z d F V w Z G F 0 Z W Q i I F Z h b H V l P S J k M j A y M i 0 w M y 0 x N F Q x M D o 0 N D o w N C 4 z N z g y M z M z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y M D E 5 M D g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O T A 4 L z I w M T k w O F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k w O C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5 M D g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O T A 3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l J l c 3 V s d F R 5 c G U i I F Z h b H V l P S J z V G F i b G U i I C 8 + P E V u d H J 5 I F R 5 c G U 9 I k Z p b G x l Z E N v b X B s Z X R l U m V z d W x 0 V G 9 X b 3 J r c 2 h l Z X Q i I F Z h b H V l P S J s M C I g L z 4 8 R W 5 0 c n k g V H l w Z T 0 i R m l s b E V y c m 9 y Q 2 9 k Z S I g V m F s d W U 9 I n N V b m t u b 3 d u I i A v P j x F b n R y e S B U e X B l P S J C d W Z m Z X J O Z X h 0 U m V m c m V z a C I g V m F s d W U 9 I m w x I i A v P j x F b n R y e S B U e X B l P S J B Z G R l Z F R v R G F 0 Y U 1 v Z G V s I i B W Y W x 1 Z T 0 i b D A i I C 8 + P E V u d H J 5 I F R 5 c G U 9 I k 5 h d m l n Y X R p b 2 5 T d G V w T m F t Z S I g V m F s d W U 9 I n P j g 4 r j g 5 P j g r L j g 7 z j g r f j g 6 f j g 7 M i I C 8 + P E V u d H J 5 I F R 5 c G U 9 I k Z p b G x M Y X N 0 V X B k Y X R l Z C I g V m F s d W U 9 I m Q y M D I y L T A z L T E 0 V D E w O j Q 0 O j A 0 L j M z M T M 2 O T N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z I w M T k w N y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5 M D c v M j A x O T A 3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O T A 3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k w N y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5 M D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U m V z d W x 0 V H l w Z S I g V m F s d W U 9 I n N U Y W J s Z S I g L z 4 8 R W 5 0 c n k g V H l w Z T 0 i R m l s b G V k Q 2 9 t c G x l d G V S Z X N 1 b H R U b 1 d v c m t z a G V l d C I g V m F s d W U 9 I m w w I i A v P j x F b n R y e S B U e X B l P S J G a W x s R X J y b 3 J D b 2 R l I i B W Y W x 1 Z T 0 i c 1 V u a 2 5 v d 2 4 i I C 8 + P E V u d H J 5 I F R 5 c G U 9 I k J 1 Z m Z l c k 5 l e H R S Z W Z y Z X N o I i B W Y W x 1 Z T 0 i b D E i I C 8 + P E V u d H J 5 I F R 5 c G U 9 I k F k Z G V k V G 9 E Y X R h T W 9 k Z W w i I F Z h b H V l P S J s M C I g L z 4 8 R W 5 0 c n k g V H l w Z T 0 i T m F 2 a W d h d G l v b l N 0 Z X B O Y W 1 l I i B W Y W x 1 Z T 0 i c + O D i u O D k + O C s u O D v O O C t + O D p + O D s y I g L z 4 8 R W 5 0 c n k g V H l w Z T 0 i R m l s b E x h c 3 R V c G R h d G V k I i B W Y W x 1 Z T 0 i Z D I w M j I t M D M t M T R U M T A 6 N D Q 6 M D Q u N D I 1 M D k 3 M V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M j A x O T A 5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k w O S 8 y M D E 5 M D l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5 M D k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O T A 5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k x M D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S Z X N 1 b H R U e X B l I i B W Y W x 1 Z T 0 i c 1 R h Y m x l I i A v P j x F b n R y e S B U e X B l P S J G a W x s Z W R D b 2 1 w b G V 0 Z V J l c 3 V s d F R v V 2 9 y a 3 N o Z W V 0 I i B W Y W x 1 Z T 0 i b D A i I C 8 + P E V u d H J 5 I F R 5 c G U 9 I k Z p b G x F c n J v c k N v Z G U i I F Z h b H V l P S J z V W 5 r b m 9 3 b i I g L z 4 8 R W 5 0 c n k g V H l w Z T 0 i Q n V m Z m V y T m V 4 d F J l Z n J l c 2 g i I F Z h b H V l P S J s M S I g L z 4 8 R W 5 0 c n k g V H l w Z T 0 i Q W R k Z W R U b 0 R h d G F N b 2 R l b C I g V m F s d W U 9 I m w w I i A v P j x F b n R y e S B U e X B l P S J O Y X Z p Z 2 F 0 a W 9 u U 3 R l c E 5 h b W U i I F Z h b H V l P S J z 4 4 O K 4 4 O T 4 4 K y 4 4 O 8 4 4 K 3 4 4 O n 4 4 O z I i A v P j x F b n R y e S B U e X B l P S J G a W x s T G F z d F V w Z G F 0 Z W Q i I F Z h b H V l P S J k M j A y M i 0 w M y 0 x N F Q x M D o 0 N D o w N C 4 0 N z E 5 N j E w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y M D E 5 M T A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O T E w L z I w M T k x M F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k x M C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5 M T A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O T E x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C I g L z 4 8 R W 5 0 c n k g V H l w Z T 0 i R m l s b E V y c m 9 y Q 2 9 k Z S I g V m F s d W U 9 I n N V b m t u b 3 d u I i A v P j x F b n R y e S B U e X B l P S J S Z X N 1 b H R U e X B l I i B W Y W x 1 Z T 0 i c 1 R h Y m x l I i A v P j x F b n R y e S B U e X B l P S J B Z G R l Z F R v R G F 0 Y U 1 v Z G V s I i B W Y W x 1 Z T 0 i b D A i I C 8 + P E V u d H J 5 I F R 5 c G U 9 I k 5 h d m l n Y X R p b 2 5 T d G V w T m F t Z S I g V m F s d W U 9 I n P j g 4 r j g 5 P j g r L j g 7 z j g r f j g 6 f j g 7 M i I C 8 + P E V u d H J 5 I F R 5 c G U 9 I k Z p b G x M Y X N 0 V X B k Y X R l Z C I g V m F s d W U 9 I m Q y M D I y L T A z L T E 0 V D E w O j Q 0 O j A 0 L j U z N D Q 0 N j N a I i A v P j x F b n R y e S B U e X B l P S J G a W x s U 3 R h d H V z I i B W Y W x 1 Z T 0 i c 0 N v b X B s Z X R l I i A v P j x F b n R y e S B U e X B l P S J C d W Z m Z X J O Z X h 0 U m V m c m V z a C I g V m F s d W U 9 I m w x I i A v P j w v U 3 R h Y m x l R W 5 0 c m l l c z 4 8 L 0 l 0 Z W 0 + P E l 0 Z W 0 + P E l 0 Z W 1 M b 2 N h d G l v b j 4 8 S X R l b V R 5 c G U + R m 9 y b X V s Y T w v S X R l b V R 5 c G U + P E l 0 Z W 1 Q Y X R o P l N l Y 3 R p b 2 4 x L z I w M T k x M S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5 M T E v M j A x O T E x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D A x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C I g L z 4 8 R W 5 0 c n k g V H l w Z T 0 i R m l s b E V y c m 9 y Q 2 9 k Z S I g V m F s d W U 9 I n N V b m t u b 3 d u I i A v P j x F b n R y e S B U e X B l P S J S Z X N 1 b H R U e X B l I i B W Y W x 1 Z T 0 i c 1 R h Y m x l I i A v P j x F b n R y e S B U e X B l P S J B Z G R l Z F R v R G F 0 Y U 1 v Z G V s I i B W Y W x 1 Z T 0 i b D A i I C 8 + P E V u d H J 5 I F R 5 c G U 9 I k 5 h d m l n Y X R p b 2 5 T d G V w T m F t Z S I g V m F s d W U 9 I n P j g 4 r j g 5 P j g r L j g 7 z j g r f j g 6 f j g 7 M i I C 8 + P E V u d H J 5 I F R 5 c G U 9 I k Z p b G x M Y X N 0 V X B k Y X R l Z C I g V m F s d W U 9 I m Q y M D I y L T A z L T E 0 V D E w O j Q 0 O j A 0 L j Y y O D E 3 N T l a I i A v P j x F b n R y e S B U e X B l P S J G a W x s U 3 R h d H V z I i B W Y W x 1 Z T 0 i c 0 N v b X B s Z X R l I i A v P j x F b n R y e S B U e X B l P S J C d W Z m Z X J O Z X h 0 U m V m c m V z a C I g V m F s d W U 9 I m w x I i A v P j w v U 3 R h Y m x l R W 5 0 c m l l c z 4 8 L 0 l 0 Z W 0 + P E l 0 Z W 0 + P E l 0 Z W 1 M b 2 N h d G l v b j 4 8 S X R l b V R 5 c G U + R m 9 y b X V s Y T w v S X R l b V R 5 c G U + P E l 0 Z W 1 Q Y X R o P l N l Y 3 R p b 2 4 x L z I w M j A w M S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w M D E v M j A y M D A x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D A x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A w M S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5 M T I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w I i A v P j x F b n R y e S B U e X B l P S J G a W x s R X J y b 3 J D b 2 R l I i B W Y W x 1 Z T 0 i c 1 V u a 2 5 v d 2 4 i I C 8 + P E V u d H J 5 I F R 5 c G U 9 I l J l c 3 V s d F R 5 c G U i I F Z h b H V l P S J z V G F i b G U i I C 8 + P E V u d H J 5 I F R 5 c G U 9 I k F k Z G V k V G 9 E Y X R h T W 9 k Z W w i I F Z h b H V l P S J s M C I g L z 4 8 R W 5 0 c n k g V H l w Z T 0 i T m F 2 a W d h d G l v b l N 0 Z X B O Y W 1 l I i B W Y W x 1 Z T 0 i c + O D i u O D k + O C s u O D v O O C t + O D p + O D s y I g L z 4 8 R W 5 0 c n k g V H l w Z T 0 i R m l s b E x h c 3 R V c G R h d G V k I i B W Y W x 1 Z T 0 i Z D I w M j I t M D M t M T R U M T A 6 N D Q 6 M D Q u N T k 2 O T M z M F o i I C 8 + P E V u d H J 5 I F R 5 c G U 9 I k Z p b G x T d G F 0 d X M i I F Z h b H V l P S J z Q 2 9 t c G x l d G U i I C 8 + P E V u d H J 5 I F R 5 c G U 9 I k J 1 Z m Z l c k 5 l e H R S Z W Z y Z X N o I i B W Y W x 1 Z T 0 i b D E i I C 8 + P C 9 T d G F i b G V F b n R y a W V z P j w v S X R l b T 4 8 S X R l b T 4 8 S X R l b U x v Y 2 F 0 a W 9 u P j x J d G V t V H l w Z T 5 G b 3 J t d W x h P C 9 J d G V t V H l w Z T 4 8 S X R l b V B h d G g + U 2 V j d G l v b j E v M j A x O T E y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k x M i 8 y M D E 5 M T J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5 M T I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O T E y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A w M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A i I C 8 + P E V u d H J 5 I F R 5 c G U 9 I k Z p b G x F c n J v c k N v Z G U i I F Z h b H V l P S J z V W 5 r b m 9 3 b i I g L z 4 8 R W 5 0 c n k g V H l w Z T 0 i U m V z d W x 0 V H l w Z S I g V m F s d W U 9 I n N U Y W J s Z S I g L z 4 8 R W 5 0 c n k g V H l w Z T 0 i Q W R k Z W R U b 0 R h d G F N b 2 R l b C I g V m F s d W U 9 I m w w I i A v P j x F b n R y e S B U e X B l P S J O Y X Z p Z 2 F 0 a W 9 u U 3 R l c E 5 h b W U i I F Z h b H V l P S J z 4 4 O K 4 4 O T 4 4 K y 4 4 O 8 4 4 K 3 4 4 O n 4 4 O z I i A v P j x F b n R y e S B U e X B l P S J G a W x s T G F z d F V w Z G F 0 Z W Q i I F Z h b H V l P S J k M j A y M i 0 w M y 0 x N F Q x M D o 0 N D o w N C 4 2 N z U w N D A z W i I g L z 4 8 R W 5 0 c n k g V H l w Z T 0 i R m l s b F N 0 Y X R 1 c y I g V m F s d W U 9 I n N D b 2 1 w b G V 0 Z S I g L z 4 8 R W 5 0 c n k g V H l w Z T 0 i Q n V m Z m V y T m V 4 d F J l Z n J l c 2 g i I F Z h b H V l P S J s M S I g L z 4 8 L 1 N 0 Y W J s Z U V u d H J p Z X M + P C 9 J d G V t P j x J d G V t P j x J d G V t T G 9 j Y X R p b 2 4 + P E l 0 Z W 1 U e X B l P k Z v c m 1 1 b G E 8 L 0 l 0 Z W 1 U e X B l P j x J d G V t U G F 0 a D 5 T Z W N 0 a W 9 u M S 8 y M D I w M D I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D A y L z I w M j A w M l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A w M i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w M D I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D A z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C I g L z 4 8 R W 5 0 c n k g V H l w Z T 0 i R m l s b E V y c m 9 y Q 2 9 k Z S I g V m F s d W U 9 I n N V b m t u b 3 d u I i A v P j x F b n R y e S B U e X B l P S J S Z X N 1 b H R U e X B l I i B W Y W x 1 Z T 0 i c 1 R h Y m x l I i A v P j x F b n R y e S B U e X B l P S J B Z G R l Z F R v R G F 0 Y U 1 v Z G V s I i B W Y W x 1 Z T 0 i b D A i I C 8 + P E V u d H J 5 I F R 5 c G U 9 I k 5 h d m l n Y X R p b 2 5 T d G V w T m F t Z S I g V m F s d W U 9 I n P j g 4 r j g 5 P j g r L j g 7 z j g r f j g 6 f j g 7 M i I C 8 + P E V u d H J 5 I F R 5 c G U 9 I k Z p b G x M Y X N 0 V X B k Y X R l Z C I g V m F s d W U 9 I m Q y M D I y L T A z L T E 0 V D E w O j Q 0 O j A 0 L j c y M T k w N D F a I i A v P j x F b n R y e S B U e X B l P S J G a W x s U 3 R h d H V z I i B W Y W x 1 Z T 0 i c 0 N v b X B s Z X R l I i A v P j x F b n R y e S B U e X B l P S J C d W Z m Z X J O Z X h 0 U m V m c m V z a C I g V m F s d W U 9 I m w x I i A v P j w v U 3 R h Y m x l R W 5 0 c m l l c z 4 8 L 0 l 0 Z W 0 + P E l 0 Z W 0 + P E l 0 Z W 1 M b 2 N h d G l v b j 4 8 S X R l b V R 5 c G U + R m 9 y b X V s Y T w v S X R l b V R 5 c G U + P E l 0 Z W 1 Q Y X R o P l N l Y 3 R p b 2 4 x L z I w M j A w M y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w M D M v M j A y M D A z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D A z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A w M y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w M D Q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w I i A v P j x F b n R y e S B U e X B l P S J G a W x s R X J y b 3 J D b 2 R l I i B W Y W x 1 Z T 0 i c 1 V u a 2 5 v d 2 4 i I C 8 + P E V u d H J 5 I F R 5 c G U 9 I l J l c 3 V s d F R 5 c G U i I F Z h b H V l P S J z V G F i b G U i I C 8 + P E V u d H J 5 I F R 5 c G U 9 I k F k Z G V k V G 9 E Y X R h T W 9 k Z W w i I F Z h b H V l P S J s M C I g L z 4 8 R W 5 0 c n k g V H l w Z T 0 i T m F 2 a W d h d G l v b l N 0 Z X B O Y W 1 l I i B W Y W x 1 Z T 0 i c + O D i u O D k + O C s u O D v O O C t + O D p + O D s y I g L z 4 8 R W 5 0 c n k g V H l w Z T 0 i R m l s b E x h c 3 R V c G R h d G V k I i B W Y W x 1 Z T 0 i Z D I w M j I t M D M t M T R U M T A 6 N D Q 6 M D Q u N z g 0 M z g 4 M 1 o i I C 8 + P E V u d H J 5 I F R 5 c G U 9 I k Z p b G x T d G F 0 d X M i I F Z h b H V l P S J z Q 2 9 t c G x l d G U i I C 8 + P E V u d H J 5 I F R 5 c G U 9 I k J 1 Z m Z l c k 5 l e H R S Z W Z y Z X N o I i B W Y W x 1 Z T 0 i b D E i I C 8 + P C 9 T d G F i b G V F b n R y a W V z P j w v S X R l b T 4 8 S X R l b T 4 8 S X R l b U x v Y 2 F 0 a W 9 u P j x J d G V t V H l w Z T 5 G b 3 J t d W x h P C 9 J d G V t V H l w Z T 4 8 S X R l b V B h d G g + U 2 V j d G l v b j E v M j A y M D A 0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A w N C 8 y M D I w M D R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w M D Q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D A 0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A w N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A i I C 8 + P E V u d H J 5 I F R 5 c G U 9 I k Z p b G x F c n J v c k N v Z G U i I F Z h b H V l P S J z V W 5 r b m 9 3 b i I g L z 4 8 R W 5 0 c n k g V H l w Z T 0 i U m V z d W x 0 V H l w Z S I g V m F s d W U 9 I n N U Y W J s Z S I g L z 4 8 R W 5 0 c n k g V H l w Z T 0 i Q W R k Z W R U b 0 R h d G F N b 2 R l b C I g V m F s d W U 9 I m w w I i A v P j x F b n R y e S B U e X B l P S J O Y X Z p Z 2 F 0 a W 9 u U 3 R l c E 5 h b W U i I F Z h b H V l P S J z 4 4 O K 4 4 O T 4 4 K y 4 4 O 8 4 4 K 3 4 4 O n 4 4 O z I i A v P j x F b n R y e S B U e X B l P S J G a W x s T G F z d F V w Z G F 0 Z W Q i I F Z h b H V l P S J k M j A y M i 0 w M y 0 x N F Q x M D o 0 N D o w N C 4 4 M z E y N T A 0 W i I g L z 4 8 R W 5 0 c n k g V H l w Z T 0 i R m l s b F N 0 Y X R 1 c y I g V m F s d W U 9 I n N D b 2 1 w b G V 0 Z S I g L z 4 8 R W 5 0 c n k g V H l w Z T 0 i Q n V m Z m V y T m V 4 d F J l Z n J l c 2 g i I F Z h b H V l P S J s M S I g L z 4 8 L 1 N 0 Y W J s Z U V u d H J p Z X M + P C 9 J d G V t P j x J d G V t P j x J d G V t T G 9 j Y X R p b 2 4 + P E l 0 Z W 1 U e X B l P k Z v c m 1 1 b G E 8 L 0 l 0 Z W 1 U e X B l P j x J d G V t U G F 0 a D 5 T Z W N 0 a W 9 u M S 8 y M D I w M D U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D A 1 L z I w M j A w N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A w N S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w M D U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D A 2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C I g L z 4 8 R W 5 0 c n k g V H l w Z T 0 i R m l s b E V y c m 9 y Q 2 9 k Z S I g V m F s d W U 9 I n N V b m t u b 3 d u I i A v P j x F b n R y e S B U e X B l P S J S Z X N 1 b H R U e X B l I i B W Y W x 1 Z T 0 i c 1 R h Y m x l I i A v P j x F b n R y e S B U e X B l P S J B Z G R l Z F R v R G F 0 Y U 1 v Z G V s I i B W Y W x 1 Z T 0 i b D A i I C 8 + P E V u d H J 5 I F R 5 c G U 9 I k 5 h d m l n Y X R p b 2 5 T d G V w T m F t Z S I g V m F s d W U 9 I n P j g 4 r j g 5 P j g r L j g 7 z j g r f j g 6 f j g 7 M i I C 8 + P E V u d H J 5 I F R 5 c G U 9 I k Z p b G x M Y X N 0 V X B k Y X R l Z C I g V m F s d W U 9 I m Q y M D I y L T A z L T E 0 V D E w O j Q 0 O j A 0 L j g 3 O D E x M z l a I i A v P j x F b n R y e S B U e X B l P S J G a W x s U 3 R h d H V z I i B W Y W x 1 Z T 0 i c 0 N v b X B s Z X R l I i A v P j x F b n R y e S B U e X B l P S J C d W Z m Z X J O Z X h 0 U m V m c m V z a C I g V m F s d W U 9 I m w x I i A v P j w v U 3 R h Y m x l R W 5 0 c m l l c z 4 8 L 0 l 0 Z W 0 + P E l 0 Z W 0 + P E l 0 Z W 1 M b 2 N h d G l v b j 4 8 S X R l b V R 5 c G U + R m 9 y b X V s Y T w v S X R l b V R 5 c G U + P E l 0 Z W 1 Q Y X R o P l N l Y 3 R p b 2 4 x L z I w M j A w N i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w M D Y v M j A y M D A 2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D A 2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A w N i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w M D c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w I i A v P j x F b n R y e S B U e X B l P S J G a W x s R X J y b 3 J D b 2 R l I i B W Y W x 1 Z T 0 i c 1 V u a 2 5 v d 2 4 i I C 8 + P E V u d H J 5 I F R 5 c G U 9 I l J l c 3 V s d F R 5 c G U i I F Z h b H V l P S J z V G F i b G U i I C 8 + P E V u d H J 5 I F R 5 c G U 9 I k F k Z G V k V G 9 E Y X R h T W 9 k Z W w i I F Z h b H V l P S J s M C I g L z 4 8 R W 5 0 c n k g V H l w Z T 0 i T m F 2 a W d h d G l v b l N 0 Z X B O Y W 1 l I i B W Y W x 1 Z T 0 i c + O D i u O D k + O C s u O D v O O C t + O D p + O D s y I g L z 4 8 R W 5 0 c n k g V H l w Z T 0 i R m l s b E x h c 3 R V c G R h d G V k I i B W Y W x 1 Z T 0 i Z D I w M j I t M D M t M T R U M T A 6 N D Q 6 M D Q u O T Q w N j A y N F o i I C 8 + P E V u d H J 5 I F R 5 c G U 9 I k Z p b G x T d G F 0 d X M i I F Z h b H V l P S J z Q 2 9 t c G x l d G U i I C 8 + P E V u d H J 5 I F R 5 c G U 9 I k J 1 Z m Z l c k 5 l e H R S Z W Z y Z X N o I i B W Y W x 1 Z T 0 i b D E i I C 8 + P C 9 T d G F i b G V F b n R y a W V z P j w v S X R l b T 4 8 S X R l b T 4 8 S X R l b U x v Y 2 F 0 a W 9 u P j x J d G V t V H l w Z T 5 G b 3 J t d W x h P C 9 J d G V t V H l w Z T 4 8 S X R l b V B h d G g + U 2 V j d G l v b j E v M j A y M D A 3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A w N y 8 y M D I w M D d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w M D c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D A 3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A w O D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A i I C 8 + P E V u d H J 5 I F R 5 c G U 9 I k Z p b G x F c n J v c k N v Z G U i I F Z h b H V l P S J z V W 5 r b m 9 3 b i I g L z 4 8 R W 5 0 c n k g V H l w Z T 0 i U m V z d W x 0 V H l w Z S I g V m F s d W U 9 I n N U Y W J s Z S I g L z 4 8 R W 5 0 c n k g V H l w Z T 0 i Q W R k Z W R U b 0 R h d G F N b 2 R l b C I g V m F s d W U 9 I m w w I i A v P j x F b n R y e S B U e X B l P S J O Y X Z p Z 2 F 0 a W 9 u U 3 R l c E 5 h b W U i I F Z h b H V l P S J z 4 4 O K 4 4 O T 4 4 K y 4 4 O 8 4 4 K 3 4 4 O n 4 4 O z I i A v P j x F b n R y e S B U e X B l P S J G a W x s T G F z d F V w Z G F 0 Z W Q i I F Z h b H V l P S J k M j A y M i 0 w M y 0 x N F Q x M D o 0 N D o w N C 4 5 N z E 4 N D U 1 W i I g L z 4 8 R W 5 0 c n k g V H l w Z T 0 i R m l s b F N 0 Y X R 1 c y I g V m F s d W U 9 I n N D b 2 1 w b G V 0 Z S I g L z 4 8 R W 5 0 c n k g V H l w Z T 0 i Q n V m Z m V y T m V 4 d F J l Z n J l c 2 g i I F Z h b H V l P S J s M S I g L z 4 8 L 1 N 0 Y W J s Z U V u d H J p Z X M + P C 9 J d G V t P j x J d G V t P j x J d G V t T G 9 j Y X R p b 2 4 + P E l 0 Z W 1 U e X B l P k Z v c m 1 1 b G E 8 L 0 l 0 Z W 1 U e X B l P j x J d G V t U G F 0 a D 5 T Z W N 0 a W 9 u M S 8 y M D I w M D g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D A 4 L z I w M j A w O F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A w O C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w M D g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D A 5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C I g L z 4 8 R W 5 0 c n k g V H l w Z T 0 i R m l s b E V y c m 9 y Q 2 9 k Z S I g V m F s d W U 9 I n N V b m t u b 3 d u I i A v P j x F b n R y e S B U e X B l P S J S Z X N 1 b H R U e X B l I i B W Y W x 1 Z T 0 i c 1 R h Y m x l I i A v P j x F b n R y e S B U e X B l P S J B Z G R l Z F R v R G F 0 Y U 1 v Z G V s I i B W Y W x 1 Z T 0 i b D A i I C 8 + P E V u d H J 5 I F R 5 c G U 9 I k 5 h d m l n Y X R p b 2 5 T d G V w T m F t Z S I g V m F s d W U 9 I n P j g 4 r j g 5 P j g r L j g 7 z j g r f j g 6 f j g 7 M i I C 8 + P E V u d H J 5 I F R 5 c G U 9 I k Z p b G x M Y X N 0 V X B k Y X R l Z C I g V m F s d W U 9 I m Q y M D I y L T A z L T E 0 V D E w O j Q 0 O j A 1 L j A 0 O T k 1 M T h a I i A v P j x F b n R y e S B U e X B l P S J G a W x s U 3 R h d H V z I i B W Y W x 1 Z T 0 i c 0 N v b X B s Z X R l I i A v P j x F b n R y e S B U e X B l P S J C d W Z m Z X J O Z X h 0 U m V m c m V z a C I g V m F s d W U 9 I m w x I i A v P j w v U 3 R h Y m x l R W 5 0 c m l l c z 4 8 L 0 l 0 Z W 0 + P E l 0 Z W 0 + P E l 0 Z W 1 M b 2 N h d G l v b j 4 8 S X R l b V R 5 c G U + R m 9 y b X V s Y T w v S X R l b V R 5 c G U + P E l 0 Z W 1 Q Y X R o P l N l Y 3 R p b 2 4 x L z I w M j A w O S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w M D k v M j A y M D A 5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D A 5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A w O S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w M T A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w I i A v P j x F b n R y e S B U e X B l P S J G a W x s R X J y b 3 J D b 2 R l I i B W Y W x 1 Z T 0 i c 1 V u a 2 5 v d 2 4 i I C 8 + P E V u d H J 5 I F R 5 c G U 9 I l J l c 3 V s d F R 5 c G U i I F Z h b H V l P S J z V G F i b G U i I C 8 + P E V u d H J 5 I F R 5 c G U 9 I k F k Z G V k V G 9 E Y X R h T W 9 k Z W w i I F Z h b H V l P S J s M C I g L z 4 8 R W 5 0 c n k g V H l w Z T 0 i T m F 2 a W d h d G l v b l N 0 Z X B O Y W 1 l I i B W Y W x 1 Z T 0 i c + O D i u O D k + O C s u O D v O O C t + O D p + O D s y I g L z 4 8 R W 5 0 c n k g V H l w Z T 0 i R m l s b E x h c 3 R V c G R h d G V k I i B W Y W x 1 Z T 0 i Z D I w M j I t M D M t M T R U M T A 6 N D Q 6 M D U u M D k 2 O D E 1 O V o i I C 8 + P E V u d H J 5 I F R 5 c G U 9 I k Z p b G x T d G F 0 d X M i I F Z h b H V l P S J z Q 2 9 t c G x l d G U i I C 8 + P E V u d H J 5 I F R 5 c G U 9 I k J 1 Z m Z l c k 5 l e H R S Z W Z y Z X N o I i B W Y W x 1 Z T 0 i b D E i I C 8 + P C 9 T d G F i b G V F b n R y a W V z P j w v S X R l b T 4 8 S X R l b T 4 8 S X R l b U x v Y 2 F 0 a W 9 u P j x J d G V t V H l w Z T 5 G b 3 J t d W x h P C 9 J d G V t V H l w Z T 4 8 S X R l b V B h d G g + U 2 V j d G l v b j E v M j A y M D E w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A x M C 8 y M D I w M T B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w M T A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D E w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A x M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A i I C 8 + P E V u d H J 5 I F R 5 c G U 9 I k Z p b G x F c n J v c k N v Z G U i I F Z h b H V l P S J z V W 5 r b m 9 3 b i I g L z 4 8 R W 5 0 c n k g V H l w Z T 0 i U m V z d W x 0 V H l w Z S I g V m F s d W U 9 I n N U Y W J s Z S I g L z 4 8 R W 5 0 c n k g V H l w Z T 0 i Q W R k Z W R U b 0 R h d G F N b 2 R l b C I g V m F s d W U 9 I m w w I i A v P j x F b n R y e S B U e X B l P S J O Y X Z p Z 2 F 0 a W 9 u U 3 R l c E 5 h b W U i I F Z h b H V l P S J z 4 4 O K 4 4 O T 4 4 K y 4 4 O 8 4 4 K 3 4 4 O n 4 4 O z I i A v P j x F b n R y e S B U e X B l P S J G a W x s T G F z d F V w Z G F 0 Z W Q i I F Z h b H V l P S J k M j A y M i 0 w M y 0 x N F Q x M D o 0 N D o w N S 4 x N D M 2 N z g 0 W i I g L z 4 8 R W 5 0 c n k g V H l w Z T 0 i R m l s b F N 0 Y X R 1 c y I g V m F s d W U 9 I n N D b 2 1 w b G V 0 Z S I g L z 4 8 R W 5 0 c n k g V H l w Z T 0 i Q n V m Z m V y T m V 4 d F J l Z n J l c 2 g i I F Z h b H V l P S J s M S I g L z 4 8 L 1 N 0 Y W J s Z U V u d H J p Z X M + P C 9 J d G V t P j x J d G V t P j x J d G V t T G 9 j Y X R p b 2 4 + P E l 0 Z W 1 U e X B l P k Z v c m 1 1 b G E 8 L 0 l 0 Z W 1 U e X B l P j x J d G V t U G F 0 a D 5 T Z W N 0 a W 9 u M S 8 y M D I w M T E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D E x L z I w M j A x M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A x M S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w M T E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D E y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C I g L z 4 8 R W 5 0 c n k g V H l w Z T 0 i R m l s b E V y c m 9 y Q 2 9 k Z S I g V m F s d W U 9 I n N V b m t u b 3 d u I i A v P j x F b n R y e S B U e X B l P S J S Z X N 1 b H R U e X B l I i B W Y W x 1 Z T 0 i c 1 R h Y m x l I i A v P j x F b n R y e S B U e X B l P S J B Z G R l Z F R v R G F 0 Y U 1 v Z G V s I i B W Y W x 1 Z T 0 i b D A i I C 8 + P E V u d H J 5 I F R 5 c G U 9 I k 5 h d m l n Y X R p b 2 5 T d G V w T m F t Z S I g V m F s d W U 9 I n P j g 4 r j g 5 P j g r L j g 7 z j g r f j g 6 f j g 7 M i I C 8 + P E V u d H J 5 I F R 5 c G U 9 I k Z p b G x M Y X N 0 V X B k Y X R l Z C I g V m F s d W U 9 I m Q y M D I y L T A z L T E 0 V D E w O j Q 0 O j A 1 L j E 3 N D k x O T l a I i A v P j x F b n R y e S B U e X B l P S J G a W x s U 3 R h d H V z I i B W Y W x 1 Z T 0 i c 0 N v b X B s Z X R l I i A v P j x F b n R y e S B U e X B l P S J C d W Z m Z X J O Z X h 0 U m V m c m V z a C I g V m F s d W U 9 I m w x I i A v P j w v U 3 R h Y m x l R W 5 0 c m l l c z 4 8 L 0 l 0 Z W 0 + P E l 0 Z W 0 + P E l 0 Z W 1 M b 2 N h d G l v b j 4 8 S X R l b V R 5 c G U + R m 9 y b X V s Y T w v S X R l b V R 5 c G U + P E l 0 Z W 1 Q Y X R o P l N l Y 3 R p b 2 4 x L z I w M j A x M i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w M T I v M j A y M D E y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D E y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A x M i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x M D E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w I i A v P j x F b n R y e S B U e X B l P S J G a W x s R X J y b 3 J D b 2 R l I i B W Y W x 1 Z T 0 i c 1 V u a 2 5 v d 2 4 i I C 8 + P E V u d H J 5 I F R 5 c G U 9 I l J l c 3 V s d F R 5 c G U i I F Z h b H V l P S J z V G F i b G U i I C 8 + P E V u d H J 5 I F R 5 c G U 9 I k F k Z G V k V G 9 E Y X R h T W 9 k Z W w i I F Z h b H V l P S J s M C I g L z 4 8 R W 5 0 c n k g V H l w Z T 0 i T m F 2 a W d h d G l v b l N 0 Z X B O Y W 1 l I i B W Y W x 1 Z T 0 i c + O D i u O D k + O C s u O D v O O C t + O D p + O D s y I g L z 4 8 R W 5 0 c n k g V H l w Z T 0 i R m l s b E x h c 3 R V c G R h d G V k I i B W Y W x 1 Z T 0 i Z D I w M j I t M D M t M T R U M T A 6 N D Q 6 M D U u M j M 3 N D A 0 N l o i I C 8 + P E V u d H J 5 I F R 5 c G U 9 I k Z p b G x T d G F 0 d X M i I F Z h b H V l P S J z Q 2 9 t c G x l d G U i I C 8 + P E V u d H J 5 I F R 5 c G U 9 I k J 1 Z m Z l c k 5 l e H R S Z W Z y Z X N o I i B W Y W x 1 Z T 0 i b D E i I C 8 + P C 9 T d G F i b G V F b n R y a W V z P j w v S X R l b T 4 8 S X R l b T 4 8 S X R l b U x v Y 2 F 0 a W 9 u P j x J d G V t V H l w Z T 5 G b 3 J t d W x h P C 9 J d G V t V H l w Z T 4 8 S X R l b V B h d G g + U 2 V j d G l v b j E v M j A y M T A x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E w M S 8 y M D I x M D F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x M D E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T A x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E w M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A i I C 8 + P E V u d H J 5 I F R 5 c G U 9 I k Z p b G x F c n J v c k N v Z G U i I F Z h b H V l P S J z V W 5 r b m 9 3 b i I g L z 4 8 R W 5 0 c n k g V H l w Z T 0 i U m V z d W x 0 V H l w Z S I g V m F s d W U 9 I n N U Y W J s Z S I g L z 4 8 R W 5 0 c n k g V H l w Z T 0 i Q W R k Z W R U b 0 R h d G F N b 2 R l b C I g V m F s d W U 9 I m w w I i A v P j x F b n R y e S B U e X B l P S J O Y X Z p Z 2 F 0 a W 9 u U 3 R l c E 5 h b W U i I F Z h b H V l P S J z 4 4 O K 4 4 O T 4 4 K y 4 4 O 8 4 4 K 3 4 4 O n 4 4 O z I i A v P j x F b n R y e S B U e X B l P S J G a W x s T G F z d F V w Z G F 0 Z W Q i I F Z h b H V l P S J k M j A y M i 0 w M y 0 x N F Q x M D o 0 N D o w N S 4 z M z E 0 N z M 5 W i I g L z 4 8 R W 5 0 c n k g V H l w Z T 0 i R m l s b F N 0 Y X R 1 c y I g V m F s d W U 9 I n N D b 2 1 w b G V 0 Z S I g L z 4 8 R W 5 0 c n k g V H l w Z T 0 i Q n V m Z m V y T m V 4 d F J l Z n J l c 2 g i I F Z h b H V l P S J s M S I g L z 4 8 L 1 N 0 Y W J s Z U V u d H J p Z X M + P C 9 J d G V t P j x J d G V t P j x J d G V t T G 9 j Y X R p b 2 4 + P E l 0 Z W 1 U e X B l P k Z v c m 1 1 b G E 8 L 0 l 0 Z W 1 U e X B l P j x J d G V t U G F 0 a D 5 T Z W N 0 a W 9 u M S 8 y M D I x M D I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T A y L z I w M j E w M l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E w M i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x M D I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T A 0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C I g L z 4 8 R W 5 0 c n k g V H l w Z T 0 i R m l s b E V y c m 9 y Q 2 9 k Z S I g V m F s d W U 9 I n N V b m t u b 3 d u I i A v P j x F b n R y e S B U e X B l P S J S Z X N 1 b H R U e X B l I i B W Y W x 1 Z T 0 i c 1 R h Y m x l I i A v P j x F b n R y e S B U e X B l P S J B Z G R l Z F R v R G F 0 Y U 1 v Z G V s I i B W Y W x 1 Z T 0 i b D A i I C 8 + P E V u d H J 5 I F R 5 c G U 9 I k 5 h d m l n Y X R p b 2 5 T d G V w T m F t Z S I g V m F s d W U 9 I n P j g 4 r j g 5 P j g r L j g 7 z j g r f j g 6 f j g 7 M i I C 8 + P E V u d H J 5 I F R 5 c G U 9 I k Z p b G x M Y X N 0 V X B k Y X R l Z C I g V m F s d W U 9 I m Q y M D I y L T A z L T E 0 V D E w O j Q 0 O j A 1 L j Q y N T I w O D J a I i A v P j x F b n R y e S B U e X B l P S J G a W x s U 3 R h d H V z I i B W Y W x 1 Z T 0 i c 0 N v b X B s Z X R l I i A v P j x F b n R y e S B U e X B l P S J C d W Z m Z X J O Z X h 0 U m V m c m V z a C I g V m F s d W U 9 I m w x I i A v P j w v U 3 R h Y m x l R W 5 0 c m l l c z 4 8 L 0 l 0 Z W 0 + P E l 0 Z W 0 + P E l 0 Z W 1 M b 2 N h d G l v b j 4 8 S X R l b V R 5 c G U + R m 9 y b X V s Y T w v S X R l b V R 5 c G U + P E l 0 Z W 1 Q Y X R o P l N l Y 3 R p b 2 4 x L z I w M j E w N C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x M D Q v M j A y M T A 0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T A 0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E w N C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x M D M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w I i A v P j x F b n R y e S B U e X B l P S J G a W x s R X J y b 3 J D b 2 R l I i B W Y W x 1 Z T 0 i c 1 V u a 2 5 v d 2 4 i I C 8 + P E V u d H J 5 I F R 5 c G U 9 I l J l c 3 V s d F R 5 c G U i I F Z h b H V l P S J z V G F i b G U i I C 8 + P E V u d H J 5 I F R 5 c G U 9 I k F k Z G V k V G 9 E Y X R h T W 9 k Z W w i I F Z h b H V l P S J s M C I g L z 4 8 R W 5 0 c n k g V H l w Z T 0 i T m F 2 a W d h d G l v b l N 0 Z X B O Y W 1 l I i B W Y W x 1 Z T 0 i c + O D i u O D k + O C s u O D v O O C t + O D p + O D s y I g L z 4 8 R W 5 0 c n k g V H l w Z T 0 i R m l s b E x h c 3 R V c G R h d G V k I i B W Y W x 1 Z T 0 i Z D I w M j I t M D M t M T R U M T A 6 N D Q 6 M D U u M z c 4 M z Q y N l o i I C 8 + P E V u d H J 5 I F R 5 c G U 9 I k Z p b G x T d G F 0 d X M i I F Z h b H V l P S J z Q 2 9 t c G x l d G U i I C 8 + P E V u d H J 5 I F R 5 c G U 9 I k J 1 Z m Z l c k 5 l e H R S Z W Z y Z X N o I i B W Y W x 1 Z T 0 i b D E i I C 8 + P C 9 T d G F i b G V F b n R y a W V z P j w v S X R l b T 4 8 S X R l b T 4 8 S X R l b U x v Y 2 F 0 a W 9 u P j x J d G V t V H l w Z T 5 G b 3 J t d W x h P C 9 J d G V t V H l w Z T 4 8 S X R l b V B h d G g + U 2 V j d G l v b j E v M j A y M T A z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E w M y 8 y M D I x M D N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x M D M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T A z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E w N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A i I C 8 + P E V u d H J 5 I F R 5 c G U 9 I k Z p b G x F c n J v c k N v Z G U i I F Z h b H V l P S J z V W 5 r b m 9 3 b i I g L z 4 8 R W 5 0 c n k g V H l w Z T 0 i U m V z d W x 0 V H l w Z S I g V m F s d W U 9 I n N U Y W J s Z S I g L z 4 8 R W 5 0 c n k g V H l w Z T 0 i Q W R k Z W R U b 0 R h d G F N b 2 R l b C I g V m F s d W U 9 I m w w I i A v P j x F b n R y e S B U e X B l P S J O Y X Z p Z 2 F 0 a W 9 u U 3 R l c E 5 h b W U i I F Z h b H V l P S J z 4 4 O K 4 4 O T 4 4 K y 4 4 O 8 4 4 K 3 4 4 O n 4 4 O z I i A v P j x F b n R y e S B U e X B l P S J G a W x s T G F z d F V w Z G F 0 Z W Q i I F Z h b H V l P S J k M j A y M i 0 w M y 0 x N F Q x M D o 0 N D o w N S 4 0 N z I w N z E y W i I g L z 4 8 R W 5 0 c n k g V H l w Z T 0 i R m l s b F N 0 Y X R 1 c y I g V m F s d W U 9 I n N D b 2 1 w b G V 0 Z S I g L z 4 8 R W 5 0 c n k g V H l w Z T 0 i Q n V m Z m V y T m V 4 d F J l Z n J l c 2 g i I F Z h b H V l P S J s M S I g L z 4 8 L 1 N 0 Y W J s Z U V u d H J p Z X M + P C 9 J d G V t P j x J d G V t P j x J d G V t T G 9 j Y X R p b 2 4 + P E l 0 Z W 1 U e X B l P k Z v c m 1 1 b G E 8 L 0 l 0 Z W 1 U e X B l P j x J d G V t U G F 0 a D 5 T Z W N 0 a W 9 u M S 8 y M D I x M D U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T A 1 L z I w M j E w N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E w N S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x M D U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T A 2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C I g L z 4 8 R W 5 0 c n k g V H l w Z T 0 i R m l s b E V y c m 9 y Q 2 9 k Z S I g V m F s d W U 9 I n N V b m t u b 3 d u I i A v P j x F b n R y e S B U e X B l P S J S Z X N 1 b H R U e X B l I i B W Y W x 1 Z T 0 i c 1 R h Y m x l I i A v P j x F b n R y e S B U e X B l P S J B Z G R l Z F R v R G F 0 Y U 1 v Z G V s I i B W Y W x 1 Z T 0 i b D A i I C 8 + P E V u d H J 5 I F R 5 c G U 9 I k 5 h d m l n Y X R p b 2 5 T d G V w T m F t Z S I g V m F s d W U 9 I n P j g 4 r j g 5 P j g r L j g 7 z j g r f j g 6 f j g 7 M i I C 8 + P E V u d H J 5 I F R 5 c G U 9 I k Z p b G x M Y X N 0 V X B k Y X R l Z C I g V m F s d W U 9 I m Q y M D I y L T A z L T E 0 V D E w O j Q 0 O j A 1 L j U x O D k z N D h a I i A v P j x F b n R y e S B U e X B l P S J G a W x s U 3 R h d H V z I i B W Y W x 1 Z T 0 i c 0 N v b X B s Z X R l I i A v P j x F b n R y e S B U e X B l P S J C d W Z m Z X J O Z X h 0 U m V m c m V z a C I g V m F s d W U 9 I m w x I i A v P j w v U 3 R h Y m x l R W 5 0 c m l l c z 4 8 L 0 l 0 Z W 0 + P E l 0 Z W 0 + P E l 0 Z W 1 M b 2 N h d G l v b j 4 8 S X R l b V R 5 c G U + R m 9 y b X V s Y T w v S X R l b V R 5 c G U + P E l 0 Z W 1 Q Y X R o P l N l Y 3 R p b 2 4 x L z I w M j E w N i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x M D Y v M j A y M T A 2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T A 2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E w N i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5 M D U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O T A 1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k w N C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5 M D Q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O T E x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k x M S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5 M D M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O T A z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k w M i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5 M D I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O T A x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k w M S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4 M T I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O D E y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g x M S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4 M T E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O D E w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g x M C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4 M D k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O D A 5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g w O C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4 M D g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O D A 3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g w N y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T M l O D M l O U U l R T M l O D I l Q j k l R T M l O D I l Q k Y l R T M l O D M l Q k M l R T M l O D M l O D c l R T M l O D M l Q k M l R T M l O D I l Q k Y 8 L 0 l 0 Z W 1 Q Y X R o P j w v S X R l b U x v Y 2 F 0 a W 9 u P j x T d G F i b G V F b n R y a W V z P j x F b n R y e S B U e X B l P S J J c 1 B y a X Z h d G U i I F Z h b H V l P S J s M C I g L z 4 8 R W 5 0 c n k g V H l w Z T 0 i Q n V m Z m V y T m V 4 d F J l Z n J l c 2 g i I F Z h b H V l P S J s M S I g L z 4 8 R W 5 0 c n k g V H l w Z T 0 i R m l s b E V u Y W J s Z W Q i I F Z h b H V l P S J s M C I g L z 4 8 R W 5 0 c n k g V H l w Z T 0 i R m l s b E 9 i a m V j d F R 5 c G U i I F Z h b H V l P S J z U G l 2 b 3 R U Y W J s Z S I g L z 4 8 R W 5 0 c n k g V H l w Z T 0 i R m l s b F R v R G F 0 Y U 1 v Z G V s R W 5 h Y m x l Z C I g V m F s d W U 9 I m w x I i A v P j x F b n R y e S B U e X B l P S J O Y X Z p Z 2 F 0 a W 9 u U 3 R l c E 5 h b W U i I F Z h b H V l P S J z 4 4 O K 4 4 O T 4 4 K y 4 4 O 8 4 4 K 3 4 4 O n 4 4 O z I i A v P j x F b n R y e S B U e X B l P S J O Y W 1 l V X B k Y X R l Z E F m d G V y R m l s b C I g V m F s d W U 9 I m w w I i A v P j x F b n R y e S B U e X B l P S J S Z X N 1 b H R U e X B l I i B W Y W x 1 Z T 0 i c 1 R h Y m x l I i A v P j x F b n R y e S B U e X B l P S J G a W x s Z W R D b 2 1 w b G V 0 Z V J l c 3 V s d F R v V 2 9 y a 3 N o Z W V 0 I i B W Y W x 1 Z T 0 i b D A i I C 8 + P E V u d H J 5 I F R 5 c G U 9 I l F 1 Z X J 5 S U Q i I F Z h b H V l P S J z O W Q z M 2 F i N j g t O T Q 2 N S 0 0 N D l j L W I z N 2 Y t O T R j M T l l Z m M 0 M z R j I i A v P j x F b n R y e S B U e X B l P S J Q a X Z v d E 9 i a m V j d E 5 h b W U i I F Z h b H V l P S J z 5 Z C E 5 q 2 z 5 Y i l 5 L q 6 5 Y + j 4 p G i I e W Q h O a t s + W I p e S 6 u u W P o + K R o i I g L z 4 8 R W 5 0 c n k g V H l w Z T 0 i R m l s b E x h c 3 R V c G R h d G V k I i B W Y W x 1 Z T 0 i Z D I w M j U t M D U t M j d U M D A 6 N D Q 6 M z Q u N j A 0 M T E 2 M l o i I C 8 + P E V u d H J 5 I F R 5 c G U 9 I k Z p b G x F c n J v c k N v d W 5 0 I i B W Y W x 1 Z T 0 i b D A i I C 8 + P E V u d H J 5 I F R 5 c G U 9 I k Z p b G x D b 2 x 1 b W 5 U e X B l c y I g V m F s d W U 9 I n N D U V l H Q m d N R C I g L z 4 8 R W 5 0 c n k g V H l w Z T 0 i R m l s b E V y c m 9 y Q 2 9 k Z S I g V m F s d W U 9 I n N V b m t u b 3 d u I i A v P j x F b n R y e S B U e X B l P S J G a W x s Q 2 9 s d W 1 u T m F t Z X M i I F Z h b H V l P S J z W y Z x d W 9 0 O + O D h + O D v O O C v + W 5 t O a c i C Z x d W 9 0 O y w m c X V v d D v o o Y z m l L / l j L o m c X V v d D s s J n F 1 b 3 Q 7 5 5 S 6 5 L i B 5 5 u u J n F 1 b 3 Q 7 L C Z x d W 9 0 O + a A p + W I p S Z x d W 9 0 O y w m c X V v d D v l u b T p v a I m c X V v d D s s J n F 1 b 3 Q 7 5 L q 6 5 p W w J n F 1 b 3 Q 7 X S I g L z 4 8 R W 5 0 c n k g V H l w Z T 0 i R m l s b E N v d W 5 0 I i B W Y W x 1 Z T 0 i b D Q 3 M z Q 5 O T E i I C 8 + P E V u d H J 5 I F R 5 c G U 9 I k Z p b G x T d G F 0 d X M i I F Z h b H V l P S J z Q 2 9 t c G x l d G U i I C 8 + P E V u d H J 5 I F R 5 c G U 9 I k F k Z G V k V G 9 E Y X R h T W 9 k Z W w i I F Z h b H V l P S J s M S I g L z 4 8 R W 5 0 c n k g V H l w Z T 0 i U m V s Y X R p b 2 5 z a G l w S W 5 m b 0 N v b n R h a W 5 l c i I g V m F s d W U 9 I n N 7 J n F 1 b 3 Q 7 Y 2 9 s d W 1 u Q 2 9 1 b n Q m c X V v d D s 6 N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4 4 O e 4 4 K 5 4 4 K / 4 4 O 8 4 4 O H 4 4 O 8 4 4 K / L + O C v e O D v O O C u S 5 7 4 4 O H 4 4 O 8 4 4 K / 5 b m 0 5 p y I L D B 9 J n F 1 b 3 Q 7 L C Z x d W 9 0 O 1 N l Y 3 R p b 2 4 x L + O D n u O C u e O C v + O D v O O D h + O D v O O C v y / j g r 3 j g 7 z j g r k u e + i h j O a U v + W M u i w x f S Z x d W 9 0 O y w m c X V v d D t T Z W N 0 a W 9 u M S / j g 5 7 j g r n j g r / j g 7 z j g 4 f j g 7 z j g r 8 v 4 4 K 9 4 4 O 8 4 4 K 5 L n v n l L r k u I H n m 6 4 s M n 0 m c X V v d D s s J n F 1 b 3 Q 7 U 2 V j d G l v b j E v 4 4 O e 4 4 K 5 4 4 K / 4 4 O 8 4 4 O H 4 4 O 8 4 4 K / L + O C v e O D v O O C u S 5 7 5 o C n 5 Y i l L D N 9 J n F 1 b 3 Q 7 L C Z x d W 9 0 O 1 N l Y 3 R p b 2 4 x L + O D n u O C u e O C v + O D v O O D h + O D v O O C v y / j g r 3 j g 7 z j g r k u e + W 5 t O m 9 o i w 0 f S Z x d W 9 0 O y w m c X V v d D t T Z W N 0 a W 9 u M S / j g 5 7 j g r n j g r / j g 7 z j g 4 f j g 7 z j g r 8 v 4 4 K 9 4 4 O 8 4 4 K 5 L n v k u r r m l b A s N X 0 m c X V v d D t d L C Z x d W 9 0 O 0 N v b H V t b k N v d W 5 0 J n F 1 b 3 Q 7 O j Y s J n F 1 b 3 Q 7 S 2 V 5 Q 2 9 s d W 1 u T m F t Z X M m c X V v d D s 6 W 1 0 s J n F 1 b 3 Q 7 Q 2 9 s d W 1 u S W R l b n R p d G l l c y Z x d W 9 0 O z p b J n F 1 b 3 Q 7 U 2 V j d G l v b j E v 4 4 O e 4 4 K 5 4 4 K / 4 4 O 8 4 4 O H 4 4 O 8 4 4 K / L + O C v e O D v O O C u S 5 7 4 4 O H 4 4 O 8 4 4 K / 5 b m 0 5 p y I L D B 9 J n F 1 b 3 Q 7 L C Z x d W 9 0 O 1 N l Y 3 R p b 2 4 x L + O D n u O C u e O C v + O D v O O D h + O D v O O C v y / j g r 3 j g 7 z j g r k u e + i h j O a U v + W M u i w x f S Z x d W 9 0 O y w m c X V v d D t T Z W N 0 a W 9 u M S / j g 5 7 j g r n j g r / j g 7 z j g 4 f j g 7 z j g r 8 v 4 4 K 9 4 4 O 8 4 4 K 5 L n v n l L r k u I H n m 6 4 s M n 0 m c X V v d D s s J n F 1 b 3 Q 7 U 2 V j d G l v b j E v 4 4 O e 4 4 K 5 4 4 K / 4 4 O 8 4 4 O H 4 4 O 8 4 4 K / L + O C v e O D v O O C u S 5 7 5 o C n 5 Y i l L D N 9 J n F 1 b 3 Q 7 L C Z x d W 9 0 O 1 N l Y 3 R p b 2 4 x L + O D n u O C u e O C v + O D v O O D h + O D v O O C v y / j g r 3 j g 7 z j g r k u e + W 5 t O m 9 o i w 0 f S Z x d W 9 0 O y w m c X V v d D t T Z W N 0 a W 9 u M S / j g 5 7 j g r n j g r / j g 7 z j g 4 f j g 7 z j g r 8 v 4 4 K 9 4 4 O 8 4 4 K 5 L n v k u r r m l b A s N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y V F M y U 4 M y U 5 R S V F M y U 4 M i V C O S V F M y U 4 M i V C R i V F M y U 4 M y V C Q y V F M y U 4 M y U 4 N y V F M y U 4 M y V C Q y V F M y U 4 M i V C R i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x M D c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w I i A v P j x F b n R y e S B U e X B l P S J G a W x s R X J y b 3 J D b 2 R l I i B W Y W x 1 Z T 0 i c 1 V u a 2 5 v d 2 4 i I C 8 + P E V u d H J 5 I F R 5 c G U 9 I l J l c 3 V s d F R 5 c G U i I F Z h b H V l P S J z V G F i b G U i I C 8 + P E V u d H J 5 I F R 5 c G U 9 I k F k Z G V k V G 9 E Y X R h T W 9 k Z W w i I F Z h b H V l P S J s M C I g L z 4 8 R W 5 0 c n k g V H l w Z T 0 i T m F 2 a W d h d G l v b l N 0 Z X B O Y W 1 l I i B W Y W x 1 Z T 0 i c + O D i u O D k + O C s u O D v O O C t + O D p + O D s y I g L z 4 8 R W 5 0 c n k g V H l w Z T 0 i R m l s b E x h c 3 R V c G R h d G V k I i B W Y W x 1 Z T 0 i Z D I w M j I t M D M t M T R U M T A 6 N D Q 6 M D U u N j E y O T Q x N 1 o i I C 8 + P E V u d H J 5 I F R 5 c G U 9 I k Z p b G x T d G F 0 d X M i I F Z h b H V l P S J z Q 2 9 t c G x l d G U i I C 8 + P E V u d H J 5 I F R 5 c G U 9 I k J 1 Z m Z l c k 5 l e H R S Z W Z y Z X N o I i B W Y W x 1 Z T 0 i b D E i I C 8 + P C 9 T d G F i b G V F b n R y a W V z P j w v S X R l b T 4 8 S X R l b T 4 8 S X R l b U x v Y 2 F 0 a W 9 u P j x J d G V t V H l w Z T 5 G b 3 J t d W x h P C 9 J d G V t V H l w Z T 4 8 S X R l b V B h d G g + U 2 V j d G l v b j E v M j A y M T A 3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E w N y 8 y M D I x M D d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x M D c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T A 3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E w O D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A i I C 8 + P E V u d H J 5 I F R 5 c G U 9 I k Z p b G x F c n J v c k N v Z G U i I F Z h b H V l P S J z V W 5 r b m 9 3 b i I g L z 4 8 R W 5 0 c n k g V H l w Z T 0 i U m V z d W x 0 V H l w Z S I g V m F s d W U 9 I n N U Y W J s Z S I g L z 4 8 R W 5 0 c n k g V H l w Z T 0 i Q W R k Z W R U b 0 R h d G F N b 2 R l b C I g V m F s d W U 9 I m w w I i A v P j x F b n R y e S B U e X B l P S J O Y X Z p Z 2 F 0 a W 9 u U 3 R l c E 5 h b W U i I F Z h b H V l P S J z 4 4 O K 4 4 O T 4 4 K y 4 4 O 8 4 4 K 3 4 4 O n 4 4 O z I i A v P j x F b n R y e S B U e X B l P S J G a W x s T G F z d F V w Z G F 0 Z W Q i I F Z h b H V l P S J k M j A y M i 0 w M y 0 x N F Q x M D o 0 N D o w N S 4 2 N z U x N j Y 5 W i I g L z 4 8 R W 5 0 c n k g V H l w Z T 0 i R m l s b F N 0 Y X R 1 c y I g V m F s d W U 9 I n N D b 2 1 w b G V 0 Z S I g L z 4 8 R W 5 0 c n k g V H l w Z T 0 i Q n V m Z m V y T m V 4 d F J l Z n J l c 2 g i I F Z h b H V l P S J s M S I g L z 4 8 L 1 N 0 Y W J s Z U V u d H J p Z X M + P C 9 J d G V t P j x J d G V t P j x J d G V t T G 9 j Y X R p b 2 4 + P E l 0 Z W 1 U e X B l P k Z v c m 1 1 b G E 8 L 0 l 0 Z W 1 U e X B l P j x J d G V t U G F 0 a D 5 T Z W N 0 a W 9 u M S 8 y M D I x M D g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T A 4 L z I w M j E w O F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E w O C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x M D g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T A 5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C I g L z 4 8 R W 5 0 c n k g V H l w Z T 0 i R m l s b E V y c m 9 y Q 2 9 k Z S I g V m F s d W U 9 I n N V b m t u b 3 d u I i A v P j x F b n R y e S B U e X B l P S J S Z X N 1 b H R U e X B l I i B W Y W x 1 Z T 0 i c 1 R h Y m x l I i A v P j x F b n R y e S B U e X B l P S J B Z G R l Z F R v R G F 0 Y U 1 v Z G V s I i B W Y W x 1 Z T 0 i b D A i I C 8 + P E V u d H J 5 I F R 5 c G U 9 I k 5 h d m l n Y X R p b 2 5 T d G V w T m F t Z S I g V m F s d W U 9 I n P j g 4 r j g 5 P j g r L j g 7 z j g r f j g 6 f j g 7 M i I C 8 + P E V u d H J 5 I F R 5 c G U 9 I k Z p b G x M Y X N 0 V X B k Y X R l Z C I g V m F s d W U 9 I m Q y M D I y L T A z L T E 0 V D E w O j Q 0 O j A 1 L j c y M j I 5 N D J a I i A v P j x F b n R y e S B U e X B l P S J G a W x s U 3 R h d H V z I i B W Y W x 1 Z T 0 i c 0 N v b X B s Z X R l I i A v P j x F b n R y e S B U e X B l P S J C d W Z m Z X J O Z X h 0 U m V m c m V z a C I g V m F s d W U 9 I m w x I i A v P j w v U 3 R h Y m x l R W 5 0 c m l l c z 4 8 L 0 l 0 Z W 0 + P E l 0 Z W 0 + P E l 0 Z W 1 M b 2 N h d G l v b j 4 8 S X R l b V R 5 c G U + R m 9 y b X V s Y T w v S X R l b V R 5 c G U + P E l 0 Z W 1 Q Y X R o P l N l Y 3 R p b 2 4 x L z I w M j E w O S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x M D k v M j A y M T A 5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T A 5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E w O S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x M T A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w I i A v P j x F b n R y e S B U e X B l P S J G a W x s R X J y b 3 J D b 2 R l I i B W Y W x 1 Z T 0 i c 1 V u a 2 5 v d 2 4 i I C 8 + P E V u d H J 5 I F R 5 c G U 9 I l J l c 3 V s d F R 5 c G U i I F Z h b H V l P S J z V G F i b G U i I C 8 + P E V u d H J 5 I F R 5 c G U 9 I k F k Z G V k V G 9 E Y X R h T W 9 k Z W w i I F Z h b H V l P S J s M C I g L z 4 8 R W 5 0 c n k g V H l w Z T 0 i T m F 2 a W d h d G l v b l N 0 Z X B O Y W 1 l I i B W Y W x 1 Z T 0 i c + O D i u O D k + O C s u O D v O O C t + O D p + O D s y I g L z 4 8 R W 5 0 c n k g V H l w Z T 0 i R m l s b E x h c 3 R V c G R h d G V k I i B W Y W x 1 Z T 0 i Z D I w M j I t M D M t M T R U M T A 6 N D Q 6 M D U u N z g 0 N D k 2 M 1 o i I C 8 + P E V u d H J 5 I F R 5 c G U 9 I k Z p b G x T d G F 0 d X M i I F Z h b H V l P S J z Q 2 9 t c G x l d G U i I C 8 + P E V u d H J 5 I F R 5 c G U 9 I k J 1 Z m Z l c k 5 l e H R S Z W Z y Z X N o I i B W Y W x 1 Z T 0 i b D E i I C 8 + P C 9 T d G F i b G V F b n R y a W V z P j w v S X R l b T 4 8 S X R l b T 4 8 S X R l b U x v Y 2 F 0 a W 9 u P j x J d G V t V H l w Z T 5 G b 3 J t d W x h P C 9 J d G V t V H l w Z T 4 8 S X R l b V B h d G g + U 2 V j d G l v b j E v M j A y M T E w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E x M C 8 y M D I x M T B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x M T A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T E w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E x M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A i I C 8 + P E V u d H J 5 I F R 5 c G U 9 I k Z p b G x F c n J v c k N v Z G U i I F Z h b H V l P S J z V W 5 r b m 9 3 b i I g L z 4 8 R W 5 0 c n k g V H l w Z T 0 i U m V z d W x 0 V H l w Z S I g V m F s d W U 9 I n N U Y W J s Z S I g L z 4 8 R W 5 0 c n k g V H l w Z T 0 i Q W R k Z W R U b 0 R h d G F N b 2 R l b C I g V m F s d W U 9 I m w w I i A v P j x F b n R y e S B U e X B l P S J O Y X Z p Z 2 F 0 a W 9 u U 3 R l c E 5 h b W U i I F Z h b H V l P S J z 4 4 O K 4 4 O T 4 4 K y 4 4 O 8 4 4 K 3 4 4 O n 4 4 O z I i A v P j x F b n R y e S B U e X B l P S J G a W x s T G F z d F V w Z G F 0 Z W Q i I F Z h b H V l P S J k M j A y M i 0 w M y 0 x N F Q x M D o 0 N D o w N S 4 4 N D Y 5 O D I 2 W i I g L z 4 8 R W 5 0 c n k g V H l w Z T 0 i R m l s b F N 0 Y X R 1 c y I g V m F s d W U 9 I n N D b 2 1 w b G V 0 Z S I g L z 4 8 R W 5 0 c n k g V H l w Z T 0 i Q n V m Z m V y T m V 4 d F J l Z n J l c 2 g i I F Z h b H V l P S J s M S I g L z 4 8 L 1 N 0 Y W J s Z U V u d H J p Z X M + P C 9 J d G V t P j x J d G V t P j x J d G V t T G 9 j Y X R p b 2 4 + P E l 0 Z W 1 U e X B l P k Z v c m 1 1 b G E 8 L 0 l 0 Z W 1 U e X B l P j x J d G V t U G F 0 a D 5 T Z W N 0 a W 9 u M S 8 y M D I x M T E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T E x L z I w M j E x M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E x M S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x M T E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T E y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5 h d m l n Y X R p b 2 5 T d G V w T m F t Z S I g V m F s d W U 9 I n P j g 4 r j g 5 P j g r L j g 7 z j g r f j g 6 f j g 7 M i I C 8 + P E V u d H J 5 I F R 5 c G U 9 I l J l c 3 V s d F R 5 c G U i I F Z h b H V l P S J z V G F i b G U i I C 8 + P E V u d H J 5 I F R 5 c G U 9 I k Z p b G x l Z E N v b X B s Z X R l U m V z d W x 0 V G 9 X b 3 J r c 2 h l Z X Q i I F Z h b H V l P S J s M C I g L z 4 8 R W 5 0 c n k g V H l w Z T 0 i Q W R k Z W R U b 0 R h d G F N b 2 R l b C I g V m F s d W U 9 I m w w I i A v P j x F b n R y e S B U e X B l P S J G a W x s R X J y b 3 J D b 2 R l I i B W Y W x 1 Z T 0 i c 1 V u a 2 5 v d 2 4 i I C 8 + P E V u d H J 5 I F R 5 c G U 9 I k Z p b G x M Y X N 0 V X B k Y X R l Z C I g V m F s d W U 9 I m Q y M D I y L T A z L T E 0 V D E w O j Q 0 O j Q 0 L j A 2 M z I 3 N z F a I i A v P j x F b n R y e S B U e X B l P S J G a W x s U 3 R h d H V z I i B W Y W x 1 Z T 0 i c 0 N v b X B s Z X R l I i A v P j x F b n R y e S B U e X B l P S J C d W Z m Z X J O Z X h 0 U m V m c m V z a C I g V m F s d W U 9 I m w x I i A v P j w v U 3 R h Y m x l R W 5 0 c m l l c z 4 8 L 0 l 0 Z W 0 + P E l 0 Z W 0 + P E l 0 Z W 1 M b 2 N h d G l v b j 4 8 S X R l b V R 5 c G U + R m 9 y b X V s Y T w v S X R l b V R 5 c G U + P E l 0 Z W 1 Q Y X R o P l N l Y 3 R p b 2 4 x L z I w M j E x M i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x M T I v M j A y M T E y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T E y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E x M i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y M D E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T m F 2 a W d h d G l v b l N 0 Z X B O Y W 1 l I i B W Y W x 1 Z T 0 i c + O D i u O D k + O C s u O D v O O C t + O D p + O D s y I g L z 4 8 R W 5 0 c n k g V H l w Z T 0 i U m V z d W x 0 V H l w Z S I g V m F s d W U 9 I n N U Y W J s Z S I g L z 4 8 R W 5 0 c n k g V H l w Z T 0 i R m l s b G V k Q 2 9 t c G x l d G V S Z X N 1 b H R U b 1 d v c m t z a G V l d C I g V m F s d W U 9 I m w w I i A v P j x F b n R y e S B U e X B l P S J B Z G R l Z F R v R G F 0 Y U 1 v Z G V s I i B W Y W x 1 Z T 0 i b D A i I C 8 + P E V u d H J 5 I F R 5 c G U 9 I k Z p b G x F c n J v c k N v Z G U i I F Z h b H V l P S J z V W 5 r b m 9 3 b i I g L z 4 8 R W 5 0 c n k g V H l w Z T 0 i R m l s b E x h c 3 R V c G R h d G V k I i B W Y W x 1 Z T 0 i Z D I w M j I t M D M t M T R U M T A 6 N D Q 6 N D Q u M D c 4 O T A 1 M 1 o i I C 8 + P E V u d H J 5 I F R 5 c G U 9 I k Z p b G x T d G F 0 d X M i I F Z h b H V l P S J z Q 2 9 t c G x l d G U i I C 8 + P E V u d H J 5 I F R 5 c G U 9 I k J 1 Z m Z l c k 5 l e H R S Z W Z y Z X N o I i B W Y W x 1 Z T 0 i b D E i I C 8 + P C 9 T d G F i b G V F b n R y a W V z P j w v S X R l b T 4 8 S X R l b T 4 8 S X R l b U x v Y 2 F 0 a W 9 u P j x J d G V t V H l w Z T 5 G b 3 J t d W x h P C 9 J d G V t V H l w Z T 4 8 S X R l b V B h d G g + U 2 V j d G l v b j E v M j A y M j A x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I w M S 8 y M D I y M D F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y M D E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j A x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I w M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O Y X Z p Z 2 F 0 a W 9 u U 3 R l c E 5 h b W U i I F Z h b H V l P S J z 4 4 O K 4 4 O T 4 4 K y 4 4 O 8 4 4 K 3 4 4 O n 4 4 O z I i A v P j x F b n R y e S B U e X B l P S J S Z X N 1 b H R U e X B l I i B W Y W x 1 Z T 0 i c 1 R h Y m x l I i A v P j x F b n R y e S B U e X B l P S J G a W x s Z W R D b 2 1 w b G V 0 Z V J l c 3 V s d F R v V 2 9 y a 3 N o Z W V 0 I i B W Y W x 1 Z T 0 i b D A i I C 8 + P E V u d H J 5 I F R 5 c G U 9 I k F k Z G V k V G 9 E Y X R h T W 9 k Z W w i I F Z h b H V l P S J s M C I g L z 4 8 R W 5 0 c n k g V H l w Z T 0 i R m l s b E V y c m 9 y Q 2 9 k Z S I g V m F s d W U 9 I n N V b m t u b 3 d u I i A v P j x F b n R y e S B U e X B l P S J G a W x s T G F z d F V w Z G F 0 Z W Q i I F Z h b H V l P S J k M j A y M i 0 w M y 0 x N F Q x M D o 0 N D o 0 N C 4 w N z g 5 M D U z W i I g L z 4 8 R W 5 0 c n k g V H l w Z T 0 i R m l s b F N 0 Y X R 1 c y I g V m F s d W U 9 I n N D b 2 1 w b G V 0 Z S I g L z 4 8 R W 5 0 c n k g V H l w Z T 0 i Q n V m Z m V y T m V 4 d F J l Z n J l c 2 g i I F Z h b H V l P S J s M S I g L z 4 8 L 1 N 0 Y W J s Z U V u d H J p Z X M + P C 9 J d G V t P j x J d G V t P j x J d G V t T G 9 j Y X R p b 2 4 + P E l 0 Z W 1 U e X B l P k Z v c m 1 1 b G E 8 L 0 l 0 Z W 1 U e X B l P j x J d G V t U G F 0 a D 5 T Z W N 0 a W 9 u M S 8 y M D I y M D I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j A y L z I w M j I w M l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I w M i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y M D I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j A z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Z p b G x l Z E N v b X B s Z X R l U m V z d W x 0 V G 9 X b 3 J r c 2 h l Z X Q i I F Z h b H V l P S J s M C I g L z 4 8 R W 5 0 c n k g V H l w Z T 0 i Q W R k Z W R U b 0 R h d G F N b 2 R l b C I g V m F s d W U 9 I m w w I i A v P j x F b n R y e S B U e X B l P S J G a W x s R X J y b 3 J D b 2 R l I i B W Y W x 1 Z T 0 i c 1 V u a 2 5 v d 2 4 i I C 8 + P E V u d H J 5 I F R 5 c G U 9 I k Z p b G x M Y X N 0 V X B k Y X R l Z C I g V m F s d W U 9 I m Q y M D I y L T A 0 L T E z V D A 1 O j A z O j M x L j k x O T U 0 N D R a I i A v P j x F b n R y e S B U e X B l P S J G a W x s U 3 R h d H V z I i B W Y W x 1 Z T 0 i c 0 N v b X B s Z X R l I i A v P j x F b n R y e S B U e X B l P S J O Y X Z p Z 2 F 0 a W 9 u U 3 R l c E 5 h b W U i I F Z h b H V l P S J z 4 4 O K 4 4 O T 4 4 K y 4 4 O 8 4 4 K 3 4 4 O n 4 4 O z I i A v P j w v U 3 R h Y m x l R W 5 0 c m l l c z 4 8 L 0 l 0 Z W 0 + P E l 0 Z W 0 + P E l 0 Z W 1 M b 2 N h d G l v b j 4 8 S X R l b V R 5 c G U + R m 9 y b X V s Y T w v S X R l b V R 5 c G U + P E l 0 Z W 1 Q Y X R o P l N l Y 3 R p b 2 4 x L z I w M j I w M y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y M D M v M j A y M j A z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j A z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I w M y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y M D Q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R m l s b G V k Q 2 9 t c G x l d G V S Z X N 1 b H R U b 1 d v c m t z a G V l d C I g V m F s d W U 9 I m w w I i A v P j x F b n R y e S B U e X B l P S J B Z G R l Z F R v R G F 0 Y U 1 v Z G V s I i B W Y W x 1 Z T 0 i b D A i I C 8 + P E V u d H J 5 I F R 5 c G U 9 I k Z p b G x F c n J v c k N v Z G U i I F Z h b H V l P S J z V W 5 r b m 9 3 b i I g L z 4 8 R W 5 0 c n k g V H l w Z T 0 i R m l s b E x h c 3 R V c G R h d G V k I i B W Y W x 1 Z T 0 i Z D I w M j I t M D U t M T J U M D Y 6 M j k 6 M j c u M z k 2 N j E 0 N l o i I C 8 + P E V u d H J 5 I F R 5 c G U 9 I k Z p b G x T d G F 0 d X M i I F Z h b H V l P S J z Q 2 9 t c G x l d G U i I C 8 + P E V u d H J 5 I F R 5 c G U 9 I k 5 h d m l n Y X R p b 2 5 T d G V w T m F t Z S I g V m F s d W U 9 I n P j g 4 r j g 5 P j g r L j g 7 z j g r f j g 6 f j g 7 M i I C 8 + P C 9 T d G F i b G V F b n R y a W V z P j w v S X R l b T 4 8 S X R l b T 4 8 S X R l b U x v Y 2 F 0 a W 9 u P j x J d G V t V H l w Z T 5 G b 3 J t d W x h P C 9 J d G V t V H l w Z T 4 8 S X R l b V B h d G g + U 2 V j d G l v b j E v M j A y M j A 0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I w N C 8 y M D I y M D R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y M D Q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j A 0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I w N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O Y X Z p Z 2 F 0 a W 9 u U 3 R l c E 5 h b W U i I F Z h b H V l P S J z 4 4 O K 4 4 O T 4 4 K y 4 4 O 8 4 4 K 3 4 4 O n 4 4 O z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k F k Z G V k V G 9 E Y X R h T W 9 k Z W w i I F Z h b H V l P S J s M C I g L z 4 8 R W 5 0 c n k g V H l w Z T 0 i R m l s b E V y c m 9 y Q 2 9 k Z S I g V m F s d W U 9 I n N V b m t u b 3 d u I i A v P j x F b n R y e S B U e X B l P S J G a W x s T G F z d F V w Z G F 0 Z W Q i I F Z h b H V l P S J k M j A y M i 0 w N i 0 w O V Q w N T o 1 N z o z O S 4 3 N z A 2 M T U 0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y M D I y M D U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j A 1 L z I w M j I w N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I w N S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y M D U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j A 2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5 h d m l n Y X R p b 2 5 T d G V w T m F t Z S I g V m F s d W U 9 I n P j g 4 r j g 5 P j g r L j g 7 z j g r f j g 6 f j g 7 M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Q W R k Z W R U b 0 R h d G F N b 2 R l b C I g V m F s d W U 9 I m w w I i A v P j x F b n R y e S B U e X B l P S J G a W x s R X J y b 3 J D b 2 R l I i B W Y W x 1 Z T 0 i c 1 V u a 2 5 v d 2 4 i I C 8 + P E V u d H J 5 I F R 5 c G U 9 I k Z p b G x M Y X N 0 V X B k Y X R l Z C I g V m F s d W U 9 I m Q y M D I y L T A 3 L T I y V D A w O j E z O j M w L j g z M j c 2 M z V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z I w M j I w N i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y M D Y v M j A y M j A 2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j A 2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I w N i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y M D c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T m F 2 a W d h d G l v b l N 0 Z X B O Y W 1 l I i B W Y W x 1 Z T 0 i c + O D i u O D k + O C s u O D v O O C t + O D p + O D s y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B Z G R l Z F R v R G F 0 Y U 1 v Z G V s I i B W Y W x 1 Z T 0 i b D A i I C 8 + P E V u d H J 5 I F R 5 c G U 9 I k Z p b G x F c n J v c k N v Z G U i I F Z h b H V l P S J z V W 5 r b m 9 3 b i I g L z 4 8 R W 5 0 c n k g V H l w Z T 0 i R m l s b E x h c 3 R V c G R h d G V k I i B W Y W x 1 Z T 0 i Z D I w M j I t M D k t M j Z U M D Y 6 N T I 6 M j A u N z M 5 N z U 5 N F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M j A y M j A 3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I w N y 8 y M D I y M D d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y M D c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j A 3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I w O D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O Y X Z p Z 2 F 0 a W 9 u U 3 R l c E 5 h b W U i I F Z h b H V l P S J z 4 4 O K 4 4 O T 4 4 K y 4 4 O 8 4 4 K 3 4 4 O n 4 4 O z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k F k Z G V k V G 9 E Y X R h T W 9 k Z W w i I F Z h b H V l P S J s M C I g L z 4 8 R W 5 0 c n k g V H l w Z T 0 i R m l s b E V y c m 9 y Q 2 9 k Z S I g V m F s d W U 9 I n N V b m t u b 3 d u I i A v P j x F b n R y e S B U e X B l P S J G a W x s T G F z d F V w Z G F 0 Z W Q i I F Z h b H V l P S J k M j A y M i 0 w O S 0 y O F Q w N z o z M j o 1 N C 4 x M j A 2 N z A 3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y M D I y M D g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j A 4 L z I w M j I w O F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I w O C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y M D g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j A 5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5 h d m l n Y X R p b 2 5 T d G V w T m F t Z S I g V m F s d W U 9 I n P j g 4 r j g 5 P j g r L j g 7 z j g r f j g 6 f j g 7 M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Q W R k Z W R U b 0 R h d G F N b 2 R l b C I g V m F s d W U 9 I m w w I i A v P j x F b n R y e S B U e X B l P S J G a W x s R X J y b 3 J D b 2 R l I i B W Y W x 1 Z T 0 i c 1 V u a 2 5 v d 2 4 i I C 8 + P E V u d H J 5 I F R 5 c G U 9 I k Z p b G x M Y X N 0 V X B k Y X R l Z C I g V m F s d W U 9 I m Q y M D I y L T E w L T E 5 V D A z O j A x O j Q y L j U z O T I 2 M D V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z I w M j I w O S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y M D k v M j A y M j A 5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j A 5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I w O S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y M T A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T m F 2 a W d h d G l v b l N 0 Z X B O Y W 1 l I i B W Y W x 1 Z T 0 i c + O D i u O D k + O C s u O D v O O C t + O D p + O D s y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B Z G R l Z F R v R G F 0 Y U 1 v Z G V s I i B W Y W x 1 Z T 0 i b D A i I C 8 + P E V u d H J 5 I F R 5 c G U 9 I k Z p b G x F c n J v c k N v Z G U i I F Z h b H V l P S J z V W 5 r b m 9 3 b i I g L z 4 8 R W 5 0 c n k g V H l w Z T 0 i R m l s b E x h c 3 R V c G R h d G V k I i B W Y W x 1 Z T 0 i Z D I w M j I t M T E t M T h U M D A 6 M T U 6 M z M u M T Y x O D Q w N l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M j A y M j E w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I x M C 8 y M D I y M T B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y M T A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j E w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I x M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O Y X Z p Z 2 F 0 a W 9 u U 3 R l c E 5 h b W U i I F Z h b H V l P S J z 4 4 O K 4 4 O T 4 4 K y 4 4 O 8 4 4 K 3 4 4 O n 4 4 O z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k F k Z G V k V G 9 E Y X R h T W 9 k Z W w i I F Z h b H V l P S J s M C I g L z 4 8 R W 5 0 c n k g V H l w Z T 0 i R m l s b E V y c m 9 y Q 2 9 k Z S I g V m F s d W U 9 I n N V b m t u b 3 d u I i A v P j x F b n R y e S B U e X B l P S J G a W x s T G F z d F V w Z G F 0 Z W Q i I F Z h b H V l P S J k M j A y M i 0 x M i 0 y O F Q w M T o 1 O T o y M S 4 5 M D Y 2 O T c w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y M D I y M T E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j E x L z I w M j I x M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I x M S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y M T E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j E y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5 h d m l n Y X R p b 2 5 T d G V w T m F t Z S I g V m F s d W U 9 I n P j g 4 r j g 5 P j g r L j g 7 z j g r f j g 6 f j g 7 M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Q W R k Z W R U b 0 R h d G F N b 2 R l b C I g V m F s d W U 9 I m w w I i A v P j x F b n R y e S B U e X B l P S J G a W x s R X J y b 3 J D b 2 R l I i B W Y W x 1 Z T 0 i c 1 V u a 2 5 v d 2 4 i I C 8 + P E V u d H J 5 I F R 5 c G U 9 I k Z p b G x M Y X N 0 V X B k Y X R l Z C I g V m F s d W U 9 I m Q y M D I z L T A x L T E 4 V D A y O j Q 5 O j M 1 L j c w N j Q 4 O T J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z I w M j I x M i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y M T I v M j A y M j E y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j E y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I x M i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z M D E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T m F 2 a W d h d G l v b l N 0 Z X B O Y W 1 l I i B W Y W x 1 Z T 0 i c + O D i u O D k + O C s u O D v O O C t + O D p + O D s y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B Z G R l Z F R v R G F 0 Y U 1 v Z G V s I i B W Y W x 1 Z T 0 i b D A i I C 8 + P E V u d H J 5 I F R 5 c G U 9 I k Z p b G x F c n J v c k N v Z G U i I F Z h b H V l P S J z V W 5 r b m 9 3 b i I g L z 4 8 R W 5 0 c n k g V H l w Z T 0 i R m l s b E x h c 3 R V c G R h d G V k I i B W Y W x 1 Z T 0 i Z D I w M j M t M D I t M T R U M D I 6 M D Y 6 N T I u N z E 5 M j c 4 N l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M j A y M z A x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M w M S 8 y M D I z M D F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z M D E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z A x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M w M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O Y X Z p Z 2 F 0 a W 9 u U 3 R l c E 5 h b W U i I F Z h b H V l P S J z 4 4 O K 4 4 O T 4 4 K y 4 4 O 8 4 4 K 3 4 4 O n 4 4 O z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k F k Z G V k V G 9 E Y X R h T W 9 k Z W w i I F Z h b H V l P S J s M C I g L z 4 8 R W 5 0 c n k g V H l w Z T 0 i R m l s b E V y c m 9 y Q 2 9 k Z S I g V m F s d W U 9 I n N V b m t u b 3 d u I i A v P j x F b n R y e S B U e X B l P S J G a W x s T G F z d F V w Z G F 0 Z W Q i I F Z h b H V l P S J k M j A y M y 0 w M y 0 w O V Q w O D o 0 O D o z N i 4 1 N z Y 2 O D U 2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y M D I z M D I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z A y L z I w M j M w M l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M w M i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z M D I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z A z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5 h d m l n Y X R p b 2 5 T d G V w T m F t Z S I g V m F s d W U 9 I n P j g 4 r j g 5 P j g r L j g 7 z j g r f j g 6 f j g 7 M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Q W R k Z W R U b 0 R h d G F N b 2 R l b C I g V m F s d W U 9 I m w w I i A v P j x F b n R y e S B U e X B l P S J G a W x s R X J y b 3 J D b 2 R l I i B W Y W x 1 Z T 0 i c 1 V u a 2 5 v d 2 4 i I C 8 + P E V u d H J 5 I F R 5 c G U 9 I k Z p b G x M Y X N 0 V X B k Y X R l Z C I g V m F s d W U 9 I m Q y M D I z L T A 0 L T I w V D A 1 O j M 2 O j A 4 L j Y 4 N j k x N z h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z I w M j M w M y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z M D M v M j A y M z A z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z A z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M w M y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z M D Q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T m F 2 a W d h d G l v b l N 0 Z X B O Y W 1 l I i B W Y W x 1 Z T 0 i c + O D i u O D k + O C s u O D v O O C t + O D p + O D s y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B Z G R l Z F R v R G F 0 Y U 1 v Z G V s I i B W Y W x 1 Z T 0 i b D A i I C 8 + P E V u d H J 5 I F R 5 c G U 9 I k Z p b G x F c n J v c k N v Z G U i I F Z h b H V l P S J z V W 5 r b m 9 3 b i I g L z 4 8 R W 5 0 c n k g V H l w Z T 0 i R m l s b E x h c 3 R V c G R h d G V k I i B W Y W x 1 Z T 0 i Z D I w M j M t M D U t M T Z U M D I 6 M D Q 6 M D U u M T A 3 O D k 1 N F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M j A y M z A 0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M w N C 8 y M D I z M D R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z M D Q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z A 0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M w N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O Y X Z p Z 2 F 0 a W 9 u U 3 R l c E 5 h b W U i I F Z h b H V l P S J z 4 4 O K 4 4 O T 4 4 K y 4 4 O 8 4 4 K 3 4 4 O n 4 4 O z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k F k Z G V k V G 9 E Y X R h T W 9 k Z W w i I F Z h b H V l P S J s M C I g L z 4 8 R W 5 0 c n k g V H l w Z T 0 i R m l s b E V y c m 9 y Q 2 9 k Z S I g V m F s d W U 9 I n N V b m t u b 3 d u I i A v P j x F b n R y e S B U e X B l P S J G a W x s T G F z d F V w Z G F 0 Z W Q i I F Z h b H V l P S J k M j A y M y 0 w N i 0 y M F Q w N z o 0 O D o 0 M S 4 5 M j U w N D Q z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y M D I z M D U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z A 1 L z I w M j M w N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M w N S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z M D U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z A 2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5 h d m l n Y X R p b 2 5 T d G V w T m F t Z S I g V m F s d W U 9 I n P j g 4 r j g 5 P j g r L j g 7 z j g r f j g 6 f j g 7 M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Q W R k Z W R U b 0 R h d G F N b 2 R l b C I g V m F s d W U 9 I m w w I i A v P j x F b n R y e S B U e X B l P S J G a W x s R X J y b 3 J D b 2 R l I i B W Y W x 1 Z T 0 i c 1 V u a 2 5 v d 2 4 i I C 8 + P E V u d H J 5 I F R 5 c G U 9 I k Z p b G x M Y X N 0 V X B k Y X R l Z C I g V m F s d W U 9 I m Q y M D I z L T A 3 L T I 2 V D A x O j A 4 O j U 5 L j I 0 M D E 2 N j F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z I w M j M w N i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z M D Y v M j A y M z A 2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z A 2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M w N i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z M D c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T m F 2 a W d h d G l v b l N 0 Z X B O Y W 1 l I i B W Y W x 1 Z T 0 i c + O D i u O D k + O C s u O D v O O C t + O D p + O D s y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B Z G R l Z F R v R G F 0 Y U 1 v Z G V s I i B W Y W x 1 Z T 0 i b D A i I C 8 + P E V u d H J 5 I F R 5 c G U 9 I k Z p b G x F c n J v c k N v Z G U i I F Z h b H V l P S J z V W 5 r b m 9 3 b i I g L z 4 8 R W 5 0 c n k g V H l w Z T 0 i R m l s b E x h c 3 R V c G R h d G V k I i B W Y W x 1 Z T 0 i Z D I w M j M t M D g t M j N U M D Q 6 N T M 6 M z k u M z c 2 O T I 5 O F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M j A y M z A 3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M w N y 8 y M D I z M D d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z M D c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z A 3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M w O D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O Y X Z p Z 2 F 0 a W 9 u U 3 R l c E 5 h b W U i I F Z h b H V l P S J z 4 4 O K 4 4 O T 4 4 K y 4 4 O 8 4 4 K 3 4 4 O n 4 4 O z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k F k Z G V k V G 9 E Y X R h T W 9 k Z W w i I F Z h b H V l P S J s M C I g L z 4 8 R W 5 0 c n k g V H l w Z T 0 i R m l s b E V y c m 9 y Q 2 9 k Z S I g V m F s d W U 9 I n N V b m t u b 3 d u I i A v P j x F b n R y e S B U e X B l P S J G a W x s T G F z d F V w Z G F 0 Z W Q i I F Z h b H V l P S J k M j A y M y 0 x M C 0 x O F Q w N j o x N D o w N y 4 4 O T c w N D Q w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y M D I z M D g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z A 4 L z I w M j M w O F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M w O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O Y X Z p Z 2 F 0 a W 9 u U 3 R l c E 5 h b W U i I F Z h b H V l P S J z 4 4 O K 4 4 O T 4 4 K y 4 4 O 8 4 4 K 3 4 4 O n 4 4 O z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k F k Z G V k V G 9 E Y X R h T W 9 k Z W w i I F Z h b H V l P S J s M C I g L z 4 8 R W 5 0 c n k g V H l w Z T 0 i R m l s b E V y c m 9 y Q 2 9 k Z S I g V m F s d W U 9 I n N V b m t u b 3 d u I i A v P j x F b n R y e S B U e X B l P S J G a W x s T G F z d F V w Z G F 0 Z W Q i I F Z h b H V l P S J k M j A y M y 0 x M C 0 x O F Q w N j o x N D o w N y 4 5 M T I 2 N j U 2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y M D I z M D k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z A 5 L z I w M j M w O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M w O C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z M D g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z A 5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M w O S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z M T A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T m F 2 a W d h d G l v b l N 0 Z X B O Y W 1 l I i B W Y W x 1 Z T 0 i c + O D i u O D k + O C s u O D v O O C t + O D p + O D s y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B Z G R l Z F R v R G F 0 Y U 1 v Z G V s I i B W Y W x 1 Z T 0 i b D A i I C 8 + P E V u d H J 5 I F R 5 c G U 9 I k Z p b G x F c n J v c k N v Z G U i I F Z h b H V l P S J z V W 5 r b m 9 3 b i I g L z 4 8 R W 5 0 c n k g V H l w Z T 0 i R m l s b E x h c 3 R V c G R h d G V k I i B W Y W x 1 Z T 0 i Z D I w M j M t M T E t M j F U M D I 6 M D g 6 N D I u N j A 4 N T Q w N 1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M j A y M z E w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M x M C 8 y M D I z M T B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z M T A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z E w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M x M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O Y X Z p Z 2 F 0 a W 9 u U 3 R l c E 5 h b W U i I F Z h b H V l P S J z 4 4 O K 4 4 O T 4 4 K y 4 4 O 8 4 4 K 3 4 4 O n 4 4 O z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k F k Z G V k V G 9 E Y X R h T W 9 k Z W w i I F Z h b H V l P S J s M C I g L z 4 8 R W 5 0 c n k g V H l w Z T 0 i R m l s b E V y c m 9 y Q 2 9 k Z S I g V m F s d W U 9 I n N V b m t u b 3 d u I i A v P j x F b n R y e S B U e X B l P S J G a W x s T G F z d F V w Z G F 0 Z W Q i I F Z h b H V l P S J k M j A y M y 0 x M i 0 x N F Q w N D o z N T o 1 O S 4 2 M T k w N D A z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y M D I z M T E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z E x L z I w M j M x M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M x M S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z M T E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z E y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5 h d m l n Y X R p b 2 5 T d G V w T m F t Z S I g V m F s d W U 9 I n P j g 4 r j g 5 P j g r L j g 7 z j g r f j g 6 f j g 7 M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Q W R k Z W R U b 0 R h d G F N b 2 R l b C I g V m F s d W U 9 I m w w I i A v P j x F b n R y e S B U e X B l P S J G a W x s R X J y b 3 J D b 2 R l I i B W Y W x 1 Z T 0 i c 1 V u a 2 5 v d 2 4 i I C 8 + P E V u d H J 5 I F R 5 c G U 9 I k Z p b G x M Y X N 0 V X B k Y X R l Z C I g V m F s d W U 9 I m Q y M D I 0 L T A x L T E 5 V D A y O j M w O j A x L j c 2 M D I y M z R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z I w M j M x M i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z M T I v M j A y M z E y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z E y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M x M i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0 M D E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T m F 2 a W d h d G l v b l N 0 Z X B O Y W 1 l I i B W Y W x 1 Z T 0 i c + O D i u O D k + O C s u O D v O O C t + O D p + O D s y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B Z G R l Z F R v R G F 0 Y U 1 v Z G V s I i B W Y W x 1 Z T 0 i b D A i I C 8 + P E V u d H J 5 I F R 5 c G U 9 I k Z p b G x F c n J v c k N v Z G U i I F Z h b H V l P S J z V W 5 r b m 9 3 b i I g L z 4 8 R W 5 0 c n k g V H l w Z T 0 i R m l s b E x h c 3 R V c G R h d G V k I i B W Y W x 1 Z T 0 i Z D I w M j Q t M D I t M T V U M D k 6 M j A 6 M D c u M T Y 4 O D A 0 O V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M j A y N D A x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Q w M S 8 y M D I 0 M D F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0 M D E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N D A x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Q w M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O Y X Z p Z 2 F 0 a W 9 u U 3 R l c E 5 h b W U i I F Z h b H V l P S J z 4 4 O K 4 4 O T 4 4 K y 4 4 O 8 4 4 K 3 4 4 O n 4 4 O z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k F k Z G V k V G 9 E Y X R h T W 9 k Z W w i I F Z h b H V l P S J s M C I g L z 4 8 R W 5 0 c n k g V H l w Z T 0 i R m l s b E V y c m 9 y Q 2 9 k Z S I g V m F s d W U 9 I n N V b m t u b 3 d u I i A v P j x F b n R y e S B U e X B l P S J G a W x s T G F z d F V w Z G F 0 Z W Q i I F Z h b H V l P S J k M j A y N C 0 w M y 0 x O V Q w O T o 0 M z o x N S 4 w M j Q w M z E 3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y M D I 0 M D I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N D A y L z I w M j Q w M l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Q w M i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0 M D I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N D A z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5 h d m l n Y X R p b 2 5 T d G V w T m F t Z S I g V m F s d W U 9 I n P j g 4 r j g 5 P j g r L j g 7 z j g r f j g 6 f j g 7 M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Q W R k Z W R U b 0 R h d G F N b 2 R l b C I g V m F s d W U 9 I m w w I i A v P j x F b n R y e S B U e X B l P S J G a W x s R X J y b 3 J D b 2 R l I i B W Y W x 1 Z T 0 i c 1 V u a 2 5 v d 2 4 i I C 8 + P E V u d H J 5 I F R 5 c G U 9 I k Z p b G x M Y X N 0 V X B k Y X R l Z C I g V m F s d W U 9 I m Q y M D I 0 L T A 0 L T E 5 V D A 1 O j M 3 O j Q x L j A 3 M T Q 1 O D V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z I w M j Q w M y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0 M D M v M j A y N D A z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N D A z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Q w M y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0 M D Q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T m F 2 a W d h d G l v b l N 0 Z X B O Y W 1 l I i B W Y W x 1 Z T 0 i c + O D i u O D k + O C s u O D v O O C t + O D p + O D s y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B Z G R l Z F R v R G F 0 Y U 1 v Z G V s I i B W Y W x 1 Z T 0 i b D A i I C 8 + P E V u d H J 5 I F R 5 c G U 9 I k Z p b G x F c n J v c k N v Z G U i I F Z h b H V l P S J z V W 5 r b m 9 3 b i I g L z 4 8 R W 5 0 c n k g V H l w Z T 0 i R m l s b E x h c 3 R V c G R h d G V k I i B W Y W x 1 Z T 0 i Z D I w M j Q t M D U t M j B U M D Q 6 N D M 6 M z M u O D Y 3 O D A 3 O F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M j A y N D A 0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Q w N C 8 y M D I 0 M D R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0 M D Q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N D A 0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Q w N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O Y X Z p Z 2 F 0 a W 9 u U 3 R l c E 5 h b W U i I F Z h b H V l P S J z 4 4 O K 4 4 O T 4 4 K y 4 4 O 8 4 4 K 3 4 4 O n 4 4 O z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k F k Z G V k V G 9 E Y X R h T W 9 k Z W w i I F Z h b H V l P S J s M C I g L z 4 8 R W 5 0 c n k g V H l w Z T 0 i R m l s b E V y c m 9 y Q 2 9 k Z S I g V m F s d W U 9 I n N V b m t u b 3 d u I i A v P j x F b n R y e S B U e X B l P S J G a W x s T G F z d F V w Z G F 0 Z W Q i I F Z h b H V l P S J k M j A y N C 0 w N i 0 x M 1 Q w M j o w N z o z M y 4 0 O T U 2 N j E 3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y M D I 0 M D U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N D A 1 L z I w M j Q w N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Q w N S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0 M D U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N D A 2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5 h d m l n Y X R p b 2 5 T d G V w T m F t Z S I g V m F s d W U 9 I n P j g 4 r j g 5 P j g r L j g 7 z j g r f j g 6 f j g 7 M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Q W R k Z W R U b 0 R h d G F N b 2 R l b C I g V m F s d W U 9 I m w w I i A v P j x F b n R y e S B U e X B l P S J G a W x s R X J y b 3 J D b 2 R l I i B W Y W x 1 Z T 0 i c 1 V u a 2 5 v d 2 4 i I C 8 + P E V u d H J 5 I F R 5 c G U 9 I k Z p b G x M Y X N 0 V X B k Y X R l Z C I g V m F s d W U 9 I m Q y M D I 0 L T A 3 L T E w V D A 1 O j I 4 O j Q 2 L j k y N z Y z N T Z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z I w M j Q w N i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0 M D Y v M j A y N D A 2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N D A 2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Q w N i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0 M D c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T m F 2 a W d h d G l v b l N 0 Z X B O Y W 1 l I i B W Y W x 1 Z T 0 i c + O D i u O D k + O C s u O D v O O C t + O D p + O D s y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B Z G R l Z F R v R G F 0 Y U 1 v Z G V s I i B W Y W x 1 Z T 0 i b D A i I C 8 + P E V u d H J 5 I F R 5 c G U 9 I k Z p b G x F c n J v c k N v Z G U i I F Z h b H V l P S J z V W 5 r b m 9 3 b i I g L z 4 8 R W 5 0 c n k g V H l w Z T 0 i R m l s b E x h c 3 R V c G R h d G V k I i B W Y W x 1 Z T 0 i Z D I w M j Q t M D g t M D d U M D c 6 M T U 6 N T M u N D Q 0 M D g 5 N l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M j A y N D A 3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Q w N y 8 y M D I 0 M D d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0 M D c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N D A 3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Q w O D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O Y X Z p Z 2 F 0 a W 9 u U 3 R l c E 5 h b W U i I F Z h b H V l P S J z 4 4 O K 4 4 O T 4 4 K y 4 4 O 8 4 4 K 3 4 4 O n 4 4 O z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k F k Z G V k V G 9 E Y X R h T W 9 k Z W w i I F Z h b H V l P S J s M C I g L z 4 8 R W 5 0 c n k g V H l w Z T 0 i R m l s b E V y c m 9 y Q 2 9 k Z S I g V m F s d W U 9 I n N V b m t u b 3 d u I i A v P j x F b n R y e S B U e X B l P S J G a W x s T G F z d F V w Z G F 0 Z W Q i I F Z h b H V l P S J k M j A y N C 0 w O S 0 x M F Q w N z o w N T o w O S 4 0 N D Y 5 N j M 5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y M D I 0 M D g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N D A 4 L z I w M j Q w O F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Q w O C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0 M D g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N D A 5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5 h d m l n Y X R p b 2 5 T d G V w T m F t Z S I g V m F s d W U 9 I n P j g 4 r j g 5 P j g r L j g 7 z j g r f j g 6 f j g 7 M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Q W R k Z W R U b 0 R h d G F N b 2 R l b C I g V m F s d W U 9 I m w w I i A v P j x F b n R y e S B U e X B l P S J G a W x s R X J y b 3 J D b 2 R l I i B W Y W x 1 Z T 0 i c 1 V u a 2 5 v d 2 4 i I C 8 + P E V u d H J 5 I F R 5 c G U 9 I k Z p b G x M Y X N 0 V X B k Y X R l Z C I g V m F s d W U 9 I m Q y M D I 0 L T E w L T E 2 V D A 0 O j Q y O j E 3 L j A 0 N T Y 1 M z N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z I w M j Q w O S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0 M D k v M j A y N D A 5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N D A 5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Q w O S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0 M T A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T m F 2 a W d h d G l v b l N 0 Z X B O Y W 1 l I i B W Y W x 1 Z T 0 i c + O D i u O D k + O C s u O D v O O C t + O D p + O D s y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B Z G R l Z F R v R G F 0 Y U 1 v Z G V s I i B W Y W x 1 Z T 0 i b D A i I C 8 + P E V u d H J 5 I F R 5 c G U 9 I k Z p b G x F c n J v c k N v Z G U i I F Z h b H V l P S J z V W 5 r b m 9 3 b i I g L z 4 8 R W 5 0 c n k g V H l w Z T 0 i R m l s b E x h c 3 R V c G R h d G V k I i B W Y W x 1 Z T 0 i Z D I w M j Q t M T E t M T V U M D U 6 N T k 6 M T U u N j U 3 M z g 0 N l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M j A y N D E w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Q x M C 8 y M D I 0 M T B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0 M T A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N D E w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Q x M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O Y X Z p Z 2 F 0 a W 9 u U 3 R l c E 5 h b W U i I F Z h b H V l P S J z 4 4 O K 4 4 O T 4 4 K y 4 4 O 8 4 4 K 3 4 4 O n 4 4 O z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k F k Z G V k V G 9 E Y X R h T W 9 k Z W w i I F Z h b H V l P S J s M C I g L z 4 8 R W 5 0 c n k g V H l w Z T 0 i R m l s b E V y c m 9 y Q 2 9 k Z S I g V m F s d W U 9 I n N V b m t u b 3 d u I i A v P j x F b n R y e S B U e X B l P S J G a W x s T G F z d F V w Z G F 0 Z W Q i I F Z h b H V l P S J k M j A y N C 0 x M i 0 w N V Q w N z o 1 N z o z O C 4 1 O T g 0 N T Y 4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y M D I 0 M T E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N D E x L z I w M j Q x M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Q x M S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0 M T E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N D E y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5 h d m l n Y X R p b 2 5 T d G V w T m F t Z S I g V m F s d W U 9 I n P j g 4 r j g 5 P j g r L j g 7 z j g r f j g 6 f j g 7 M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Q W R k Z W R U b 0 R h d G F N b 2 R l b C I g V m F s d W U 9 I m w w I i A v P j x F b n R y e S B U e X B l P S J G a W x s R X J y b 3 J D b 2 R l I i B W Y W x 1 Z T 0 i c 1 V u a 2 5 v d 2 4 i I C 8 + P E V u d H J 5 I F R 5 c G U 9 I k Z p b G x M Y X N 0 V X B k Y X R l Z C I g V m F s d W U 9 I m Q y M D I 1 L T A x L T E 1 V D A x O j E y O j Q 0 L j k w N j M 3 N T d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z I w M j Q x M i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0 M T I v M j A y N D E y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N D E y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Q x M i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1 M D E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T m F 2 a W d h d G l v b l N 0 Z X B O Y W 1 l I i B W Y W x 1 Z T 0 i c + O D i u O D k + O C s u O D v O O C t + O D p + O D s y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B Z G R l Z F R v R G F 0 Y U 1 v Z G V s I i B W Y W x 1 Z T 0 i b D A i I C 8 + P E V u d H J 5 I F R 5 c G U 9 I k Z p b G x F c n J v c k N v Z G U i I F Z h b H V l P S J z V W 5 r b m 9 3 b i I g L z 4 8 R W 5 0 c n k g V H l w Z T 0 i R m l s b E x h c 3 R V c G R h d G V k I i B W Y W x 1 Z T 0 i Z D I w M j U t M D I t M T J U M D g 6 M D g 6 N D M u N D c x M z E 1 N V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M j A y N T A x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U w M S 8 y M D I 1 M D F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1 M D E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N T A x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U w M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O Y X Z p Z 2 F 0 a W 9 u U 3 R l c E 5 h b W U i I F Z h b H V l P S J z 4 4 O K 4 4 O T 4 4 K y 4 4 O 8 4 4 K 3 4 4 O n 4 4 O z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k F k Z G V k V G 9 E Y X R h T W 9 k Z W w i I F Z h b H V l P S J s M C I g L z 4 8 R W 5 0 c n k g V H l w Z T 0 i R m l s b E V y c m 9 y Q 2 9 k Z S I g V m F s d W U 9 I n N V b m t u b 3 d u I i A v P j x F b n R y e S B U e X B l P S J G a W x s T G F z d F V w Z G F 0 Z W Q i I F Z h b H V l P S J k M j A y N S 0 w M y 0 x N F Q w O D o x M j o z M C 4 2 M D E 5 O D M 4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y M D I 1 M D I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N T A y L z I w M j U w M l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U w M i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1 M D I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N T A z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5 h d m l n Y X R p b 2 5 T d G V w T m F t Z S I g V m F s d W U 9 I n P j g 4 r j g 5 P j g r L j g 7 z j g r f j g 6 f j g 7 M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Q W R k Z W R U b 0 R h d G F N b 2 R l b C I g V m F s d W U 9 I m w w I i A v P j x F b n R y e S B U e X B l P S J G a W x s R X J y b 3 J D b 2 R l I i B W Y W x 1 Z T 0 i c 1 V u a 2 5 v d 2 4 i I C 8 + P E V u d H J 5 I F R 5 c G U 9 I k Z p b G x M Y X N 0 V X B k Y X R l Z C I g V m F s d W U 9 I m Q y M D I 1 L T A 1 L T A y V D A 2 O j I z O j M 1 L j Y w N D c 2 N j h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z I w M j U w M y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1 M D M v M j A y N T A z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N T A z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U w M y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1 M D Q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T m F 2 a W d h d G l v b l N 0 Z X B O Y W 1 l I i B W Y W x 1 Z T 0 i c + O D i u O D k + O C s u O D v O O C t + O D p + O D s y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B Z G R l Z F R v R G F 0 Y U 1 v Z G V s I i B W Y W x 1 Z T 0 i b D A i I C 8 + P E V u d H J 5 I F R 5 c G U 9 I k Z p b G x F c n J v c k N v Z G U i I F Z h b H V l P S J z V W 5 r b m 9 3 b i I g L z 4 8 R W 5 0 c n k g V H l w Z T 0 i R m l s b E x h c 3 R V c G R h d G V k I i B W Y W x 1 Z T 0 i Z D I w M j U t M D U t M j d U M D A 6 N D Q 6 M z U u O T c 4 O D M x N l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M j A y N T A 0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U w N C 8 y M D I 1 M D R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1 M D Q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N T A 0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C 9 J d G V t c z 4 8 L 0 x v Y 2 F s U G F j a 2 F n Z U 1 l d G F k Y X R h R m l s Z T 4 W A A A A U E s F B g A A A A A A A A A A A A A A A A A A A A A A A C Y B A A A B A A A A 0 I y d 3 w E V 0 R G M e g D A T 8 K X 6 w E A A A B u N O G G X a R y T b Z X 8 s S p 8 + V T A A A A A A I A A A A A A B B m A A A A A Q A A I A A A A F H x 3 5 y y Q M u h 3 F 4 I T H C J C Z E 3 i F K t U J w + R I 4 s a q a B 3 I Y 1 A A A A A A 6 A A A A A A g A A I A A A A M R / L G / z + 6 z V s m B c u 5 A w L o 7 d T C y q S H l 6 d R v I U N r t q e r d U A A A A J f J Y R A X r L U M L f O B C F 8 r m r l e r H w 8 0 E k c 2 3 F 8 D 2 T i J 1 y X + K N a d 6 R S p b Y k Y P D U d W u s J C Z v X b S e F / q s J P 9 K z c 3 d 4 D s J + K a t r z x q Q V k W J 8 S t j v 4 g Q A A A A B z o f + w u 4 Z G h J 6 O 2 p Y s p N r t e N k 0 d O 7 x + t b n E z j I Z s v I 3 P i o K s / y t N u M J v 4 d U D V B Y P 3 2 + O t 1 5 I b z u g 1 I l J O T 8 L A g = < / D a t a M a s h u p > 
</file>

<file path=customXml/item6.xml>��< ? x m l   v e r s i o n = " 1 . 0 "   e n c o d i n g = " U T F - 1 6 " ? > < G e m i n i   x m l n s = " h t t p : / / g e m i n i / p i v o t c u s t o m i z a t i o n / R e l a t i o n s h i p A u t o D e t e c t i o n E n a b l e d " > < C u s t o m C o n t e n t > < ! [ C D A T A [ T r u e ] ] > < / C u s t o m C o n t e n t > < / G e m i n i > 
</file>

<file path=customXml/item7.xml>��< ? x m l   v e r s i o n = " 1 . 0 "   e n c o d i n g = " U T F - 1 6 " ? > < G e m i n i   x m l n s = " h t t p : / / g e m i n i / p i v o t c u s t o m i z a t i o n / S h o w H i d d e n " > < C u s t o m C o n t e n t > < ! [ C D A T A [ T r u e ] ] > < / C u s t o m C o n t e n t > < / G e m i n i > 
</file>

<file path=customXml/item8.xml>��< ? x m l   v e r s i o n = " 1 . 0 "   e n c o d i n g = " U T F - 1 6 " ? > < G e m i n i   x m l n s = " h t t p : / / g e m i n i / p i v o t c u s t o m i z a t i o n / I s S a n d b o x E m b e d d e d " > < C u s t o m C o n t e n t > < ! [ C D A T A [ y e s ] ] > < / C u s t o m C o n t e n t > < / G e m i n i > 
</file>

<file path=customXml/item9.xml>��< ? x m l   v e r s i o n = " 1 . 0 "   e n c o d i n g = " U T F - 1 6 " ? > < G e m i n i   x m l n s = " h t t p : / / g e m i n i / p i v o t c u s t o m i z a t i o n / L i n k e d T a b l e U p d a t e M o d e " > < C u s t o m C o n t e n t > < ! [ C D A T A [ T r u e ] ] > < / C u s t o m C o n t e n t > < / G e m i n i > 
</file>

<file path=customXml/itemProps1.xml><?xml version="1.0" encoding="utf-8"?>
<ds:datastoreItem xmlns:ds="http://schemas.openxmlformats.org/officeDocument/2006/customXml" ds:itemID="{6964357B-B07E-40BE-B064-63CEE631B37E}">
  <ds:schemaRefs/>
</ds:datastoreItem>
</file>

<file path=customXml/itemProps10.xml><?xml version="1.0" encoding="utf-8"?>
<ds:datastoreItem xmlns:ds="http://schemas.openxmlformats.org/officeDocument/2006/customXml" ds:itemID="{B6C981D3-7375-4C6C-AD44-E3D7B301B6DA}">
  <ds:schemaRefs/>
</ds:datastoreItem>
</file>

<file path=customXml/itemProps11.xml><?xml version="1.0" encoding="utf-8"?>
<ds:datastoreItem xmlns:ds="http://schemas.openxmlformats.org/officeDocument/2006/customXml" ds:itemID="{6A882B7E-7D7B-4D15-9A42-882E242BBC5D}">
  <ds:schemaRefs/>
</ds:datastoreItem>
</file>

<file path=customXml/itemProps12.xml><?xml version="1.0" encoding="utf-8"?>
<ds:datastoreItem xmlns:ds="http://schemas.openxmlformats.org/officeDocument/2006/customXml" ds:itemID="{207C65BF-DD69-4503-B42F-AB67CBF6CBB5}">
  <ds:schemaRefs/>
</ds:datastoreItem>
</file>

<file path=customXml/itemProps13.xml><?xml version="1.0" encoding="utf-8"?>
<ds:datastoreItem xmlns:ds="http://schemas.openxmlformats.org/officeDocument/2006/customXml" ds:itemID="{856104C1-2049-4624-B9C7-464C832BD1CA}">
  <ds:schemaRefs/>
</ds:datastoreItem>
</file>

<file path=customXml/itemProps14.xml><?xml version="1.0" encoding="utf-8"?>
<ds:datastoreItem xmlns:ds="http://schemas.openxmlformats.org/officeDocument/2006/customXml" ds:itemID="{A2235D47-084B-437B-9C5E-FE63283C18DD}">
  <ds:schemaRefs/>
</ds:datastoreItem>
</file>

<file path=customXml/itemProps15.xml><?xml version="1.0" encoding="utf-8"?>
<ds:datastoreItem xmlns:ds="http://schemas.openxmlformats.org/officeDocument/2006/customXml" ds:itemID="{FF34AED5-22E6-4E6B-A698-650CD1D1665F}">
  <ds:schemaRefs/>
</ds:datastoreItem>
</file>

<file path=customXml/itemProps16.xml><?xml version="1.0" encoding="utf-8"?>
<ds:datastoreItem xmlns:ds="http://schemas.openxmlformats.org/officeDocument/2006/customXml" ds:itemID="{316D749A-B604-420E-9928-1AA249956353}">
  <ds:schemaRefs/>
</ds:datastoreItem>
</file>

<file path=customXml/itemProps17.xml><?xml version="1.0" encoding="utf-8"?>
<ds:datastoreItem xmlns:ds="http://schemas.openxmlformats.org/officeDocument/2006/customXml" ds:itemID="{682B2F3E-DBFD-4D80-A8BC-20E2B52156C1}">
  <ds:schemaRefs/>
</ds:datastoreItem>
</file>

<file path=customXml/itemProps2.xml><?xml version="1.0" encoding="utf-8"?>
<ds:datastoreItem xmlns:ds="http://schemas.openxmlformats.org/officeDocument/2006/customXml" ds:itemID="{BCE3A618-9A48-481B-AC54-B89074ABB78F}">
  <ds:schemaRefs/>
</ds:datastoreItem>
</file>

<file path=customXml/itemProps3.xml><?xml version="1.0" encoding="utf-8"?>
<ds:datastoreItem xmlns:ds="http://schemas.openxmlformats.org/officeDocument/2006/customXml" ds:itemID="{A342B16E-309B-418A-AA1D-3F932E9D2AF6}">
  <ds:schemaRefs/>
</ds:datastoreItem>
</file>

<file path=customXml/itemProps4.xml><?xml version="1.0" encoding="utf-8"?>
<ds:datastoreItem xmlns:ds="http://schemas.openxmlformats.org/officeDocument/2006/customXml" ds:itemID="{27AB2450-FDB1-41DD-8907-3CC7D6D1A25F}">
  <ds:schemaRefs/>
</ds:datastoreItem>
</file>

<file path=customXml/itemProps5.xml><?xml version="1.0" encoding="utf-8"?>
<ds:datastoreItem xmlns:ds="http://schemas.openxmlformats.org/officeDocument/2006/customXml" ds:itemID="{D16F854D-A2C8-460E-8286-B0ACADDB1508}">
  <ds:schemaRefs>
    <ds:schemaRef ds:uri="http://schemas.microsoft.com/DataMashup"/>
  </ds:schemaRefs>
</ds:datastoreItem>
</file>

<file path=customXml/itemProps6.xml><?xml version="1.0" encoding="utf-8"?>
<ds:datastoreItem xmlns:ds="http://schemas.openxmlformats.org/officeDocument/2006/customXml" ds:itemID="{EF239673-5249-4F36-BC9B-221AEF6F54E2}">
  <ds:schemaRefs/>
</ds:datastoreItem>
</file>

<file path=customXml/itemProps7.xml><?xml version="1.0" encoding="utf-8"?>
<ds:datastoreItem xmlns:ds="http://schemas.openxmlformats.org/officeDocument/2006/customXml" ds:itemID="{E5CDADF1-1338-4E39-A439-38716BD2DCF6}">
  <ds:schemaRefs/>
</ds:datastoreItem>
</file>

<file path=customXml/itemProps8.xml><?xml version="1.0" encoding="utf-8"?>
<ds:datastoreItem xmlns:ds="http://schemas.openxmlformats.org/officeDocument/2006/customXml" ds:itemID="{C6053FF6-7098-4CC7-AD98-56C7129FBDD0}">
  <ds:schemaRefs/>
</ds:datastoreItem>
</file>

<file path=customXml/itemProps9.xml><?xml version="1.0" encoding="utf-8"?>
<ds:datastoreItem xmlns:ds="http://schemas.openxmlformats.org/officeDocument/2006/customXml" ds:itemID="{72F807BA-C94B-490C-A01B-C14E7E173588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15</vt:i4>
      </vt:variant>
    </vt:vector>
  </HeadingPairs>
  <TitlesOfParts>
    <vt:vector size="15" baseType="lpstr">
      <vt:lpstr>見える化（特定年月）</vt:lpstr>
      <vt:lpstr>見える化（時系列）</vt:lpstr>
      <vt:lpstr>データ（特定年月）</vt:lpstr>
      <vt:lpstr>データ（時系列）</vt:lpstr>
      <vt:lpstr>グラフ作成用（時系列）</vt:lpstr>
      <vt:lpstr>各歳別人口①</vt:lpstr>
      <vt:lpstr>各歳別人口②</vt:lpstr>
      <vt:lpstr>各歳別人口③</vt:lpstr>
      <vt:lpstr>カレンダー</vt:lpstr>
      <vt:lpstr>年齢</vt:lpstr>
      <vt:lpstr>性別</vt:lpstr>
      <vt:lpstr>行政センター</vt:lpstr>
      <vt:lpstr>行政センター（時系列）</vt:lpstr>
      <vt:lpstr>町丁目</vt:lpstr>
      <vt:lpstr>町丁目（時系列）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横須賀市</dc:creator>
  <cp:lastModifiedBy>横須賀市</cp:lastModifiedBy>
  <dcterms:created xsi:type="dcterms:W3CDTF">2021-07-19T12:37:06Z</dcterms:created>
  <dcterms:modified xsi:type="dcterms:W3CDTF">2025-05-30T07:05:28Z</dcterms:modified>
</cp:coreProperties>
</file>