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3992C592-175F-4B16-852B-70203990610A}" xr6:coauthVersionLast="36" xr6:coauthVersionMax="46" xr10:uidLastSave="{00000000-0000-0000-0000-000000000000}"/>
  <bookViews>
    <workbookView xWindow="2868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<sst xmlns="http://schemas.openxmlformats.org/spreadsheetml/2006/main" count="2941" uniqueCount="497">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</sst>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5" t="s">
        <v>218</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2">
        <v>5</v>
      </c>
      <c r="W4" s="1002"/>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2" t="s">
        <v>101</v>
      </c>
      <c r="B8" s="973"/>
      <c r="C8" s="973"/>
      <c r="D8" s="973"/>
      <c r="E8" s="973"/>
      <c r="F8" s="974"/>
      <c r="G8" s="975" t="str">
        <f>IF(基本情報入力シート!M37="","",基本情報入力シート!M37)</f>
        <v>○○ケアサービス</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L8" s="256"/>
      <c r="AM8" s="256"/>
      <c r="AN8" s="256"/>
      <c r="AO8" s="256"/>
      <c r="AP8" s="256"/>
      <c r="AQ8" s="256"/>
      <c r="AR8" s="256"/>
      <c r="AS8" s="256"/>
      <c r="AT8" s="256"/>
      <c r="AU8" s="256"/>
      <c r="AV8" s="256"/>
      <c r="AW8" s="256"/>
    </row>
    <row r="9" spans="1:49" s="255" customFormat="1" ht="25.5" customHeight="1">
      <c r="A9" s="996" t="s">
        <v>100</v>
      </c>
      <c r="B9" s="997"/>
      <c r="C9" s="997"/>
      <c r="D9" s="997"/>
      <c r="E9" s="997"/>
      <c r="F9" s="998"/>
      <c r="G9" s="977" t="str">
        <f>IF(基本情報入力シート!M38="","",基本情報入力シート!M38)</f>
        <v>○○ケアサービス</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8"/>
      <c r="AL9" s="256"/>
      <c r="AM9" s="256"/>
      <c r="AN9" s="256"/>
      <c r="AO9" s="256"/>
      <c r="AP9" s="256"/>
      <c r="AQ9" s="256"/>
      <c r="AR9" s="256"/>
      <c r="AS9" s="256"/>
      <c r="AT9" s="256"/>
      <c r="AU9" s="256"/>
      <c r="AV9" s="256"/>
      <c r="AW9" s="256"/>
    </row>
    <row r="10" spans="1:49" s="255" customFormat="1" ht="12.75" customHeight="1">
      <c r="A10" s="985" t="s">
        <v>104</v>
      </c>
      <c r="B10" s="986"/>
      <c r="C10" s="986"/>
      <c r="D10" s="986"/>
      <c r="E10" s="986"/>
      <c r="F10" s="987"/>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8"/>
      <c r="B11" s="989"/>
      <c r="C11" s="989"/>
      <c r="D11" s="989"/>
      <c r="E11" s="989"/>
      <c r="F11" s="990"/>
      <c r="G11" s="981" t="str">
        <f>IF(基本情報入力シート!M40="","",基本情報入力シート!M40)</f>
        <v>千代田区霞が関 1－2－2</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c r="AL11" s="256"/>
      <c r="AM11" s="256"/>
      <c r="AN11" s="256"/>
      <c r="AO11" s="256"/>
      <c r="AP11" s="256"/>
      <c r="AQ11" s="256"/>
      <c r="AR11" s="256"/>
      <c r="AS11" s="256"/>
      <c r="AT11" s="256"/>
      <c r="AU11" s="256"/>
      <c r="AV11" s="256"/>
      <c r="AW11" s="256"/>
    </row>
    <row r="12" spans="1:49" s="255" customFormat="1" ht="16.5" customHeight="1">
      <c r="A12" s="988"/>
      <c r="B12" s="989"/>
      <c r="C12" s="989"/>
      <c r="D12" s="989"/>
      <c r="E12" s="989"/>
      <c r="F12" s="990"/>
      <c r="G12" s="984" t="str">
        <f>IF(基本情報入力シート!M41="","",基本情報入力シート!M41)</f>
        <v>○○ビル 18F</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c r="AL12" s="256"/>
      <c r="AM12" s="256"/>
      <c r="AN12" s="256"/>
      <c r="AO12" s="256"/>
      <c r="AP12" s="256"/>
      <c r="AQ12" s="256"/>
      <c r="AR12" s="256"/>
      <c r="AS12" s="256"/>
      <c r="AT12" s="256"/>
      <c r="AU12" s="256"/>
      <c r="AV12" s="256"/>
      <c r="AW12" s="256"/>
    </row>
    <row r="13" spans="1:49" s="255" customFormat="1" ht="13.5" customHeight="1">
      <c r="A13" s="991" t="s">
        <v>101</v>
      </c>
      <c r="B13" s="992"/>
      <c r="C13" s="992"/>
      <c r="D13" s="992"/>
      <c r="E13" s="992"/>
      <c r="F13" s="993"/>
      <c r="G13" s="975" t="str">
        <f>IF(基本情報入力シート!M44="","",基本情報入力シート!M44)</f>
        <v>コウロウ タロウ</v>
      </c>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6"/>
      <c r="AL13" s="256"/>
      <c r="AM13" s="256"/>
      <c r="AN13" s="256"/>
      <c r="AO13" s="256"/>
      <c r="AP13" s="256"/>
      <c r="AQ13" s="256"/>
      <c r="AR13" s="256"/>
      <c r="AS13" s="256"/>
      <c r="AT13" s="256"/>
      <c r="AU13" s="256"/>
      <c r="AV13" s="256"/>
      <c r="AW13" s="256"/>
    </row>
    <row r="14" spans="1:49" s="255" customFormat="1" ht="27.75" customHeight="1">
      <c r="A14" s="988" t="s">
        <v>99</v>
      </c>
      <c r="B14" s="989"/>
      <c r="C14" s="989"/>
      <c r="D14" s="989"/>
      <c r="E14" s="989"/>
      <c r="F14" s="990"/>
      <c r="G14" s="979" t="str">
        <f>IF(基本情報入力シート!M45="","",基本情報入力シート!M45)</f>
        <v>厚労 太郎</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c r="AL14" s="256"/>
      <c r="AM14" s="256"/>
      <c r="AN14" s="256"/>
      <c r="AO14" s="256"/>
      <c r="AP14" s="256"/>
      <c r="AQ14" s="256"/>
      <c r="AR14" s="256"/>
      <c r="AS14" s="256"/>
      <c r="AT14" s="256"/>
      <c r="AU14" s="256"/>
      <c r="AV14" s="256"/>
      <c r="AW14" s="256"/>
    </row>
    <row r="15" spans="1:49" s="255" customFormat="1" ht="18.75" customHeight="1">
      <c r="A15" s="995" t="s">
        <v>103</v>
      </c>
      <c r="B15" s="995"/>
      <c r="C15" s="995"/>
      <c r="D15" s="995"/>
      <c r="E15" s="995"/>
      <c r="F15" s="995"/>
      <c r="G15" s="994" t="s">
        <v>0</v>
      </c>
      <c r="H15" s="995"/>
      <c r="I15" s="995"/>
      <c r="J15" s="995"/>
      <c r="K15" s="1150" t="str">
        <f>IF(基本情報入力シート!M46="","",基本情報入力シート!M46)</f>
        <v>03-3571-XXXX</v>
      </c>
      <c r="L15" s="1151"/>
      <c r="M15" s="1151"/>
      <c r="N15" s="1151"/>
      <c r="O15" s="1151"/>
      <c r="P15" s="1151"/>
      <c r="Q15" s="1151"/>
      <c r="R15" s="1151"/>
      <c r="S15" s="1151"/>
      <c r="T15" s="1152"/>
      <c r="U15" s="1153" t="s">
        <v>102</v>
      </c>
      <c r="V15" s="1154"/>
      <c r="W15" s="1154"/>
      <c r="X15" s="994"/>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9" t="s">
        <v>292</v>
      </c>
      <c r="B31" s="970"/>
      <c r="C31" s="970"/>
      <c r="D31" s="970"/>
      <c r="E31" s="970"/>
      <c r="F31" s="970"/>
      <c r="G31" s="970"/>
      <c r="H31" s="970"/>
      <c r="I31" s="970"/>
      <c r="J31" s="970"/>
      <c r="K31" s="970"/>
      <c r="L31" s="970"/>
      <c r="M31" s="970"/>
      <c r="N31" s="970"/>
      <c r="O31" s="970"/>
      <c r="P31" s="970"/>
      <c r="Q31" s="970"/>
      <c r="R31" s="970"/>
      <c r="S31" s="970"/>
      <c r="T31" s="970"/>
      <c r="U31" s="970"/>
      <c r="V31" s="971"/>
      <c r="W31" s="282"/>
      <c r="X31" s="282"/>
      <c r="Y31" s="282"/>
      <c r="Z31" s="282"/>
      <c r="AA31" s="282"/>
      <c r="AB31" s="282"/>
      <c r="AC31" s="282"/>
      <c r="AD31" s="282"/>
      <c r="AE31" s="282"/>
      <c r="AF31" s="282"/>
      <c r="AG31" s="282"/>
      <c r="AH31" s="282"/>
      <c r="AI31" s="282"/>
      <c r="AJ31" s="196"/>
      <c r="AK31" s="275"/>
      <c r="AT31" s="271"/>
    </row>
    <row r="32" spans="1:49" ht="26.25" customHeight="1">
      <c r="A32" s="284" t="s">
        <v>9</v>
      </c>
      <c r="B32" s="956" t="s">
        <v>220</v>
      </c>
      <c r="C32" s="956"/>
      <c r="D32" s="922">
        <f>IF(V4=0,"",V4)</f>
        <v>5</v>
      </c>
      <c r="E32" s="922"/>
      <c r="F32" s="285" t="s">
        <v>221</v>
      </c>
      <c r="G32" s="286"/>
      <c r="H32" s="286"/>
      <c r="I32" s="286"/>
      <c r="J32" s="286"/>
      <c r="K32" s="286"/>
      <c r="L32" s="286"/>
      <c r="M32" s="286"/>
      <c r="N32" s="286"/>
      <c r="O32" s="287"/>
      <c r="P32" s="959">
        <f>SUM(P37,W37,AD37)</f>
        <v>52996272</v>
      </c>
      <c r="Q32" s="960"/>
      <c r="R32" s="960"/>
      <c r="S32" s="960"/>
      <c r="T32" s="960"/>
      <c r="U32" s="961"/>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7"/>
      <c r="D33" s="957"/>
      <c r="E33" s="957"/>
      <c r="F33" s="957"/>
      <c r="G33" s="957"/>
      <c r="H33" s="957"/>
      <c r="I33" s="957"/>
      <c r="J33" s="957"/>
      <c r="K33" s="957"/>
      <c r="L33" s="957"/>
      <c r="M33" s="957"/>
      <c r="N33" s="957"/>
      <c r="O33" s="958"/>
      <c r="P33" s="959">
        <f>SUM(P38,W38,AD38)</f>
        <v>57240000</v>
      </c>
      <c r="Q33" s="960"/>
      <c r="R33" s="960"/>
      <c r="S33" s="960"/>
      <c r="T33" s="960"/>
      <c r="U33" s="961"/>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2"/>
      <c r="B36" s="963"/>
      <c r="C36" s="963"/>
      <c r="D36" s="963"/>
      <c r="E36" s="963"/>
      <c r="F36" s="963"/>
      <c r="G36" s="963"/>
      <c r="H36" s="963"/>
      <c r="I36" s="963"/>
      <c r="J36" s="963"/>
      <c r="K36" s="963"/>
      <c r="L36" s="963"/>
      <c r="M36" s="963"/>
      <c r="N36" s="963"/>
      <c r="O36" s="964"/>
      <c r="P36" s="965" t="s">
        <v>222</v>
      </c>
      <c r="Q36" s="966"/>
      <c r="R36" s="966"/>
      <c r="S36" s="966"/>
      <c r="T36" s="966"/>
      <c r="U36" s="967"/>
      <c r="V36" s="295" t="str">
        <f>IF(B19="○", IF(P37="","",IF(P38="","",IF(P38&gt;P37,"○","☓"))),"")</f>
        <v>○</v>
      </c>
      <c r="W36" s="968" t="s">
        <v>223</v>
      </c>
      <c r="X36" s="966"/>
      <c r="Y36" s="966"/>
      <c r="Z36" s="966"/>
      <c r="AA36" s="966"/>
      <c r="AB36" s="967"/>
      <c r="AC36" s="295" t="str">
        <f>IF(M19="○", IF(W37="","",IF(W38="","",IF(W38&gt;W37,"○","☓"))),"")</f>
        <v>○</v>
      </c>
      <c r="AD36" s="968" t="s">
        <v>217</v>
      </c>
      <c r="AE36" s="966"/>
      <c r="AF36" s="966"/>
      <c r="AG36" s="966"/>
      <c r="AH36" s="966"/>
      <c r="AI36" s="967"/>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6" t="s">
        <v>220</v>
      </c>
      <c r="C37" s="956"/>
      <c r="D37" s="922">
        <f>IF(V4=0,"",V4)</f>
        <v>5</v>
      </c>
      <c r="E37" s="922"/>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8">
        <f>IF('別紙様式2-3 個表_特定'!O5="","",'別紙様式2-3 個表_特定'!O5)</f>
        <v>9363828</v>
      </c>
      <c r="X37" s="1019"/>
      <c r="Y37" s="1019"/>
      <c r="Z37" s="1019"/>
      <c r="AA37" s="1019"/>
      <c r="AB37" s="1019"/>
      <c r="AC37" s="296" t="s">
        <v>1</v>
      </c>
      <c r="AD37" s="1018">
        <f>IF('別紙様式2-4 個表_ベースアップ'!O5="","",'別紙様式2-4 個表_ベースアップ'!O5)</f>
        <v>6751200</v>
      </c>
      <c r="AE37" s="1019"/>
      <c r="AF37" s="1019"/>
      <c r="AG37" s="1019"/>
      <c r="AH37" s="1019"/>
      <c r="AI37" s="1019"/>
      <c r="AJ37" s="297" t="s">
        <v>1</v>
      </c>
      <c r="AL37" s="256"/>
    </row>
    <row r="38" spans="1:73" ht="30" customHeight="1" thickBot="1">
      <c r="A38" s="284" t="s">
        <v>10</v>
      </c>
      <c r="B38" s="831" t="s">
        <v>415</v>
      </c>
      <c r="C38" s="957"/>
      <c r="D38" s="957"/>
      <c r="E38" s="957"/>
      <c r="F38" s="957"/>
      <c r="G38" s="957"/>
      <c r="H38" s="957"/>
      <c r="I38" s="957"/>
      <c r="J38" s="957"/>
      <c r="K38" s="957"/>
      <c r="L38" s="957"/>
      <c r="M38" s="957"/>
      <c r="N38" s="957"/>
      <c r="O38" s="957"/>
      <c r="P38" s="1020">
        <v>37800000</v>
      </c>
      <c r="Q38" s="1021"/>
      <c r="R38" s="1021"/>
      <c r="S38" s="1021"/>
      <c r="T38" s="1021"/>
      <c r="U38" s="1022"/>
      <c r="V38" s="298" t="s">
        <v>1</v>
      </c>
      <c r="W38" s="1023">
        <v>10800000</v>
      </c>
      <c r="X38" s="1024"/>
      <c r="Y38" s="1024"/>
      <c r="Z38" s="1024"/>
      <c r="AA38" s="1024"/>
      <c r="AB38" s="102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2">
        <f>P38</f>
        <v>37800000</v>
      </c>
      <c r="T53" s="1013"/>
      <c r="U53" s="1013"/>
      <c r="V53" s="1013"/>
      <c r="W53" s="101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2"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8"/>
      <c r="C57" s="1028"/>
      <c r="D57" s="10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099"/>
      <c r="B58" s="1028"/>
      <c r="C58" s="1028"/>
      <c r="D58" s="10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8"/>
      <c r="C59" s="1028"/>
      <c r="D59" s="102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099"/>
      <c r="B60" s="1028"/>
      <c r="C60" s="1028"/>
      <c r="D60" s="10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52"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52" t="s">
        <v>418</v>
      </c>
      <c r="AM70" s="1088"/>
      <c r="AN70" s="1088"/>
      <c r="AO70" s="1088"/>
      <c r="AP70" s="1088"/>
      <c r="AQ70" s="1088"/>
      <c r="AR70" s="1088"/>
      <c r="AS70" s="1088"/>
      <c r="AT70" s="1088"/>
      <c r="AU70" s="1088"/>
      <c r="AV70" s="1089"/>
      <c r="AW70" s="256"/>
    </row>
    <row r="71" spans="1:49" s="255" customFormat="1" ht="31.5" customHeight="1" thickBot="1">
      <c r="A71" s="912"/>
      <c r="B71" s="395" t="s">
        <v>42</v>
      </c>
      <c r="C71" s="1026" t="s">
        <v>156</v>
      </c>
      <c r="D71" s="1027"/>
      <c r="E71" s="1027"/>
      <c r="F71" s="1027"/>
      <c r="G71" s="1027"/>
      <c r="H71" s="1027"/>
      <c r="I71" s="1027"/>
      <c r="J71" s="1027"/>
      <c r="K71" s="1028"/>
      <c r="L71" s="1028"/>
      <c r="M71" s="1028"/>
      <c r="N71" s="1028"/>
      <c r="O71" s="1028"/>
      <c r="P71" s="1028"/>
      <c r="Q71" s="1028"/>
      <c r="R71" s="1028"/>
      <c r="S71" s="1028"/>
      <c r="T71" s="1028"/>
      <c r="U71" s="1028"/>
      <c r="V71" s="1028"/>
      <c r="W71" s="1028"/>
      <c r="X71" s="1028"/>
      <c r="Y71" s="1028"/>
      <c r="Z71" s="1028"/>
      <c r="AA71" s="1028"/>
      <c r="AB71" s="1028"/>
      <c r="AC71" s="1028"/>
      <c r="AD71" s="1028"/>
      <c r="AE71" s="1028"/>
      <c r="AF71" s="1028"/>
      <c r="AG71" s="1028"/>
      <c r="AH71" s="1028"/>
      <c r="AI71" s="1028"/>
      <c r="AJ71" s="1029"/>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81"/>
      <c r="L73" s="932"/>
      <c r="M73" s="1110"/>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111"/>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2" t="s">
        <v>419</v>
      </c>
      <c r="AM79" s="953"/>
      <c r="AN79" s="953"/>
      <c r="AO79" s="953"/>
      <c r="AP79" s="953"/>
      <c r="AQ79" s="953"/>
      <c r="AR79" s="953"/>
      <c r="AS79" s="953"/>
      <c r="AT79" s="953"/>
      <c r="AU79" s="953"/>
      <c r="AV79" s="954"/>
      <c r="AW79" s="256"/>
    </row>
    <row r="80" spans="1:49" s="255" customFormat="1" ht="28.5" customHeight="1" thickBot="1">
      <c r="A80" s="912"/>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4"/>
      <c r="B83" s="1015"/>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6">
        <f>W38</f>
        <v>10800000</v>
      </c>
      <c r="T95" s="1017"/>
      <c r="U95" s="1017"/>
      <c r="V95" s="1017"/>
      <c r="W95" s="101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999" t="b">
        <v>1</v>
      </c>
      <c r="T97" s="1000"/>
      <c r="U97" s="1000"/>
      <c r="V97" s="1000"/>
      <c r="W97" s="1000"/>
      <c r="X97" s="433"/>
      <c r="Y97" s="1000" t="b">
        <v>1</v>
      </c>
      <c r="Z97" s="1000"/>
      <c r="AA97" s="1000"/>
      <c r="AB97" s="1000"/>
      <c r="AC97" s="1000"/>
      <c r="AD97" s="434"/>
      <c r="AE97" s="1000" t="b">
        <v>1</v>
      </c>
      <c r="AF97" s="1000"/>
      <c r="AG97" s="1000"/>
      <c r="AH97" s="1000"/>
      <c r="AI97" s="1079"/>
      <c r="AJ97" s="317" t="str">
        <f>IF(M19="○", IF(OR(AND(NOT(S97),NOT(Y97),AE97),AND(NOT(S97),NOT(Y97),NOT(AE97))),"×","○"),"")</f>
        <v>○</v>
      </c>
      <c r="AK97" s="435"/>
      <c r="AL97" s="952" t="s">
        <v>333</v>
      </c>
      <c r="AM97" s="953"/>
      <c r="AN97" s="953"/>
      <c r="AO97" s="953"/>
      <c r="AP97" s="953"/>
      <c r="AQ97" s="953"/>
      <c r="AR97" s="953"/>
      <c r="AS97" s="953"/>
      <c r="AT97" s="953"/>
      <c r="AU97" s="953"/>
      <c r="AV97" s="954"/>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164">
        <v>18</v>
      </c>
      <c r="T98" s="1005"/>
      <c r="U98" s="1005"/>
      <c r="V98" s="1005"/>
      <c r="W98" s="1005"/>
      <c r="X98" s="437" t="s">
        <v>216</v>
      </c>
      <c r="Y98" s="1005">
        <v>27</v>
      </c>
      <c r="Z98" s="1005"/>
      <c r="AA98" s="1005"/>
      <c r="AB98" s="1005"/>
      <c r="AC98" s="1005"/>
      <c r="AD98" s="438" t="s">
        <v>216</v>
      </c>
      <c r="AE98" s="1005">
        <v>9</v>
      </c>
      <c r="AF98" s="1005"/>
      <c r="AG98" s="1005"/>
      <c r="AH98" s="1005"/>
      <c r="AI98" s="1005"/>
      <c r="AJ98" s="439" t="s">
        <v>24</v>
      </c>
      <c r="AK98" s="103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2"/>
      <c r="AL99" s="952"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3" t="s">
        <v>296</v>
      </c>
      <c r="AL100" s="952"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3"/>
    </row>
    <row r="102" spans="1:54" ht="19.5" customHeight="1">
      <c r="A102" s="436"/>
      <c r="B102" s="1014" t="s">
        <v>298</v>
      </c>
      <c r="C102" s="949"/>
      <c r="D102" s="949"/>
      <c r="E102" s="949"/>
      <c r="F102" s="949"/>
      <c r="G102" s="949"/>
      <c r="H102" s="949"/>
      <c r="I102" s="949"/>
      <c r="J102" s="949"/>
      <c r="K102" s="949"/>
      <c r="L102" s="949"/>
      <c r="M102" s="949"/>
      <c r="N102" s="949"/>
      <c r="O102" s="949"/>
      <c r="P102" s="949"/>
      <c r="Q102" s="949"/>
      <c r="R102" s="949"/>
      <c r="S102" s="443" t="s">
        <v>125</v>
      </c>
      <c r="T102" s="1003">
        <f>S98*S101*Y115</f>
        <v>4320000</v>
      </c>
      <c r="U102" s="1003"/>
      <c r="V102" s="1003"/>
      <c r="W102" s="444" t="s">
        <v>139</v>
      </c>
      <c r="X102" s="445" t="s">
        <v>140</v>
      </c>
      <c r="Y102" s="446" t="s">
        <v>125</v>
      </c>
      <c r="Z102" s="1004">
        <f>Y98*Y101*Y115</f>
        <v>5400000.0000000009</v>
      </c>
      <c r="AA102" s="1004"/>
      <c r="AB102" s="1004"/>
      <c r="AC102" s="447" t="s">
        <v>139</v>
      </c>
      <c r="AD102" s="445" t="s">
        <v>140</v>
      </c>
      <c r="AE102" s="446" t="s">
        <v>125</v>
      </c>
      <c r="AF102" s="1004">
        <f>AE98*AE101*Y115</f>
        <v>1080000</v>
      </c>
      <c r="AG102" s="1004"/>
      <c r="AH102" s="1004"/>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6">
        <v>4200000</v>
      </c>
      <c r="Z104" s="1007"/>
      <c r="AA104" s="1007"/>
      <c r="AB104" s="1007"/>
      <c r="AC104" s="1007"/>
      <c r="AD104" s="451" t="s">
        <v>1</v>
      </c>
      <c r="AE104" s="452" t="s">
        <v>291</v>
      </c>
      <c r="AF104" s="453" t="str">
        <f>IF(M19="○", IF(Y104,IF(Y104&lt;=4400000,"○","☓"),""),"")</f>
        <v>○</v>
      </c>
      <c r="AG104" s="454" t="s">
        <v>328</v>
      </c>
      <c r="AH104" s="455"/>
      <c r="AI104" s="455"/>
      <c r="AJ104" s="455"/>
      <c r="AK104" s="261"/>
      <c r="AL104" s="952"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6">
        <v>2</v>
      </c>
      <c r="Z105" s="1007"/>
      <c r="AA105" s="1007"/>
      <c r="AB105" s="1007"/>
      <c r="AC105" s="1007"/>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2"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0">
        <v>5</v>
      </c>
      <c r="I115" s="1030"/>
      <c r="J115" s="322" t="s">
        <v>11</v>
      </c>
      <c r="K115" s="1030">
        <v>6</v>
      </c>
      <c r="L115" s="1030"/>
      <c r="M115" s="322" t="s">
        <v>12</v>
      </c>
      <c r="N115" s="323" t="s">
        <v>13</v>
      </c>
      <c r="O115" s="323"/>
      <c r="P115" s="322" t="s">
        <v>21</v>
      </c>
      <c r="Q115" s="322"/>
      <c r="R115" s="1030">
        <v>6</v>
      </c>
      <c r="S115" s="1030"/>
      <c r="T115" s="322" t="s">
        <v>11</v>
      </c>
      <c r="U115" s="1030">
        <v>5</v>
      </c>
      <c r="V115" s="1030"/>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4" t="s">
        <v>285</v>
      </c>
      <c r="B116" s="1035"/>
      <c r="C116" s="1035"/>
      <c r="D116" s="1035"/>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2"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4" t="s">
        <v>32</v>
      </c>
      <c r="B119" s="1035"/>
      <c r="C119" s="1035"/>
      <c r="D119" s="103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2"/>
      <c r="Y120" s="1042"/>
      <c r="Z120" s="1042"/>
      <c r="AA120" s="1042"/>
      <c r="AB120" s="1042"/>
      <c r="AC120" s="1042"/>
      <c r="AD120" s="1042"/>
      <c r="AE120" s="1042"/>
      <c r="AF120" s="1042"/>
      <c r="AG120" s="1042"/>
      <c r="AH120" s="1042"/>
      <c r="AI120" s="1042"/>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2" t="s">
        <v>334</v>
      </c>
      <c r="AM126" s="1088"/>
      <c r="AN126" s="1088"/>
      <c r="AO126" s="1088"/>
      <c r="AP126" s="1088"/>
      <c r="AQ126" s="1088"/>
      <c r="AR126" s="1088"/>
      <c r="AS126" s="1088"/>
      <c r="AT126" s="1088"/>
      <c r="AU126" s="1088"/>
      <c r="AV126" s="1089"/>
      <c r="AW126" s="491"/>
    </row>
    <row r="127" spans="1:52" s="492" customFormat="1" ht="18.75" customHeight="1">
      <c r="A127" s="1034" t="s">
        <v>25</v>
      </c>
      <c r="B127" s="1035"/>
      <c r="C127" s="1035"/>
      <c r="D127" s="1036"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7"/>
      <c r="B128" s="1038"/>
      <c r="C128" s="1038"/>
      <c r="D128" s="1039"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2">
        <f>S139+S142</f>
        <v>8640000</v>
      </c>
      <c r="T137" s="1013"/>
      <c r="U137" s="1013"/>
      <c r="V137" s="1013"/>
      <c r="W137" s="1013"/>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51">
        <v>7560000</v>
      </c>
      <c r="T139" s="1052"/>
      <c r="U139" s="1052"/>
      <c r="V139" s="1052"/>
      <c r="W139" s="1053"/>
      <c r="X139" s="316" t="s">
        <v>1</v>
      </c>
      <c r="Y139" s="508"/>
      <c r="Z139" s="504"/>
      <c r="AA139" s="509"/>
      <c r="AB139" s="510"/>
      <c r="AC139" s="510"/>
      <c r="AD139" s="511"/>
      <c r="AE139" s="1055"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6">
        <v>5320000</v>
      </c>
      <c r="T140" s="1047"/>
      <c r="U140" s="1047"/>
      <c r="V140" s="1047"/>
      <c r="W140" s="1048"/>
      <c r="X140" s="513" t="s">
        <v>1</v>
      </c>
      <c r="Y140" s="514" t="s">
        <v>30</v>
      </c>
      <c r="Z140" s="1066">
        <f>IFERROR(S140/S139*100,0)</f>
        <v>70.370370370370367</v>
      </c>
      <c r="AA140" s="1067"/>
      <c r="AB140" s="1068"/>
      <c r="AC140" s="515" t="s">
        <v>31</v>
      </c>
      <c r="AD140" s="516" t="s">
        <v>212</v>
      </c>
      <c r="AE140" s="1055"/>
      <c r="AF140" s="317" t="str">
        <f>IF(X19="○", IF(Z140=0,"",IF(Z140&gt;=200/3,"○","×")), "")</f>
        <v>○</v>
      </c>
      <c r="AG140" s="1054" t="s">
        <v>300</v>
      </c>
      <c r="AH140" s="349"/>
      <c r="AI140" s="349"/>
      <c r="AJ140" s="349"/>
      <c r="AK140" s="349"/>
      <c r="AL140" s="952" t="s">
        <v>434</v>
      </c>
      <c r="AM140" s="953"/>
      <c r="AN140" s="953"/>
      <c r="AO140" s="953"/>
      <c r="AP140" s="953"/>
      <c r="AQ140" s="953"/>
      <c r="AR140" s="953"/>
      <c r="AS140" s="953"/>
      <c r="AT140" s="953"/>
      <c r="AU140" s="953"/>
      <c r="AV140" s="954"/>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50">
        <f>S140/Y148</f>
        <v>443333.33333333331</v>
      </c>
      <c r="U141" s="1050"/>
      <c r="V141" s="1050"/>
      <c r="W141" s="519" t="s">
        <v>1</v>
      </c>
      <c r="X141" s="520" t="s">
        <v>31</v>
      </c>
      <c r="Y141" s="521"/>
      <c r="Z141" s="522"/>
      <c r="AA141" s="523"/>
      <c r="AB141" s="1049"/>
      <c r="AC141" s="1049"/>
      <c r="AD141" s="524"/>
      <c r="AE141" s="1055"/>
      <c r="AF141" s="525"/>
      <c r="AG141" s="1054"/>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51">
        <v>1080000</v>
      </c>
      <c r="T142" s="1052"/>
      <c r="U142" s="1052"/>
      <c r="V142" s="1052"/>
      <c r="W142" s="1053"/>
      <c r="X142" s="528" t="s">
        <v>1</v>
      </c>
      <c r="Y142" s="508"/>
      <c r="Z142" s="504"/>
      <c r="AA142" s="529"/>
      <c r="AB142" s="530"/>
      <c r="AC142" s="530"/>
      <c r="AD142" s="511"/>
      <c r="AE142" s="1055" t="s">
        <v>291</v>
      </c>
      <c r="AF142" s="253"/>
      <c r="AG142" s="1054"/>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6">
        <v>740000</v>
      </c>
      <c r="T143" s="1047"/>
      <c r="U143" s="1047"/>
      <c r="V143" s="1047"/>
      <c r="W143" s="1048"/>
      <c r="X143" s="531" t="s">
        <v>1</v>
      </c>
      <c r="Y143" s="532" t="s">
        <v>30</v>
      </c>
      <c r="Z143" s="1060">
        <f>IFERROR(S143/S142*100,0)</f>
        <v>68.518518518518519</v>
      </c>
      <c r="AA143" s="1061"/>
      <c r="AB143" s="1062"/>
      <c r="AC143" s="533" t="s">
        <v>31</v>
      </c>
      <c r="AD143" s="516" t="s">
        <v>212</v>
      </c>
      <c r="AE143" s="1055"/>
      <c r="AF143" s="317" t="str">
        <f>IF(X19="○", IF(Z143=0,"",IF(Z143&gt;=200/3,"○","×")),"")</f>
        <v>○</v>
      </c>
      <c r="AG143" s="1054"/>
      <c r="AH143" s="349"/>
      <c r="AI143" s="349"/>
      <c r="AJ143" s="349"/>
      <c r="AK143" s="349"/>
      <c r="AL143" s="952" t="s">
        <v>435</v>
      </c>
      <c r="AM143" s="953"/>
      <c r="AN143" s="953"/>
      <c r="AO143" s="953"/>
      <c r="AP143" s="953"/>
      <c r="AQ143" s="953"/>
      <c r="AR143" s="953"/>
      <c r="AS143" s="953"/>
      <c r="AT143" s="953"/>
      <c r="AU143" s="953"/>
      <c r="AV143" s="954"/>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49"/>
      <c r="AC144" s="1049"/>
      <c r="AD144" s="524"/>
      <c r="AE144" s="1055"/>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5">
        <v>5</v>
      </c>
      <c r="I148" s="1045"/>
      <c r="J148" s="322" t="s">
        <v>11</v>
      </c>
      <c r="K148" s="1045">
        <v>6</v>
      </c>
      <c r="L148" s="1045"/>
      <c r="M148" s="322" t="s">
        <v>12</v>
      </c>
      <c r="N148" s="323" t="s">
        <v>13</v>
      </c>
      <c r="O148" s="323"/>
      <c r="P148" s="322" t="s">
        <v>21</v>
      </c>
      <c r="Q148" s="322"/>
      <c r="R148" s="1045">
        <v>6</v>
      </c>
      <c r="S148" s="1045"/>
      <c r="T148" s="322" t="s">
        <v>11</v>
      </c>
      <c r="U148" s="1045">
        <v>5</v>
      </c>
      <c r="V148" s="1045"/>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4" t="s">
        <v>35</v>
      </c>
      <c r="B149" s="1035"/>
      <c r="C149" s="1035"/>
      <c r="D149" s="103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4"/>
      <c r="AG150" s="1044"/>
      <c r="AH150" s="1044"/>
      <c r="AI150" s="1044"/>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4" t="s">
        <v>32</v>
      </c>
      <c r="B151" s="1035"/>
      <c r="C151" s="1035"/>
      <c r="D151" s="103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3">
        <v>4</v>
      </c>
      <c r="O156" s="1043"/>
      <c r="P156" s="344" t="s">
        <v>4</v>
      </c>
      <c r="Q156" s="1043">
        <v>10</v>
      </c>
      <c r="R156" s="104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1" t="s">
        <v>175</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1" t="s">
        <v>179</v>
      </c>
      <c r="G173" s="1041"/>
      <c r="H173" s="1041"/>
      <c r="I173" s="1041"/>
      <c r="J173" s="1041"/>
      <c r="K173" s="1041"/>
      <c r="L173" s="1041"/>
      <c r="M173" s="1041"/>
      <c r="N173" s="1041"/>
      <c r="O173" s="1041"/>
      <c r="P173" s="1041"/>
      <c r="Q173" s="1041"/>
      <c r="R173" s="1041"/>
      <c r="S173" s="1041"/>
      <c r="T173" s="1041"/>
      <c r="U173" s="1041"/>
      <c r="V173" s="1041"/>
      <c r="W173" s="1041"/>
      <c r="X173" s="1041"/>
      <c r="Y173" s="1041"/>
      <c r="Z173" s="1041"/>
      <c r="AA173" s="1041"/>
      <c r="AB173" s="1041"/>
      <c r="AC173" s="1041"/>
      <c r="AD173" s="1041"/>
      <c r="AE173" s="1041"/>
      <c r="AF173" s="1041"/>
      <c r="AG173" s="1041"/>
      <c r="AH173" s="1041"/>
      <c r="AI173" s="1041"/>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0" t="s">
        <v>183</v>
      </c>
      <c r="G177" s="1040"/>
      <c r="H177" s="1040"/>
      <c r="I177" s="1040"/>
      <c r="J177" s="1040"/>
      <c r="K177" s="1040"/>
      <c r="L177" s="1040"/>
      <c r="M177" s="1040"/>
      <c r="N177" s="1040"/>
      <c r="O177" s="1040"/>
      <c r="P177" s="1040"/>
      <c r="Q177" s="1040"/>
      <c r="R177" s="1040"/>
      <c r="S177" s="1040"/>
      <c r="T177" s="1040"/>
      <c r="U177" s="1040"/>
      <c r="V177" s="1040"/>
      <c r="W177" s="1040"/>
      <c r="X177" s="1040"/>
      <c r="Y177" s="1040"/>
      <c r="Z177" s="1040"/>
      <c r="AA177" s="1040"/>
      <c r="AB177" s="1040"/>
      <c r="AC177" s="1040"/>
      <c r="AD177" s="1040"/>
      <c r="AE177" s="1040"/>
      <c r="AF177" s="1040"/>
      <c r="AG177" s="1040"/>
      <c r="AH177" s="1040"/>
      <c r="AI177" s="104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0" t="s">
        <v>186</v>
      </c>
      <c r="G181" s="1040"/>
      <c r="H181" s="1040"/>
      <c r="I181" s="1040"/>
      <c r="J181" s="1040"/>
      <c r="K181" s="1040"/>
      <c r="L181" s="1040"/>
      <c r="M181" s="1040"/>
      <c r="N181" s="1040"/>
      <c r="O181" s="1040"/>
      <c r="P181" s="1040"/>
      <c r="Q181" s="1040"/>
      <c r="R181" s="1040"/>
      <c r="S181" s="1040"/>
      <c r="T181" s="1040"/>
      <c r="U181" s="1040"/>
      <c r="V181" s="1040"/>
      <c r="W181" s="1040"/>
      <c r="X181" s="1040"/>
      <c r="Y181" s="1040"/>
      <c r="Z181" s="1040"/>
      <c r="AA181" s="1040"/>
      <c r="AB181" s="1040"/>
      <c r="AC181" s="1040"/>
      <c r="AD181" s="1040"/>
      <c r="AE181" s="1040"/>
      <c r="AF181" s="1040"/>
      <c r="AG181" s="1040"/>
      <c r="AH181" s="1040"/>
      <c r="AI181" s="104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0" t="s">
        <v>190</v>
      </c>
      <c r="G185" s="1040"/>
      <c r="H185" s="1040"/>
      <c r="I185" s="1040"/>
      <c r="J185" s="1040"/>
      <c r="K185" s="1040"/>
      <c r="L185" s="1040"/>
      <c r="M185" s="1040"/>
      <c r="N185" s="1040"/>
      <c r="O185" s="1040"/>
      <c r="P185" s="1040"/>
      <c r="Q185" s="1040"/>
      <c r="R185" s="1040"/>
      <c r="S185" s="1040"/>
      <c r="T185" s="1040"/>
      <c r="U185" s="1040"/>
      <c r="V185" s="1040"/>
      <c r="W185" s="1040"/>
      <c r="X185" s="1040"/>
      <c r="Y185" s="1040"/>
      <c r="Z185" s="1040"/>
      <c r="AA185" s="1040"/>
      <c r="AB185" s="1040"/>
      <c r="AC185" s="1040"/>
      <c r="AD185" s="1040"/>
      <c r="AE185" s="1040"/>
      <c r="AF185" s="1040"/>
      <c r="AG185" s="1040"/>
      <c r="AH185" s="1040"/>
      <c r="AI185" s="104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25"/>
      <c r="AM196" s="1126"/>
      <c r="AN196" s="1126"/>
      <c r="AO196" s="1126"/>
      <c r="AP196" s="1126"/>
      <c r="AQ196" s="1126"/>
      <c r="AR196" s="1126"/>
      <c r="AS196" s="1126"/>
      <c r="AT196" s="1126"/>
      <c r="AU196" s="1126"/>
      <c r="AV196" s="112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2023-03-06T02:12:10Z</dcterms:modified>
</cp:coreProperties>
</file>