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指導・監査\●実施通知\R07\03_地域密着\02_事前提出資料\（確認未）【R７】05_看護小規模多機能型居宅介護\"/>
    </mc:Choice>
  </mc:AlternateContent>
  <xr:revisionPtr revIDLastSave="0" documentId="13_ncr:1_{557A2C8B-1A39-479B-AFF4-A33F7EB9C008}" xr6:coauthVersionLast="47" xr6:coauthVersionMax="47" xr10:uidLastSave="{00000000-0000-0000-0000-000000000000}"/>
  <bookViews>
    <workbookView xWindow="-120" yWindow="-120" windowWidth="25440" windowHeight="15270" xr2:uid="{00000000-000D-0000-FFFF-FFFF00000000}"/>
  </bookViews>
  <sheets>
    <sheet name="【記載例】看多機" sheetId="8" r:id="rId1"/>
    <sheet name="【記載例】シフト記号表（勤務時間帯）" sheetId="5" r:id="rId2"/>
    <sheet name="看多機（1枚版）" sheetId="11" r:id="rId3"/>
    <sheet name="看多機(50人)" sheetId="12"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2">'看多機（1枚版）'!$A$1:$BI$77</definedName>
    <definedName name="_xlnm.Print_Area" localSheetId="3">'看多機(50人)'!$A$1:$BI$179</definedName>
    <definedName name="_xlnm.Print_Area" localSheetId="5">記入方法!$B$1:$Q$84</definedName>
    <definedName name="_xlnm.Print_Titles" localSheetId="2">'看多機（1枚版）'!$1:$20</definedName>
    <definedName name="_xlnm.Print_Titles" localSheetId="3">'看多機(50人)'!$1:$20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W75" i="8" l="1"/>
  <c r="AX75" i="8"/>
  <c r="AZ16" i="12"/>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J19" i="12" l="1"/>
  <c r="AJ20" i="12" s="1"/>
  <c r="AH19" i="12"/>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Y75" i="8" l="1"/>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<sst xmlns="http://schemas.openxmlformats.org/spreadsheetml/2006/main" count="1835" uniqueCount="257">
  <si>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</si>
  <si>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</si>
  <si>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</si>
  <si>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</si>
  <si>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</si>
  <si>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</si>
  <si>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</si>
  <si>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</si>
  <si>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</si>
  <si>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</si>
  <si>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</si>
  <si>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</si>
  <si>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</si>
  <si>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</si>
  <si>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</si>
  <si>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</si>
  <si>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</si>
  <si>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</si>
  <si>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</si>
  <si>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</si>
  <si>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</si>
  <si>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</si>
  <si>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</si>
  <si>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</si>
  <si>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</si>
  <si>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</si>
  <si>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</si>
  <si>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</si>
  <si>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</si>
  <si>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</si>
  <si>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</si>
  <si>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</si>
  <si>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</si>
  <si>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</si>
  <si>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</si>
  <si>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</si>
  <si>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</si>
  <si>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</si>
  <si>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</si>
  <si>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</si>
  <si>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</si>
  <si>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</si>
  <si>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</si>
  <si>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</si>
  <si>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</si>
  <si>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</si>
  <si>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</si>
  <si>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</si>
  <si>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</si>
  <si>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</si>
  <si>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</si>
  <si>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</si>
  <si>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</si>
  <si>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</si>
  <si>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</si>
  <si>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</si>
  <si>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</si>
  <si>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</si>
  <si>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</si>
  <si>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</si>
  <si>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</si>
  <si>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</si>
  <si>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</si>
  <si>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</si>
  <si>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</si>
  <si>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</si>
  <si>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</si>
  <si>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</si>
  <si>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</si>
  <si>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</si>
  <si>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</si>
  <si>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</si>
  <si>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</si>
  <si>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</si>
  <si>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</si>
  <si>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</si>
  <si>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</si>
  <si>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</si>
  <si>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</si>
  <si>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</si>
  <si>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</si>
  <si>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</si>
  <si>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</si>
  <si>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</si>
  <si>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</si>
  <si>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</si>
  <si>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</si>
  <si>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</si>
  <si>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</si>
  <si>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</si>
  <si>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</si>
  <si>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</si>
  <si>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</si>
  <si>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</si>
  <si>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</si>
  <si>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</si>
  <si>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</si>
  <si>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</si>
  <si>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</si>
  <si>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</si>
  <si>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</si>
  <si>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</si>
  <si>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</si>
  <si>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</si>
  <si>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</si>
  <si>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</si>
  <si>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</si>
  <si>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</si>
  <si>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</si>
  <si>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</si>
  <si>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</si>
  <si>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</si>
  <si>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</si>
  <si>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</si>
  <si>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</si>
  <si>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</si>
  <si>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</si>
  <si>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</si>
  <si>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</si>
  <si>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</si>
  <si>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</si>
  <si>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</si>
  <si>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</si>
  <si>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</si>
  <si>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</si>
  <si>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</si>
  <si>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</si>
  <si>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</si>
  <si>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</si>
  <si>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</si>
  <si>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</si>
  <si>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</si>
  <si>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</si>
  <si>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</si>
  <si>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</si>
  <si>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</si>
  <si>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</si>
  <si>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</si>
  <si>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</si>
  <si>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</si>
  <si>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</si>
  <si>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</si>
  <si>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</si>
  <si>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</si>
  <si>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</si>
  <si>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</si>
  <si>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</si>
  <si>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</si>
  <si>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</si>
  <si>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</si>
  <si>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</si>
  <si>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</si>
  <si>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</si>
  <si>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</si>
  <si>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</si>
  <si>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</si>
  <si>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</si>
  <si>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</si>
  <si>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</si>
  <si>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</si>
  <si>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</si>
  <si>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</si>
  <si>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</si>
  <si>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</si>
  <si>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</si>
  <si>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</si>
  <si>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</si>
  <si>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</si>
  <si>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</si>
  <si>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</si>
  <si>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</si>
  <si>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</si>
  <si>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</si>
  <si>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</si>
  <si>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</si>
  <si>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</si>
  <si>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</si>
  <si>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</si>
  <si>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</si>
  <si>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</si>
  <si>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</si>
  <si>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</si>
  <si>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</si>
  <si>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</si>
  <si>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</si>
  <si>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</si>
  <si>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</si>
  <si>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</si>
  <si>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</si>
  <si>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</si>
  <si>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</si>
  <si>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</si>
  <si>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</si>
  <si>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</si>
  <si>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</si>
  <si>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</si>
  <si>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</si>
  <si>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</si>
  <si>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</si>
  <si>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</si>
  <si>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</si>
  <si>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</si>
  <si>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</si>
  <si>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</si>
  <si>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</si>
  <si>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</si>
  <si>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</si>
  <si>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</si>
  <si>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</si>
  <si>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</si>
  <si>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</si>
  <si>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</si>
  <si>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</si>
  <si>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</si>
  <si>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</si>
  <si>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</si>
  <si>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</si>
  <si>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</si>
  <si>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</si>
  <si>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</si>
  <si>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</si>
  <si>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</si>
  <si>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</si>
  <si>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</si>
  <si>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</si>
  <si>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</si>
  <si>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</si>
  <si>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</si>
  <si>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</si>
  <si>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</si>
  <si>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</si>
  <si>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</si>
  <si>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</si>
  <si>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</si>
  <si>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</si>
  <si>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</si>
  <si>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</si>
  <si>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</si>
  <si>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</si>
  <si>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</si>
  <si>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</si>
  <si>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</si>
  <si>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</si>
  <si>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</si>
  <si>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</si>
  <si>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</si>
  <si>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</si>
  <si>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</si>
  <si>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</si>
  <si>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</si>
  <si>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</si>
  <si>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</si>
  <si>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</si>
  <si>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</si>
  <si>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</si>
  <si>
    <t>暦月</t>
  </si>
  <si>
    <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</si>
</sst>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1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254</v>
      </c>
      <c r="D1" s="5"/>
      <c r="E1" s="5"/>
      <c r="F1" s="5"/>
      <c r="G1" s="5"/>
      <c r="H1" s="5"/>
      <c r="K1" s="7" t="s">
        <v>0</v>
      </c>
      <c r="N1" s="5"/>
      <c r="O1" s="5"/>
      <c r="P1" s="5"/>
      <c r="Q1" s="5"/>
      <c r="R1" s="5"/>
      <c r="S1" s="5"/>
      <c r="T1" s="5"/>
      <c r="U1" s="5"/>
      <c r="AQ1" s="9" t="s">
        <v>30</v>
      </c>
      <c r="AR1" s="281" t="s">
        <v>196</v>
      </c>
      <c r="AS1" s="282"/>
      <c r="AT1" s="282"/>
      <c r="AU1" s="282"/>
      <c r="AV1" s="282"/>
      <c r="AW1" s="282"/>
      <c r="AX1" s="282"/>
      <c r="AY1" s="282"/>
      <c r="AZ1" s="282"/>
      <c r="BA1" s="282"/>
      <c r="BB1" s="282"/>
      <c r="BC1" s="282"/>
      <c r="BD1" s="282"/>
      <c r="BE1" s="282"/>
      <c r="BF1" s="282"/>
      <c r="BG1" s="282"/>
      <c r="BH1" s="9" t="s">
        <v>2</v>
      </c>
    </row>
    <row r="2" spans="2:65" s="8" customFormat="1" ht="20.25" customHeight="1" x14ac:dyDescent="0.4">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85" t="s">
        <v>255</v>
      </c>
      <c r="BD3" s="286"/>
      <c r="BE3" s="286"/>
      <c r="BF3" s="287"/>
      <c r="BG3" s="9"/>
    </row>
    <row r="4" spans="2:65" s="8" customFormat="1" ht="20.25" customHeight="1" x14ac:dyDescent="0.4">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190</v>
      </c>
      <c r="AN6" s="6"/>
      <c r="AO6" s="6"/>
      <c r="AP6" s="6"/>
      <c r="AQ6" s="6"/>
      <c r="AR6" s="6"/>
      <c r="AS6" s="6"/>
      <c r="AU6" s="111"/>
      <c r="AV6" s="111"/>
      <c r="AW6" s="2"/>
      <c r="AX6" s="6"/>
      <c r="AY6" s="259">
        <v>40</v>
      </c>
      <c r="AZ6" s="260"/>
      <c r="BA6" s="2" t="s">
        <v>22</v>
      </c>
      <c r="BB6" s="6"/>
      <c r="BC6" s="259">
        <v>168</v>
      </c>
      <c r="BD6" s="26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219</v>
      </c>
      <c r="AO10" s="66"/>
      <c r="AP10" s="77"/>
      <c r="AQ10" s="66"/>
      <c r="AR10" s="70"/>
      <c r="AS10" s="70"/>
      <c r="AT10" s="77"/>
      <c r="AU10" s="66"/>
      <c r="AV10" s="78"/>
      <c r="AW10" s="78"/>
      <c r="AX10" s="78"/>
      <c r="AY10" s="66"/>
      <c r="AZ10" s="66"/>
      <c r="BA10" s="67" t="s">
        <v>238</v>
      </c>
      <c r="BB10" s="66"/>
      <c r="BC10" s="259">
        <v>9</v>
      </c>
      <c r="BD10" s="260"/>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221</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0" t="s">
        <v>20</v>
      </c>
      <c r="C16" s="291" t="s">
        <v>222</v>
      </c>
      <c r="D16" s="292"/>
      <c r="E16" s="303"/>
      <c r="F16" s="114"/>
      <c r="G16" s="33"/>
      <c r="H16" s="306" t="s">
        <v>223</v>
      </c>
      <c r="I16" s="309" t="s">
        <v>224</v>
      </c>
      <c r="J16" s="292"/>
      <c r="K16" s="292"/>
      <c r="L16" s="303"/>
      <c r="M16" s="309" t="s">
        <v>225</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226</v>
      </c>
      <c r="AJ16" s="116"/>
      <c r="AK16" s="116"/>
      <c r="AL16" s="116"/>
      <c r="AM16" s="116"/>
      <c r="AN16" s="116" t="s">
        <v>186</v>
      </c>
      <c r="AO16" s="116"/>
      <c r="AP16" s="118"/>
      <c r="AQ16" s="117"/>
      <c r="AR16" s="116" t="s">
        <v>185</v>
      </c>
      <c r="AS16" s="116"/>
      <c r="AT16" s="116"/>
      <c r="AU16" s="116"/>
      <c r="AV16" s="116"/>
      <c r="AW16" s="116"/>
      <c r="AX16" s="116"/>
      <c r="AY16" s="119"/>
      <c r="AZ16" s="312" t="str">
        <f>IF(BC3="計画","(11)1～4週目の勤務時間数合計","(11)1か月の勤務時間数　合計")</f>
        <v>(11)1か月の勤務時間数　合計</v>
      </c>
      <c r="BA16" s="313"/>
      <c r="BB16" s="318" t="s">
        <v>227</v>
      </c>
      <c r="BC16" s="319"/>
      <c r="BD16" s="291" t="s">
        <v>228</v>
      </c>
      <c r="BE16" s="292"/>
      <c r="BF16" s="292"/>
      <c r="BG16" s="292"/>
      <c r="BH16" s="293"/>
    </row>
    <row r="17" spans="2:60" ht="20.25" customHeight="1" x14ac:dyDescent="0.4">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f>IF($BC$3="暦月",IF(DAY(DATE($AD$2,$AH$2,29))=29,29,""),"")</f>
        <v>29</v>
      </c>
      <c r="AX18" s="131">
        <f>IF($BC$3="暦月",IF(DAY(DATE($AD$2,$AH$2,30))=30,30,""),"")</f>
        <v>30</v>
      </c>
      <c r="AY18" s="132" t="str">
        <f>IF($BC$3="暦月",IF(DAY(DATE($AD$2,$AH$2,31))=31,31,""),"")</f>
        <v/>
      </c>
      <c r="AZ18" s="314"/>
      <c r="BA18" s="315"/>
      <c r="BB18" s="320"/>
      <c r="BC18" s="321"/>
      <c r="BD18" s="294"/>
      <c r="BE18" s="295"/>
      <c r="BF18" s="295"/>
      <c r="BG18" s="295"/>
      <c r="BH18" s="296"/>
    </row>
    <row r="19" spans="2:60" ht="20.25" hidden="1" customHeight="1" x14ac:dyDescent="0.4">
      <c r="B19" s="301"/>
      <c r="C19" s="294"/>
      <c r="D19" s="295"/>
      <c r="E19" s="304"/>
      <c r="F19" s="120"/>
      <c r="G19" s="32"/>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2</v>
      </c>
      <c r="AX19" s="127">
        <f>IF(AX18=30,WEEKDAY(DATE($AD$2,$AH$2,30)),0)</f>
        <v>3</v>
      </c>
      <c r="AY19" s="128">
        <f>IF(AY18=31,WEEKDAY(DATE($AD$2,$AH$2,31)),0)</f>
        <v>0</v>
      </c>
      <c r="AZ19" s="314"/>
      <c r="BA19" s="315"/>
      <c r="BB19" s="320"/>
      <c r="BC19" s="321"/>
      <c r="BD19" s="294"/>
      <c r="BE19" s="295"/>
      <c r="BF19" s="295"/>
      <c r="BG19" s="295"/>
      <c r="BH19" s="296"/>
    </row>
    <row r="20" spans="2:60" ht="20.25" customHeight="1" thickBot="1" x14ac:dyDescent="0.45">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月</v>
      </c>
      <c r="AX20" s="134" t="str">
        <f>IF(AX19=1,"日",IF(AX19=2,"月",IF(AX19=3,"火",IF(AX19=4,"水",IF(AX19=5,"木",IF(AX19=6,"金",IF(AX19=0,"","土")))))))</f>
        <v>火</v>
      </c>
      <c r="AY20" s="134" t="str">
        <f>IF(AY19=1,"日",IF(AY19=2,"月",IF(AY19=3,"火",IF(AY19=4,"水",IF(AY19=5,"木",IF(AY19=6,"金",IF(AY19=0,"","土")))))))</f>
        <v/>
      </c>
      <c r="AZ20" s="316"/>
      <c r="BA20" s="317"/>
      <c r="BB20" s="322"/>
      <c r="BC20" s="323"/>
      <c r="BD20" s="297"/>
      <c r="BE20" s="298"/>
      <c r="BF20" s="298"/>
      <c r="BG20" s="298"/>
      <c r="BH20" s="299"/>
    </row>
    <row r="21" spans="2:60" ht="20.25" customHeight="1" x14ac:dyDescent="0.4">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187</v>
      </c>
      <c r="W21" s="197" t="s">
        <v>187</v>
      </c>
      <c r="X21" s="197"/>
      <c r="Y21" s="197" t="s">
        <v>41</v>
      </c>
      <c r="Z21" s="197" t="s">
        <v>41</v>
      </c>
      <c r="AA21" s="198"/>
      <c r="AB21" s="199" t="s">
        <v>41</v>
      </c>
      <c r="AC21" s="197"/>
      <c r="AD21" s="197" t="s">
        <v>187</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t="s">
        <v>158</v>
      </c>
      <c r="AY21" s="197"/>
      <c r="AZ21" s="275"/>
      <c r="BA21" s="276"/>
      <c r="BB21" s="277"/>
      <c r="BC21" s="276"/>
      <c r="BD21" s="278"/>
      <c r="BE21" s="279"/>
      <c r="BF21" s="279"/>
      <c r="BG21" s="279"/>
      <c r="BH21" s="280"/>
    </row>
    <row r="22" spans="2:60" ht="20.25" customHeight="1" x14ac:dyDescent="0.4">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f>IF(AX21="","",VLOOKUP(AX21,'【記載例】シフト記号表（勤務時間帯）'!$D$6:$X$47,21,FALSE))</f>
        <v>8</v>
      </c>
      <c r="AY22" s="201" t="str">
        <f>IF(AY21="","",VLOOKUP(AY21,'【記載例】シフト記号表（勤務時間帯）'!$D$6:$X$47,21,FALSE))</f>
        <v/>
      </c>
      <c r="AZ22" s="244">
        <f>IF($BC$3="４週",SUM(U22:AV22),IF($BC$3="暦月",SUM(U22:AY22),""))</f>
        <v>168</v>
      </c>
      <c r="BA22" s="245"/>
      <c r="BB22" s="246">
        <f>IF($BC$3="４週",AZ22/4,IF($BC$3="暦月",(AZ22/($BC$8/7)),""))</f>
        <v>39.200000000000003</v>
      </c>
      <c r="BC22" s="245"/>
      <c r="BD22" s="238"/>
      <c r="BE22" s="239"/>
      <c r="BF22" s="239"/>
      <c r="BG22" s="239"/>
      <c r="BH22" s="240"/>
    </row>
    <row r="23" spans="2:60" ht="20.25" customHeight="1" x14ac:dyDescent="0.4">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t="s">
        <v>256</v>
      </c>
      <c r="AX24" s="207"/>
      <c r="AY24" s="207"/>
      <c r="AZ24" s="272"/>
      <c r="BA24" s="273"/>
      <c r="BB24" s="274"/>
      <c r="BC24" s="273"/>
      <c r="BD24" s="235"/>
      <c r="BE24" s="236"/>
      <c r="BF24" s="236"/>
      <c r="BG24" s="236"/>
      <c r="BH24" s="237"/>
    </row>
    <row r="25" spans="2:60" ht="20.25" customHeight="1" x14ac:dyDescent="0.4">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f>IF(AW24="","",VLOOKUP(AW24,'【記載例】シフト記号表（勤務時間帯）'!$D$6:$X$47,21,FALSE))</f>
        <v>7.9999999999999982</v>
      </c>
      <c r="AX25" s="201" t="str">
        <f>IF(AX24="","",VLOOKUP(AX24,'【記載例】シフト記号表（勤務時間帯）'!$D$6:$X$47,21,FALSE))</f>
        <v/>
      </c>
      <c r="AY25" s="201" t="str">
        <f>IF(AY24="","",VLOOKUP(AY24,'【記載例】シフト記号表（勤務時間帯）'!$D$6:$X$47,21,FALSE))</f>
        <v/>
      </c>
      <c r="AZ25" s="244">
        <f>IF($BC$3="４週",SUM(U25:AV25),IF($BC$3="暦月",SUM(U25:AY25),""))</f>
        <v>167.99999999999997</v>
      </c>
      <c r="BA25" s="245"/>
      <c r="BB25" s="246">
        <f>IF($BC$3="４週",AZ25/4,IF($BC$3="暦月",(AZ25/($BC$8/7)),""))</f>
        <v>39.199999999999996</v>
      </c>
      <c r="BC25" s="245"/>
      <c r="BD25" s="238"/>
      <c r="BE25" s="239"/>
      <c r="BF25" s="239"/>
      <c r="BG25" s="239"/>
      <c r="BH25" s="240"/>
    </row>
    <row r="26" spans="2:60" ht="20.25" customHeight="1" x14ac:dyDescent="0.4">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
      <c r="B27" s="125"/>
      <c r="C27" s="336" t="s">
        <v>198</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187</v>
      </c>
      <c r="Z27" s="207"/>
      <c r="AA27" s="208" t="s">
        <v>39</v>
      </c>
      <c r="AB27" s="206" t="s">
        <v>188</v>
      </c>
      <c r="AC27" s="207" t="s">
        <v>48</v>
      </c>
      <c r="AD27" s="207" t="s">
        <v>41</v>
      </c>
      <c r="AE27" s="207"/>
      <c r="AF27" s="207" t="s">
        <v>183</v>
      </c>
      <c r="AG27" s="207" t="s">
        <v>187</v>
      </c>
      <c r="AH27" s="208"/>
      <c r="AI27" s="206" t="s">
        <v>41</v>
      </c>
      <c r="AJ27" s="207" t="s">
        <v>47</v>
      </c>
      <c r="AK27" s="207" t="s">
        <v>189</v>
      </c>
      <c r="AL27" s="207"/>
      <c r="AM27" s="207"/>
      <c r="AN27" s="207" t="s">
        <v>47</v>
      </c>
      <c r="AO27" s="208" t="s">
        <v>48</v>
      </c>
      <c r="AP27" s="206"/>
      <c r="AQ27" s="207" t="s">
        <v>183</v>
      </c>
      <c r="AR27" s="207" t="s">
        <v>41</v>
      </c>
      <c r="AS27" s="207" t="s">
        <v>188</v>
      </c>
      <c r="AT27" s="207" t="s">
        <v>48</v>
      </c>
      <c r="AU27" s="207"/>
      <c r="AV27" s="208" t="s">
        <v>156</v>
      </c>
      <c r="AW27" s="206"/>
      <c r="AX27" s="207" t="s">
        <v>156</v>
      </c>
      <c r="AY27" s="207"/>
      <c r="AZ27" s="272"/>
      <c r="BA27" s="273"/>
      <c r="BB27" s="274"/>
      <c r="BC27" s="273"/>
      <c r="BD27" s="235"/>
      <c r="BE27" s="236"/>
      <c r="BF27" s="236"/>
      <c r="BG27" s="236"/>
      <c r="BH27" s="237"/>
    </row>
    <row r="28" spans="2:60" ht="20.25" customHeight="1" x14ac:dyDescent="0.4">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f>IF(AX27="","",VLOOKUP(AX27,'【記載例】シフト記号表（勤務時間帯）'!$D$6:$X$47,21,FALSE))</f>
        <v>7.9999999999999982</v>
      </c>
      <c r="AY28" s="201" t="str">
        <f>IF(AY27="","",VLOOKUP(AY27,'【記載例】シフト記号表（勤務時間帯）'!$D$6:$X$47,21,FALSE))</f>
        <v/>
      </c>
      <c r="AZ28" s="244">
        <f>IF($BC$3="４週",SUM(U28:AV28),IF($BC$3="暦月",SUM(U28:AY28),""))</f>
        <v>118</v>
      </c>
      <c r="BA28" s="245"/>
      <c r="BB28" s="246">
        <f>IF($BC$3="４週",AZ28/4,IF($BC$3="暦月",(AZ28/($BC$8/7)),""))</f>
        <v>27.533333333333335</v>
      </c>
      <c r="BC28" s="245"/>
      <c r="BD28" s="238"/>
      <c r="BE28" s="239"/>
      <c r="BF28" s="239"/>
      <c r="BG28" s="239"/>
      <c r="BH28" s="240"/>
    </row>
    <row r="29" spans="2:60" ht="20.25" customHeight="1" x14ac:dyDescent="0.4">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v>
      </c>
      <c r="AY29" s="204" t="str">
        <f>IF(AY27="","",VLOOKUP(AY27,'【記載例】シフト記号表（勤務時間帯）'!$D$6:$Z$47,23,FALSE))</f>
        <v/>
      </c>
      <c r="AZ29" s="247">
        <f>IF($BC$3="４週",SUM(U29:AV29),IF($BC$3="暦月",SUM(U29:AY29),""))</f>
        <v>50</v>
      </c>
      <c r="BA29" s="248"/>
      <c r="BB29" s="249">
        <f>IF($BC$3="４週",AZ29/4,IF($BC$3="暦月",(AZ29/($BC$8/7)),""))</f>
        <v>11.666666666666668</v>
      </c>
      <c r="BC29" s="248"/>
      <c r="BD29" s="241"/>
      <c r="BE29" s="242"/>
      <c r="BF29" s="242"/>
      <c r="BG29" s="242"/>
      <c r="BH29" s="243"/>
    </row>
    <row r="30" spans="2:60" ht="20.25" customHeight="1" x14ac:dyDescent="0.4">
      <c r="B30" s="125"/>
      <c r="C30" s="336" t="s">
        <v>198</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t="s">
        <v>157</v>
      </c>
      <c r="AX30" s="207" t="s">
        <v>158</v>
      </c>
      <c r="AY30" s="207"/>
      <c r="AZ30" s="272"/>
      <c r="BA30" s="273"/>
      <c r="BB30" s="274"/>
      <c r="BC30" s="273"/>
      <c r="BD30" s="235"/>
      <c r="BE30" s="236"/>
      <c r="BF30" s="236"/>
      <c r="BG30" s="236"/>
      <c r="BH30" s="237"/>
    </row>
    <row r="31" spans="2:60" ht="20.25" customHeight="1" x14ac:dyDescent="0.4">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f>IF(AW30="","",VLOOKUP(AW30,'【記載例】シフト記号表（勤務時間帯）'!$D$6:$X$47,21,FALSE))</f>
        <v>8</v>
      </c>
      <c r="AX31" s="201">
        <f>IF(AX30="","",VLOOKUP(AX30,'【記載例】シフト記号表（勤務時間帯）'!$D$6:$X$47,21,FALSE))</f>
        <v>8</v>
      </c>
      <c r="AY31" s="201" t="str">
        <f>IF(AY30="","",VLOOKUP(AY30,'【記載例】シフト記号表（勤務時間帯）'!$D$6:$X$47,21,FALSE))</f>
        <v/>
      </c>
      <c r="AZ31" s="244">
        <f>IF($BC$3="４週",SUM(U31:AV31),IF($BC$3="暦月",SUM(U31:AY31),""))</f>
        <v>126</v>
      </c>
      <c r="BA31" s="245"/>
      <c r="BB31" s="246">
        <f>IF($BC$3="４週",AZ31/4,IF($BC$3="暦月",(AZ31/($BC$8/7)),""))</f>
        <v>29.400000000000002</v>
      </c>
      <c r="BC31" s="245"/>
      <c r="BD31" s="238"/>
      <c r="BE31" s="239"/>
      <c r="BF31" s="239"/>
      <c r="BG31" s="239"/>
      <c r="BH31" s="240"/>
    </row>
    <row r="32" spans="2:60" ht="20.25" customHeight="1" x14ac:dyDescent="0.4">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v>
      </c>
      <c r="AX32" s="204" t="str">
        <f>IF(AX30="","",VLOOKUP(AX30,'【記載例】シフト記号表（勤務時間帯）'!$D$6:$Z$47,23,FALSE))</f>
        <v>-</v>
      </c>
      <c r="AY32" s="204" t="str">
        <f>IF(AY30="","",VLOOKUP(AY30,'【記載例】シフト記号表（勤務時間帯）'!$D$6:$Z$47,23,FALSE))</f>
        <v/>
      </c>
      <c r="AZ32" s="247">
        <f>IF($BC$3="４週",SUM(U32:AV32),IF($BC$3="暦月",SUM(U32:AY32),""))</f>
        <v>50</v>
      </c>
      <c r="BA32" s="248"/>
      <c r="BB32" s="249">
        <f>IF($BC$3="４週",AZ32/4,IF($BC$3="暦月",(AZ32/($BC$8/7)),""))</f>
        <v>11.666666666666668</v>
      </c>
      <c r="BC32" s="248"/>
      <c r="BD32" s="241"/>
      <c r="BE32" s="242"/>
      <c r="BF32" s="242"/>
      <c r="BG32" s="242"/>
      <c r="BH32" s="243"/>
    </row>
    <row r="33" spans="2:60" ht="20.25" customHeight="1" x14ac:dyDescent="0.4">
      <c r="B33" s="125"/>
      <c r="C33" s="336" t="s">
        <v>198</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210</v>
      </c>
      <c r="Z33" s="207" t="s">
        <v>210</v>
      </c>
      <c r="AA33" s="208"/>
      <c r="AB33" s="206" t="s">
        <v>210</v>
      </c>
      <c r="AC33" s="207" t="s">
        <v>210</v>
      </c>
      <c r="AD33" s="207" t="s">
        <v>210</v>
      </c>
      <c r="AE33" s="207" t="s">
        <v>210</v>
      </c>
      <c r="AF33" s="207" t="s">
        <v>210</v>
      </c>
      <c r="AG33" s="207"/>
      <c r="AH33" s="208"/>
      <c r="AI33" s="206" t="s">
        <v>210</v>
      </c>
      <c r="AJ33" s="207"/>
      <c r="AK33" s="207" t="s">
        <v>156</v>
      </c>
      <c r="AL33" s="207"/>
      <c r="AM33" s="207" t="s">
        <v>210</v>
      </c>
      <c r="AN33" s="207" t="s">
        <v>210</v>
      </c>
      <c r="AO33" s="208" t="s">
        <v>210</v>
      </c>
      <c r="AP33" s="206" t="s">
        <v>210</v>
      </c>
      <c r="AQ33" s="207"/>
      <c r="AR33" s="207"/>
      <c r="AS33" s="207" t="s">
        <v>210</v>
      </c>
      <c r="AT33" s="207" t="s">
        <v>210</v>
      </c>
      <c r="AU33" s="207" t="s">
        <v>210</v>
      </c>
      <c r="AV33" s="208" t="s">
        <v>210</v>
      </c>
      <c r="AW33" s="206" t="s">
        <v>157</v>
      </c>
      <c r="AX33" s="207"/>
      <c r="AY33" s="207"/>
      <c r="AZ33" s="272"/>
      <c r="BA33" s="273"/>
      <c r="BB33" s="274"/>
      <c r="BC33" s="273"/>
      <c r="BD33" s="235"/>
      <c r="BE33" s="236"/>
      <c r="BF33" s="236"/>
      <c r="BG33" s="236"/>
      <c r="BH33" s="237"/>
    </row>
    <row r="34" spans="2:60" ht="20.25" customHeight="1" x14ac:dyDescent="0.4">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f>IF(AW33="","",VLOOKUP(AW33,'【記載例】シフト記号表（勤務時間帯）'!$D$6:$X$47,21,FALSE))</f>
        <v>8</v>
      </c>
      <c r="AX34" s="201" t="str">
        <f>IF(AX33="","",VLOOKUP(AX33,'【記載例】シフト記号表（勤務時間帯）'!$D$6:$X$47,21,FALSE))</f>
        <v/>
      </c>
      <c r="AY34" s="201" t="str">
        <f>IF(AY33="","",VLOOKUP(AY33,'【記載例】シフト記号表（勤務時間帯）'!$D$6:$X$47,21,FALSE))</f>
        <v/>
      </c>
      <c r="AZ34" s="244">
        <f>IF($BC$3="４週",SUM(U34:AV34),IF($BC$3="暦月",SUM(U34:AY34),""))</f>
        <v>168</v>
      </c>
      <c r="BA34" s="245"/>
      <c r="BB34" s="246">
        <f>IF($BC$3="４週",AZ34/4,IF($BC$3="暦月",(AZ34/($BC$8/7)),""))</f>
        <v>39.200000000000003</v>
      </c>
      <c r="BC34" s="245"/>
      <c r="BD34" s="238"/>
      <c r="BE34" s="239"/>
      <c r="BF34" s="239"/>
      <c r="BG34" s="239"/>
      <c r="BH34" s="240"/>
    </row>
    <row r="35" spans="2:60" ht="20.25" customHeight="1" x14ac:dyDescent="0.4">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
      <c r="B36" s="125"/>
      <c r="C36" s="336" t="s">
        <v>198</v>
      </c>
      <c r="D36" s="337"/>
      <c r="E36" s="338"/>
      <c r="F36" s="224"/>
      <c r="G36" s="224"/>
      <c r="H36" s="347" t="s">
        <v>109</v>
      </c>
      <c r="I36" s="250" t="s">
        <v>80</v>
      </c>
      <c r="J36" s="251"/>
      <c r="K36" s="251"/>
      <c r="L36" s="252"/>
      <c r="M36" s="263" t="s">
        <v>130</v>
      </c>
      <c r="N36" s="264"/>
      <c r="O36" s="265"/>
      <c r="P36" s="21" t="s">
        <v>18</v>
      </c>
      <c r="Q36" s="28"/>
      <c r="R36" s="28"/>
      <c r="S36" s="16"/>
      <c r="T36" s="58"/>
      <c r="U36" s="206" t="s">
        <v>211</v>
      </c>
      <c r="V36" s="207"/>
      <c r="W36" s="207" t="s">
        <v>156</v>
      </c>
      <c r="X36" s="207"/>
      <c r="Y36" s="207" t="s">
        <v>164</v>
      </c>
      <c r="Z36" s="207" t="s">
        <v>165</v>
      </c>
      <c r="AA36" s="208" t="s">
        <v>210</v>
      </c>
      <c r="AB36" s="206"/>
      <c r="AC36" s="207" t="s">
        <v>164</v>
      </c>
      <c r="AD36" s="207" t="s">
        <v>165</v>
      </c>
      <c r="AE36" s="207" t="s">
        <v>210</v>
      </c>
      <c r="AF36" s="207"/>
      <c r="AG36" s="207" t="s">
        <v>164</v>
      </c>
      <c r="AH36" s="208" t="s">
        <v>165</v>
      </c>
      <c r="AI36" s="206"/>
      <c r="AJ36" s="207" t="s">
        <v>158</v>
      </c>
      <c r="AK36" s="207" t="s">
        <v>158</v>
      </c>
      <c r="AL36" s="207" t="s">
        <v>210</v>
      </c>
      <c r="AM36" s="207" t="s">
        <v>158</v>
      </c>
      <c r="AN36" s="207"/>
      <c r="AO36" s="208" t="s">
        <v>164</v>
      </c>
      <c r="AP36" s="206" t="s">
        <v>165</v>
      </c>
      <c r="AQ36" s="207" t="s">
        <v>210</v>
      </c>
      <c r="AR36" s="207" t="s">
        <v>158</v>
      </c>
      <c r="AS36" s="207"/>
      <c r="AT36" s="207" t="s">
        <v>158</v>
      </c>
      <c r="AU36" s="207" t="s">
        <v>210</v>
      </c>
      <c r="AV36" s="208"/>
      <c r="AW36" s="206" t="s">
        <v>165</v>
      </c>
      <c r="AX36" s="207" t="s">
        <v>157</v>
      </c>
      <c r="AY36" s="207"/>
      <c r="AZ36" s="272"/>
      <c r="BA36" s="273"/>
      <c r="BB36" s="274"/>
      <c r="BC36" s="273"/>
      <c r="BD36" s="235"/>
      <c r="BE36" s="236"/>
      <c r="BF36" s="236"/>
      <c r="BG36" s="236"/>
      <c r="BH36" s="237"/>
    </row>
    <row r="37" spans="2:60" ht="20.25" customHeight="1" x14ac:dyDescent="0.4">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f>IF(AW36="","",VLOOKUP(AW36,'【記載例】シフト記号表（勤務時間帯）'!$D$6:$X$47,21,FALSE))</f>
        <v>3</v>
      </c>
      <c r="AX37" s="201">
        <f>IF(AX36="","",VLOOKUP(AX36,'【記載例】シフト記号表（勤務時間帯）'!$D$6:$X$47,21,FALSE))</f>
        <v>8</v>
      </c>
      <c r="AY37" s="201" t="str">
        <f>IF(AY36="","",VLOOKUP(AY36,'【記載例】シフト記号表（勤務時間帯）'!$D$6:$X$47,21,FALSE))</f>
        <v/>
      </c>
      <c r="AZ37" s="244">
        <f>IF($BC$3="４週",SUM(U37:AV37),IF($BC$3="暦月",SUM(U37:AY37),""))</f>
        <v>131</v>
      </c>
      <c r="BA37" s="245"/>
      <c r="BB37" s="246">
        <f>IF($BC$3="４週",AZ37/4,IF($BC$3="暦月",(AZ37/($BC$8/7)),""))</f>
        <v>30.566666666666666</v>
      </c>
      <c r="BC37" s="245"/>
      <c r="BD37" s="238"/>
      <c r="BE37" s="239"/>
      <c r="BF37" s="239"/>
      <c r="BG37" s="239"/>
      <c r="BH37" s="240"/>
    </row>
    <row r="38" spans="2:60" ht="20.25" customHeight="1" x14ac:dyDescent="0.4">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f>IF(AW36="","",VLOOKUP(AW36,'【記載例】シフト記号表（勤務時間帯）'!$D$6:$Z$47,23,FALSE))</f>
        <v>6</v>
      </c>
      <c r="AX38" s="204" t="str">
        <f>IF(AX36="","",VLOOKUP(AX36,'【記載例】シフト記号表（勤務時間帯）'!$D$6:$Z$47,23,FALSE))</f>
        <v>-</v>
      </c>
      <c r="AY38" s="204" t="str">
        <f>IF(AY36="","",VLOOKUP(AY36,'【記載例】シフト記号表（勤務時間帯）'!$D$6:$Z$47,23,FALSE))</f>
        <v/>
      </c>
      <c r="AZ38" s="247">
        <f>IF($BC$3="４週",SUM(U38:AV38),IF($BC$3="暦月",SUM(U38:AY38),""))</f>
        <v>46</v>
      </c>
      <c r="BA38" s="248"/>
      <c r="BB38" s="249">
        <f>IF($BC$3="４週",AZ38/4,IF($BC$3="暦月",(AZ38/($BC$8/7)),""))</f>
        <v>10.733333333333334</v>
      </c>
      <c r="BC38" s="248"/>
      <c r="BD38" s="241"/>
      <c r="BE38" s="242"/>
      <c r="BF38" s="242"/>
      <c r="BG38" s="242"/>
      <c r="BH38" s="243"/>
    </row>
    <row r="39" spans="2:60" ht="20.25" customHeight="1" x14ac:dyDescent="0.4">
      <c r="B39" s="125"/>
      <c r="C39" s="336" t="s">
        <v>198</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211</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t="s">
        <v>158</v>
      </c>
      <c r="AX39" s="207"/>
      <c r="AY39" s="207"/>
      <c r="AZ39" s="272"/>
      <c r="BA39" s="273"/>
      <c r="BB39" s="274"/>
      <c r="BC39" s="273"/>
      <c r="BD39" s="235"/>
      <c r="BE39" s="236"/>
      <c r="BF39" s="236"/>
      <c r="BG39" s="236"/>
      <c r="BH39" s="237"/>
    </row>
    <row r="40" spans="2:60" ht="20.25" customHeight="1" x14ac:dyDescent="0.4">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f>IF(AW39="","",VLOOKUP(AW39,'【記載例】シフト記号表（勤務時間帯）'!$D$6:$X$47,21,FALSE))</f>
        <v>8</v>
      </c>
      <c r="AX40" s="201" t="str">
        <f>IF(AX39="","",VLOOKUP(AX39,'【記載例】シフト記号表（勤務時間帯）'!$D$6:$X$47,21,FALSE))</f>
        <v/>
      </c>
      <c r="AY40" s="201" t="str">
        <f>IF(AY39="","",VLOOKUP(AY39,'【記載例】シフト記号表（勤務時間帯）'!$D$6:$X$47,21,FALSE))</f>
        <v/>
      </c>
      <c r="AZ40" s="244">
        <f>IF($BC$3="４週",SUM(U40:AV40),IF($BC$3="暦月",SUM(U40:AY40),""))</f>
        <v>127.99999999999999</v>
      </c>
      <c r="BA40" s="245"/>
      <c r="BB40" s="246">
        <f>IF($BC$3="４週",AZ40/4,IF($BC$3="暦月",(AZ40/($BC$8/7)),""))</f>
        <v>29.866666666666664</v>
      </c>
      <c r="BC40" s="245"/>
      <c r="BD40" s="238"/>
      <c r="BE40" s="239"/>
      <c r="BF40" s="239"/>
      <c r="BG40" s="239"/>
      <c r="BH40" s="240"/>
    </row>
    <row r="41" spans="2:60" ht="20.25" customHeight="1" x14ac:dyDescent="0.4">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9.3333333333333339</v>
      </c>
      <c r="BC41" s="248"/>
      <c r="BD41" s="241"/>
      <c r="BE41" s="242"/>
      <c r="BF41" s="242"/>
      <c r="BG41" s="242"/>
      <c r="BH41" s="243"/>
    </row>
    <row r="42" spans="2:60" ht="20.25" customHeight="1" x14ac:dyDescent="0.4">
      <c r="B42" s="125"/>
      <c r="C42" s="336" t="s">
        <v>198</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211</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210</v>
      </c>
      <c r="AO42" s="208"/>
      <c r="AP42" s="206" t="s">
        <v>164</v>
      </c>
      <c r="AQ42" s="207" t="s">
        <v>165</v>
      </c>
      <c r="AR42" s="207"/>
      <c r="AS42" s="207" t="s">
        <v>156</v>
      </c>
      <c r="AT42" s="207"/>
      <c r="AU42" s="207" t="s">
        <v>164</v>
      </c>
      <c r="AV42" s="208" t="s">
        <v>165</v>
      </c>
      <c r="AW42" s="206" t="s">
        <v>164</v>
      </c>
      <c r="AX42" s="207" t="s">
        <v>165</v>
      </c>
      <c r="AY42" s="207"/>
      <c r="AZ42" s="272"/>
      <c r="BA42" s="273"/>
      <c r="BB42" s="274"/>
      <c r="BC42" s="273"/>
      <c r="BD42" s="235"/>
      <c r="BE42" s="236"/>
      <c r="BF42" s="236"/>
      <c r="BG42" s="236"/>
      <c r="BH42" s="237"/>
    </row>
    <row r="43" spans="2:60" ht="20.25" customHeight="1" x14ac:dyDescent="0.4">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f>IF(AW42="","",VLOOKUP(AW42,'【記載例】シフト記号表（勤務時間帯）'!$D$6:$X$47,21,FALSE))</f>
        <v>3</v>
      </c>
      <c r="AX43" s="201">
        <f>IF(AX42="","",VLOOKUP(AX42,'【記載例】シフト記号表（勤務時間帯）'!$D$6:$X$47,21,FALSE))</f>
        <v>3</v>
      </c>
      <c r="AY43" s="201" t="str">
        <f>IF(AY42="","",VLOOKUP(AY42,'【記載例】シフト記号表（勤務時間帯）'!$D$6:$X$47,21,FALSE))</f>
        <v/>
      </c>
      <c r="AZ43" s="244">
        <f>IF($BC$3="４週",SUM(U43:AV43),IF($BC$3="暦月",SUM(U43:AY43),""))</f>
        <v>116</v>
      </c>
      <c r="BA43" s="245"/>
      <c r="BB43" s="246">
        <f>IF($BC$3="４週",AZ43/4,IF($BC$3="暦月",(AZ43/($BC$8/7)),""))</f>
        <v>27.066666666666666</v>
      </c>
      <c r="BC43" s="245"/>
      <c r="BD43" s="238"/>
      <c r="BE43" s="239"/>
      <c r="BF43" s="239"/>
      <c r="BG43" s="239"/>
      <c r="BH43" s="240"/>
    </row>
    <row r="44" spans="2:60" ht="20.25" customHeight="1" x14ac:dyDescent="0.4">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f>IF(AW42="","",VLOOKUP(AW42,'【記載例】シフト記号表（勤務時間帯）'!$D$6:$Z$47,23,FALSE))</f>
        <v>3.9999999999999991</v>
      </c>
      <c r="AX44" s="204">
        <f>IF(AX42="","",VLOOKUP(AX42,'【記載例】シフト記号表（勤務時間帯）'!$D$6:$Z$47,23,FALSE))</f>
        <v>6</v>
      </c>
      <c r="AY44" s="204" t="str">
        <f>IF(AY42="","",VLOOKUP(AY42,'【記載例】シフト記号表（勤務時間帯）'!$D$6:$Z$47,23,FALSE))</f>
        <v/>
      </c>
      <c r="AZ44" s="247">
        <f>IF($BC$3="４週",SUM(U44:AV44),IF($BC$3="暦月",SUM(U44:AY44),""))</f>
        <v>60</v>
      </c>
      <c r="BA44" s="248"/>
      <c r="BB44" s="249">
        <f>IF($BC$3="４週",AZ44/4,IF($BC$3="暦月",(AZ44/($BC$8/7)),""))</f>
        <v>14</v>
      </c>
      <c r="BC44" s="248"/>
      <c r="BD44" s="241"/>
      <c r="BE44" s="242"/>
      <c r="BF44" s="242"/>
      <c r="BG44" s="242"/>
      <c r="BH44" s="243"/>
    </row>
    <row r="45" spans="2:60" ht="20.25" customHeight="1" x14ac:dyDescent="0.4">
      <c r="B45" s="125"/>
      <c r="C45" s="336" t="s">
        <v>198</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210</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t="s">
        <v>164</v>
      </c>
      <c r="AY45" s="207"/>
      <c r="AZ45" s="272"/>
      <c r="BA45" s="273"/>
      <c r="BB45" s="274"/>
      <c r="BC45" s="273"/>
      <c r="BD45" s="235"/>
      <c r="BE45" s="236"/>
      <c r="BF45" s="236"/>
      <c r="BG45" s="236"/>
      <c r="BH45" s="237"/>
    </row>
    <row r="46" spans="2:60" ht="20.25" customHeight="1" x14ac:dyDescent="0.4">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f>IF(AX45="","",VLOOKUP(AX45,'【記載例】シフト記号表（勤務時間帯）'!$D$6:$X$47,21,FALSE))</f>
        <v>3</v>
      </c>
      <c r="AY46" s="201" t="str">
        <f>IF(AY45="","",VLOOKUP(AY45,'【記載例】シフト記号表（勤務時間帯）'!$D$6:$X$47,21,FALSE))</f>
        <v/>
      </c>
      <c r="AZ46" s="244">
        <f>IF($BC$3="４週",SUM(U46:AV46),IF($BC$3="暦月",SUM(U46:AY46),""))</f>
        <v>113</v>
      </c>
      <c r="BA46" s="245"/>
      <c r="BB46" s="246">
        <f>IF($BC$3="４週",AZ46/4,IF($BC$3="暦月",(AZ46/($BC$8/7)),""))</f>
        <v>26.366666666666667</v>
      </c>
      <c r="BC46" s="245"/>
      <c r="BD46" s="238"/>
      <c r="BE46" s="239"/>
      <c r="BF46" s="239"/>
      <c r="BG46" s="239"/>
      <c r="BH46" s="240"/>
    </row>
    <row r="47" spans="2:60" ht="20.25" customHeight="1" x14ac:dyDescent="0.4">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f>IF(AX45="","",VLOOKUP(AX45,'【記載例】シフト記号表（勤務時間帯）'!$D$6:$Z$47,23,FALSE))</f>
        <v>3.9999999999999991</v>
      </c>
      <c r="AY47" s="204" t="str">
        <f>IF(AY45="","",VLOOKUP(AY45,'【記載例】シフト記号表（勤務時間帯）'!$D$6:$Z$47,23,FALSE))</f>
        <v/>
      </c>
      <c r="AZ47" s="247">
        <f>IF($BC$3="４週",SUM(U47:AV47),IF($BC$3="暦月",SUM(U47:AY47),""))</f>
        <v>54</v>
      </c>
      <c r="BA47" s="248"/>
      <c r="BB47" s="249">
        <f>IF($BC$3="４週",AZ47/4,IF($BC$3="暦月",(AZ47/($BC$8/7)),""))</f>
        <v>12.6</v>
      </c>
      <c r="BC47" s="248"/>
      <c r="BD47" s="241"/>
      <c r="BE47" s="242"/>
      <c r="BF47" s="242"/>
      <c r="BG47" s="242"/>
      <c r="BH47" s="243"/>
    </row>
    <row r="48" spans="2:60" ht="20.25" customHeight="1" x14ac:dyDescent="0.4">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211</v>
      </c>
      <c r="Y48" s="207" t="s">
        <v>156</v>
      </c>
      <c r="Z48" s="207"/>
      <c r="AA48" s="208"/>
      <c r="AB48" s="206"/>
      <c r="AC48" s="207"/>
      <c r="AD48" s="207"/>
      <c r="AE48" s="207" t="s">
        <v>156</v>
      </c>
      <c r="AF48" s="207" t="s">
        <v>211</v>
      </c>
      <c r="AG48" s="207"/>
      <c r="AH48" s="208"/>
      <c r="AI48" s="206"/>
      <c r="AJ48" s="207"/>
      <c r="AK48" s="207"/>
      <c r="AL48" s="207" t="s">
        <v>156</v>
      </c>
      <c r="AM48" s="207" t="s">
        <v>211</v>
      </c>
      <c r="AN48" s="207"/>
      <c r="AO48" s="208"/>
      <c r="AP48" s="206"/>
      <c r="AQ48" s="207"/>
      <c r="AR48" s="207"/>
      <c r="AS48" s="207" t="s">
        <v>211</v>
      </c>
      <c r="AT48" s="207" t="s">
        <v>156</v>
      </c>
      <c r="AU48" s="207"/>
      <c r="AV48" s="208"/>
      <c r="AW48" s="206"/>
      <c r="AX48" s="207"/>
      <c r="AY48" s="207"/>
      <c r="AZ48" s="272"/>
      <c r="BA48" s="273"/>
      <c r="BB48" s="274"/>
      <c r="BC48" s="273"/>
      <c r="BD48" s="235"/>
      <c r="BE48" s="236"/>
      <c r="BF48" s="236"/>
      <c r="BG48" s="236"/>
      <c r="BH48" s="237"/>
    </row>
    <row r="49" spans="2:60" ht="20.25" customHeight="1" x14ac:dyDescent="0.4">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14.933333333333332</v>
      </c>
      <c r="BC49" s="245"/>
      <c r="BD49" s="238"/>
      <c r="BE49" s="239"/>
      <c r="BF49" s="239"/>
      <c r="BG49" s="239"/>
      <c r="BH49" s="240"/>
    </row>
    <row r="50" spans="2:60" ht="20.25" customHeight="1" x14ac:dyDescent="0.4">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213</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213</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x14ac:dyDescent="0.4">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16.799999999999997</v>
      </c>
      <c r="BC52" s="245"/>
      <c r="BD52" s="238"/>
      <c r="BE52" s="239"/>
      <c r="BF52" s="239"/>
      <c r="BG52" s="239"/>
      <c r="BH52" s="240"/>
    </row>
    <row r="53" spans="2:60" ht="20.25" customHeight="1" x14ac:dyDescent="0.4">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211</v>
      </c>
      <c r="Z54" s="207"/>
      <c r="AA54" s="208"/>
      <c r="AB54" s="206"/>
      <c r="AC54" s="207" t="s">
        <v>156</v>
      </c>
      <c r="AD54" s="207"/>
      <c r="AE54" s="207"/>
      <c r="AF54" s="207" t="s">
        <v>211</v>
      </c>
      <c r="AG54" s="207"/>
      <c r="AH54" s="208"/>
      <c r="AI54" s="206"/>
      <c r="AJ54" s="207" t="s">
        <v>156</v>
      </c>
      <c r="AK54" s="207"/>
      <c r="AL54" s="207"/>
      <c r="AM54" s="207" t="s">
        <v>156</v>
      </c>
      <c r="AN54" s="207"/>
      <c r="AO54" s="208"/>
      <c r="AP54" s="206"/>
      <c r="AQ54" s="207" t="s">
        <v>211</v>
      </c>
      <c r="AR54" s="207"/>
      <c r="AS54" s="207"/>
      <c r="AT54" s="207" t="s">
        <v>211</v>
      </c>
      <c r="AU54" s="207"/>
      <c r="AV54" s="208"/>
      <c r="AW54" s="206"/>
      <c r="AX54" s="207" t="s">
        <v>156</v>
      </c>
      <c r="AY54" s="207"/>
      <c r="AZ54" s="272"/>
      <c r="BA54" s="273"/>
      <c r="BB54" s="274"/>
      <c r="BC54" s="273"/>
      <c r="BD54" s="235"/>
      <c r="BE54" s="236"/>
      <c r="BF54" s="236"/>
      <c r="BG54" s="236"/>
      <c r="BH54" s="237"/>
    </row>
    <row r="55" spans="2:60" ht="20.25" customHeight="1" x14ac:dyDescent="0.4">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f>IF(AX54="","",VLOOKUP(AX54,'【記載例】シフト記号表（勤務時間帯）'!$D$6:$X$47,21,FALSE))</f>
        <v>7.9999999999999982</v>
      </c>
      <c r="AY55" s="201" t="str">
        <f>IF(AY54="","",VLOOKUP(AY54,'【記載例】シフト記号表（勤務時間帯）'!$D$6:$X$47,21,FALSE))</f>
        <v/>
      </c>
      <c r="AZ55" s="244">
        <f>IF($BC$3="４週",SUM(U55:AV55),IF($BC$3="暦月",SUM(U55:AY55),""))</f>
        <v>71.999999999999986</v>
      </c>
      <c r="BA55" s="245"/>
      <c r="BB55" s="246">
        <f>IF($BC$3="４週",AZ55/4,IF($BC$3="暦月",(AZ55/($BC$8/7)),""))</f>
        <v>16.799999999999997</v>
      </c>
      <c r="BC55" s="245"/>
      <c r="BD55" s="238"/>
      <c r="BE55" s="239"/>
      <c r="BF55" s="239"/>
      <c r="BG55" s="239"/>
      <c r="BH55" s="240"/>
    </row>
    <row r="56" spans="2:60" ht="20.25" customHeight="1" x14ac:dyDescent="0.4">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214</v>
      </c>
      <c r="V57" s="207"/>
      <c r="W57" s="207" t="s">
        <v>214</v>
      </c>
      <c r="X57" s="207"/>
      <c r="Y57" s="207"/>
      <c r="Z57" s="207" t="s">
        <v>160</v>
      </c>
      <c r="AA57" s="208" t="s">
        <v>160</v>
      </c>
      <c r="AB57" s="206" t="s">
        <v>214</v>
      </c>
      <c r="AC57" s="207"/>
      <c r="AD57" s="207" t="s">
        <v>214</v>
      </c>
      <c r="AE57" s="207"/>
      <c r="AF57" s="207"/>
      <c r="AG57" s="207" t="s">
        <v>160</v>
      </c>
      <c r="AH57" s="208" t="s">
        <v>160</v>
      </c>
      <c r="AI57" s="206" t="s">
        <v>214</v>
      </c>
      <c r="AJ57" s="207"/>
      <c r="AK57" s="207" t="s">
        <v>214</v>
      </c>
      <c r="AL57" s="207"/>
      <c r="AM57" s="207"/>
      <c r="AN57" s="207" t="s">
        <v>160</v>
      </c>
      <c r="AO57" s="208" t="s">
        <v>160</v>
      </c>
      <c r="AP57" s="206" t="s">
        <v>214</v>
      </c>
      <c r="AQ57" s="207"/>
      <c r="AR57" s="207" t="s">
        <v>214</v>
      </c>
      <c r="AS57" s="207"/>
      <c r="AT57" s="207"/>
      <c r="AU57" s="207" t="s">
        <v>214</v>
      </c>
      <c r="AV57" s="208" t="s">
        <v>160</v>
      </c>
      <c r="AW57" s="206" t="s">
        <v>160</v>
      </c>
      <c r="AX57" s="207"/>
      <c r="AY57" s="207"/>
      <c r="AZ57" s="272"/>
      <c r="BA57" s="273"/>
      <c r="BB57" s="274"/>
      <c r="BC57" s="273"/>
      <c r="BD57" s="235"/>
      <c r="BE57" s="236"/>
      <c r="BF57" s="236"/>
      <c r="BG57" s="236"/>
      <c r="BH57" s="237"/>
    </row>
    <row r="58" spans="2:60" ht="20.25" customHeight="1" x14ac:dyDescent="0.4">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f>IF(AW57="","",VLOOKUP(AW57,'【記載例】シフト記号表（勤務時間帯）'!$D$6:$X$47,21,FALSE))</f>
        <v>6</v>
      </c>
      <c r="AX58" s="201" t="str">
        <f>IF(AX57="","",VLOOKUP(AX57,'【記載例】シフト記号表（勤務時間帯）'!$D$6:$X$47,21,FALSE))</f>
        <v/>
      </c>
      <c r="AY58" s="201" t="str">
        <f>IF(AY57="","",VLOOKUP(AY57,'【記載例】シフト記号表（勤務時間帯）'!$D$6:$X$47,21,FALSE))</f>
        <v/>
      </c>
      <c r="AZ58" s="244">
        <f>IF($BC$3="４週",SUM(U58:AV58),IF($BC$3="暦月",SUM(U58:AY58),""))</f>
        <v>102</v>
      </c>
      <c r="BA58" s="245"/>
      <c r="BB58" s="246">
        <f>IF($BC$3="４週",AZ58/4,IF($BC$3="暦月",(AZ58/($BC$8/7)),""))</f>
        <v>23.8</v>
      </c>
      <c r="BC58" s="245"/>
      <c r="BD58" s="238"/>
      <c r="BE58" s="239"/>
      <c r="BF58" s="239"/>
      <c r="BG58" s="239"/>
      <c r="BH58" s="240"/>
    </row>
    <row r="59" spans="2:60" ht="20.25" customHeight="1" x14ac:dyDescent="0.4">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215</v>
      </c>
      <c r="X60" s="207"/>
      <c r="Y60" s="207"/>
      <c r="Z60" s="207"/>
      <c r="AA60" s="208" t="s">
        <v>163</v>
      </c>
      <c r="AB60" s="206" t="s">
        <v>215</v>
      </c>
      <c r="AC60" s="207" t="s">
        <v>163</v>
      </c>
      <c r="AD60" s="207" t="s">
        <v>163</v>
      </c>
      <c r="AE60" s="207"/>
      <c r="AF60" s="207"/>
      <c r="AG60" s="207"/>
      <c r="AH60" s="208" t="s">
        <v>215</v>
      </c>
      <c r="AI60" s="206" t="s">
        <v>163</v>
      </c>
      <c r="AJ60" s="207" t="s">
        <v>163</v>
      </c>
      <c r="AK60" s="207" t="s">
        <v>163</v>
      </c>
      <c r="AL60" s="207"/>
      <c r="AM60" s="207"/>
      <c r="AN60" s="207"/>
      <c r="AO60" s="208" t="s">
        <v>163</v>
      </c>
      <c r="AP60" s="206" t="s">
        <v>215</v>
      </c>
      <c r="AQ60" s="207" t="s">
        <v>163</v>
      </c>
      <c r="AR60" s="207" t="s">
        <v>163</v>
      </c>
      <c r="AS60" s="207"/>
      <c r="AT60" s="207"/>
      <c r="AU60" s="207"/>
      <c r="AV60" s="208" t="s">
        <v>163</v>
      </c>
      <c r="AW60" s="206" t="s">
        <v>163</v>
      </c>
      <c r="AX60" s="207" t="s">
        <v>163</v>
      </c>
      <c r="AY60" s="207"/>
      <c r="AZ60" s="272"/>
      <c r="BA60" s="273"/>
      <c r="BB60" s="274"/>
      <c r="BC60" s="273"/>
      <c r="BD60" s="235"/>
      <c r="BE60" s="236"/>
      <c r="BF60" s="236"/>
      <c r="BG60" s="236"/>
      <c r="BH60" s="237"/>
    </row>
    <row r="61" spans="2:60" ht="20.25" customHeight="1" x14ac:dyDescent="0.4">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f>IF(AW60="","",VLOOKUP(AW60,'【記載例】シフト記号表（勤務時間帯）'!$D$6:$X$47,21,FALSE))</f>
        <v>4.0000000000000018</v>
      </c>
      <c r="AX61" s="201">
        <f>IF(AX60="","",VLOOKUP(AX60,'【記載例】シフト記号表（勤務時間帯）'!$D$6:$X$47,21,FALSE))</f>
        <v>4.0000000000000018</v>
      </c>
      <c r="AY61" s="201" t="str">
        <f>IF(AY60="","",VLOOKUP(AY60,'【記載例】シフト記号表（勤務時間帯）'!$D$6:$X$47,21,FALSE))</f>
        <v/>
      </c>
      <c r="AZ61" s="244">
        <f>IF($BC$3="４週",SUM(U61:AV61),IF($BC$3="暦月",SUM(U61:AY61),""))</f>
        <v>72.000000000000014</v>
      </c>
      <c r="BA61" s="245"/>
      <c r="BB61" s="246">
        <f>IF($BC$3="４週",AZ61/4,IF($BC$3="暦月",(AZ61/($BC$8/7)),""))</f>
        <v>16.800000000000004</v>
      </c>
      <c r="BC61" s="245"/>
      <c r="BD61" s="238"/>
      <c r="BE61" s="239"/>
      <c r="BF61" s="239"/>
      <c r="BG61" s="239"/>
      <c r="BH61" s="240"/>
    </row>
    <row r="62" spans="2:60" ht="20.25" customHeight="1" x14ac:dyDescent="0.4">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v>
      </c>
      <c r="AX62" s="204" t="str">
        <f>IF(AX60="","",VLOOKUP(AX60,'【記載例】シフト記号表（勤務時間帯）'!$D$6:$Z$47,23,FALSE))</f>
        <v>-</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216</v>
      </c>
      <c r="V63" s="207" t="s">
        <v>216</v>
      </c>
      <c r="W63" s="207" t="s">
        <v>162</v>
      </c>
      <c r="X63" s="207" t="s">
        <v>162</v>
      </c>
      <c r="Y63" s="207"/>
      <c r="Z63" s="207"/>
      <c r="AA63" s="208"/>
      <c r="AB63" s="206" t="s">
        <v>216</v>
      </c>
      <c r="AC63" s="207" t="s">
        <v>216</v>
      </c>
      <c r="AD63" s="207" t="s">
        <v>162</v>
      </c>
      <c r="AE63" s="207" t="s">
        <v>162</v>
      </c>
      <c r="AF63" s="207"/>
      <c r="AG63" s="207"/>
      <c r="AH63" s="208"/>
      <c r="AI63" s="206" t="s">
        <v>216</v>
      </c>
      <c r="AJ63" s="207" t="s">
        <v>162</v>
      </c>
      <c r="AK63" s="207" t="s">
        <v>162</v>
      </c>
      <c r="AL63" s="207" t="s">
        <v>216</v>
      </c>
      <c r="AM63" s="207"/>
      <c r="AN63" s="207"/>
      <c r="AO63" s="208"/>
      <c r="AP63" s="206" t="s">
        <v>216</v>
      </c>
      <c r="AQ63" s="207" t="s">
        <v>162</v>
      </c>
      <c r="AR63" s="207" t="s">
        <v>162</v>
      </c>
      <c r="AS63" s="207" t="s">
        <v>162</v>
      </c>
      <c r="AT63" s="207"/>
      <c r="AU63" s="207"/>
      <c r="AV63" s="208"/>
      <c r="AW63" s="206" t="s">
        <v>162</v>
      </c>
      <c r="AX63" s="207" t="s">
        <v>162</v>
      </c>
      <c r="AY63" s="207"/>
      <c r="AZ63" s="272"/>
      <c r="BA63" s="273"/>
      <c r="BB63" s="274"/>
      <c r="BC63" s="273"/>
      <c r="BD63" s="235"/>
      <c r="BE63" s="236"/>
      <c r="BF63" s="236"/>
      <c r="BG63" s="236"/>
      <c r="BH63" s="237"/>
    </row>
    <row r="64" spans="2:60" ht="20.25" customHeight="1" x14ac:dyDescent="0.4">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f>IF(AW63="","",VLOOKUP(AW63,'【記載例】シフト記号表（勤務時間帯）'!$D$6:$X$47,21,FALSE))</f>
        <v>2.4999999999999991</v>
      </c>
      <c r="AX64" s="201">
        <f>IF(AX63="","",VLOOKUP(AX63,'【記載例】シフト記号表（勤務時間帯）'!$D$6:$X$47,21,FALSE))</f>
        <v>2.4999999999999991</v>
      </c>
      <c r="AY64" s="201" t="str">
        <f>IF(AY63="","",VLOOKUP(AY63,'【記載例】シフト記号表（勤務時間帯）'!$D$6:$X$47,21,FALSE))</f>
        <v/>
      </c>
      <c r="AZ64" s="244">
        <f>IF($BC$3="４週",SUM(U64:AV64),IF($BC$3="暦月",SUM(U64:AY64),""))</f>
        <v>44.999999999999993</v>
      </c>
      <c r="BA64" s="245"/>
      <c r="BB64" s="246">
        <f>IF($BC$3="４週",AZ64/4,IF($BC$3="暦月",(AZ64/($BC$8/7)),""))</f>
        <v>10.499999999999998</v>
      </c>
      <c r="BC64" s="245"/>
      <c r="BD64" s="238"/>
      <c r="BE64" s="239"/>
      <c r="BF64" s="239"/>
      <c r="BG64" s="239"/>
      <c r="BH64" s="240"/>
    </row>
    <row r="65" spans="2:60" ht="20.25" customHeight="1" x14ac:dyDescent="0.4">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v>
      </c>
      <c r="AX65" s="204" t="str">
        <f>IF(AX63="","",VLOOKUP(AX63,'【記載例】シフト記号表（勤務時間帯）'!$D$6:$Z$47,23,FALSE))</f>
        <v>-</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212</v>
      </c>
      <c r="AE66" s="207"/>
      <c r="AF66" s="207"/>
      <c r="AG66" s="207" t="s">
        <v>168</v>
      </c>
      <c r="AH66" s="208"/>
      <c r="AI66" s="206" t="s">
        <v>168</v>
      </c>
      <c r="AJ66" s="207"/>
      <c r="AK66" s="207" t="s">
        <v>212</v>
      </c>
      <c r="AL66" s="207"/>
      <c r="AM66" s="207"/>
      <c r="AN66" s="207" t="s">
        <v>168</v>
      </c>
      <c r="AO66" s="208"/>
      <c r="AP66" s="206" t="s">
        <v>168</v>
      </c>
      <c r="AQ66" s="207"/>
      <c r="AR66" s="207" t="s">
        <v>168</v>
      </c>
      <c r="AS66" s="207"/>
      <c r="AT66" s="207"/>
      <c r="AU66" s="207" t="s">
        <v>168</v>
      </c>
      <c r="AV66" s="208"/>
      <c r="AW66" s="206" t="s">
        <v>168</v>
      </c>
      <c r="AX66" s="207"/>
      <c r="AY66" s="207"/>
      <c r="AZ66" s="272"/>
      <c r="BA66" s="273"/>
      <c r="BB66" s="274"/>
      <c r="BC66" s="273"/>
      <c r="BD66" s="235"/>
      <c r="BE66" s="236"/>
      <c r="BF66" s="236"/>
      <c r="BG66" s="236"/>
      <c r="BH66" s="237"/>
    </row>
    <row r="67" spans="2:60" ht="20.25" customHeight="1" x14ac:dyDescent="0.4">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f>IF(AW66="","",VLOOKUP(AW66,'【記載例】シフト記号表（勤務時間帯）'!$D$6:$X$47,21,FALSE))</f>
        <v>6</v>
      </c>
      <c r="AX67" s="201" t="str">
        <f>IF(AX66="","",VLOOKUP(AX66,'【記載例】シフト記号表（勤務時間帯）'!$D$6:$X$47,21,FALSE))</f>
        <v/>
      </c>
      <c r="AY67" s="201" t="str">
        <f>IF(AY66="","",VLOOKUP(AY66,'【記載例】シフト記号表（勤務時間帯）'!$D$6:$X$47,21,FALSE))</f>
        <v/>
      </c>
      <c r="AZ67" s="244">
        <f>IF($BC$3="４週",SUM(U67:AV67),IF($BC$3="暦月",SUM(U67:AY67),""))</f>
        <v>78</v>
      </c>
      <c r="BA67" s="245"/>
      <c r="BB67" s="246">
        <f>IF($BC$3="４週",AZ67/4,IF($BC$3="暦月",(AZ67/($BC$8/7)),""))</f>
        <v>18.2</v>
      </c>
      <c r="BC67" s="245"/>
      <c r="BD67" s="238"/>
      <c r="BE67" s="239"/>
      <c r="BF67" s="239"/>
      <c r="BG67" s="239"/>
      <c r="BH67" s="240"/>
    </row>
    <row r="68" spans="2:60" ht="20.25" customHeight="1" thickBot="1" x14ac:dyDescent="0.45">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
      <c r="B69" s="368" t="s">
        <v>229</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v>10</v>
      </c>
      <c r="AX69" s="210">
        <v>11</v>
      </c>
      <c r="AY69" s="213"/>
      <c r="AZ69" s="350"/>
      <c r="BA69" s="351"/>
      <c r="BB69" s="356"/>
      <c r="BC69" s="357"/>
      <c r="BD69" s="357"/>
      <c r="BE69" s="357"/>
      <c r="BF69" s="357"/>
      <c r="BG69" s="357"/>
      <c r="BH69" s="358"/>
    </row>
    <row r="70" spans="2:60" ht="20.25" customHeight="1" x14ac:dyDescent="0.4">
      <c r="B70" s="371" t="s">
        <v>230</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
      <c r="B71" s="371" t="s">
        <v>231</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v>9</v>
      </c>
      <c r="AX71" s="215">
        <v>9</v>
      </c>
      <c r="AY71" s="218"/>
      <c r="AZ71" s="352"/>
      <c r="BA71" s="353"/>
      <c r="BB71" s="359"/>
      <c r="BC71" s="360"/>
      <c r="BD71" s="360"/>
      <c r="BE71" s="360"/>
      <c r="BF71" s="360"/>
      <c r="BG71" s="360"/>
      <c r="BH71" s="361"/>
    </row>
    <row r="72" spans="2:60" ht="20.25" customHeight="1" x14ac:dyDescent="0.4">
      <c r="B72" s="371" t="s">
        <v>232</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v>3</v>
      </c>
      <c r="AX72" s="215">
        <v>3</v>
      </c>
      <c r="AY72" s="218"/>
      <c r="AZ72" s="354"/>
      <c r="BA72" s="355"/>
      <c r="BB72" s="359"/>
      <c r="BC72" s="360"/>
      <c r="BD72" s="360"/>
      <c r="BE72" s="360"/>
      <c r="BF72" s="360"/>
      <c r="BG72" s="360"/>
      <c r="BH72" s="361"/>
    </row>
    <row r="73" spans="2:60" ht="20.25" customHeight="1" x14ac:dyDescent="0.4">
      <c r="B73" s="371" t="s">
        <v>233</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f t="shared" si="1"/>
        <v>48.5</v>
      </c>
      <c r="AX73" s="221">
        <f t="shared" si="1"/>
        <v>44.5</v>
      </c>
      <c r="AY73" s="221" t="str">
        <f t="shared" si="1"/>
        <v/>
      </c>
      <c r="AZ73" s="374">
        <f>IF($BC$3="４週",SUM(U73:AV73),IF($BC$3="暦月",SUM(U73:AY73),""))</f>
        <v>1405</v>
      </c>
      <c r="BA73" s="375"/>
      <c r="BB73" s="359"/>
      <c r="BC73" s="360"/>
      <c r="BD73" s="360"/>
      <c r="BE73" s="360"/>
      <c r="BF73" s="360"/>
      <c r="BG73" s="360"/>
      <c r="BH73" s="361"/>
    </row>
    <row r="74" spans="2:60" ht="20.25" customHeight="1" x14ac:dyDescent="0.4">
      <c r="B74" s="371" t="s">
        <v>234</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f>IF(SUMIF($F$21:$F$68,"看護職員",AW21:AW68)=0,"",SUMIF($F$21:$F$68,"看護職員",AW21:AW68))</f>
        <v>30</v>
      </c>
      <c r="AX74" s="230">
        <f t="shared" si="2"/>
        <v>30</v>
      </c>
      <c r="AY74" s="230" t="str">
        <f t="shared" si="2"/>
        <v/>
      </c>
      <c r="AZ74" s="374">
        <f>IF($BC$3="４週",SUM(U74:AV74),IF($BC$3="暦月",SUM(U74:AY74),""))</f>
        <v>900</v>
      </c>
      <c r="BA74" s="375"/>
      <c r="BB74" s="359"/>
      <c r="BC74" s="360"/>
      <c r="BD74" s="360"/>
      <c r="BE74" s="360"/>
      <c r="BF74" s="360"/>
      <c r="BG74" s="360"/>
      <c r="BH74" s="361"/>
    </row>
    <row r="75" spans="2:60" ht="20.25" customHeight="1" thickBot="1" x14ac:dyDescent="0.45">
      <c r="B75" s="365" t="s">
        <v>235</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ref="V75:AX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f t="shared" si="3"/>
        <v>10</v>
      </c>
      <c r="AX75" s="233">
        <f t="shared" si="3"/>
        <v>10</v>
      </c>
      <c r="AY75" s="234" t="str">
        <f t="shared" ref="AW75:AY75" si="4">IF(SUMIF($G$21:$G$68,"介護従業者",AY21:AY68)=0,"",SUMIF($G$21:$G$68,"介護従業者",AY21:AY68))</f>
        <v/>
      </c>
      <c r="AZ75" s="348">
        <f>IF($BC$3="４週",SUM(U75:AV75),IF($BC$3="暦月",SUM(U75:AY75),""))</f>
        <v>300</v>
      </c>
      <c r="BA75" s="349"/>
      <c r="BB75" s="362"/>
      <c r="BC75" s="363"/>
      <c r="BD75" s="363"/>
      <c r="BE75" s="363"/>
      <c r="BF75" s="363"/>
      <c r="BG75" s="363"/>
      <c r="BH75" s="364"/>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23:AY23 U26:AY26 U29:AY29 U32:AY32 U35:AY35 U38:AY38 U41:AY41 U44:AY44 U47:AY47 U50:AY50 U53:AY53 U56:AY56 U59:AY59 U62:AY62 U65:AY65 U68:AY68">
    <cfRule type="expression" dxfId="151" priority="193">
      <formula>OR(U$69=$B22,U$70=$B22)</formula>
    </cfRule>
  </conditionalFormatting>
  <conditionalFormatting sqref="U69:BA75">
    <cfRule type="expression" dxfId="150" priority="1">
      <formula>INDIRECT(ADDRESS(ROW(),COLUMN()))=TRUNC(INDIRECT(ADDRESS(ROW(),COLUMN())))</formula>
    </cfRule>
  </conditionalFormatting>
  <conditionalFormatting sqref="U22:BC23">
    <cfRule type="expression" dxfId="149" priority="168">
      <formula>INDIRECT(ADDRESS(ROW(),COLUMN()))=TRUNC(INDIRECT(ADDRESS(ROW(),COLUMN())))</formula>
    </cfRule>
  </conditionalFormatting>
  <conditionalFormatting sqref="U25:BC26">
    <cfRule type="expression" dxfId="148" priority="157">
      <formula>INDIRECT(ADDRESS(ROW(),COLUMN()))=TRUNC(INDIRECT(ADDRESS(ROW(),COLUMN())))</formula>
    </cfRule>
  </conditionalFormatting>
  <conditionalFormatting sqref="U28:BC29">
    <cfRule type="expression" dxfId="147" priority="146">
      <formula>INDIRECT(ADDRESS(ROW(),COLUMN()))=TRUNC(INDIRECT(ADDRESS(ROW(),COLUMN())))</formula>
    </cfRule>
  </conditionalFormatting>
  <conditionalFormatting sqref="U31:BC32">
    <cfRule type="expression" dxfId="146" priority="135">
      <formula>INDIRECT(ADDRESS(ROW(),COLUMN()))=TRUNC(INDIRECT(ADDRESS(ROW(),COLUMN())))</formula>
    </cfRule>
  </conditionalFormatting>
  <conditionalFormatting sqref="U34:BC35">
    <cfRule type="expression" dxfId="145" priority="124">
      <formula>INDIRECT(ADDRESS(ROW(),COLUMN()))=TRUNC(INDIRECT(ADDRESS(ROW(),COLUMN())))</formula>
    </cfRule>
  </conditionalFormatting>
  <conditionalFormatting sqref="U37:BC38">
    <cfRule type="expression" dxfId="144" priority="113">
      <formula>INDIRECT(ADDRESS(ROW(),COLUMN()))=TRUNC(INDIRECT(ADDRESS(ROW(),COLUMN())))</formula>
    </cfRule>
  </conditionalFormatting>
  <conditionalFormatting sqref="U40:BC41">
    <cfRule type="expression" dxfId="143" priority="102">
      <formula>INDIRECT(ADDRESS(ROW(),COLUMN()))=TRUNC(INDIRECT(ADDRESS(ROW(),COLUMN())))</formula>
    </cfRule>
  </conditionalFormatting>
  <conditionalFormatting sqref="U43:BC44">
    <cfRule type="expression" dxfId="142" priority="91">
      <formula>INDIRECT(ADDRESS(ROW(),COLUMN()))=TRUNC(INDIRECT(ADDRESS(ROW(),COLUMN())))</formula>
    </cfRule>
  </conditionalFormatting>
  <conditionalFormatting sqref="U46:BC47">
    <cfRule type="expression" dxfId="141" priority="80">
      <formula>INDIRECT(ADDRESS(ROW(),COLUMN()))=TRUNC(INDIRECT(ADDRESS(ROW(),COLUMN())))</formula>
    </cfRule>
  </conditionalFormatting>
  <conditionalFormatting sqref="U49:BC50">
    <cfRule type="expression" dxfId="140" priority="69">
      <formula>INDIRECT(ADDRESS(ROW(),COLUMN()))=TRUNC(INDIRECT(ADDRESS(ROW(),COLUMN())))</formula>
    </cfRule>
  </conditionalFormatting>
  <conditionalFormatting sqref="U52:BC53">
    <cfRule type="expression" dxfId="139" priority="58">
      <formula>INDIRECT(ADDRESS(ROW(),COLUMN()))=TRUNC(INDIRECT(ADDRESS(ROW(),COLUMN())))</formula>
    </cfRule>
  </conditionalFormatting>
  <conditionalFormatting sqref="U55:BC56">
    <cfRule type="expression" dxfId="138" priority="47">
      <formula>INDIRECT(ADDRESS(ROW(),COLUMN()))=TRUNC(INDIRECT(ADDRESS(ROW(),COLUMN())))</formula>
    </cfRule>
  </conditionalFormatting>
  <conditionalFormatting sqref="U58:BC59">
    <cfRule type="expression" dxfId="137" priority="36">
      <formula>INDIRECT(ADDRESS(ROW(),COLUMN()))=TRUNC(INDIRECT(ADDRESS(ROW(),COLUMN())))</formula>
    </cfRule>
  </conditionalFormatting>
  <conditionalFormatting sqref="U61:BC62">
    <cfRule type="expression" dxfId="136" priority="25">
      <formula>INDIRECT(ADDRESS(ROW(),COLUMN()))=TRUNC(INDIRECT(ADDRESS(ROW(),COLUMN())))</formula>
    </cfRule>
  </conditionalFormatting>
  <conditionalFormatting sqref="U64:BC65">
    <cfRule type="expression" dxfId="135" priority="14">
      <formula>INDIRECT(ADDRESS(ROW(),COLUMN()))=TRUNC(INDIRECT(ADDRESS(ROW(),COLUMN())))</formula>
    </cfRule>
  </conditionalFormatting>
  <conditionalFormatting sqref="U67:BC68">
    <cfRule type="expression" dxfId="134"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217</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218</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191</v>
      </c>
      <c r="O41" s="138" t="s">
        <v>17</v>
      </c>
      <c r="P41" s="149" t="s">
        <v>191</v>
      </c>
      <c r="R41" s="152" t="s">
        <v>191</v>
      </c>
      <c r="S41" s="138" t="s">
        <v>17</v>
      </c>
      <c r="T41" s="152" t="s">
        <v>191</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191</v>
      </c>
      <c r="O44" s="138" t="s">
        <v>17</v>
      </c>
      <c r="P44" s="149" t="s">
        <v>191</v>
      </c>
      <c r="R44" s="152" t="s">
        <v>191</v>
      </c>
      <c r="S44" s="138" t="s">
        <v>17</v>
      </c>
      <c r="T44" s="152" t="s">
        <v>191</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191</v>
      </c>
      <c r="O47" s="138" t="s">
        <v>17</v>
      </c>
      <c r="P47" s="149" t="s">
        <v>191</v>
      </c>
      <c r="R47" s="152" t="s">
        <v>191</v>
      </c>
      <c r="S47" s="138" t="s">
        <v>17</v>
      </c>
      <c r="T47" s="152" t="s">
        <v>191</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254</v>
      </c>
      <c r="D1" s="5"/>
      <c r="E1" s="5"/>
      <c r="F1" s="5"/>
      <c r="G1" s="5"/>
      <c r="H1" s="5"/>
      <c r="K1" s="7" t="s">
        <v>0</v>
      </c>
      <c r="N1" s="5"/>
      <c r="O1" s="5"/>
      <c r="P1" s="5"/>
      <c r="Q1" s="5"/>
      <c r="R1" s="5"/>
      <c r="S1" s="5"/>
      <c r="T1" s="5"/>
      <c r="U1" s="5"/>
      <c r="AQ1" s="9" t="s">
        <v>30</v>
      </c>
      <c r="AR1" s="281" t="s">
        <v>196</v>
      </c>
      <c r="AS1" s="282"/>
      <c r="AT1" s="282"/>
      <c r="AU1" s="282"/>
      <c r="AV1" s="282"/>
      <c r="AW1" s="282"/>
      <c r="AX1" s="282"/>
      <c r="AY1" s="282"/>
      <c r="AZ1" s="282"/>
      <c r="BA1" s="282"/>
      <c r="BB1" s="282"/>
      <c r="BC1" s="282"/>
      <c r="BD1" s="282"/>
      <c r="BE1" s="282"/>
      <c r="BF1" s="282"/>
      <c r="BG1" s="282"/>
      <c r="BH1" s="9" t="s">
        <v>2</v>
      </c>
    </row>
    <row r="2" spans="2:65" s="8" customFormat="1" ht="20.25" customHeight="1" x14ac:dyDescent="0.4">
      <c r="H2" s="7"/>
      <c r="K2" s="7"/>
      <c r="L2" s="7"/>
      <c r="N2" s="9"/>
      <c r="O2" s="9"/>
      <c r="P2" s="9"/>
      <c r="Q2" s="9"/>
      <c r="R2" s="9"/>
      <c r="S2" s="9"/>
      <c r="T2" s="9"/>
      <c r="U2" s="9"/>
      <c r="Z2" s="112" t="s">
        <v>27</v>
      </c>
      <c r="AA2" s="283"/>
      <c r="AB2" s="283"/>
      <c r="AC2" s="112" t="s">
        <v>28</v>
      </c>
      <c r="AD2" s="284" t="str">
        <f>IF(AA2=0,"",YEAR(DATE(2018+AA2,1,1)))</f>
        <v/>
      </c>
      <c r="AE2" s="284"/>
      <c r="AF2" s="113" t="s">
        <v>29</v>
      </c>
      <c r="AG2" s="113" t="s">
        <v>1</v>
      </c>
      <c r="AH2" s="283"/>
      <c r="AI2" s="283"/>
      <c r="AJ2" s="113" t="s">
        <v>24</v>
      </c>
      <c r="AQ2" s="9" t="s">
        <v>31</v>
      </c>
      <c r="AR2" s="283"/>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85" t="s">
        <v>255</v>
      </c>
      <c r="BD3" s="286"/>
      <c r="BE3" s="286"/>
      <c r="BF3" s="287"/>
      <c r="BG3" s="9"/>
    </row>
    <row r="4" spans="2:65" s="8" customFormat="1" ht="20.25" customHeight="1" x14ac:dyDescent="0.4">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190</v>
      </c>
      <c r="AN6" s="6"/>
      <c r="AO6" s="6"/>
      <c r="AP6" s="6"/>
      <c r="AQ6" s="6"/>
      <c r="AR6" s="6"/>
      <c r="AS6" s="6"/>
      <c r="AU6" s="111"/>
      <c r="AV6" s="111"/>
      <c r="AW6" s="2"/>
      <c r="AX6" s="6"/>
      <c r="AY6" s="259"/>
      <c r="AZ6" s="260"/>
      <c r="BA6" s="2" t="s">
        <v>22</v>
      </c>
      <c r="BB6" s="6"/>
      <c r="BC6" s="259"/>
      <c r="BD6" s="26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t="e">
        <f>DAY(EOMONTH(DATE(AD2,AH2,1),0))</f>
        <v>#VALUE!</v>
      </c>
      <c r="BD8" s="26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219</v>
      </c>
      <c r="AO10" s="66"/>
      <c r="AP10" s="77"/>
      <c r="AQ10" s="66"/>
      <c r="AR10" s="70"/>
      <c r="AS10" s="70"/>
      <c r="AT10" s="77"/>
      <c r="AU10" s="66"/>
      <c r="AV10" s="78"/>
      <c r="AW10" s="78"/>
      <c r="AX10" s="78"/>
      <c r="AY10" s="66"/>
      <c r="AZ10" s="66"/>
      <c r="BA10" s="67" t="s">
        <v>238</v>
      </c>
      <c r="BB10" s="66"/>
      <c r="BC10" s="259"/>
      <c r="BD10" s="260"/>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221</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c r="BC13" s="289"/>
      <c r="BD13" s="290"/>
      <c r="BE13" s="76" t="s">
        <v>17</v>
      </c>
      <c r="BF13" s="288"/>
      <c r="BG13" s="289"/>
      <c r="BH13" s="290"/>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c r="BC14" s="289"/>
      <c r="BD14" s="290"/>
      <c r="BE14" s="76" t="s">
        <v>17</v>
      </c>
      <c r="BF14" s="288"/>
      <c r="BG14" s="289"/>
      <c r="BH14" s="290"/>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0" t="s">
        <v>20</v>
      </c>
      <c r="C16" s="291" t="s">
        <v>222</v>
      </c>
      <c r="D16" s="292"/>
      <c r="E16" s="303"/>
      <c r="F16" s="173"/>
      <c r="G16" s="176"/>
      <c r="H16" s="306" t="s">
        <v>223</v>
      </c>
      <c r="I16" s="309" t="s">
        <v>224</v>
      </c>
      <c r="J16" s="292"/>
      <c r="K16" s="292"/>
      <c r="L16" s="303"/>
      <c r="M16" s="309" t="s">
        <v>225</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226</v>
      </c>
      <c r="AJ16" s="116"/>
      <c r="AK16" s="116"/>
      <c r="AL16" s="116"/>
      <c r="AM16" s="116"/>
      <c r="AN16" s="116" t="s">
        <v>186</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227</v>
      </c>
      <c r="BC16" s="319"/>
      <c r="BD16" s="291" t="s">
        <v>228</v>
      </c>
      <c r="BE16" s="292"/>
      <c r="BF16" s="292"/>
      <c r="BG16" s="292"/>
      <c r="BH16" s="293"/>
    </row>
    <row r="17" spans="2:60" ht="20.25" customHeight="1" x14ac:dyDescent="0.4">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e">
        <f>IF($BC$3="暦月",IF(DAY(DATE($AD$2,$AH$2,29))=29,29,""),"")</f>
        <v>#VALUE!</v>
      </c>
      <c r="AX18" s="131" t="e">
        <f>IF($BC$3="暦月",IF(DAY(DATE($AD$2,$AH$2,30))=30,30,""),"")</f>
        <v>#VALUE!</v>
      </c>
      <c r="AY18" s="132" t="e">
        <f>IF($BC$3="暦月",IF(DAY(DATE($AD$2,$AH$2,31))=31,31,""),"")</f>
        <v>#VALUE!</v>
      </c>
      <c r="AZ18" s="314"/>
      <c r="BA18" s="315"/>
      <c r="BB18" s="320"/>
      <c r="BC18" s="321"/>
      <c r="BD18" s="294"/>
      <c r="BE18" s="295"/>
      <c r="BF18" s="295"/>
      <c r="BG18" s="295"/>
      <c r="BH18" s="296"/>
    </row>
    <row r="19" spans="2:60" ht="20.25" hidden="1" customHeight="1" x14ac:dyDescent="0.4">
      <c r="B19" s="301"/>
      <c r="C19" s="294"/>
      <c r="D19" s="295"/>
      <c r="E19" s="304"/>
      <c r="F19" s="174"/>
      <c r="G19" s="177"/>
      <c r="H19" s="307"/>
      <c r="I19" s="310"/>
      <c r="J19" s="295"/>
      <c r="K19" s="295"/>
      <c r="L19" s="304"/>
      <c r="M19" s="310"/>
      <c r="N19" s="295"/>
      <c r="O19" s="304"/>
      <c r="P19" s="310"/>
      <c r="Q19" s="295"/>
      <c r="R19" s="295"/>
      <c r="S19" s="295"/>
      <c r="T19" s="296"/>
      <c r="U19" s="126" t="e">
        <f>WEEKDAY(DATE($AD$2,$AH$2,1))</f>
        <v>#VALUE!</v>
      </c>
      <c r="V19" s="127" t="e">
        <f>WEEKDAY(DATE($AD$2,$AH$2,2))</f>
        <v>#VALUE!</v>
      </c>
      <c r="W19" s="127" t="e">
        <f>WEEKDAY(DATE($AD$2,$AH$2,3))</f>
        <v>#VALUE!</v>
      </c>
      <c r="X19" s="127" t="e">
        <f>WEEKDAY(DATE($AD$2,$AH$2,4))</f>
        <v>#VALUE!</v>
      </c>
      <c r="Y19" s="127" t="e">
        <f>WEEKDAY(DATE($AD$2,$AH$2,5))</f>
        <v>#VALUE!</v>
      </c>
      <c r="Z19" s="127" t="e">
        <f>WEEKDAY(DATE($AD$2,$AH$2,6))</f>
        <v>#VALUE!</v>
      </c>
      <c r="AA19" s="128" t="e">
        <f>WEEKDAY(DATE($AD$2,$AH$2,7))</f>
        <v>#VALUE!</v>
      </c>
      <c r="AB19" s="129" t="e">
        <f>WEEKDAY(DATE($AD$2,$AH$2,8))</f>
        <v>#VALUE!</v>
      </c>
      <c r="AC19" s="127" t="e">
        <f>WEEKDAY(DATE($AD$2,$AH$2,9))</f>
        <v>#VALUE!</v>
      </c>
      <c r="AD19" s="127" t="e">
        <f>WEEKDAY(DATE($AD$2,$AH$2,10))</f>
        <v>#VALUE!</v>
      </c>
      <c r="AE19" s="127" t="e">
        <f>WEEKDAY(DATE($AD$2,$AH$2,11))</f>
        <v>#VALUE!</v>
      </c>
      <c r="AF19" s="127" t="e">
        <f>WEEKDAY(DATE($AD$2,$AH$2,12))</f>
        <v>#VALUE!</v>
      </c>
      <c r="AG19" s="127" t="e">
        <f>WEEKDAY(DATE($AD$2,$AH$2,13))</f>
        <v>#VALUE!</v>
      </c>
      <c r="AH19" s="128" t="e">
        <f>WEEKDAY(DATE($AD$2,$AH$2,14))</f>
        <v>#VALUE!</v>
      </c>
      <c r="AI19" s="129" t="e">
        <f>WEEKDAY(DATE($AD$2,$AH$2,15))</f>
        <v>#VALUE!</v>
      </c>
      <c r="AJ19" s="127" t="e">
        <f>WEEKDAY(DATE($AD$2,$AH$2,16))</f>
        <v>#VALUE!</v>
      </c>
      <c r="AK19" s="127" t="e">
        <f>WEEKDAY(DATE($AD$2,$AH$2,17))</f>
        <v>#VALUE!</v>
      </c>
      <c r="AL19" s="127" t="e">
        <f>WEEKDAY(DATE($AD$2,$AH$2,18))</f>
        <v>#VALUE!</v>
      </c>
      <c r="AM19" s="127" t="e">
        <f>WEEKDAY(DATE($AD$2,$AH$2,19))</f>
        <v>#VALUE!</v>
      </c>
      <c r="AN19" s="127" t="e">
        <f>WEEKDAY(DATE($AD$2,$AH$2,20))</f>
        <v>#VALUE!</v>
      </c>
      <c r="AO19" s="128" t="e">
        <f>WEEKDAY(DATE($AD$2,$AH$2,21))</f>
        <v>#VALUE!</v>
      </c>
      <c r="AP19" s="129" t="e">
        <f>WEEKDAY(DATE($AD$2,$AH$2,22))</f>
        <v>#VALUE!</v>
      </c>
      <c r="AQ19" s="127" t="e">
        <f>WEEKDAY(DATE($AD$2,$AH$2,23))</f>
        <v>#VALUE!</v>
      </c>
      <c r="AR19" s="127" t="e">
        <f>WEEKDAY(DATE($AD$2,$AH$2,24))</f>
        <v>#VALUE!</v>
      </c>
      <c r="AS19" s="127" t="e">
        <f>WEEKDAY(DATE($AD$2,$AH$2,25))</f>
        <v>#VALUE!</v>
      </c>
      <c r="AT19" s="127" t="e">
        <f>WEEKDAY(DATE($AD$2,$AH$2,26))</f>
        <v>#VALUE!</v>
      </c>
      <c r="AU19" s="127" t="e">
        <f>WEEKDAY(DATE($AD$2,$AH$2,27))</f>
        <v>#VALUE!</v>
      </c>
      <c r="AV19" s="128" t="e">
        <f>WEEKDAY(DATE($AD$2,$AH$2,28))</f>
        <v>#VALUE!</v>
      </c>
      <c r="AW19" s="129" t="e">
        <f>IF(AW18=29,WEEKDAY(DATE($AD$2,$AH$2,29)),0)</f>
        <v>#VALUE!</v>
      </c>
      <c r="AX19" s="127" t="e">
        <f>IF(AX18=30,WEEKDAY(DATE($AD$2,$AH$2,30)),0)</f>
        <v>#VALUE!</v>
      </c>
      <c r="AY19" s="128" t="e">
        <f>IF(AY18=31,WEEKDAY(DATE($AD$2,$AH$2,31)),0)</f>
        <v>#VALUE!</v>
      </c>
      <c r="AZ19" s="314"/>
      <c r="BA19" s="315"/>
      <c r="BB19" s="320"/>
      <c r="BC19" s="321"/>
      <c r="BD19" s="294"/>
      <c r="BE19" s="295"/>
      <c r="BF19" s="295"/>
      <c r="BG19" s="295"/>
      <c r="BH19" s="296"/>
    </row>
    <row r="20" spans="2:60" ht="20.25" customHeight="1" thickBot="1" x14ac:dyDescent="0.45">
      <c r="B20" s="302"/>
      <c r="C20" s="297"/>
      <c r="D20" s="298"/>
      <c r="E20" s="305"/>
      <c r="F20" s="175"/>
      <c r="G20" s="178"/>
      <c r="H20" s="308"/>
      <c r="I20" s="311"/>
      <c r="J20" s="298"/>
      <c r="K20" s="298"/>
      <c r="L20" s="305"/>
      <c r="M20" s="311"/>
      <c r="N20" s="298"/>
      <c r="O20" s="305"/>
      <c r="P20" s="311"/>
      <c r="Q20" s="298"/>
      <c r="R20" s="298"/>
      <c r="S20" s="298"/>
      <c r="T20" s="299"/>
      <c r="U20" s="133" t="e">
        <f>IF(U19=1,"日",IF(U19=2,"月",IF(U19=3,"火",IF(U19=4,"水",IF(U19=5,"木",IF(U19=6,"金","土"))))))</f>
        <v>#VALUE!</v>
      </c>
      <c r="V20" s="134" t="e">
        <f t="shared" ref="V20:AV20" si="0">IF(V19=1,"日",IF(V19=2,"月",IF(V19=3,"火",IF(V19=4,"水",IF(V19=5,"木",IF(V19=6,"金","土"))))))</f>
        <v>#VALUE!</v>
      </c>
      <c r="W20" s="134" t="e">
        <f t="shared" si="0"/>
        <v>#VALUE!</v>
      </c>
      <c r="X20" s="134" t="e">
        <f t="shared" si="0"/>
        <v>#VALUE!</v>
      </c>
      <c r="Y20" s="134" t="e">
        <f t="shared" si="0"/>
        <v>#VALUE!</v>
      </c>
      <c r="Z20" s="134" t="e">
        <f t="shared" si="0"/>
        <v>#VALUE!</v>
      </c>
      <c r="AA20" s="135" t="e">
        <f t="shared" si="0"/>
        <v>#VALUE!</v>
      </c>
      <c r="AB20" s="136" t="e">
        <f>IF(AB19=1,"日",IF(AB19=2,"月",IF(AB19=3,"火",IF(AB19=4,"水",IF(AB19=5,"木",IF(AB19=6,"金","土"))))))</f>
        <v>#VALUE!</v>
      </c>
      <c r="AC20" s="134" t="e">
        <f t="shared" si="0"/>
        <v>#VALUE!</v>
      </c>
      <c r="AD20" s="134" t="e">
        <f t="shared" si="0"/>
        <v>#VALUE!</v>
      </c>
      <c r="AE20" s="134" t="e">
        <f t="shared" si="0"/>
        <v>#VALUE!</v>
      </c>
      <c r="AF20" s="134" t="e">
        <f t="shared" si="0"/>
        <v>#VALUE!</v>
      </c>
      <c r="AG20" s="134" t="e">
        <f t="shared" si="0"/>
        <v>#VALUE!</v>
      </c>
      <c r="AH20" s="135" t="e">
        <f t="shared" si="0"/>
        <v>#VALUE!</v>
      </c>
      <c r="AI20" s="136" t="e">
        <f>IF(AI19=1,"日",IF(AI19=2,"月",IF(AI19=3,"火",IF(AI19=4,"水",IF(AI19=5,"木",IF(AI19=6,"金","土"))))))</f>
        <v>#VALUE!</v>
      </c>
      <c r="AJ20" s="134" t="e">
        <f t="shared" si="0"/>
        <v>#VALUE!</v>
      </c>
      <c r="AK20" s="134" t="e">
        <f t="shared" si="0"/>
        <v>#VALUE!</v>
      </c>
      <c r="AL20" s="134" t="e">
        <f t="shared" si="0"/>
        <v>#VALUE!</v>
      </c>
      <c r="AM20" s="134" t="e">
        <f t="shared" si="0"/>
        <v>#VALUE!</v>
      </c>
      <c r="AN20" s="134" t="e">
        <f t="shared" si="0"/>
        <v>#VALUE!</v>
      </c>
      <c r="AO20" s="135" t="e">
        <f t="shared" si="0"/>
        <v>#VALUE!</v>
      </c>
      <c r="AP20" s="136" t="e">
        <f>IF(AP19=1,"日",IF(AP19=2,"月",IF(AP19=3,"火",IF(AP19=4,"水",IF(AP19=5,"木",IF(AP19=6,"金","土"))))))</f>
        <v>#VALUE!</v>
      </c>
      <c r="AQ20" s="134" t="e">
        <f t="shared" si="0"/>
        <v>#VALUE!</v>
      </c>
      <c r="AR20" s="134" t="e">
        <f t="shared" si="0"/>
        <v>#VALUE!</v>
      </c>
      <c r="AS20" s="134" t="e">
        <f t="shared" si="0"/>
        <v>#VALUE!</v>
      </c>
      <c r="AT20" s="134" t="e">
        <f t="shared" si="0"/>
        <v>#VALUE!</v>
      </c>
      <c r="AU20" s="134" t="e">
        <f t="shared" si="0"/>
        <v>#VALUE!</v>
      </c>
      <c r="AV20" s="135" t="e">
        <f t="shared" si="0"/>
        <v>#VALUE!</v>
      </c>
      <c r="AW20" s="134" t="e">
        <f>IF(AW19=1,"日",IF(AW19=2,"月",IF(AW19=3,"火",IF(AW19=4,"水",IF(AW19=5,"木",IF(AW19=6,"金",IF(AW19=0,"","土")))))))</f>
        <v>#VALUE!</v>
      </c>
      <c r="AX20" s="134" t="e">
        <f>IF(AX19=1,"日",IF(AX19=2,"月",IF(AX19=3,"火",IF(AX19=4,"水",IF(AX19=5,"木",IF(AX19=6,"金",IF(AX19=0,"","土")))))))</f>
        <v>#VALUE!</v>
      </c>
      <c r="AY20" s="134" t="e">
        <f>IF(AY19=1,"日",IF(AY19=2,"月",IF(AY19=3,"火",IF(AY19=4,"水",IF(AY19=5,"木",IF(AY19=6,"金",IF(AY19=0,"","土")))))))</f>
        <v>#VALUE!</v>
      </c>
      <c r="AZ20" s="316"/>
      <c r="BA20" s="317"/>
      <c r="BB20" s="322"/>
      <c r="BC20" s="323"/>
      <c r="BD20" s="297"/>
      <c r="BE20" s="298"/>
      <c r="BF20" s="298"/>
      <c r="BG20" s="298"/>
      <c r="BH20" s="299"/>
    </row>
    <row r="21" spans="2:60" ht="20.25" customHeight="1" x14ac:dyDescent="0.4">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t="e">
        <f>IF($BC$3="４週",AZ22/4,IF($BC$3="暦月",(AZ22/($BC$8/7)),""))</f>
        <v>#VALUE!</v>
      </c>
      <c r="BC22" s="245"/>
      <c r="BD22" s="238"/>
      <c r="BE22" s="239"/>
      <c r="BF22" s="239"/>
      <c r="BG22" s="239"/>
      <c r="BH22" s="240"/>
    </row>
    <row r="23" spans="2:60" ht="20.25" customHeight="1" x14ac:dyDescent="0.4">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t="e">
        <f>IF($BC$3="４週",AZ23/4,IF($BC$3="暦月",(AZ23/($BC$8/7)),""))</f>
        <v>#VALUE!</v>
      </c>
      <c r="BC23" s="248"/>
      <c r="BD23" s="241"/>
      <c r="BE23" s="242"/>
      <c r="BF23" s="242"/>
      <c r="BG23" s="242"/>
      <c r="BH23" s="243"/>
    </row>
    <row r="24" spans="2:60" ht="20.25" customHeight="1" x14ac:dyDescent="0.4">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t="e">
        <f>IF($BC$3="４週",AZ25/4,IF($BC$3="暦月",(AZ25/($BC$8/7)),""))</f>
        <v>#VALUE!</v>
      </c>
      <c r="BC25" s="245"/>
      <c r="BD25" s="238"/>
      <c r="BE25" s="239"/>
      <c r="BF25" s="239"/>
      <c r="BG25" s="239"/>
      <c r="BH25" s="240"/>
    </row>
    <row r="26" spans="2:60" ht="20.25" customHeight="1" x14ac:dyDescent="0.4">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t="e">
        <f>IF($BC$3="４週",AZ26/4,IF($BC$3="暦月",(AZ26/($BC$8/7)),""))</f>
        <v>#VALUE!</v>
      </c>
      <c r="BC26" s="248"/>
      <c r="BD26" s="241"/>
      <c r="BE26" s="242"/>
      <c r="BF26" s="242"/>
      <c r="BG26" s="242"/>
      <c r="BH26" s="243"/>
    </row>
    <row r="27" spans="2:60" ht="20.25" customHeight="1" x14ac:dyDescent="0.4">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t="e">
        <f>IF($BC$3="４週",AZ28/4,IF($BC$3="暦月",(AZ28/($BC$8/7)),""))</f>
        <v>#VALUE!</v>
      </c>
      <c r="BC28" s="245"/>
      <c r="BD28" s="238"/>
      <c r="BE28" s="239"/>
      <c r="BF28" s="239"/>
      <c r="BG28" s="239"/>
      <c r="BH28" s="240"/>
    </row>
    <row r="29" spans="2:60" ht="20.25" customHeight="1" x14ac:dyDescent="0.4">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t="e">
        <f>IF($BC$3="４週",AZ29/4,IF($BC$3="暦月",(AZ29/($BC$8/7)),""))</f>
        <v>#VALUE!</v>
      </c>
      <c r="BC29" s="248"/>
      <c r="BD29" s="241"/>
      <c r="BE29" s="242"/>
      <c r="BF29" s="242"/>
      <c r="BG29" s="242"/>
      <c r="BH29" s="243"/>
    </row>
    <row r="30" spans="2:60" ht="20.25" customHeight="1" x14ac:dyDescent="0.4">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t="e">
        <f>IF($BC$3="４週",AZ31/4,IF($BC$3="暦月",(AZ31/($BC$8/7)),""))</f>
        <v>#VALUE!</v>
      </c>
      <c r="BC31" s="245"/>
      <c r="BD31" s="238"/>
      <c r="BE31" s="239"/>
      <c r="BF31" s="239"/>
      <c r="BG31" s="239"/>
      <c r="BH31" s="240"/>
    </row>
    <row r="32" spans="2:60" ht="20.25" customHeight="1" x14ac:dyDescent="0.4">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t="e">
        <f>IF($BC$3="４週",AZ32/4,IF($BC$3="暦月",(AZ32/($BC$8/7)),""))</f>
        <v>#VALUE!</v>
      </c>
      <c r="BC32" s="248"/>
      <c r="BD32" s="241"/>
      <c r="BE32" s="242"/>
      <c r="BF32" s="242"/>
      <c r="BG32" s="242"/>
      <c r="BH32" s="243"/>
    </row>
    <row r="33" spans="2:60" ht="20.25" customHeight="1" x14ac:dyDescent="0.4">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t="e">
        <f>IF($BC$3="４週",AZ34/4,IF($BC$3="暦月",(AZ34/($BC$8/7)),""))</f>
        <v>#VALUE!</v>
      </c>
      <c r="BC34" s="245"/>
      <c r="BD34" s="238"/>
      <c r="BE34" s="239"/>
      <c r="BF34" s="239"/>
      <c r="BG34" s="239"/>
      <c r="BH34" s="240"/>
    </row>
    <row r="35" spans="2:60" ht="20.25" customHeight="1" x14ac:dyDescent="0.4">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t="e">
        <f>IF($BC$3="４週",AZ35/4,IF($BC$3="暦月",(AZ35/($BC$8/7)),""))</f>
        <v>#VALUE!</v>
      </c>
      <c r="BC35" s="248"/>
      <c r="BD35" s="241"/>
      <c r="BE35" s="242"/>
      <c r="BF35" s="242"/>
      <c r="BG35" s="242"/>
      <c r="BH35" s="243"/>
    </row>
    <row r="36" spans="2:60" ht="20.25" customHeight="1" x14ac:dyDescent="0.4">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t="e">
        <f>IF($BC$3="４週",AZ37/4,IF($BC$3="暦月",(AZ37/($BC$8/7)),""))</f>
        <v>#VALUE!</v>
      </c>
      <c r="BC37" s="245"/>
      <c r="BD37" s="238"/>
      <c r="BE37" s="239"/>
      <c r="BF37" s="239"/>
      <c r="BG37" s="239"/>
      <c r="BH37" s="240"/>
    </row>
    <row r="38" spans="2:60" ht="20.25" customHeight="1" x14ac:dyDescent="0.4">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t="e">
        <f>IF($BC$3="４週",AZ38/4,IF($BC$3="暦月",(AZ38/($BC$8/7)),""))</f>
        <v>#VALUE!</v>
      </c>
      <c r="BC38" s="248"/>
      <c r="BD38" s="241"/>
      <c r="BE38" s="242"/>
      <c r="BF38" s="242"/>
      <c r="BG38" s="242"/>
      <c r="BH38" s="243"/>
    </row>
    <row r="39" spans="2:60" ht="20.25" customHeight="1" x14ac:dyDescent="0.4">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t="e">
        <f>IF($BC$3="４週",AZ40/4,IF($BC$3="暦月",(AZ40/($BC$8/7)),""))</f>
        <v>#VALUE!</v>
      </c>
      <c r="BC40" s="245"/>
      <c r="BD40" s="238"/>
      <c r="BE40" s="239"/>
      <c r="BF40" s="239"/>
      <c r="BG40" s="239"/>
      <c r="BH40" s="240"/>
    </row>
    <row r="41" spans="2:60" ht="20.25" customHeight="1" x14ac:dyDescent="0.4">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t="e">
        <f>IF($BC$3="４週",AZ41/4,IF($BC$3="暦月",(AZ41/($BC$8/7)),""))</f>
        <v>#VALUE!</v>
      </c>
      <c r="BC41" s="248"/>
      <c r="BD41" s="241"/>
      <c r="BE41" s="242"/>
      <c r="BF41" s="242"/>
      <c r="BG41" s="242"/>
      <c r="BH41" s="243"/>
    </row>
    <row r="42" spans="2:60" ht="20.25" customHeight="1" x14ac:dyDescent="0.4">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t="e">
        <f>IF($BC$3="４週",AZ43/4,IF($BC$3="暦月",(AZ43/($BC$8/7)),""))</f>
        <v>#VALUE!</v>
      </c>
      <c r="BC43" s="245"/>
      <c r="BD43" s="238"/>
      <c r="BE43" s="239"/>
      <c r="BF43" s="239"/>
      <c r="BG43" s="239"/>
      <c r="BH43" s="240"/>
    </row>
    <row r="44" spans="2:60" ht="20.25" customHeight="1" x14ac:dyDescent="0.4">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t="e">
        <f>IF($BC$3="４週",AZ44/4,IF($BC$3="暦月",(AZ44/($BC$8/7)),""))</f>
        <v>#VALUE!</v>
      </c>
      <c r="BC44" s="248"/>
      <c r="BD44" s="241"/>
      <c r="BE44" s="242"/>
      <c r="BF44" s="242"/>
      <c r="BG44" s="242"/>
      <c r="BH44" s="243"/>
    </row>
    <row r="45" spans="2:60" ht="20.25" customHeight="1" x14ac:dyDescent="0.4">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t="e">
        <f>IF($BC$3="４週",AZ46/4,IF($BC$3="暦月",(AZ46/($BC$8/7)),""))</f>
        <v>#VALUE!</v>
      </c>
      <c r="BC46" s="245"/>
      <c r="BD46" s="238"/>
      <c r="BE46" s="239"/>
      <c r="BF46" s="239"/>
      <c r="BG46" s="239"/>
      <c r="BH46" s="240"/>
    </row>
    <row r="47" spans="2:60" ht="20.25" customHeight="1" x14ac:dyDescent="0.4">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t="e">
        <f>IF($BC$3="４週",AZ47/4,IF($BC$3="暦月",(AZ47/($BC$8/7)),""))</f>
        <v>#VALUE!</v>
      </c>
      <c r="BC47" s="248"/>
      <c r="BD47" s="241"/>
      <c r="BE47" s="242"/>
      <c r="BF47" s="242"/>
      <c r="BG47" s="242"/>
      <c r="BH47" s="243"/>
    </row>
    <row r="48" spans="2:60" ht="20.25" customHeight="1" x14ac:dyDescent="0.4">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t="e">
        <f>IF($BC$3="４週",AZ49/4,IF($BC$3="暦月",(AZ49/($BC$8/7)),""))</f>
        <v>#VALUE!</v>
      </c>
      <c r="BC49" s="245"/>
      <c r="BD49" s="238"/>
      <c r="BE49" s="239"/>
      <c r="BF49" s="239"/>
      <c r="BG49" s="239"/>
      <c r="BH49" s="240"/>
    </row>
    <row r="50" spans="2:60" ht="20.25" customHeight="1" x14ac:dyDescent="0.4">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t="e">
        <f>IF($BC$3="４週",AZ50/4,IF($BC$3="暦月",(AZ50/($BC$8/7)),""))</f>
        <v>#VALUE!</v>
      </c>
      <c r="BC50" s="248"/>
      <c r="BD50" s="241"/>
      <c r="BE50" s="242"/>
      <c r="BF50" s="242"/>
      <c r="BG50" s="242"/>
      <c r="BH50" s="243"/>
    </row>
    <row r="51" spans="2:60" ht="20.25" customHeight="1" x14ac:dyDescent="0.4">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t="e">
        <f>IF($BC$3="４週",AZ52/4,IF($BC$3="暦月",(AZ52/($BC$8/7)),""))</f>
        <v>#VALUE!</v>
      </c>
      <c r="BC52" s="245"/>
      <c r="BD52" s="238"/>
      <c r="BE52" s="239"/>
      <c r="BF52" s="239"/>
      <c r="BG52" s="239"/>
      <c r="BH52" s="240"/>
    </row>
    <row r="53" spans="2:60" ht="20.25" customHeight="1" x14ac:dyDescent="0.4">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t="e">
        <f>IF($BC$3="４週",AZ53/4,IF($BC$3="暦月",(AZ53/($BC$8/7)),""))</f>
        <v>#VALUE!</v>
      </c>
      <c r="BC53" s="248"/>
      <c r="BD53" s="241"/>
      <c r="BE53" s="242"/>
      <c r="BF53" s="242"/>
      <c r="BG53" s="242"/>
      <c r="BH53" s="243"/>
    </row>
    <row r="54" spans="2:60" ht="20.25" customHeight="1" x14ac:dyDescent="0.4">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t="e">
        <f>IF($BC$3="４週",AZ55/4,IF($BC$3="暦月",(AZ55/($BC$8/7)),""))</f>
        <v>#VALUE!</v>
      </c>
      <c r="BC55" s="245"/>
      <c r="BD55" s="238"/>
      <c r="BE55" s="239"/>
      <c r="BF55" s="239"/>
      <c r="BG55" s="239"/>
      <c r="BH55" s="240"/>
    </row>
    <row r="56" spans="2:60" ht="20.25" customHeight="1" x14ac:dyDescent="0.4">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t="e">
        <f>IF($BC$3="４週",AZ56/4,IF($BC$3="暦月",(AZ56/($BC$8/7)),""))</f>
        <v>#VALUE!</v>
      </c>
      <c r="BC56" s="248"/>
      <c r="BD56" s="241"/>
      <c r="BE56" s="242"/>
      <c r="BF56" s="242"/>
      <c r="BG56" s="242"/>
      <c r="BH56" s="243"/>
    </row>
    <row r="57" spans="2:60" ht="20.25" customHeight="1" x14ac:dyDescent="0.4">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t="e">
        <f>IF($BC$3="４週",AZ58/4,IF($BC$3="暦月",(AZ58/($BC$8/7)),""))</f>
        <v>#VALUE!</v>
      </c>
      <c r="BC58" s="245"/>
      <c r="BD58" s="238"/>
      <c r="BE58" s="239"/>
      <c r="BF58" s="239"/>
      <c r="BG58" s="239"/>
      <c r="BH58" s="240"/>
    </row>
    <row r="59" spans="2:60" ht="20.25" customHeight="1" x14ac:dyDescent="0.4">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t="e">
        <f>IF($BC$3="４週",AZ59/4,IF($BC$3="暦月",(AZ59/($BC$8/7)),""))</f>
        <v>#VALUE!</v>
      </c>
      <c r="BC59" s="248"/>
      <c r="BD59" s="241"/>
      <c r="BE59" s="242"/>
      <c r="BF59" s="242"/>
      <c r="BG59" s="242"/>
      <c r="BH59" s="243"/>
    </row>
    <row r="60" spans="2:60" ht="20.25" customHeight="1" x14ac:dyDescent="0.4">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t="e">
        <f>IF($BC$3="４週",AZ61/4,IF($BC$3="暦月",(AZ61/($BC$8/7)),""))</f>
        <v>#VALUE!</v>
      </c>
      <c r="BC61" s="245"/>
      <c r="BD61" s="238"/>
      <c r="BE61" s="239"/>
      <c r="BF61" s="239"/>
      <c r="BG61" s="239"/>
      <c r="BH61" s="240"/>
    </row>
    <row r="62" spans="2:60" ht="20.25" customHeight="1" x14ac:dyDescent="0.4">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t="e">
        <f>IF($BC$3="４週",AZ62/4,IF($BC$3="暦月",(AZ62/($BC$8/7)),""))</f>
        <v>#VALUE!</v>
      </c>
      <c r="BC62" s="248"/>
      <c r="BD62" s="241"/>
      <c r="BE62" s="242"/>
      <c r="BF62" s="242"/>
      <c r="BG62" s="242"/>
      <c r="BH62" s="243"/>
    </row>
    <row r="63" spans="2:60" ht="20.25" customHeight="1" x14ac:dyDescent="0.4">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t="e">
        <f>IF($BC$3="４週",AZ64/4,IF($BC$3="暦月",(AZ64/($BC$8/7)),""))</f>
        <v>#VALUE!</v>
      </c>
      <c r="BC64" s="245"/>
      <c r="BD64" s="238"/>
      <c r="BE64" s="239"/>
      <c r="BF64" s="239"/>
      <c r="BG64" s="239"/>
      <c r="BH64" s="240"/>
    </row>
    <row r="65" spans="2:60" ht="20.25" customHeight="1" x14ac:dyDescent="0.4">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t="e">
        <f>IF($BC$3="４週",AZ65/4,IF($BC$3="暦月",(AZ65/($BC$8/7)),""))</f>
        <v>#VALUE!</v>
      </c>
      <c r="BC65" s="248"/>
      <c r="BD65" s="241"/>
      <c r="BE65" s="242"/>
      <c r="BF65" s="242"/>
      <c r="BG65" s="242"/>
      <c r="BH65" s="243"/>
    </row>
    <row r="66" spans="2:60" ht="20.25" customHeight="1" x14ac:dyDescent="0.4">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t="e">
        <f>IF($BC$3="４週",AZ67/4,IF($BC$3="暦月",(AZ67/($BC$8/7)),""))</f>
        <v>#VALUE!</v>
      </c>
      <c r="BC67" s="245"/>
      <c r="BD67" s="238"/>
      <c r="BE67" s="239"/>
      <c r="BF67" s="239"/>
      <c r="BG67" s="239"/>
      <c r="BH67" s="240"/>
    </row>
    <row r="68" spans="2:60" ht="20.25" customHeight="1" thickBot="1" x14ac:dyDescent="0.45">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t="e">
        <f>IF($BC$3="４週",AZ68/4,IF($BC$3="暦月",(AZ68/($BC$8/7)),""))</f>
        <v>#VALUE!</v>
      </c>
      <c r="BC68" s="248"/>
      <c r="BD68" s="238"/>
      <c r="BE68" s="239"/>
      <c r="BF68" s="239"/>
      <c r="BG68" s="239"/>
      <c r="BH68" s="240"/>
    </row>
    <row r="69" spans="2:60" ht="20.25" customHeight="1" x14ac:dyDescent="0.4">
      <c r="B69" s="368" t="s">
        <v>229</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x14ac:dyDescent="0.4">
      <c r="B70" s="371" t="s">
        <v>230</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
      <c r="B71" s="371" t="s">
        <v>231</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x14ac:dyDescent="0.4">
      <c r="B72" s="371" t="s">
        <v>232</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x14ac:dyDescent="0.4">
      <c r="B73" s="371" t="s">
        <v>233</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x14ac:dyDescent="0.4">
      <c r="B74" s="371" t="s">
        <v>234</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x14ac:dyDescent="0.45">
      <c r="B75" s="365" t="s">
        <v>235</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Y23">
    <cfRule type="expression" dxfId="133" priority="153">
      <formula>OR(U$69=$B22,U$70=$B22)</formula>
    </cfRule>
  </conditionalFormatting>
  <conditionalFormatting sqref="U26:AY26">
    <cfRule type="expression" dxfId="132" priority="143">
      <formula>OR(U$69=$B25,U$70=$B25)</formula>
    </cfRule>
  </conditionalFormatting>
  <conditionalFormatting sqref="U29:AY29">
    <cfRule type="expression" dxfId="131" priority="133">
      <formula>OR(U$69=$B28,U$70=$B28)</formula>
    </cfRule>
  </conditionalFormatting>
  <conditionalFormatting sqref="U32:AY32">
    <cfRule type="expression" dxfId="130" priority="123">
      <formula>OR(U$69=$B31,U$70=$B31)</formula>
    </cfRule>
  </conditionalFormatting>
  <conditionalFormatting sqref="U35:AY35">
    <cfRule type="expression" dxfId="129" priority="113">
      <formula>OR(U$69=$B34,U$70=$B34)</formula>
    </cfRule>
  </conditionalFormatting>
  <conditionalFormatting sqref="U38:AY38">
    <cfRule type="expression" dxfId="128" priority="103">
      <formula>OR(U$69=$B37,U$70=$B37)</formula>
    </cfRule>
  </conditionalFormatting>
  <conditionalFormatting sqref="U41:AY41">
    <cfRule type="expression" dxfId="127" priority="93">
      <formula>OR(U$69=$B40,U$70=$B40)</formula>
    </cfRule>
  </conditionalFormatting>
  <conditionalFormatting sqref="U44:AY44">
    <cfRule type="expression" dxfId="126" priority="83">
      <formula>OR(U$69=$B43,U$70=$B43)</formula>
    </cfRule>
  </conditionalFormatting>
  <conditionalFormatting sqref="U47:AY47">
    <cfRule type="expression" dxfId="125" priority="73">
      <formula>OR(U$69=$B46,U$70=$B46)</formula>
    </cfRule>
  </conditionalFormatting>
  <conditionalFormatting sqref="U50:AY50">
    <cfRule type="expression" dxfId="124" priority="63">
      <formula>OR(U$69=$B49,U$70=$B49)</formula>
    </cfRule>
  </conditionalFormatting>
  <conditionalFormatting sqref="U53:AY53">
    <cfRule type="expression" dxfId="123" priority="53">
      <formula>OR(U$69=$B52,U$70=$B52)</formula>
    </cfRule>
  </conditionalFormatting>
  <conditionalFormatting sqref="U56:AY56">
    <cfRule type="expression" dxfId="122" priority="43">
      <formula>OR(U$69=$B55,U$70=$B55)</formula>
    </cfRule>
  </conditionalFormatting>
  <conditionalFormatting sqref="U59:AY59">
    <cfRule type="expression" dxfId="121" priority="33">
      <formula>OR(U$69=$B58,U$70=$B58)</formula>
    </cfRule>
  </conditionalFormatting>
  <conditionalFormatting sqref="U62:AY62">
    <cfRule type="expression" dxfId="120" priority="23">
      <formula>OR(U$69=$B61,U$70=$B61)</formula>
    </cfRule>
  </conditionalFormatting>
  <conditionalFormatting sqref="U65:AY65">
    <cfRule type="expression" dxfId="119" priority="13">
      <formula>OR(U$69=$B64,U$70=$B64)</formula>
    </cfRule>
  </conditionalFormatting>
  <conditionalFormatting sqref="U68:AY68">
    <cfRule type="expression" dxfId="118" priority="3">
      <formula>OR(U$69=$B67,U$70=$B67)</formula>
    </cfRule>
  </conditionalFormatting>
  <conditionalFormatting sqref="U69:BA75">
    <cfRule type="expression" dxfId="117" priority="1">
      <formula>INDIRECT(ADDRESS(ROW(),COLUMN()))=TRUNC(INDIRECT(ADDRESS(ROW(),COLUMN())))</formula>
    </cfRule>
  </conditionalFormatting>
  <conditionalFormatting sqref="U22:BC23">
    <cfRule type="expression" dxfId="116" priority="152">
      <formula>INDIRECT(ADDRESS(ROW(),COLUMN()))=TRUNC(INDIRECT(ADDRESS(ROW(),COLUMN())))</formula>
    </cfRule>
  </conditionalFormatting>
  <conditionalFormatting sqref="U25:BC26">
    <cfRule type="expression" dxfId="115" priority="142">
      <formula>INDIRECT(ADDRESS(ROW(),COLUMN()))=TRUNC(INDIRECT(ADDRESS(ROW(),COLUMN())))</formula>
    </cfRule>
  </conditionalFormatting>
  <conditionalFormatting sqref="U28:BC29">
    <cfRule type="expression" dxfId="114" priority="132">
      <formula>INDIRECT(ADDRESS(ROW(),COLUMN()))=TRUNC(INDIRECT(ADDRESS(ROW(),COLUMN())))</formula>
    </cfRule>
  </conditionalFormatting>
  <conditionalFormatting sqref="U31:BC32">
    <cfRule type="expression" dxfId="113" priority="122">
      <formula>INDIRECT(ADDRESS(ROW(),COLUMN()))=TRUNC(INDIRECT(ADDRESS(ROW(),COLUMN())))</formula>
    </cfRule>
  </conditionalFormatting>
  <conditionalFormatting sqref="U34:BC35">
    <cfRule type="expression" dxfId="112" priority="112">
      <formula>INDIRECT(ADDRESS(ROW(),COLUMN()))=TRUNC(INDIRECT(ADDRESS(ROW(),COLUMN())))</formula>
    </cfRule>
  </conditionalFormatting>
  <conditionalFormatting sqref="U37:BC38">
    <cfRule type="expression" dxfId="111" priority="102">
      <formula>INDIRECT(ADDRESS(ROW(),COLUMN()))=TRUNC(INDIRECT(ADDRESS(ROW(),COLUMN())))</formula>
    </cfRule>
  </conditionalFormatting>
  <conditionalFormatting sqref="U40:BC41">
    <cfRule type="expression" dxfId="110" priority="92">
      <formula>INDIRECT(ADDRESS(ROW(),COLUMN()))=TRUNC(INDIRECT(ADDRESS(ROW(),COLUMN())))</formula>
    </cfRule>
  </conditionalFormatting>
  <conditionalFormatting sqref="U43:BC44">
    <cfRule type="expression" dxfId="109" priority="82">
      <formula>INDIRECT(ADDRESS(ROW(),COLUMN()))=TRUNC(INDIRECT(ADDRESS(ROW(),COLUMN())))</formula>
    </cfRule>
  </conditionalFormatting>
  <conditionalFormatting sqref="U46:BC47">
    <cfRule type="expression" dxfId="108" priority="72">
      <formula>INDIRECT(ADDRESS(ROW(),COLUMN()))=TRUNC(INDIRECT(ADDRESS(ROW(),COLUMN())))</formula>
    </cfRule>
  </conditionalFormatting>
  <conditionalFormatting sqref="U49:BC50">
    <cfRule type="expression" dxfId="107" priority="62">
      <formula>INDIRECT(ADDRESS(ROW(),COLUMN()))=TRUNC(INDIRECT(ADDRESS(ROW(),COLUMN())))</formula>
    </cfRule>
  </conditionalFormatting>
  <conditionalFormatting sqref="U52:BC53">
    <cfRule type="expression" dxfId="106" priority="52">
      <formula>INDIRECT(ADDRESS(ROW(),COLUMN()))=TRUNC(INDIRECT(ADDRESS(ROW(),COLUMN())))</formula>
    </cfRule>
  </conditionalFormatting>
  <conditionalFormatting sqref="U55:BC56">
    <cfRule type="expression" dxfId="105" priority="42">
      <formula>INDIRECT(ADDRESS(ROW(),COLUMN()))=TRUNC(INDIRECT(ADDRESS(ROW(),COLUMN())))</formula>
    </cfRule>
  </conditionalFormatting>
  <conditionalFormatting sqref="U58:BC59">
    <cfRule type="expression" dxfId="104" priority="32">
      <formula>INDIRECT(ADDRESS(ROW(),COLUMN()))=TRUNC(INDIRECT(ADDRESS(ROW(),COLUMN())))</formula>
    </cfRule>
  </conditionalFormatting>
  <conditionalFormatting sqref="U61:BC62">
    <cfRule type="expression" dxfId="103" priority="22">
      <formula>INDIRECT(ADDRESS(ROW(),COLUMN()))=TRUNC(INDIRECT(ADDRESS(ROW(),COLUMN())))</formula>
    </cfRule>
  </conditionalFormatting>
  <conditionalFormatting sqref="U64:BC65">
    <cfRule type="expression" dxfId="102" priority="12">
      <formula>INDIRECT(ADDRESS(ROW(),COLUMN()))=TRUNC(INDIRECT(ADDRESS(ROW(),COLUMN())))</formula>
    </cfRule>
  </conditionalFormatting>
  <conditionalFormatting sqref="U67:BC68">
    <cfRule type="expression" dxfId="101" priority="2">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254</v>
      </c>
      <c r="D1" s="5"/>
      <c r="E1" s="5"/>
      <c r="F1" s="5"/>
      <c r="G1" s="5"/>
      <c r="H1" s="5"/>
      <c r="K1" s="7" t="s">
        <v>0</v>
      </c>
      <c r="N1" s="5"/>
      <c r="O1" s="5"/>
      <c r="P1" s="5"/>
      <c r="Q1" s="5"/>
      <c r="R1" s="5"/>
      <c r="S1" s="5"/>
      <c r="T1" s="5"/>
      <c r="U1" s="5"/>
      <c r="AQ1" s="9" t="s">
        <v>30</v>
      </c>
      <c r="AR1" s="281" t="s">
        <v>196</v>
      </c>
      <c r="AS1" s="282"/>
      <c r="AT1" s="282"/>
      <c r="AU1" s="282"/>
      <c r="AV1" s="282"/>
      <c r="AW1" s="282"/>
      <c r="AX1" s="282"/>
      <c r="AY1" s="282"/>
      <c r="AZ1" s="282"/>
      <c r="BA1" s="282"/>
      <c r="BB1" s="282"/>
      <c r="BC1" s="282"/>
      <c r="BD1" s="282"/>
      <c r="BE1" s="282"/>
      <c r="BF1" s="282"/>
      <c r="BG1" s="282"/>
      <c r="BH1" s="9" t="s">
        <v>2</v>
      </c>
    </row>
    <row r="2" spans="2:65" s="8" customFormat="1" ht="20.25" customHeight="1" x14ac:dyDescent="0.4">
      <c r="H2" s="7"/>
      <c r="K2" s="7"/>
      <c r="L2" s="7"/>
      <c r="N2" s="9"/>
      <c r="O2" s="9"/>
      <c r="P2" s="9"/>
      <c r="Q2" s="9"/>
      <c r="R2" s="9"/>
      <c r="S2" s="9"/>
      <c r="T2" s="9"/>
      <c r="U2" s="9"/>
      <c r="Z2" s="112" t="s">
        <v>27</v>
      </c>
      <c r="AA2" s="283"/>
      <c r="AB2" s="283"/>
      <c r="AC2" s="112" t="s">
        <v>28</v>
      </c>
      <c r="AD2" s="284" t="str">
        <f>IF(AA2=0,"",YEAR(DATE(2018+AA2,1,1)))</f>
        <v/>
      </c>
      <c r="AE2" s="284"/>
      <c r="AF2" s="113" t="s">
        <v>29</v>
      </c>
      <c r="AG2" s="113" t="s">
        <v>1</v>
      </c>
      <c r="AH2" s="283"/>
      <c r="AI2" s="283"/>
      <c r="AJ2" s="113" t="s">
        <v>24</v>
      </c>
      <c r="AQ2" s="9" t="s">
        <v>31</v>
      </c>
      <c r="AR2" s="283"/>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85" t="s">
        <v>255</v>
      </c>
      <c r="BD3" s="286"/>
      <c r="BE3" s="286"/>
      <c r="BF3" s="287"/>
      <c r="BG3" s="9"/>
    </row>
    <row r="4" spans="2:65" s="8" customFormat="1" ht="20.25" customHeight="1" x14ac:dyDescent="0.4">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190</v>
      </c>
      <c r="AN6" s="6"/>
      <c r="AO6" s="6"/>
      <c r="AP6" s="6"/>
      <c r="AQ6" s="6"/>
      <c r="AR6" s="6"/>
      <c r="AS6" s="6"/>
      <c r="AU6" s="111"/>
      <c r="AV6" s="111"/>
      <c r="AW6" s="2"/>
      <c r="AX6" s="6"/>
      <c r="AY6" s="259"/>
      <c r="AZ6" s="260"/>
      <c r="BA6" s="2" t="s">
        <v>22</v>
      </c>
      <c r="BB6" s="6"/>
      <c r="BC6" s="259"/>
      <c r="BD6" s="26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t="e">
        <f>DAY(EOMONTH(DATE(AD2,AH2,1),0))</f>
        <v>#VALUE!</v>
      </c>
      <c r="BD8" s="26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219</v>
      </c>
      <c r="AO10" s="66"/>
      <c r="AP10" s="77"/>
      <c r="AQ10" s="66"/>
      <c r="AR10" s="70"/>
      <c r="AS10" s="70"/>
      <c r="AT10" s="77"/>
      <c r="AU10" s="66"/>
      <c r="AV10" s="78"/>
      <c r="AW10" s="78"/>
      <c r="AX10" s="78"/>
      <c r="AY10" s="66"/>
      <c r="AZ10" s="66"/>
      <c r="BA10" s="67" t="s">
        <v>238</v>
      </c>
      <c r="BB10" s="66"/>
      <c r="BC10" s="259"/>
      <c r="BD10" s="260"/>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221</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c r="BC13" s="289"/>
      <c r="BD13" s="290"/>
      <c r="BE13" s="76" t="s">
        <v>17</v>
      </c>
      <c r="BF13" s="288"/>
      <c r="BG13" s="289"/>
      <c r="BH13" s="290"/>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c r="BC14" s="289"/>
      <c r="BD14" s="290"/>
      <c r="BE14" s="76" t="s">
        <v>17</v>
      </c>
      <c r="BF14" s="288"/>
      <c r="BG14" s="289"/>
      <c r="BH14" s="290"/>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0" t="s">
        <v>20</v>
      </c>
      <c r="C16" s="291" t="s">
        <v>222</v>
      </c>
      <c r="D16" s="292"/>
      <c r="E16" s="303"/>
      <c r="F16" s="173"/>
      <c r="G16" s="176"/>
      <c r="H16" s="306" t="s">
        <v>223</v>
      </c>
      <c r="I16" s="309" t="s">
        <v>224</v>
      </c>
      <c r="J16" s="292"/>
      <c r="K16" s="292"/>
      <c r="L16" s="303"/>
      <c r="M16" s="309" t="s">
        <v>225</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226</v>
      </c>
      <c r="AJ16" s="116"/>
      <c r="AK16" s="116"/>
      <c r="AL16" s="116"/>
      <c r="AM16" s="116"/>
      <c r="AN16" s="116" t="s">
        <v>186</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227</v>
      </c>
      <c r="BC16" s="319"/>
      <c r="BD16" s="291" t="s">
        <v>228</v>
      </c>
      <c r="BE16" s="292"/>
      <c r="BF16" s="292"/>
      <c r="BG16" s="292"/>
      <c r="BH16" s="293"/>
    </row>
    <row r="17" spans="2:60" ht="20.25" customHeight="1" x14ac:dyDescent="0.4">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e">
        <f>IF($BC$3="暦月",IF(DAY(DATE($AD$2,$AH$2,29))=29,29,""),"")</f>
        <v>#VALUE!</v>
      </c>
      <c r="AX18" s="131" t="e">
        <f>IF($BC$3="暦月",IF(DAY(DATE($AD$2,$AH$2,30))=30,30,""),"")</f>
        <v>#VALUE!</v>
      </c>
      <c r="AY18" s="132" t="e">
        <f>IF($BC$3="暦月",IF(DAY(DATE($AD$2,$AH$2,31))=31,31,""),"")</f>
        <v>#VALUE!</v>
      </c>
      <c r="AZ18" s="314"/>
      <c r="BA18" s="315"/>
      <c r="BB18" s="320"/>
      <c r="BC18" s="321"/>
      <c r="BD18" s="294"/>
      <c r="BE18" s="295"/>
      <c r="BF18" s="295"/>
      <c r="BG18" s="295"/>
      <c r="BH18" s="296"/>
    </row>
    <row r="19" spans="2:60" ht="20.25" hidden="1" customHeight="1" x14ac:dyDescent="0.4">
      <c r="B19" s="301"/>
      <c r="C19" s="294"/>
      <c r="D19" s="295"/>
      <c r="E19" s="304"/>
      <c r="F19" s="174"/>
      <c r="G19" s="177"/>
      <c r="H19" s="307"/>
      <c r="I19" s="310"/>
      <c r="J19" s="295"/>
      <c r="K19" s="295"/>
      <c r="L19" s="304"/>
      <c r="M19" s="310"/>
      <c r="N19" s="295"/>
      <c r="O19" s="304"/>
      <c r="P19" s="310"/>
      <c r="Q19" s="295"/>
      <c r="R19" s="295"/>
      <c r="S19" s="295"/>
      <c r="T19" s="296"/>
      <c r="U19" s="126" t="e">
        <f>WEEKDAY(DATE($AD$2,$AH$2,1))</f>
        <v>#VALUE!</v>
      </c>
      <c r="V19" s="127" t="e">
        <f>WEEKDAY(DATE($AD$2,$AH$2,2))</f>
        <v>#VALUE!</v>
      </c>
      <c r="W19" s="127" t="e">
        <f>WEEKDAY(DATE($AD$2,$AH$2,3))</f>
        <v>#VALUE!</v>
      </c>
      <c r="X19" s="127" t="e">
        <f>WEEKDAY(DATE($AD$2,$AH$2,4))</f>
        <v>#VALUE!</v>
      </c>
      <c r="Y19" s="127" t="e">
        <f>WEEKDAY(DATE($AD$2,$AH$2,5))</f>
        <v>#VALUE!</v>
      </c>
      <c r="Z19" s="127" t="e">
        <f>WEEKDAY(DATE($AD$2,$AH$2,6))</f>
        <v>#VALUE!</v>
      </c>
      <c r="AA19" s="128" t="e">
        <f>WEEKDAY(DATE($AD$2,$AH$2,7))</f>
        <v>#VALUE!</v>
      </c>
      <c r="AB19" s="129" t="e">
        <f>WEEKDAY(DATE($AD$2,$AH$2,8))</f>
        <v>#VALUE!</v>
      </c>
      <c r="AC19" s="127" t="e">
        <f>WEEKDAY(DATE($AD$2,$AH$2,9))</f>
        <v>#VALUE!</v>
      </c>
      <c r="AD19" s="127" t="e">
        <f>WEEKDAY(DATE($AD$2,$AH$2,10))</f>
        <v>#VALUE!</v>
      </c>
      <c r="AE19" s="127" t="e">
        <f>WEEKDAY(DATE($AD$2,$AH$2,11))</f>
        <v>#VALUE!</v>
      </c>
      <c r="AF19" s="127" t="e">
        <f>WEEKDAY(DATE($AD$2,$AH$2,12))</f>
        <v>#VALUE!</v>
      </c>
      <c r="AG19" s="127" t="e">
        <f>WEEKDAY(DATE($AD$2,$AH$2,13))</f>
        <v>#VALUE!</v>
      </c>
      <c r="AH19" s="128" t="e">
        <f>WEEKDAY(DATE($AD$2,$AH$2,14))</f>
        <v>#VALUE!</v>
      </c>
      <c r="AI19" s="129" t="e">
        <f>WEEKDAY(DATE($AD$2,$AH$2,15))</f>
        <v>#VALUE!</v>
      </c>
      <c r="AJ19" s="127" t="e">
        <f>WEEKDAY(DATE($AD$2,$AH$2,16))</f>
        <v>#VALUE!</v>
      </c>
      <c r="AK19" s="127" t="e">
        <f>WEEKDAY(DATE($AD$2,$AH$2,17))</f>
        <v>#VALUE!</v>
      </c>
      <c r="AL19" s="127" t="e">
        <f>WEEKDAY(DATE($AD$2,$AH$2,18))</f>
        <v>#VALUE!</v>
      </c>
      <c r="AM19" s="127" t="e">
        <f>WEEKDAY(DATE($AD$2,$AH$2,19))</f>
        <v>#VALUE!</v>
      </c>
      <c r="AN19" s="127" t="e">
        <f>WEEKDAY(DATE($AD$2,$AH$2,20))</f>
        <v>#VALUE!</v>
      </c>
      <c r="AO19" s="128" t="e">
        <f>WEEKDAY(DATE($AD$2,$AH$2,21))</f>
        <v>#VALUE!</v>
      </c>
      <c r="AP19" s="129" t="e">
        <f>WEEKDAY(DATE($AD$2,$AH$2,22))</f>
        <v>#VALUE!</v>
      </c>
      <c r="AQ19" s="127" t="e">
        <f>WEEKDAY(DATE($AD$2,$AH$2,23))</f>
        <v>#VALUE!</v>
      </c>
      <c r="AR19" s="127" t="e">
        <f>WEEKDAY(DATE($AD$2,$AH$2,24))</f>
        <v>#VALUE!</v>
      </c>
      <c r="AS19" s="127" t="e">
        <f>WEEKDAY(DATE($AD$2,$AH$2,25))</f>
        <v>#VALUE!</v>
      </c>
      <c r="AT19" s="127" t="e">
        <f>WEEKDAY(DATE($AD$2,$AH$2,26))</f>
        <v>#VALUE!</v>
      </c>
      <c r="AU19" s="127" t="e">
        <f>WEEKDAY(DATE($AD$2,$AH$2,27))</f>
        <v>#VALUE!</v>
      </c>
      <c r="AV19" s="128" t="e">
        <f>WEEKDAY(DATE($AD$2,$AH$2,28))</f>
        <v>#VALUE!</v>
      </c>
      <c r="AW19" s="129" t="e">
        <f>IF(AW18=29,WEEKDAY(DATE($AD$2,$AH$2,29)),0)</f>
        <v>#VALUE!</v>
      </c>
      <c r="AX19" s="127" t="e">
        <f>IF(AX18=30,WEEKDAY(DATE($AD$2,$AH$2,30)),0)</f>
        <v>#VALUE!</v>
      </c>
      <c r="AY19" s="128" t="e">
        <f>IF(AY18=31,WEEKDAY(DATE($AD$2,$AH$2,31)),0)</f>
        <v>#VALUE!</v>
      </c>
      <c r="AZ19" s="314"/>
      <c r="BA19" s="315"/>
      <c r="BB19" s="320"/>
      <c r="BC19" s="321"/>
      <c r="BD19" s="294"/>
      <c r="BE19" s="295"/>
      <c r="BF19" s="295"/>
      <c r="BG19" s="295"/>
      <c r="BH19" s="296"/>
    </row>
    <row r="20" spans="2:60" ht="20.25" customHeight="1" thickBot="1" x14ac:dyDescent="0.45">
      <c r="B20" s="302"/>
      <c r="C20" s="297"/>
      <c r="D20" s="298"/>
      <c r="E20" s="305"/>
      <c r="F20" s="175"/>
      <c r="G20" s="178"/>
      <c r="H20" s="308"/>
      <c r="I20" s="311"/>
      <c r="J20" s="298"/>
      <c r="K20" s="298"/>
      <c r="L20" s="305"/>
      <c r="M20" s="311"/>
      <c r="N20" s="298"/>
      <c r="O20" s="305"/>
      <c r="P20" s="311"/>
      <c r="Q20" s="298"/>
      <c r="R20" s="298"/>
      <c r="S20" s="298"/>
      <c r="T20" s="299"/>
      <c r="U20" s="133" t="e">
        <f>IF(U19=1,"日",IF(U19=2,"月",IF(U19=3,"火",IF(U19=4,"水",IF(U19=5,"木",IF(U19=6,"金","土"))))))</f>
        <v>#VALUE!</v>
      </c>
      <c r="V20" s="134" t="e">
        <f t="shared" ref="V20:AV20" si="0">IF(V19=1,"日",IF(V19=2,"月",IF(V19=3,"火",IF(V19=4,"水",IF(V19=5,"木",IF(V19=6,"金","土"))))))</f>
        <v>#VALUE!</v>
      </c>
      <c r="W20" s="134" t="e">
        <f t="shared" si="0"/>
        <v>#VALUE!</v>
      </c>
      <c r="X20" s="134" t="e">
        <f t="shared" si="0"/>
        <v>#VALUE!</v>
      </c>
      <c r="Y20" s="134" t="e">
        <f t="shared" si="0"/>
        <v>#VALUE!</v>
      </c>
      <c r="Z20" s="134" t="e">
        <f t="shared" si="0"/>
        <v>#VALUE!</v>
      </c>
      <c r="AA20" s="135" t="e">
        <f t="shared" si="0"/>
        <v>#VALUE!</v>
      </c>
      <c r="AB20" s="136" t="e">
        <f>IF(AB19=1,"日",IF(AB19=2,"月",IF(AB19=3,"火",IF(AB19=4,"水",IF(AB19=5,"木",IF(AB19=6,"金","土"))))))</f>
        <v>#VALUE!</v>
      </c>
      <c r="AC20" s="134" t="e">
        <f t="shared" si="0"/>
        <v>#VALUE!</v>
      </c>
      <c r="AD20" s="134" t="e">
        <f t="shared" si="0"/>
        <v>#VALUE!</v>
      </c>
      <c r="AE20" s="134" t="e">
        <f t="shared" si="0"/>
        <v>#VALUE!</v>
      </c>
      <c r="AF20" s="134" t="e">
        <f t="shared" si="0"/>
        <v>#VALUE!</v>
      </c>
      <c r="AG20" s="134" t="e">
        <f t="shared" si="0"/>
        <v>#VALUE!</v>
      </c>
      <c r="AH20" s="135" t="e">
        <f t="shared" si="0"/>
        <v>#VALUE!</v>
      </c>
      <c r="AI20" s="136" t="e">
        <f>IF(AI19=1,"日",IF(AI19=2,"月",IF(AI19=3,"火",IF(AI19=4,"水",IF(AI19=5,"木",IF(AI19=6,"金","土"))))))</f>
        <v>#VALUE!</v>
      </c>
      <c r="AJ20" s="134" t="e">
        <f t="shared" si="0"/>
        <v>#VALUE!</v>
      </c>
      <c r="AK20" s="134" t="e">
        <f t="shared" si="0"/>
        <v>#VALUE!</v>
      </c>
      <c r="AL20" s="134" t="e">
        <f t="shared" si="0"/>
        <v>#VALUE!</v>
      </c>
      <c r="AM20" s="134" t="e">
        <f t="shared" si="0"/>
        <v>#VALUE!</v>
      </c>
      <c r="AN20" s="134" t="e">
        <f t="shared" si="0"/>
        <v>#VALUE!</v>
      </c>
      <c r="AO20" s="135" t="e">
        <f t="shared" si="0"/>
        <v>#VALUE!</v>
      </c>
      <c r="AP20" s="136" t="e">
        <f>IF(AP19=1,"日",IF(AP19=2,"月",IF(AP19=3,"火",IF(AP19=4,"水",IF(AP19=5,"木",IF(AP19=6,"金","土"))))))</f>
        <v>#VALUE!</v>
      </c>
      <c r="AQ20" s="134" t="e">
        <f t="shared" si="0"/>
        <v>#VALUE!</v>
      </c>
      <c r="AR20" s="134" t="e">
        <f t="shared" si="0"/>
        <v>#VALUE!</v>
      </c>
      <c r="AS20" s="134" t="e">
        <f t="shared" si="0"/>
        <v>#VALUE!</v>
      </c>
      <c r="AT20" s="134" t="e">
        <f t="shared" si="0"/>
        <v>#VALUE!</v>
      </c>
      <c r="AU20" s="134" t="e">
        <f t="shared" si="0"/>
        <v>#VALUE!</v>
      </c>
      <c r="AV20" s="135" t="e">
        <f t="shared" si="0"/>
        <v>#VALUE!</v>
      </c>
      <c r="AW20" s="134" t="e">
        <f>IF(AW19=1,"日",IF(AW19=2,"月",IF(AW19=3,"火",IF(AW19=4,"水",IF(AW19=5,"木",IF(AW19=6,"金",IF(AW19=0,"","土")))))))</f>
        <v>#VALUE!</v>
      </c>
      <c r="AX20" s="134" t="e">
        <f>IF(AX19=1,"日",IF(AX19=2,"月",IF(AX19=3,"火",IF(AX19=4,"水",IF(AX19=5,"木",IF(AX19=6,"金",IF(AX19=0,"","土")))))))</f>
        <v>#VALUE!</v>
      </c>
      <c r="AY20" s="134" t="e">
        <f>IF(AY19=1,"日",IF(AY19=2,"月",IF(AY19=3,"火",IF(AY19=4,"水",IF(AY19=5,"木",IF(AY19=6,"金",IF(AY19=0,"","土")))))))</f>
        <v>#VALUE!</v>
      </c>
      <c r="AZ20" s="316"/>
      <c r="BA20" s="317"/>
      <c r="BB20" s="322"/>
      <c r="BC20" s="323"/>
      <c r="BD20" s="297"/>
      <c r="BE20" s="298"/>
      <c r="BF20" s="298"/>
      <c r="BG20" s="298"/>
      <c r="BH20" s="299"/>
    </row>
    <row r="21" spans="2:60" ht="20.25" customHeight="1" x14ac:dyDescent="0.4">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t="e">
        <f>IF($BC$3="４週",AZ22/4,IF($BC$3="暦月",(AZ22/($BC$8/7)),""))</f>
        <v>#VALUE!</v>
      </c>
      <c r="BC22" s="245"/>
      <c r="BD22" s="238"/>
      <c r="BE22" s="239"/>
      <c r="BF22" s="239"/>
      <c r="BG22" s="239"/>
      <c r="BH22" s="240"/>
    </row>
    <row r="23" spans="2:60" ht="20.25" customHeight="1" x14ac:dyDescent="0.4">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t="e">
        <f>IF($BC$3="４週",AZ23/4,IF($BC$3="暦月",(AZ23/($BC$8/7)),""))</f>
        <v>#VALUE!</v>
      </c>
      <c r="BC23" s="248"/>
      <c r="BD23" s="241"/>
      <c r="BE23" s="242"/>
      <c r="BF23" s="242"/>
      <c r="BG23" s="242"/>
      <c r="BH23" s="243"/>
    </row>
    <row r="24" spans="2:60" ht="20.25" customHeight="1" x14ac:dyDescent="0.4">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t="e">
        <f>IF($BC$3="４週",AZ25/4,IF($BC$3="暦月",(AZ25/($BC$8/7)),""))</f>
        <v>#VALUE!</v>
      </c>
      <c r="BC25" s="245"/>
      <c r="BD25" s="238"/>
      <c r="BE25" s="239"/>
      <c r="BF25" s="239"/>
      <c r="BG25" s="239"/>
      <c r="BH25" s="240"/>
    </row>
    <row r="26" spans="2:60" ht="20.25" customHeight="1" x14ac:dyDescent="0.4">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t="e">
        <f>IF($BC$3="４週",AZ26/4,IF($BC$3="暦月",(AZ26/($BC$8/7)),""))</f>
        <v>#VALUE!</v>
      </c>
      <c r="BC26" s="248"/>
      <c r="BD26" s="241"/>
      <c r="BE26" s="242"/>
      <c r="BF26" s="242"/>
      <c r="BG26" s="242"/>
      <c r="BH26" s="243"/>
    </row>
    <row r="27" spans="2:60" ht="20.25" customHeight="1" x14ac:dyDescent="0.4">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t="e">
        <f>IF($BC$3="４週",AZ28/4,IF($BC$3="暦月",(AZ28/($BC$8/7)),""))</f>
        <v>#VALUE!</v>
      </c>
      <c r="BC28" s="245"/>
      <c r="BD28" s="238"/>
      <c r="BE28" s="239"/>
      <c r="BF28" s="239"/>
      <c r="BG28" s="239"/>
      <c r="BH28" s="240"/>
    </row>
    <row r="29" spans="2:60" ht="20.25" customHeight="1" x14ac:dyDescent="0.4">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t="e">
        <f>IF($BC$3="４週",AZ29/4,IF($BC$3="暦月",(AZ29/($BC$8/7)),""))</f>
        <v>#VALUE!</v>
      </c>
      <c r="BC29" s="248"/>
      <c r="BD29" s="241"/>
      <c r="BE29" s="242"/>
      <c r="BF29" s="242"/>
      <c r="BG29" s="242"/>
      <c r="BH29" s="243"/>
    </row>
    <row r="30" spans="2:60" ht="20.25" customHeight="1" x14ac:dyDescent="0.4">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t="e">
        <f>IF($BC$3="４週",AZ31/4,IF($BC$3="暦月",(AZ31/($BC$8/7)),""))</f>
        <v>#VALUE!</v>
      </c>
      <c r="BC31" s="245"/>
      <c r="BD31" s="238"/>
      <c r="BE31" s="239"/>
      <c r="BF31" s="239"/>
      <c r="BG31" s="239"/>
      <c r="BH31" s="240"/>
    </row>
    <row r="32" spans="2:60" ht="20.25" customHeight="1" x14ac:dyDescent="0.4">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t="e">
        <f>IF($BC$3="４週",AZ32/4,IF($BC$3="暦月",(AZ32/($BC$8/7)),""))</f>
        <v>#VALUE!</v>
      </c>
      <c r="BC32" s="248"/>
      <c r="BD32" s="241"/>
      <c r="BE32" s="242"/>
      <c r="BF32" s="242"/>
      <c r="BG32" s="242"/>
      <c r="BH32" s="243"/>
    </row>
    <row r="33" spans="2:60" ht="20.25" customHeight="1" x14ac:dyDescent="0.4">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t="e">
        <f>IF($BC$3="４週",AZ34/4,IF($BC$3="暦月",(AZ34/($BC$8/7)),""))</f>
        <v>#VALUE!</v>
      </c>
      <c r="BC34" s="245"/>
      <c r="BD34" s="238"/>
      <c r="BE34" s="239"/>
      <c r="BF34" s="239"/>
      <c r="BG34" s="239"/>
      <c r="BH34" s="240"/>
    </row>
    <row r="35" spans="2:60" ht="20.25" customHeight="1" x14ac:dyDescent="0.4">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t="e">
        <f>IF($BC$3="４週",AZ35/4,IF($BC$3="暦月",(AZ35/($BC$8/7)),""))</f>
        <v>#VALUE!</v>
      </c>
      <c r="BC35" s="248"/>
      <c r="BD35" s="241"/>
      <c r="BE35" s="242"/>
      <c r="BF35" s="242"/>
      <c r="BG35" s="242"/>
      <c r="BH35" s="243"/>
    </row>
    <row r="36" spans="2:60" ht="20.25" customHeight="1" x14ac:dyDescent="0.4">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t="e">
        <f>IF($BC$3="４週",AZ37/4,IF($BC$3="暦月",(AZ37/($BC$8/7)),""))</f>
        <v>#VALUE!</v>
      </c>
      <c r="BC37" s="245"/>
      <c r="BD37" s="238"/>
      <c r="BE37" s="239"/>
      <c r="BF37" s="239"/>
      <c r="BG37" s="239"/>
      <c r="BH37" s="240"/>
    </row>
    <row r="38" spans="2:60" ht="20.25" customHeight="1" x14ac:dyDescent="0.4">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t="e">
        <f>IF($BC$3="４週",AZ38/4,IF($BC$3="暦月",(AZ38/($BC$8/7)),""))</f>
        <v>#VALUE!</v>
      </c>
      <c r="BC38" s="248"/>
      <c r="BD38" s="241"/>
      <c r="BE38" s="242"/>
      <c r="BF38" s="242"/>
      <c r="BG38" s="242"/>
      <c r="BH38" s="243"/>
    </row>
    <row r="39" spans="2:60" ht="20.25" customHeight="1" x14ac:dyDescent="0.4">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t="e">
        <f>IF($BC$3="４週",AZ40/4,IF($BC$3="暦月",(AZ40/($BC$8/7)),""))</f>
        <v>#VALUE!</v>
      </c>
      <c r="BC40" s="245"/>
      <c r="BD40" s="238"/>
      <c r="BE40" s="239"/>
      <c r="BF40" s="239"/>
      <c r="BG40" s="239"/>
      <c r="BH40" s="240"/>
    </row>
    <row r="41" spans="2:60" ht="20.25" customHeight="1" x14ac:dyDescent="0.4">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t="e">
        <f>IF($BC$3="４週",AZ41/4,IF($BC$3="暦月",(AZ41/($BC$8/7)),""))</f>
        <v>#VALUE!</v>
      </c>
      <c r="BC41" s="248"/>
      <c r="BD41" s="241"/>
      <c r="BE41" s="242"/>
      <c r="BF41" s="242"/>
      <c r="BG41" s="242"/>
      <c r="BH41" s="243"/>
    </row>
    <row r="42" spans="2:60" ht="20.25" customHeight="1" x14ac:dyDescent="0.4">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t="e">
        <f>IF($BC$3="４週",AZ43/4,IF($BC$3="暦月",(AZ43/($BC$8/7)),""))</f>
        <v>#VALUE!</v>
      </c>
      <c r="BC43" s="245"/>
      <c r="BD43" s="238"/>
      <c r="BE43" s="239"/>
      <c r="BF43" s="239"/>
      <c r="BG43" s="239"/>
      <c r="BH43" s="240"/>
    </row>
    <row r="44" spans="2:60" ht="20.25" customHeight="1" x14ac:dyDescent="0.4">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t="e">
        <f>IF($BC$3="４週",AZ44/4,IF($BC$3="暦月",(AZ44/($BC$8/7)),""))</f>
        <v>#VALUE!</v>
      </c>
      <c r="BC44" s="248"/>
      <c r="BD44" s="241"/>
      <c r="BE44" s="242"/>
      <c r="BF44" s="242"/>
      <c r="BG44" s="242"/>
      <c r="BH44" s="243"/>
    </row>
    <row r="45" spans="2:60" ht="20.25" customHeight="1" x14ac:dyDescent="0.4">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t="e">
        <f>IF($BC$3="４週",AZ46/4,IF($BC$3="暦月",(AZ46/($BC$8/7)),""))</f>
        <v>#VALUE!</v>
      </c>
      <c r="BC46" s="245"/>
      <c r="BD46" s="238"/>
      <c r="BE46" s="239"/>
      <c r="BF46" s="239"/>
      <c r="BG46" s="239"/>
      <c r="BH46" s="240"/>
    </row>
    <row r="47" spans="2:60" ht="20.25" customHeight="1" x14ac:dyDescent="0.4">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t="e">
        <f>IF($BC$3="４週",AZ47/4,IF($BC$3="暦月",(AZ47/($BC$8/7)),""))</f>
        <v>#VALUE!</v>
      </c>
      <c r="BC47" s="248"/>
      <c r="BD47" s="241"/>
      <c r="BE47" s="242"/>
      <c r="BF47" s="242"/>
      <c r="BG47" s="242"/>
      <c r="BH47" s="243"/>
    </row>
    <row r="48" spans="2:60" ht="20.25" customHeight="1" x14ac:dyDescent="0.4">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t="e">
        <f>IF($BC$3="４週",AZ49/4,IF($BC$3="暦月",(AZ49/($BC$8/7)),""))</f>
        <v>#VALUE!</v>
      </c>
      <c r="BC49" s="245"/>
      <c r="BD49" s="238"/>
      <c r="BE49" s="239"/>
      <c r="BF49" s="239"/>
      <c r="BG49" s="239"/>
      <c r="BH49" s="240"/>
    </row>
    <row r="50" spans="2:60" ht="20.25" customHeight="1" x14ac:dyDescent="0.4">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t="e">
        <f>IF($BC$3="４週",AZ50/4,IF($BC$3="暦月",(AZ50/($BC$8/7)),""))</f>
        <v>#VALUE!</v>
      </c>
      <c r="BC50" s="248"/>
      <c r="BD50" s="241"/>
      <c r="BE50" s="242"/>
      <c r="BF50" s="242"/>
      <c r="BG50" s="242"/>
      <c r="BH50" s="243"/>
    </row>
    <row r="51" spans="2:60" ht="20.25" customHeight="1" x14ac:dyDescent="0.4">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t="e">
        <f>IF($BC$3="４週",AZ52/4,IF($BC$3="暦月",(AZ52/($BC$8/7)),""))</f>
        <v>#VALUE!</v>
      </c>
      <c r="BC52" s="245"/>
      <c r="BD52" s="238"/>
      <c r="BE52" s="239"/>
      <c r="BF52" s="239"/>
      <c r="BG52" s="239"/>
      <c r="BH52" s="240"/>
    </row>
    <row r="53" spans="2:60" ht="20.25" customHeight="1" x14ac:dyDescent="0.4">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t="e">
        <f>IF($BC$3="４週",AZ53/4,IF($BC$3="暦月",(AZ53/($BC$8/7)),""))</f>
        <v>#VALUE!</v>
      </c>
      <c r="BC53" s="248"/>
      <c r="BD53" s="241"/>
      <c r="BE53" s="242"/>
      <c r="BF53" s="242"/>
      <c r="BG53" s="242"/>
      <c r="BH53" s="243"/>
    </row>
    <row r="54" spans="2:60" ht="20.25" customHeight="1" x14ac:dyDescent="0.4">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t="e">
        <f>IF($BC$3="４週",AZ55/4,IF($BC$3="暦月",(AZ55/($BC$8/7)),""))</f>
        <v>#VALUE!</v>
      </c>
      <c r="BC55" s="245"/>
      <c r="BD55" s="238"/>
      <c r="BE55" s="239"/>
      <c r="BF55" s="239"/>
      <c r="BG55" s="239"/>
      <c r="BH55" s="240"/>
    </row>
    <row r="56" spans="2:60" ht="20.25" customHeight="1" x14ac:dyDescent="0.4">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t="e">
        <f>IF($BC$3="４週",AZ56/4,IF($BC$3="暦月",(AZ56/($BC$8/7)),""))</f>
        <v>#VALUE!</v>
      </c>
      <c r="BC56" s="248"/>
      <c r="BD56" s="241"/>
      <c r="BE56" s="242"/>
      <c r="BF56" s="242"/>
      <c r="BG56" s="242"/>
      <c r="BH56" s="243"/>
    </row>
    <row r="57" spans="2:60" ht="20.25" customHeight="1" x14ac:dyDescent="0.4">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t="e">
        <f>IF($BC$3="４週",AZ58/4,IF($BC$3="暦月",(AZ58/($BC$8/7)),""))</f>
        <v>#VALUE!</v>
      </c>
      <c r="BC58" s="245"/>
      <c r="BD58" s="238"/>
      <c r="BE58" s="239"/>
      <c r="BF58" s="239"/>
      <c r="BG58" s="239"/>
      <c r="BH58" s="240"/>
    </row>
    <row r="59" spans="2:60" ht="20.25" customHeight="1" x14ac:dyDescent="0.4">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t="e">
        <f>IF($BC$3="４週",AZ59/4,IF($BC$3="暦月",(AZ59/($BC$8/7)),""))</f>
        <v>#VALUE!</v>
      </c>
      <c r="BC59" s="248"/>
      <c r="BD59" s="241"/>
      <c r="BE59" s="242"/>
      <c r="BF59" s="242"/>
      <c r="BG59" s="242"/>
      <c r="BH59" s="243"/>
    </row>
    <row r="60" spans="2:60" ht="20.25" customHeight="1" x14ac:dyDescent="0.4">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t="e">
        <f>IF($BC$3="４週",AZ61/4,IF($BC$3="暦月",(AZ61/($BC$8/7)),""))</f>
        <v>#VALUE!</v>
      </c>
      <c r="BC61" s="245"/>
      <c r="BD61" s="238"/>
      <c r="BE61" s="239"/>
      <c r="BF61" s="239"/>
      <c r="BG61" s="239"/>
      <c r="BH61" s="240"/>
    </row>
    <row r="62" spans="2:60" ht="20.25" customHeight="1" x14ac:dyDescent="0.4">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t="e">
        <f>IF($BC$3="４週",AZ62/4,IF($BC$3="暦月",(AZ62/($BC$8/7)),""))</f>
        <v>#VALUE!</v>
      </c>
      <c r="BC62" s="248"/>
      <c r="BD62" s="241"/>
      <c r="BE62" s="242"/>
      <c r="BF62" s="242"/>
      <c r="BG62" s="242"/>
      <c r="BH62" s="243"/>
    </row>
    <row r="63" spans="2:60" ht="20.25" customHeight="1" x14ac:dyDescent="0.4">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t="e">
        <f>IF($BC$3="４週",AZ64/4,IF($BC$3="暦月",(AZ64/($BC$8/7)),""))</f>
        <v>#VALUE!</v>
      </c>
      <c r="BC64" s="245"/>
      <c r="BD64" s="238"/>
      <c r="BE64" s="239"/>
      <c r="BF64" s="239"/>
      <c r="BG64" s="239"/>
      <c r="BH64" s="240"/>
    </row>
    <row r="65" spans="2:60" ht="20.25" customHeight="1" x14ac:dyDescent="0.4">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t="e">
        <f>IF($BC$3="４週",AZ65/4,IF($BC$3="暦月",(AZ65/($BC$8/7)),""))</f>
        <v>#VALUE!</v>
      </c>
      <c r="BC65" s="248"/>
      <c r="BD65" s="241"/>
      <c r="BE65" s="242"/>
      <c r="BF65" s="242"/>
      <c r="BG65" s="242"/>
      <c r="BH65" s="243"/>
    </row>
    <row r="66" spans="2:60" ht="20.25" customHeight="1" x14ac:dyDescent="0.4">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t="e">
        <f>IF($BC$3="４週",AZ67/4,IF($BC$3="暦月",(AZ67/($BC$8/7)),""))</f>
        <v>#VALUE!</v>
      </c>
      <c r="BC67" s="245"/>
      <c r="BD67" s="238"/>
      <c r="BE67" s="239"/>
      <c r="BF67" s="239"/>
      <c r="BG67" s="239"/>
      <c r="BH67" s="240"/>
    </row>
    <row r="68" spans="2:60" ht="20.25" customHeight="1" x14ac:dyDescent="0.4">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t="e">
        <f>IF($BC$3="４週",AZ68/4,IF($BC$3="暦月",(AZ68/($BC$8/7)),""))</f>
        <v>#VALUE!</v>
      </c>
      <c r="BC68" s="248"/>
      <c r="BD68" s="241"/>
      <c r="BE68" s="242"/>
      <c r="BF68" s="242"/>
      <c r="BG68" s="242"/>
      <c r="BH68" s="243"/>
    </row>
    <row r="69" spans="2:60" ht="20.25" customHeight="1" x14ac:dyDescent="0.4">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x14ac:dyDescent="0.4">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t="e">
        <f>IF($BC$3="４週",AZ70/4,IF($BC$3="暦月",(AZ70/($BC$8/7)),""))</f>
        <v>#VALUE!</v>
      </c>
      <c r="BC70" s="245"/>
      <c r="BD70" s="238"/>
      <c r="BE70" s="239"/>
      <c r="BF70" s="239"/>
      <c r="BG70" s="239"/>
      <c r="BH70" s="240"/>
    </row>
    <row r="71" spans="2:60" ht="20.25" customHeight="1" x14ac:dyDescent="0.4">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t="e">
        <f>IF($BC$3="４週",AZ71/4,IF($BC$3="暦月",(AZ71/($BC$8/7)),""))</f>
        <v>#VALUE!</v>
      </c>
      <c r="BC71" s="248"/>
      <c r="BD71" s="241"/>
      <c r="BE71" s="242"/>
      <c r="BF71" s="242"/>
      <c r="BG71" s="242"/>
      <c r="BH71" s="243"/>
    </row>
    <row r="72" spans="2:60" ht="20.25" customHeight="1" x14ac:dyDescent="0.4">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x14ac:dyDescent="0.4">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t="e">
        <f>IF($BC$3="４週",AZ73/4,IF($BC$3="暦月",(AZ73/($BC$8/7)),""))</f>
        <v>#VALUE!</v>
      </c>
      <c r="BC73" s="245"/>
      <c r="BD73" s="238"/>
      <c r="BE73" s="239"/>
      <c r="BF73" s="239"/>
      <c r="BG73" s="239"/>
      <c r="BH73" s="240"/>
    </row>
    <row r="74" spans="2:60" ht="20.25" customHeight="1" x14ac:dyDescent="0.4">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t="e">
        <f>IF($BC$3="４週",AZ74/4,IF($BC$3="暦月",(AZ74/($BC$8/7)),""))</f>
        <v>#VALUE!</v>
      </c>
      <c r="BC74" s="248"/>
      <c r="BD74" s="241"/>
      <c r="BE74" s="242"/>
      <c r="BF74" s="242"/>
      <c r="BG74" s="242"/>
      <c r="BH74" s="243"/>
    </row>
    <row r="75" spans="2:60" ht="20.25" customHeight="1" x14ac:dyDescent="0.4">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x14ac:dyDescent="0.4">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t="e">
        <f>IF($BC$3="４週",AZ76/4,IF($BC$3="暦月",(AZ76/($BC$8/7)),""))</f>
        <v>#VALUE!</v>
      </c>
      <c r="BC76" s="245"/>
      <c r="BD76" s="238"/>
      <c r="BE76" s="239"/>
      <c r="BF76" s="239"/>
      <c r="BG76" s="239"/>
      <c r="BH76" s="240"/>
    </row>
    <row r="77" spans="2:60" ht="20.25" customHeight="1" x14ac:dyDescent="0.4">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t="e">
        <f>IF($BC$3="４週",AZ77/4,IF($BC$3="暦月",(AZ77/($BC$8/7)),""))</f>
        <v>#VALUE!</v>
      </c>
      <c r="BC77" s="248"/>
      <c r="BD77" s="241"/>
      <c r="BE77" s="242"/>
      <c r="BF77" s="242"/>
      <c r="BG77" s="242"/>
      <c r="BH77" s="243"/>
    </row>
    <row r="78" spans="2:60" ht="20.25" customHeight="1" x14ac:dyDescent="0.4">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x14ac:dyDescent="0.4">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t="e">
        <f>IF($BC$3="４週",AZ79/4,IF($BC$3="暦月",(AZ79/($BC$8/7)),""))</f>
        <v>#VALUE!</v>
      </c>
      <c r="BC79" s="245"/>
      <c r="BD79" s="238"/>
      <c r="BE79" s="239"/>
      <c r="BF79" s="239"/>
      <c r="BG79" s="239"/>
      <c r="BH79" s="240"/>
    </row>
    <row r="80" spans="2:60" ht="20.25" customHeight="1" x14ac:dyDescent="0.4">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t="e">
        <f>IF($BC$3="４週",AZ80/4,IF($BC$3="暦月",(AZ80/($BC$8/7)),""))</f>
        <v>#VALUE!</v>
      </c>
      <c r="BC80" s="248"/>
      <c r="BD80" s="241"/>
      <c r="BE80" s="242"/>
      <c r="BF80" s="242"/>
      <c r="BG80" s="242"/>
      <c r="BH80" s="243"/>
    </row>
    <row r="81" spans="2:60" ht="20.25" customHeight="1" x14ac:dyDescent="0.4">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x14ac:dyDescent="0.4">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t="e">
        <f>IF($BC$3="４週",AZ82/4,IF($BC$3="暦月",(AZ82/($BC$8/7)),""))</f>
        <v>#VALUE!</v>
      </c>
      <c r="BC82" s="245"/>
      <c r="BD82" s="238"/>
      <c r="BE82" s="239"/>
      <c r="BF82" s="239"/>
      <c r="BG82" s="239"/>
      <c r="BH82" s="240"/>
    </row>
    <row r="83" spans="2:60" ht="20.25" customHeight="1" x14ac:dyDescent="0.4">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t="e">
        <f>IF($BC$3="４週",AZ83/4,IF($BC$3="暦月",(AZ83/($BC$8/7)),""))</f>
        <v>#VALUE!</v>
      </c>
      <c r="BC83" s="248"/>
      <c r="BD83" s="241"/>
      <c r="BE83" s="242"/>
      <c r="BF83" s="242"/>
      <c r="BG83" s="242"/>
      <c r="BH83" s="243"/>
    </row>
    <row r="84" spans="2:60" ht="20.25" customHeight="1" x14ac:dyDescent="0.4">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x14ac:dyDescent="0.4">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t="e">
        <f>IF($BC$3="４週",AZ85/4,IF($BC$3="暦月",(AZ85/($BC$8/7)),""))</f>
        <v>#VALUE!</v>
      </c>
      <c r="BC85" s="245"/>
      <c r="BD85" s="238"/>
      <c r="BE85" s="239"/>
      <c r="BF85" s="239"/>
      <c r="BG85" s="239"/>
      <c r="BH85" s="240"/>
    </row>
    <row r="86" spans="2:60" ht="20.25" customHeight="1" x14ac:dyDescent="0.4">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t="e">
        <f>IF($BC$3="４週",AZ86/4,IF($BC$3="暦月",(AZ86/($BC$8/7)),""))</f>
        <v>#VALUE!</v>
      </c>
      <c r="BC86" s="248"/>
      <c r="BD86" s="241"/>
      <c r="BE86" s="242"/>
      <c r="BF86" s="242"/>
      <c r="BG86" s="242"/>
      <c r="BH86" s="243"/>
    </row>
    <row r="87" spans="2:60" ht="20.25" customHeight="1" x14ac:dyDescent="0.4">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x14ac:dyDescent="0.4">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t="e">
        <f>IF($BC$3="４週",AZ88/4,IF($BC$3="暦月",(AZ88/($BC$8/7)),""))</f>
        <v>#VALUE!</v>
      </c>
      <c r="BC88" s="245"/>
      <c r="BD88" s="238"/>
      <c r="BE88" s="239"/>
      <c r="BF88" s="239"/>
      <c r="BG88" s="239"/>
      <c r="BH88" s="240"/>
    </row>
    <row r="89" spans="2:60" ht="20.25" customHeight="1" x14ac:dyDescent="0.4">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t="e">
        <f>IF($BC$3="４週",AZ89/4,IF($BC$3="暦月",(AZ89/($BC$8/7)),""))</f>
        <v>#VALUE!</v>
      </c>
      <c r="BC89" s="248"/>
      <c r="BD89" s="241"/>
      <c r="BE89" s="242"/>
      <c r="BF89" s="242"/>
      <c r="BG89" s="242"/>
      <c r="BH89" s="243"/>
    </row>
    <row r="90" spans="2:60" ht="20.25" customHeight="1" x14ac:dyDescent="0.4">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x14ac:dyDescent="0.4">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t="e">
        <f>IF($BC$3="４週",AZ91/4,IF($BC$3="暦月",(AZ91/($BC$8/7)),""))</f>
        <v>#VALUE!</v>
      </c>
      <c r="BC91" s="245"/>
      <c r="BD91" s="238"/>
      <c r="BE91" s="239"/>
      <c r="BF91" s="239"/>
      <c r="BG91" s="239"/>
      <c r="BH91" s="240"/>
    </row>
    <row r="92" spans="2:60" ht="20.25" customHeight="1" x14ac:dyDescent="0.4">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t="e">
        <f>IF($BC$3="４週",AZ92/4,IF($BC$3="暦月",(AZ92/($BC$8/7)),""))</f>
        <v>#VALUE!</v>
      </c>
      <c r="BC92" s="248"/>
      <c r="BD92" s="241"/>
      <c r="BE92" s="242"/>
      <c r="BF92" s="242"/>
      <c r="BG92" s="242"/>
      <c r="BH92" s="243"/>
    </row>
    <row r="93" spans="2:60" ht="20.25" customHeight="1" x14ac:dyDescent="0.4">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x14ac:dyDescent="0.4">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t="e">
        <f>IF($BC$3="４週",AZ94/4,IF($BC$3="暦月",(AZ94/($BC$8/7)),""))</f>
        <v>#VALUE!</v>
      </c>
      <c r="BC94" s="245"/>
      <c r="BD94" s="238"/>
      <c r="BE94" s="239"/>
      <c r="BF94" s="239"/>
      <c r="BG94" s="239"/>
      <c r="BH94" s="240"/>
    </row>
    <row r="95" spans="2:60" ht="20.25" customHeight="1" x14ac:dyDescent="0.4">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t="e">
        <f>IF($BC$3="４週",AZ95/4,IF($BC$3="暦月",(AZ95/($BC$8/7)),""))</f>
        <v>#VALUE!</v>
      </c>
      <c r="BC95" s="248"/>
      <c r="BD95" s="241"/>
      <c r="BE95" s="242"/>
      <c r="BF95" s="242"/>
      <c r="BG95" s="242"/>
      <c r="BH95" s="243"/>
    </row>
    <row r="96" spans="2:60" ht="20.25" customHeight="1" x14ac:dyDescent="0.4">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x14ac:dyDescent="0.4">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t="e">
        <f>IF($BC$3="４週",AZ97/4,IF($BC$3="暦月",(AZ97/($BC$8/7)),""))</f>
        <v>#VALUE!</v>
      </c>
      <c r="BC97" s="245"/>
      <c r="BD97" s="238"/>
      <c r="BE97" s="239"/>
      <c r="BF97" s="239"/>
      <c r="BG97" s="239"/>
      <c r="BH97" s="240"/>
    </row>
    <row r="98" spans="2:60" ht="20.25" customHeight="1" x14ac:dyDescent="0.4">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t="e">
        <f>IF($BC$3="４週",AZ98/4,IF($BC$3="暦月",(AZ98/($BC$8/7)),""))</f>
        <v>#VALUE!</v>
      </c>
      <c r="BC98" s="248"/>
      <c r="BD98" s="241"/>
      <c r="BE98" s="242"/>
      <c r="BF98" s="242"/>
      <c r="BG98" s="242"/>
      <c r="BH98" s="243"/>
    </row>
    <row r="99" spans="2:60" ht="20.25" customHeight="1" x14ac:dyDescent="0.4">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x14ac:dyDescent="0.4">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t="e">
        <f>IF($BC$3="４週",AZ100/4,IF($BC$3="暦月",(AZ100/($BC$8/7)),""))</f>
        <v>#VALUE!</v>
      </c>
      <c r="BC100" s="245"/>
      <c r="BD100" s="238"/>
      <c r="BE100" s="239"/>
      <c r="BF100" s="239"/>
      <c r="BG100" s="239"/>
      <c r="BH100" s="240"/>
    </row>
    <row r="101" spans="2:60" ht="20.25" customHeight="1" x14ac:dyDescent="0.4">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t="e">
        <f>IF($BC$3="４週",AZ101/4,IF($BC$3="暦月",(AZ101/($BC$8/7)),""))</f>
        <v>#VALUE!</v>
      </c>
      <c r="BC101" s="248"/>
      <c r="BD101" s="241"/>
      <c r="BE101" s="242"/>
      <c r="BF101" s="242"/>
      <c r="BG101" s="242"/>
      <c r="BH101" s="243"/>
    </row>
    <row r="102" spans="2:60" ht="20.25" customHeight="1" x14ac:dyDescent="0.4">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x14ac:dyDescent="0.4">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t="e">
        <f>IF($BC$3="４週",AZ103/4,IF($BC$3="暦月",(AZ103/($BC$8/7)),""))</f>
        <v>#VALUE!</v>
      </c>
      <c r="BC103" s="245"/>
      <c r="BD103" s="238"/>
      <c r="BE103" s="239"/>
      <c r="BF103" s="239"/>
      <c r="BG103" s="239"/>
      <c r="BH103" s="240"/>
    </row>
    <row r="104" spans="2:60" ht="20.25" customHeight="1" x14ac:dyDescent="0.4">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t="e">
        <f>IF($BC$3="４週",AZ104/4,IF($BC$3="暦月",(AZ104/($BC$8/7)),""))</f>
        <v>#VALUE!</v>
      </c>
      <c r="BC104" s="248"/>
      <c r="BD104" s="241"/>
      <c r="BE104" s="242"/>
      <c r="BF104" s="242"/>
      <c r="BG104" s="242"/>
      <c r="BH104" s="243"/>
    </row>
    <row r="105" spans="2:60" ht="20.25" customHeight="1" x14ac:dyDescent="0.4">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x14ac:dyDescent="0.4">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t="e">
        <f>IF($BC$3="４週",AZ106/4,IF($BC$3="暦月",(AZ106/($BC$8/7)),""))</f>
        <v>#VALUE!</v>
      </c>
      <c r="BC106" s="245"/>
      <c r="BD106" s="238"/>
      <c r="BE106" s="239"/>
      <c r="BF106" s="239"/>
      <c r="BG106" s="239"/>
      <c r="BH106" s="240"/>
    </row>
    <row r="107" spans="2:60" ht="20.25" customHeight="1" x14ac:dyDescent="0.4">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t="e">
        <f>IF($BC$3="４週",AZ107/4,IF($BC$3="暦月",(AZ107/($BC$8/7)),""))</f>
        <v>#VALUE!</v>
      </c>
      <c r="BC107" s="248"/>
      <c r="BD107" s="241"/>
      <c r="BE107" s="242"/>
      <c r="BF107" s="242"/>
      <c r="BG107" s="242"/>
      <c r="BH107" s="243"/>
    </row>
    <row r="108" spans="2:60" ht="20.25" customHeight="1" x14ac:dyDescent="0.4">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x14ac:dyDescent="0.4">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t="e">
        <f>IF($BC$3="４週",AZ109/4,IF($BC$3="暦月",(AZ109/($BC$8/7)),""))</f>
        <v>#VALUE!</v>
      </c>
      <c r="BC109" s="245"/>
      <c r="BD109" s="238"/>
      <c r="BE109" s="239"/>
      <c r="BF109" s="239"/>
      <c r="BG109" s="239"/>
      <c r="BH109" s="240"/>
    </row>
    <row r="110" spans="2:60" ht="20.25" customHeight="1" x14ac:dyDescent="0.4">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t="e">
        <f>IF($BC$3="４週",AZ110/4,IF($BC$3="暦月",(AZ110/($BC$8/7)),""))</f>
        <v>#VALUE!</v>
      </c>
      <c r="BC110" s="248"/>
      <c r="BD110" s="241"/>
      <c r="BE110" s="242"/>
      <c r="BF110" s="242"/>
      <c r="BG110" s="242"/>
      <c r="BH110" s="243"/>
    </row>
    <row r="111" spans="2:60" ht="20.25" customHeight="1" x14ac:dyDescent="0.4">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x14ac:dyDescent="0.4">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t="e">
        <f>IF($BC$3="４週",AZ112/4,IF($BC$3="暦月",(AZ112/($BC$8/7)),""))</f>
        <v>#VALUE!</v>
      </c>
      <c r="BC112" s="245"/>
      <c r="BD112" s="238"/>
      <c r="BE112" s="239"/>
      <c r="BF112" s="239"/>
      <c r="BG112" s="239"/>
      <c r="BH112" s="240"/>
    </row>
    <row r="113" spans="2:60" ht="20.25" customHeight="1" x14ac:dyDescent="0.4">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t="e">
        <f>IF($BC$3="４週",AZ113/4,IF($BC$3="暦月",(AZ113/($BC$8/7)),""))</f>
        <v>#VALUE!</v>
      </c>
      <c r="BC113" s="248"/>
      <c r="BD113" s="241"/>
      <c r="BE113" s="242"/>
      <c r="BF113" s="242"/>
      <c r="BG113" s="242"/>
      <c r="BH113" s="243"/>
    </row>
    <row r="114" spans="2:60" ht="20.25" customHeight="1" x14ac:dyDescent="0.4">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x14ac:dyDescent="0.4">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t="e">
        <f>IF($BC$3="４週",AZ115/4,IF($BC$3="暦月",(AZ115/($BC$8/7)),""))</f>
        <v>#VALUE!</v>
      </c>
      <c r="BC115" s="245"/>
      <c r="BD115" s="238"/>
      <c r="BE115" s="239"/>
      <c r="BF115" s="239"/>
      <c r="BG115" s="239"/>
      <c r="BH115" s="240"/>
    </row>
    <row r="116" spans="2:60" ht="20.25" customHeight="1" x14ac:dyDescent="0.4">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t="e">
        <f>IF($BC$3="４週",AZ116/4,IF($BC$3="暦月",(AZ116/($BC$8/7)),""))</f>
        <v>#VALUE!</v>
      </c>
      <c r="BC116" s="248"/>
      <c r="BD116" s="241"/>
      <c r="BE116" s="242"/>
      <c r="BF116" s="242"/>
      <c r="BG116" s="242"/>
      <c r="BH116" s="243"/>
    </row>
    <row r="117" spans="2:60" ht="20.25" customHeight="1" x14ac:dyDescent="0.4">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x14ac:dyDescent="0.4">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t="e">
        <f>IF($BC$3="４週",AZ118/4,IF($BC$3="暦月",(AZ118/($BC$8/7)),""))</f>
        <v>#VALUE!</v>
      </c>
      <c r="BC118" s="245"/>
      <c r="BD118" s="238"/>
      <c r="BE118" s="239"/>
      <c r="BF118" s="239"/>
      <c r="BG118" s="239"/>
      <c r="BH118" s="240"/>
    </row>
    <row r="119" spans="2:60" ht="20.25" customHeight="1" x14ac:dyDescent="0.4">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t="e">
        <f>IF($BC$3="４週",AZ119/4,IF($BC$3="暦月",(AZ119/($BC$8/7)),""))</f>
        <v>#VALUE!</v>
      </c>
      <c r="BC119" s="248"/>
      <c r="BD119" s="241"/>
      <c r="BE119" s="242"/>
      <c r="BF119" s="242"/>
      <c r="BG119" s="242"/>
      <c r="BH119" s="243"/>
    </row>
    <row r="120" spans="2:60" ht="20.25" customHeight="1" x14ac:dyDescent="0.4">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x14ac:dyDescent="0.4">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t="e">
        <f>IF($BC$3="４週",AZ121/4,IF($BC$3="暦月",(AZ121/($BC$8/7)),""))</f>
        <v>#VALUE!</v>
      </c>
      <c r="BC121" s="245"/>
      <c r="BD121" s="238"/>
      <c r="BE121" s="239"/>
      <c r="BF121" s="239"/>
      <c r="BG121" s="239"/>
      <c r="BH121" s="240"/>
    </row>
    <row r="122" spans="2:60" ht="20.25" customHeight="1" x14ac:dyDescent="0.4">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t="e">
        <f>IF($BC$3="４週",AZ122/4,IF($BC$3="暦月",(AZ122/($BC$8/7)),""))</f>
        <v>#VALUE!</v>
      </c>
      <c r="BC122" s="248"/>
      <c r="BD122" s="241"/>
      <c r="BE122" s="242"/>
      <c r="BF122" s="242"/>
      <c r="BG122" s="242"/>
      <c r="BH122" s="243"/>
    </row>
    <row r="123" spans="2:60" ht="20.25" customHeight="1" x14ac:dyDescent="0.4">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x14ac:dyDescent="0.4">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t="e">
        <f>IF($BC$3="４週",AZ124/4,IF($BC$3="暦月",(AZ124/($BC$8/7)),""))</f>
        <v>#VALUE!</v>
      </c>
      <c r="BC124" s="245"/>
      <c r="BD124" s="238"/>
      <c r="BE124" s="239"/>
      <c r="BF124" s="239"/>
      <c r="BG124" s="239"/>
      <c r="BH124" s="240"/>
    </row>
    <row r="125" spans="2:60" ht="20.25" customHeight="1" x14ac:dyDescent="0.4">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t="e">
        <f>IF($BC$3="４週",AZ125/4,IF($BC$3="暦月",(AZ125/($BC$8/7)),""))</f>
        <v>#VALUE!</v>
      </c>
      <c r="BC125" s="248"/>
      <c r="BD125" s="241"/>
      <c r="BE125" s="242"/>
      <c r="BF125" s="242"/>
      <c r="BG125" s="242"/>
      <c r="BH125" s="243"/>
    </row>
    <row r="126" spans="2:60" ht="20.25" customHeight="1" x14ac:dyDescent="0.4">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x14ac:dyDescent="0.4">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t="e">
        <f>IF($BC$3="４週",AZ127/4,IF($BC$3="暦月",(AZ127/($BC$8/7)),""))</f>
        <v>#VALUE!</v>
      </c>
      <c r="BC127" s="245"/>
      <c r="BD127" s="238"/>
      <c r="BE127" s="239"/>
      <c r="BF127" s="239"/>
      <c r="BG127" s="239"/>
      <c r="BH127" s="240"/>
    </row>
    <row r="128" spans="2:60" ht="20.25" customHeight="1" x14ac:dyDescent="0.4">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t="e">
        <f>IF($BC$3="４週",AZ128/4,IF($BC$3="暦月",(AZ128/($BC$8/7)),""))</f>
        <v>#VALUE!</v>
      </c>
      <c r="BC128" s="248"/>
      <c r="BD128" s="241"/>
      <c r="BE128" s="242"/>
      <c r="BF128" s="242"/>
      <c r="BG128" s="242"/>
      <c r="BH128" s="243"/>
    </row>
    <row r="129" spans="2:60" ht="20.25" customHeight="1" x14ac:dyDescent="0.4">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x14ac:dyDescent="0.4">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t="e">
        <f>IF($BC$3="４週",AZ130/4,IF($BC$3="暦月",(AZ130/($BC$8/7)),""))</f>
        <v>#VALUE!</v>
      </c>
      <c r="BC130" s="245"/>
      <c r="BD130" s="238"/>
      <c r="BE130" s="239"/>
      <c r="BF130" s="239"/>
      <c r="BG130" s="239"/>
      <c r="BH130" s="240"/>
    </row>
    <row r="131" spans="2:60" ht="20.25" customHeight="1" x14ac:dyDescent="0.4">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t="e">
        <f>IF($BC$3="４週",AZ131/4,IF($BC$3="暦月",(AZ131/($BC$8/7)),""))</f>
        <v>#VALUE!</v>
      </c>
      <c r="BC131" s="248"/>
      <c r="BD131" s="241"/>
      <c r="BE131" s="242"/>
      <c r="BF131" s="242"/>
      <c r="BG131" s="242"/>
      <c r="BH131" s="243"/>
    </row>
    <row r="132" spans="2:60" ht="20.25" customHeight="1" x14ac:dyDescent="0.4">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x14ac:dyDescent="0.4">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t="e">
        <f>IF($BC$3="４週",AZ133/4,IF($BC$3="暦月",(AZ133/($BC$8/7)),""))</f>
        <v>#VALUE!</v>
      </c>
      <c r="BC133" s="245"/>
      <c r="BD133" s="238"/>
      <c r="BE133" s="239"/>
      <c r="BF133" s="239"/>
      <c r="BG133" s="239"/>
      <c r="BH133" s="240"/>
    </row>
    <row r="134" spans="2:60" ht="20.25" customHeight="1" x14ac:dyDescent="0.4">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t="e">
        <f>IF($BC$3="４週",AZ134/4,IF($BC$3="暦月",(AZ134/($BC$8/7)),""))</f>
        <v>#VALUE!</v>
      </c>
      <c r="BC134" s="248"/>
      <c r="BD134" s="241"/>
      <c r="BE134" s="242"/>
      <c r="BF134" s="242"/>
      <c r="BG134" s="242"/>
      <c r="BH134" s="243"/>
    </row>
    <row r="135" spans="2:60" ht="20.25" customHeight="1" x14ac:dyDescent="0.4">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x14ac:dyDescent="0.4">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t="e">
        <f>IF($BC$3="４週",AZ136/4,IF($BC$3="暦月",(AZ136/($BC$8/7)),""))</f>
        <v>#VALUE!</v>
      </c>
      <c r="BC136" s="245"/>
      <c r="BD136" s="238"/>
      <c r="BE136" s="239"/>
      <c r="BF136" s="239"/>
      <c r="BG136" s="239"/>
      <c r="BH136" s="240"/>
    </row>
    <row r="137" spans="2:60" ht="20.25" customHeight="1" x14ac:dyDescent="0.4">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t="e">
        <f>IF($BC$3="４週",AZ137/4,IF($BC$3="暦月",(AZ137/($BC$8/7)),""))</f>
        <v>#VALUE!</v>
      </c>
      <c r="BC137" s="248"/>
      <c r="BD137" s="241"/>
      <c r="BE137" s="242"/>
      <c r="BF137" s="242"/>
      <c r="BG137" s="242"/>
      <c r="BH137" s="243"/>
    </row>
    <row r="138" spans="2:60" ht="20.25" customHeight="1" x14ac:dyDescent="0.4">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x14ac:dyDescent="0.4">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t="e">
        <f>IF($BC$3="４週",AZ139/4,IF($BC$3="暦月",(AZ139/($BC$8/7)),""))</f>
        <v>#VALUE!</v>
      </c>
      <c r="BC139" s="245"/>
      <c r="BD139" s="238"/>
      <c r="BE139" s="239"/>
      <c r="BF139" s="239"/>
      <c r="BG139" s="239"/>
      <c r="BH139" s="240"/>
    </row>
    <row r="140" spans="2:60" ht="20.25" customHeight="1" x14ac:dyDescent="0.4">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t="e">
        <f>IF($BC$3="４週",AZ140/4,IF($BC$3="暦月",(AZ140/($BC$8/7)),""))</f>
        <v>#VALUE!</v>
      </c>
      <c r="BC140" s="248"/>
      <c r="BD140" s="241"/>
      <c r="BE140" s="242"/>
      <c r="BF140" s="242"/>
      <c r="BG140" s="242"/>
      <c r="BH140" s="243"/>
    </row>
    <row r="141" spans="2:60" ht="20.25" customHeight="1" x14ac:dyDescent="0.4">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x14ac:dyDescent="0.4">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t="e">
        <f>IF($BC$3="４週",AZ142/4,IF($BC$3="暦月",(AZ142/($BC$8/7)),""))</f>
        <v>#VALUE!</v>
      </c>
      <c r="BC142" s="245"/>
      <c r="BD142" s="238"/>
      <c r="BE142" s="239"/>
      <c r="BF142" s="239"/>
      <c r="BG142" s="239"/>
      <c r="BH142" s="240"/>
    </row>
    <row r="143" spans="2:60" ht="20.25" customHeight="1" x14ac:dyDescent="0.4">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t="e">
        <f>IF($BC$3="４週",AZ143/4,IF($BC$3="暦月",(AZ143/($BC$8/7)),""))</f>
        <v>#VALUE!</v>
      </c>
      <c r="BC143" s="248"/>
      <c r="BD143" s="241"/>
      <c r="BE143" s="242"/>
      <c r="BF143" s="242"/>
      <c r="BG143" s="242"/>
      <c r="BH143" s="243"/>
    </row>
    <row r="144" spans="2:60" ht="20.25" customHeight="1" x14ac:dyDescent="0.4">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x14ac:dyDescent="0.4">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t="e">
        <f>IF($BC$3="４週",AZ145/4,IF($BC$3="暦月",(AZ145/($BC$8/7)),""))</f>
        <v>#VALUE!</v>
      </c>
      <c r="BC145" s="245"/>
      <c r="BD145" s="238"/>
      <c r="BE145" s="239"/>
      <c r="BF145" s="239"/>
      <c r="BG145" s="239"/>
      <c r="BH145" s="240"/>
    </row>
    <row r="146" spans="2:60" ht="20.25" customHeight="1" x14ac:dyDescent="0.4">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t="e">
        <f>IF($BC$3="４週",AZ146/4,IF($BC$3="暦月",(AZ146/($BC$8/7)),""))</f>
        <v>#VALUE!</v>
      </c>
      <c r="BC146" s="248"/>
      <c r="BD146" s="241"/>
      <c r="BE146" s="242"/>
      <c r="BF146" s="242"/>
      <c r="BG146" s="242"/>
      <c r="BH146" s="243"/>
    </row>
    <row r="147" spans="2:60" ht="20.25" customHeight="1" x14ac:dyDescent="0.4">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x14ac:dyDescent="0.4">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t="e">
        <f>IF($BC$3="４週",AZ148/4,IF($BC$3="暦月",(AZ148/($BC$8/7)),""))</f>
        <v>#VALUE!</v>
      </c>
      <c r="BC148" s="245"/>
      <c r="BD148" s="238"/>
      <c r="BE148" s="239"/>
      <c r="BF148" s="239"/>
      <c r="BG148" s="239"/>
      <c r="BH148" s="240"/>
    </row>
    <row r="149" spans="2:60" ht="20.25" customHeight="1" x14ac:dyDescent="0.4">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t="e">
        <f>IF($BC$3="４週",AZ149/4,IF($BC$3="暦月",(AZ149/($BC$8/7)),""))</f>
        <v>#VALUE!</v>
      </c>
      <c r="BC149" s="248"/>
      <c r="BD149" s="241"/>
      <c r="BE149" s="242"/>
      <c r="BF149" s="242"/>
      <c r="BG149" s="242"/>
      <c r="BH149" s="243"/>
    </row>
    <row r="150" spans="2:60" ht="20.25" customHeight="1" x14ac:dyDescent="0.4">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x14ac:dyDescent="0.4">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t="e">
        <f>IF($BC$3="４週",AZ151/4,IF($BC$3="暦月",(AZ151/($BC$8/7)),""))</f>
        <v>#VALUE!</v>
      </c>
      <c r="BC151" s="245"/>
      <c r="BD151" s="238"/>
      <c r="BE151" s="239"/>
      <c r="BF151" s="239"/>
      <c r="BG151" s="239"/>
      <c r="BH151" s="240"/>
    </row>
    <row r="152" spans="2:60" ht="20.25" customHeight="1" x14ac:dyDescent="0.4">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t="e">
        <f>IF($BC$3="４週",AZ152/4,IF($BC$3="暦月",(AZ152/($BC$8/7)),""))</f>
        <v>#VALUE!</v>
      </c>
      <c r="BC152" s="248"/>
      <c r="BD152" s="241"/>
      <c r="BE152" s="242"/>
      <c r="BF152" s="242"/>
      <c r="BG152" s="242"/>
      <c r="BH152" s="243"/>
    </row>
    <row r="153" spans="2:60" ht="20.25" customHeight="1" x14ac:dyDescent="0.4">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x14ac:dyDescent="0.4">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t="e">
        <f>IF($BC$3="４週",AZ154/4,IF($BC$3="暦月",(AZ154/($BC$8/7)),""))</f>
        <v>#VALUE!</v>
      </c>
      <c r="BC154" s="245"/>
      <c r="BD154" s="238"/>
      <c r="BE154" s="239"/>
      <c r="BF154" s="239"/>
      <c r="BG154" s="239"/>
      <c r="BH154" s="240"/>
    </row>
    <row r="155" spans="2:60" ht="20.25" customHeight="1" x14ac:dyDescent="0.4">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t="e">
        <f>IF($BC$3="４週",AZ155/4,IF($BC$3="暦月",(AZ155/($BC$8/7)),""))</f>
        <v>#VALUE!</v>
      </c>
      <c r="BC155" s="248"/>
      <c r="BD155" s="241"/>
      <c r="BE155" s="242"/>
      <c r="BF155" s="242"/>
      <c r="BG155" s="242"/>
      <c r="BH155" s="243"/>
    </row>
    <row r="156" spans="2:60" ht="20.25" customHeight="1" x14ac:dyDescent="0.4">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x14ac:dyDescent="0.4">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t="e">
        <f>IF($BC$3="４週",AZ157/4,IF($BC$3="暦月",(AZ157/($BC$8/7)),""))</f>
        <v>#VALUE!</v>
      </c>
      <c r="BC157" s="245"/>
      <c r="BD157" s="238"/>
      <c r="BE157" s="239"/>
      <c r="BF157" s="239"/>
      <c r="BG157" s="239"/>
      <c r="BH157" s="240"/>
    </row>
    <row r="158" spans="2:60" ht="20.25" customHeight="1" x14ac:dyDescent="0.4">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t="e">
        <f>IF($BC$3="４週",AZ158/4,IF($BC$3="暦月",(AZ158/($BC$8/7)),""))</f>
        <v>#VALUE!</v>
      </c>
      <c r="BC158" s="248"/>
      <c r="BD158" s="241"/>
      <c r="BE158" s="242"/>
      <c r="BF158" s="242"/>
      <c r="BG158" s="242"/>
      <c r="BH158" s="243"/>
    </row>
    <row r="159" spans="2:60" ht="20.25" customHeight="1" x14ac:dyDescent="0.4">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x14ac:dyDescent="0.4">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t="e">
        <f>IF($BC$3="４週",AZ160/4,IF($BC$3="暦月",(AZ160/($BC$8/7)),""))</f>
        <v>#VALUE!</v>
      </c>
      <c r="BC160" s="245"/>
      <c r="BD160" s="238"/>
      <c r="BE160" s="239"/>
      <c r="BF160" s="239"/>
      <c r="BG160" s="239"/>
      <c r="BH160" s="240"/>
    </row>
    <row r="161" spans="2:60" ht="20.25" customHeight="1" x14ac:dyDescent="0.4">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t="e">
        <f>IF($BC$3="４週",AZ161/4,IF($BC$3="暦月",(AZ161/($BC$8/7)),""))</f>
        <v>#VALUE!</v>
      </c>
      <c r="BC161" s="248"/>
      <c r="BD161" s="241"/>
      <c r="BE161" s="242"/>
      <c r="BF161" s="242"/>
      <c r="BG161" s="242"/>
      <c r="BH161" s="243"/>
    </row>
    <row r="162" spans="2:60" ht="20.25" customHeight="1" x14ac:dyDescent="0.4">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x14ac:dyDescent="0.4">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t="e">
        <f>IF($BC$3="４週",AZ163/4,IF($BC$3="暦月",(AZ163/($BC$8/7)),""))</f>
        <v>#VALUE!</v>
      </c>
      <c r="BC163" s="245"/>
      <c r="BD163" s="238"/>
      <c r="BE163" s="239"/>
      <c r="BF163" s="239"/>
      <c r="BG163" s="239"/>
      <c r="BH163" s="240"/>
    </row>
    <row r="164" spans="2:60" ht="20.25" customHeight="1" x14ac:dyDescent="0.4">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t="e">
        <f>IF($BC$3="４週",AZ164/4,IF($BC$3="暦月",(AZ164/($BC$8/7)),""))</f>
        <v>#VALUE!</v>
      </c>
      <c r="BC164" s="248"/>
      <c r="BD164" s="241"/>
      <c r="BE164" s="242"/>
      <c r="BF164" s="242"/>
      <c r="BG164" s="242"/>
      <c r="BH164" s="243"/>
    </row>
    <row r="165" spans="2:60" ht="20.25" customHeight="1" x14ac:dyDescent="0.4">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x14ac:dyDescent="0.4">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t="e">
        <f>IF($BC$3="４週",AZ166/4,IF($BC$3="暦月",(AZ166/($BC$8/7)),""))</f>
        <v>#VALUE!</v>
      </c>
      <c r="BC166" s="245"/>
      <c r="BD166" s="238"/>
      <c r="BE166" s="239"/>
      <c r="BF166" s="239"/>
      <c r="BG166" s="239"/>
      <c r="BH166" s="240"/>
    </row>
    <row r="167" spans="2:60" ht="20.25" customHeight="1" x14ac:dyDescent="0.4">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t="e">
        <f>IF($BC$3="４週",AZ167/4,IF($BC$3="暦月",(AZ167/($BC$8/7)),""))</f>
        <v>#VALUE!</v>
      </c>
      <c r="BC167" s="248"/>
      <c r="BD167" s="241"/>
      <c r="BE167" s="242"/>
      <c r="BF167" s="242"/>
      <c r="BG167" s="242"/>
      <c r="BH167" s="243"/>
    </row>
    <row r="168" spans="2:60" ht="20.25" customHeight="1" x14ac:dyDescent="0.4">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x14ac:dyDescent="0.4">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t="e">
        <f>IF($BC$3="４週",AZ169/4,IF($BC$3="暦月",(AZ169/($BC$8/7)),""))</f>
        <v>#VALUE!</v>
      </c>
      <c r="BC169" s="245"/>
      <c r="BD169" s="238"/>
      <c r="BE169" s="239"/>
      <c r="BF169" s="239"/>
      <c r="BG169" s="239"/>
      <c r="BH169" s="240"/>
    </row>
    <row r="170" spans="2:60" ht="20.25" customHeight="1" thickBot="1" x14ac:dyDescent="0.45">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t="e">
        <f>IF($BC$3="４週",AZ170/4,IF($BC$3="暦月",(AZ170/($BC$8/7)),""))</f>
        <v>#VALUE!</v>
      </c>
      <c r="BC170" s="248"/>
      <c r="BD170" s="241"/>
      <c r="BE170" s="242"/>
      <c r="BF170" s="242"/>
      <c r="BG170" s="242"/>
      <c r="BH170" s="243"/>
    </row>
    <row r="171" spans="2:60" ht="20.25" customHeight="1" x14ac:dyDescent="0.4">
      <c r="B171" s="368" t="s">
        <v>229</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x14ac:dyDescent="0.4">
      <c r="B172" s="371" t="s">
        <v>230</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x14ac:dyDescent="0.4">
      <c r="B173" s="371" t="s">
        <v>231</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x14ac:dyDescent="0.4">
      <c r="B174" s="371" t="s">
        <v>232</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x14ac:dyDescent="0.4">
      <c r="B175" s="371" t="s">
        <v>233</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x14ac:dyDescent="0.4">
      <c r="B176" s="371" t="s">
        <v>234</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x14ac:dyDescent="0.45">
      <c r="B177" s="365" t="s">
        <v>235</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Y23">
    <cfRule type="expression" dxfId="100" priority="391">
      <formula>OR(U$171=$B22,U$172=$B22)</formula>
    </cfRule>
  </conditionalFormatting>
  <conditionalFormatting sqref="U26:AY26">
    <cfRule type="expression" dxfId="99" priority="381">
      <formula>OR(U$171=$B25,U$172=$B25)</formula>
    </cfRule>
  </conditionalFormatting>
  <conditionalFormatting sqref="U29:AY29">
    <cfRule type="expression" dxfId="98" priority="371">
      <formula>OR(U$171=$B28,U$172=$B28)</formula>
    </cfRule>
  </conditionalFormatting>
  <conditionalFormatting sqref="U32:AY32">
    <cfRule type="expression" dxfId="97" priority="361">
      <formula>OR(U$171=$B31,U$172=$B31)</formula>
    </cfRule>
  </conditionalFormatting>
  <conditionalFormatting sqref="U35:AY35">
    <cfRule type="expression" dxfId="96" priority="351">
      <formula>OR(U$171=$B34,U$172=$B34)</formula>
    </cfRule>
  </conditionalFormatting>
  <conditionalFormatting sqref="U38:AY38">
    <cfRule type="expression" dxfId="95" priority="341">
      <formula>OR(U$171=$B37,U$172=$B37)</formula>
    </cfRule>
  </conditionalFormatting>
  <conditionalFormatting sqref="U41:AY41">
    <cfRule type="expression" dxfId="94" priority="331">
      <formula>OR(U$171=$B40,U$172=$B40)</formula>
    </cfRule>
  </conditionalFormatting>
  <conditionalFormatting sqref="U44:AY44">
    <cfRule type="expression" dxfId="93" priority="321">
      <formula>OR(U$171=$B43,U$172=$B43)</formula>
    </cfRule>
  </conditionalFormatting>
  <conditionalFormatting sqref="U47:AY47">
    <cfRule type="expression" dxfId="92" priority="311">
      <formula>OR(U$171=$B46,U$172=$B46)</formula>
    </cfRule>
  </conditionalFormatting>
  <conditionalFormatting sqref="U50:AY50">
    <cfRule type="expression" dxfId="91" priority="301">
      <formula>OR(U$171=$B49,U$172=$B49)</formula>
    </cfRule>
  </conditionalFormatting>
  <conditionalFormatting sqref="U53:AY53">
    <cfRule type="expression" dxfId="90" priority="291">
      <formula>OR(U$171=$B52,U$172=$B52)</formula>
    </cfRule>
  </conditionalFormatting>
  <conditionalFormatting sqref="U56:AY56">
    <cfRule type="expression" dxfId="89" priority="281">
      <formula>OR(U$171=$B55,U$172=$B55)</formula>
    </cfRule>
  </conditionalFormatting>
  <conditionalFormatting sqref="U59:AY59">
    <cfRule type="expression" dxfId="88" priority="271">
      <formula>OR(U$171=$B58,U$172=$B58)</formula>
    </cfRule>
  </conditionalFormatting>
  <conditionalFormatting sqref="U62:AY62">
    <cfRule type="expression" dxfId="87" priority="261">
      <formula>OR(U$171=$B61,U$172=$B61)</formula>
    </cfRule>
  </conditionalFormatting>
  <conditionalFormatting sqref="U65:AY65">
    <cfRule type="expression" dxfId="86" priority="251">
      <formula>OR(U$171=$B64,U$172=$B64)</formula>
    </cfRule>
  </conditionalFormatting>
  <conditionalFormatting sqref="U68:AY68">
    <cfRule type="expression" dxfId="85" priority="416">
      <formula>OR(U$171=$B67,U$172=$B67)</formula>
    </cfRule>
  </conditionalFormatting>
  <conditionalFormatting sqref="U71:AY71">
    <cfRule type="expression" dxfId="84" priority="239">
      <formula>OR(U$171=$B70,U$172=$B70)</formula>
    </cfRule>
  </conditionalFormatting>
  <conditionalFormatting sqref="U74:AY74">
    <cfRule type="expression" dxfId="83" priority="232">
      <formula>OR(U$171=$B73,U$172=$B73)</formula>
    </cfRule>
  </conditionalFormatting>
  <conditionalFormatting sqref="U77:AY77">
    <cfRule type="expression" dxfId="82" priority="225">
      <formula>OR(U$171=$B76,U$172=$B76)</formula>
    </cfRule>
  </conditionalFormatting>
  <conditionalFormatting sqref="U80:AY80">
    <cfRule type="expression" dxfId="81" priority="218">
      <formula>OR(U$171=$B79,U$172=$B79)</formula>
    </cfRule>
  </conditionalFormatting>
  <conditionalFormatting sqref="U83:AY83">
    <cfRule type="expression" dxfId="80" priority="211">
      <formula>OR(U$171=$B82,U$172=$B82)</formula>
    </cfRule>
  </conditionalFormatting>
  <conditionalFormatting sqref="U86:AY86">
    <cfRule type="expression" dxfId="79" priority="204">
      <formula>OR(U$171=$B85,U$172=$B85)</formula>
    </cfRule>
  </conditionalFormatting>
  <conditionalFormatting sqref="U89:AY89">
    <cfRule type="expression" dxfId="78" priority="197">
      <formula>OR(U$171=$B88,U$172=$B88)</formula>
    </cfRule>
  </conditionalFormatting>
  <conditionalFormatting sqref="U92:AY92">
    <cfRule type="expression" dxfId="77" priority="190">
      <formula>OR(U$171=$B91,U$172=$B91)</formula>
    </cfRule>
  </conditionalFormatting>
  <conditionalFormatting sqref="U95:AY95">
    <cfRule type="expression" dxfId="76" priority="183">
      <formula>OR(U$171=$B94,U$172=$B94)</formula>
    </cfRule>
  </conditionalFormatting>
  <conditionalFormatting sqref="U98:AY98">
    <cfRule type="expression" dxfId="75" priority="176">
      <formula>OR(U$171=$B97,U$172=$B97)</formula>
    </cfRule>
  </conditionalFormatting>
  <conditionalFormatting sqref="U101:AY101">
    <cfRule type="expression" dxfId="74" priority="169">
      <formula>OR(U$171=$B100,U$172=$B100)</formula>
    </cfRule>
  </conditionalFormatting>
  <conditionalFormatting sqref="U104:AY104">
    <cfRule type="expression" dxfId="73" priority="162">
      <formula>OR(U$171=$B103,U$172=$B103)</formula>
    </cfRule>
  </conditionalFormatting>
  <conditionalFormatting sqref="U107:AY107">
    <cfRule type="expression" dxfId="72" priority="155">
      <formula>OR(U$171=$B106,U$172=$B106)</formula>
    </cfRule>
  </conditionalFormatting>
  <conditionalFormatting sqref="U110:AY110">
    <cfRule type="expression" dxfId="71" priority="148">
      <formula>OR(U$171=$B109,U$172=$B109)</formula>
    </cfRule>
  </conditionalFormatting>
  <conditionalFormatting sqref="U113:AY113">
    <cfRule type="expression" dxfId="70" priority="141">
      <formula>OR(U$171=$B112,U$172=$B112)</formula>
    </cfRule>
  </conditionalFormatting>
  <conditionalFormatting sqref="U116:AY116">
    <cfRule type="expression" dxfId="69" priority="134">
      <formula>OR(U$171=$B115,U$172=$B115)</formula>
    </cfRule>
  </conditionalFormatting>
  <conditionalFormatting sqref="U119:AY119">
    <cfRule type="expression" dxfId="68" priority="127">
      <formula>OR(U$171=$B118,U$172=$B118)</formula>
    </cfRule>
  </conditionalFormatting>
  <conditionalFormatting sqref="U122:AY122">
    <cfRule type="expression" dxfId="67" priority="120">
      <formula>OR(U$171=$B121,U$172=$B121)</formula>
    </cfRule>
  </conditionalFormatting>
  <conditionalFormatting sqref="U125:AY125">
    <cfRule type="expression" dxfId="66" priority="113">
      <formula>OR(U$171=$B124,U$172=$B124)</formula>
    </cfRule>
  </conditionalFormatting>
  <conditionalFormatting sqref="U128:AY128">
    <cfRule type="expression" dxfId="65" priority="106">
      <formula>OR(U$171=$B127,U$172=$B127)</formula>
    </cfRule>
  </conditionalFormatting>
  <conditionalFormatting sqref="U131:AY131">
    <cfRule type="expression" dxfId="64" priority="99">
      <formula>OR(U$171=$B130,U$172=$B130)</formula>
    </cfRule>
  </conditionalFormatting>
  <conditionalFormatting sqref="U134:AY134">
    <cfRule type="expression" dxfId="63" priority="92">
      <formula>OR(U$171=$B133,U$172=$B133)</formula>
    </cfRule>
  </conditionalFormatting>
  <conditionalFormatting sqref="U137:AY137">
    <cfRule type="expression" dxfId="62" priority="85">
      <formula>OR(U$171=$B136,U$172=$B136)</formula>
    </cfRule>
  </conditionalFormatting>
  <conditionalFormatting sqref="U140:AY140">
    <cfRule type="expression" dxfId="61" priority="78">
      <formula>OR(U$171=$B139,U$172=$B139)</formula>
    </cfRule>
  </conditionalFormatting>
  <conditionalFormatting sqref="U143:AY143">
    <cfRule type="expression" dxfId="60" priority="71">
      <formula>OR(U$171=$B142,U$172=$B142)</formula>
    </cfRule>
  </conditionalFormatting>
  <conditionalFormatting sqref="U146:AY146">
    <cfRule type="expression" dxfId="59" priority="64">
      <formula>OR(U$171=$B145,U$172=$B145)</formula>
    </cfRule>
  </conditionalFormatting>
  <conditionalFormatting sqref="U149:AY149">
    <cfRule type="expression" dxfId="58" priority="57">
      <formula>OR(U$171=$B148,U$172=$B148)</formula>
    </cfRule>
  </conditionalFormatting>
  <conditionalFormatting sqref="U152:AY152">
    <cfRule type="expression" dxfId="57" priority="50">
      <formula>OR(U$171=$B151,U$172=$B151)</formula>
    </cfRule>
  </conditionalFormatting>
  <conditionalFormatting sqref="U155:AY155">
    <cfRule type="expression" dxfId="56" priority="43">
      <formula>OR(U$171=$B154,U$172=$B154)</formula>
    </cfRule>
  </conditionalFormatting>
  <conditionalFormatting sqref="U158:AY158">
    <cfRule type="expression" dxfId="55" priority="36">
      <formula>OR(U$171=$B157,U$172=$B157)</formula>
    </cfRule>
  </conditionalFormatting>
  <conditionalFormatting sqref="U161:AY161">
    <cfRule type="expression" dxfId="54" priority="29">
      <formula>OR(U$171=$B160,U$172=$B160)</formula>
    </cfRule>
  </conditionalFormatting>
  <conditionalFormatting sqref="U164:AY164">
    <cfRule type="expression" dxfId="53" priority="22">
      <formula>OR(U$171=$B163,U$172=$B163)</formula>
    </cfRule>
  </conditionalFormatting>
  <conditionalFormatting sqref="U167:AY167">
    <cfRule type="expression" dxfId="52" priority="15">
      <formula>OR(U$171=$B166,U$172=$B166)</formula>
    </cfRule>
  </conditionalFormatting>
  <conditionalFormatting sqref="U170:AY170">
    <cfRule type="expression" dxfId="51" priority="8">
      <formula>OR(U$171=$B169,U$172=$B169)</formula>
    </cfRule>
  </conditionalFormatting>
  <conditionalFormatting sqref="U171:BA177">
    <cfRule type="expression" dxfId="50" priority="1">
      <formula>INDIRECT(ADDRESS(ROW(),COLUMN()))=TRUNC(INDIRECT(ADDRESS(ROW(),COLUMN())))</formula>
    </cfRule>
  </conditionalFormatting>
  <conditionalFormatting sqref="U22:BC23">
    <cfRule type="expression" dxfId="49" priority="390">
      <formula>INDIRECT(ADDRESS(ROW(),COLUMN()))=TRUNC(INDIRECT(ADDRESS(ROW(),COLUMN())))</formula>
    </cfRule>
  </conditionalFormatting>
  <conditionalFormatting sqref="U25:BC26">
    <cfRule type="expression" dxfId="48" priority="380">
      <formula>INDIRECT(ADDRESS(ROW(),COLUMN()))=TRUNC(INDIRECT(ADDRESS(ROW(),COLUMN())))</formula>
    </cfRule>
  </conditionalFormatting>
  <conditionalFormatting sqref="U28:BC29">
    <cfRule type="expression" dxfId="47" priority="370">
      <formula>INDIRECT(ADDRESS(ROW(),COLUMN()))=TRUNC(INDIRECT(ADDRESS(ROW(),COLUMN())))</formula>
    </cfRule>
  </conditionalFormatting>
  <conditionalFormatting sqref="U31:BC32">
    <cfRule type="expression" dxfId="46" priority="360">
      <formula>INDIRECT(ADDRESS(ROW(),COLUMN()))=TRUNC(INDIRECT(ADDRESS(ROW(),COLUMN())))</formula>
    </cfRule>
  </conditionalFormatting>
  <conditionalFormatting sqref="U34:BC35">
    <cfRule type="expression" dxfId="45" priority="350">
      <formula>INDIRECT(ADDRESS(ROW(),COLUMN()))=TRUNC(INDIRECT(ADDRESS(ROW(),COLUMN())))</formula>
    </cfRule>
  </conditionalFormatting>
  <conditionalFormatting sqref="U37:BC38">
    <cfRule type="expression" dxfId="44" priority="340">
      <formula>INDIRECT(ADDRESS(ROW(),COLUMN()))=TRUNC(INDIRECT(ADDRESS(ROW(),COLUMN())))</formula>
    </cfRule>
  </conditionalFormatting>
  <conditionalFormatting sqref="U40:BC41">
    <cfRule type="expression" dxfId="43" priority="330">
      <formula>INDIRECT(ADDRESS(ROW(),COLUMN()))=TRUNC(INDIRECT(ADDRESS(ROW(),COLUMN())))</formula>
    </cfRule>
  </conditionalFormatting>
  <conditionalFormatting sqref="U43:BC44">
    <cfRule type="expression" dxfId="42" priority="320">
      <formula>INDIRECT(ADDRESS(ROW(),COLUMN()))=TRUNC(INDIRECT(ADDRESS(ROW(),COLUMN())))</formula>
    </cfRule>
  </conditionalFormatting>
  <conditionalFormatting sqref="U46:BC47">
    <cfRule type="expression" dxfId="41" priority="310">
      <formula>INDIRECT(ADDRESS(ROW(),COLUMN()))=TRUNC(INDIRECT(ADDRESS(ROW(),COLUMN())))</formula>
    </cfRule>
  </conditionalFormatting>
  <conditionalFormatting sqref="U49:BC50">
    <cfRule type="expression" dxfId="40" priority="300">
      <formula>INDIRECT(ADDRESS(ROW(),COLUMN()))=TRUNC(INDIRECT(ADDRESS(ROW(),COLUMN())))</formula>
    </cfRule>
  </conditionalFormatting>
  <conditionalFormatting sqref="U52:BC53">
    <cfRule type="expression" dxfId="39" priority="290">
      <formula>INDIRECT(ADDRESS(ROW(),COLUMN()))=TRUNC(INDIRECT(ADDRESS(ROW(),COLUMN())))</formula>
    </cfRule>
  </conditionalFormatting>
  <conditionalFormatting sqref="U55:BC56">
    <cfRule type="expression" dxfId="38" priority="280">
      <formula>INDIRECT(ADDRESS(ROW(),COLUMN()))=TRUNC(INDIRECT(ADDRESS(ROW(),COLUMN())))</formula>
    </cfRule>
  </conditionalFormatting>
  <conditionalFormatting sqref="U58:BC59">
    <cfRule type="expression" dxfId="37" priority="270">
      <formula>INDIRECT(ADDRESS(ROW(),COLUMN()))=TRUNC(INDIRECT(ADDRESS(ROW(),COLUMN())))</formula>
    </cfRule>
  </conditionalFormatting>
  <conditionalFormatting sqref="U61:BC62">
    <cfRule type="expression" dxfId="36" priority="260">
      <formula>INDIRECT(ADDRESS(ROW(),COLUMN()))=TRUNC(INDIRECT(ADDRESS(ROW(),COLUMN())))</formula>
    </cfRule>
  </conditionalFormatting>
  <conditionalFormatting sqref="U64:BC65">
    <cfRule type="expression" dxfId="35" priority="250">
      <formula>INDIRECT(ADDRESS(ROW(),COLUMN()))=TRUNC(INDIRECT(ADDRESS(ROW(),COLUMN())))</formula>
    </cfRule>
  </conditionalFormatting>
  <conditionalFormatting sqref="U67:BC68">
    <cfRule type="expression" dxfId="34" priority="240">
      <formula>INDIRECT(ADDRESS(ROW(),COLUMN()))=TRUNC(INDIRECT(ADDRESS(ROW(),COLUMN())))</formula>
    </cfRule>
  </conditionalFormatting>
  <conditionalFormatting sqref="U70:BC71">
    <cfRule type="expression" dxfId="33" priority="233">
      <formula>INDIRECT(ADDRESS(ROW(),COLUMN()))=TRUNC(INDIRECT(ADDRESS(ROW(),COLUMN())))</formula>
    </cfRule>
  </conditionalFormatting>
  <conditionalFormatting sqref="U73:BC74">
    <cfRule type="expression" dxfId="32" priority="226">
      <formula>INDIRECT(ADDRESS(ROW(),COLUMN()))=TRUNC(INDIRECT(ADDRESS(ROW(),COLUMN())))</formula>
    </cfRule>
  </conditionalFormatting>
  <conditionalFormatting sqref="U76:BC77">
    <cfRule type="expression" dxfId="31" priority="219">
      <formula>INDIRECT(ADDRESS(ROW(),COLUMN()))=TRUNC(INDIRECT(ADDRESS(ROW(),COLUMN())))</formula>
    </cfRule>
  </conditionalFormatting>
  <conditionalFormatting sqref="U79:BC80">
    <cfRule type="expression" dxfId="30" priority="212">
      <formula>INDIRECT(ADDRESS(ROW(),COLUMN()))=TRUNC(INDIRECT(ADDRESS(ROW(),COLUMN())))</formula>
    </cfRule>
  </conditionalFormatting>
  <conditionalFormatting sqref="U82:BC83">
    <cfRule type="expression" dxfId="29" priority="205">
      <formula>INDIRECT(ADDRESS(ROW(),COLUMN()))=TRUNC(INDIRECT(ADDRESS(ROW(),COLUMN())))</formula>
    </cfRule>
  </conditionalFormatting>
  <conditionalFormatting sqref="U85:BC86">
    <cfRule type="expression" dxfId="28" priority="198">
      <formula>INDIRECT(ADDRESS(ROW(),COLUMN()))=TRUNC(INDIRECT(ADDRESS(ROW(),COLUMN())))</formula>
    </cfRule>
  </conditionalFormatting>
  <conditionalFormatting sqref="U88:BC89">
    <cfRule type="expression" dxfId="27" priority="191">
      <formula>INDIRECT(ADDRESS(ROW(),COLUMN()))=TRUNC(INDIRECT(ADDRESS(ROW(),COLUMN())))</formula>
    </cfRule>
  </conditionalFormatting>
  <conditionalFormatting sqref="U91:BC92">
    <cfRule type="expression" dxfId="26" priority="184">
      <formula>INDIRECT(ADDRESS(ROW(),COLUMN()))=TRUNC(INDIRECT(ADDRESS(ROW(),COLUMN())))</formula>
    </cfRule>
  </conditionalFormatting>
  <conditionalFormatting sqref="U94:BC95">
    <cfRule type="expression" dxfId="25" priority="177">
      <formula>INDIRECT(ADDRESS(ROW(),COLUMN()))=TRUNC(INDIRECT(ADDRESS(ROW(),COLUMN())))</formula>
    </cfRule>
  </conditionalFormatting>
  <conditionalFormatting sqref="U97:BC98">
    <cfRule type="expression" dxfId="24" priority="170">
      <formula>INDIRECT(ADDRESS(ROW(),COLUMN()))=TRUNC(INDIRECT(ADDRESS(ROW(),COLUMN())))</formula>
    </cfRule>
  </conditionalFormatting>
  <conditionalFormatting sqref="U100:BC101">
    <cfRule type="expression" dxfId="23" priority="163">
      <formula>INDIRECT(ADDRESS(ROW(),COLUMN()))=TRUNC(INDIRECT(ADDRESS(ROW(),COLUMN())))</formula>
    </cfRule>
  </conditionalFormatting>
  <conditionalFormatting sqref="U103:BC104">
    <cfRule type="expression" dxfId="22" priority="156">
      <formula>INDIRECT(ADDRESS(ROW(),COLUMN()))=TRUNC(INDIRECT(ADDRESS(ROW(),COLUMN())))</formula>
    </cfRule>
  </conditionalFormatting>
  <conditionalFormatting sqref="U106:BC107">
    <cfRule type="expression" dxfId="21" priority="149">
      <formula>INDIRECT(ADDRESS(ROW(),COLUMN()))=TRUNC(INDIRECT(ADDRESS(ROW(),COLUMN())))</formula>
    </cfRule>
  </conditionalFormatting>
  <conditionalFormatting sqref="U109:BC110">
    <cfRule type="expression" dxfId="20" priority="142">
      <formula>INDIRECT(ADDRESS(ROW(),COLUMN()))=TRUNC(INDIRECT(ADDRESS(ROW(),COLUMN())))</formula>
    </cfRule>
  </conditionalFormatting>
  <conditionalFormatting sqref="U112:BC113">
    <cfRule type="expression" dxfId="19" priority="135">
      <formula>INDIRECT(ADDRESS(ROW(),COLUMN()))=TRUNC(INDIRECT(ADDRESS(ROW(),COLUMN())))</formula>
    </cfRule>
  </conditionalFormatting>
  <conditionalFormatting sqref="U115:BC116">
    <cfRule type="expression" dxfId="18" priority="128">
      <formula>INDIRECT(ADDRESS(ROW(),COLUMN()))=TRUNC(INDIRECT(ADDRESS(ROW(),COLUMN())))</formula>
    </cfRule>
  </conditionalFormatting>
  <conditionalFormatting sqref="U118:BC119">
    <cfRule type="expression" dxfId="17" priority="121">
      <formula>INDIRECT(ADDRESS(ROW(),COLUMN()))=TRUNC(INDIRECT(ADDRESS(ROW(),COLUMN())))</formula>
    </cfRule>
  </conditionalFormatting>
  <conditionalFormatting sqref="U121:BC122">
    <cfRule type="expression" dxfId="16" priority="114">
      <formula>INDIRECT(ADDRESS(ROW(),COLUMN()))=TRUNC(INDIRECT(ADDRESS(ROW(),COLUMN())))</formula>
    </cfRule>
  </conditionalFormatting>
  <conditionalFormatting sqref="U124:BC125">
    <cfRule type="expression" dxfId="15" priority="107">
      <formula>INDIRECT(ADDRESS(ROW(),COLUMN()))=TRUNC(INDIRECT(ADDRESS(ROW(),COLUMN())))</formula>
    </cfRule>
  </conditionalFormatting>
  <conditionalFormatting sqref="U127:BC128">
    <cfRule type="expression" dxfId="14" priority="100">
      <formula>INDIRECT(ADDRESS(ROW(),COLUMN()))=TRUNC(INDIRECT(ADDRESS(ROW(),COLUMN())))</formula>
    </cfRule>
  </conditionalFormatting>
  <conditionalFormatting sqref="U130:BC131">
    <cfRule type="expression" dxfId="13" priority="93">
      <formula>INDIRECT(ADDRESS(ROW(),COLUMN()))=TRUNC(INDIRECT(ADDRESS(ROW(),COLUMN())))</formula>
    </cfRule>
  </conditionalFormatting>
  <conditionalFormatting sqref="U133:BC134">
    <cfRule type="expression" dxfId="12" priority="86">
      <formula>INDIRECT(ADDRESS(ROW(),COLUMN()))=TRUNC(INDIRECT(ADDRESS(ROW(),COLUMN())))</formula>
    </cfRule>
  </conditionalFormatting>
  <conditionalFormatting sqref="U136:BC137">
    <cfRule type="expression" dxfId="11" priority="79">
      <formula>INDIRECT(ADDRESS(ROW(),COLUMN()))=TRUNC(INDIRECT(ADDRESS(ROW(),COLUMN())))</formula>
    </cfRule>
  </conditionalFormatting>
  <conditionalFormatting sqref="U139:BC140">
    <cfRule type="expression" dxfId="10" priority="72">
      <formula>INDIRECT(ADDRESS(ROW(),COLUMN()))=TRUNC(INDIRECT(ADDRESS(ROW(),COLUMN())))</formula>
    </cfRule>
  </conditionalFormatting>
  <conditionalFormatting sqref="U142:BC143">
    <cfRule type="expression" dxfId="9" priority="65">
      <formula>INDIRECT(ADDRESS(ROW(),COLUMN()))=TRUNC(INDIRECT(ADDRESS(ROW(),COLUMN())))</formula>
    </cfRule>
  </conditionalFormatting>
  <conditionalFormatting sqref="U145:BC146">
    <cfRule type="expression" dxfId="8" priority="58">
      <formula>INDIRECT(ADDRESS(ROW(),COLUMN()))=TRUNC(INDIRECT(ADDRESS(ROW(),COLUMN())))</formula>
    </cfRule>
  </conditionalFormatting>
  <conditionalFormatting sqref="U148:BC149">
    <cfRule type="expression" dxfId="7" priority="51">
      <formula>INDIRECT(ADDRESS(ROW(),COLUMN()))=TRUNC(INDIRECT(ADDRESS(ROW(),COLUMN())))</formula>
    </cfRule>
  </conditionalFormatting>
  <conditionalFormatting sqref="U151:BC152">
    <cfRule type="expression" dxfId="6" priority="44">
      <formula>INDIRECT(ADDRESS(ROW(),COLUMN()))=TRUNC(INDIRECT(ADDRESS(ROW(),COLUMN())))</formula>
    </cfRule>
  </conditionalFormatting>
  <conditionalFormatting sqref="U154:BC155">
    <cfRule type="expression" dxfId="5" priority="37">
      <formula>INDIRECT(ADDRESS(ROW(),COLUMN()))=TRUNC(INDIRECT(ADDRESS(ROW(),COLUMN())))</formula>
    </cfRule>
  </conditionalFormatting>
  <conditionalFormatting sqref="U157:BC158">
    <cfRule type="expression" dxfId="4" priority="30">
      <formula>INDIRECT(ADDRESS(ROW(),COLUMN()))=TRUNC(INDIRECT(ADDRESS(ROW(),COLUMN())))</formula>
    </cfRule>
  </conditionalFormatting>
  <conditionalFormatting sqref="U160:BC161">
    <cfRule type="expression" dxfId="3" priority="23">
      <formula>INDIRECT(ADDRESS(ROW(),COLUMN()))=TRUNC(INDIRECT(ADDRESS(ROW(),COLUMN())))</formula>
    </cfRule>
  </conditionalFormatting>
  <conditionalFormatting sqref="U163:BC164">
    <cfRule type="expression" dxfId="2" priority="16">
      <formula>INDIRECT(ADDRESS(ROW(),COLUMN()))=TRUNC(INDIRECT(ADDRESS(ROW(),COLUMN())))</formula>
    </cfRule>
  </conditionalFormatting>
  <conditionalFormatting sqref="U166:BC167">
    <cfRule type="expression" dxfId="1" priority="9">
      <formula>INDIRECT(ADDRESS(ROW(),COLUMN()))=TRUNC(INDIRECT(ADDRESS(ROW(),COLUMN())))</formula>
    </cfRule>
  </conditionalFormatting>
  <conditionalFormatting sqref="U169:BC170">
    <cfRule type="expression" dxfId="0" priority="2">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206</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192</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193</v>
      </c>
      <c r="C14" s="90"/>
      <c r="D14" s="89"/>
    </row>
    <row r="15" spans="2:11" s="91" customFormat="1" ht="20.25" customHeight="1" x14ac:dyDescent="0.4">
      <c r="B15" s="89"/>
      <c r="C15" s="90"/>
      <c r="D15" s="89"/>
    </row>
    <row r="16" spans="2:11" s="91" customFormat="1" ht="20.25" customHeight="1" x14ac:dyDescent="0.4">
      <c r="B16" s="89" t="s">
        <v>236</v>
      </c>
      <c r="C16" s="90"/>
      <c r="D16" s="89"/>
    </row>
    <row r="17" spans="2:6" s="91" customFormat="1" ht="20.25" customHeight="1" x14ac:dyDescent="0.4">
      <c r="B17" s="89" t="s">
        <v>237</v>
      </c>
      <c r="C17" s="90"/>
      <c r="D17" s="89"/>
    </row>
    <row r="18" spans="2:6" s="91" customFormat="1" ht="20.25" customHeight="1" x14ac:dyDescent="0.4">
      <c r="B18" s="89"/>
      <c r="C18" s="90"/>
      <c r="D18" s="89"/>
    </row>
    <row r="19" spans="2:6" s="91" customFormat="1" ht="20.25" customHeight="1" x14ac:dyDescent="0.4">
      <c r="B19" s="89" t="s">
        <v>239</v>
      </c>
      <c r="C19" s="90"/>
      <c r="D19" s="89"/>
    </row>
    <row r="20" spans="2:6" s="91" customFormat="1" ht="20.25" customHeight="1" x14ac:dyDescent="0.4">
      <c r="B20" s="89"/>
      <c r="C20" s="90"/>
      <c r="D20" s="89"/>
    </row>
    <row r="21" spans="2:6" s="91" customFormat="1" ht="17.25" customHeight="1" x14ac:dyDescent="0.4">
      <c r="B21" s="89" t="s">
        <v>240</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207</v>
      </c>
    </row>
    <row r="27" spans="2:6" s="91" customFormat="1" ht="17.25" customHeight="1" x14ac:dyDescent="0.4">
      <c r="B27" s="89"/>
      <c r="C27" s="65">
        <v>3</v>
      </c>
      <c r="D27" s="95" t="s">
        <v>198</v>
      </c>
      <c r="E27" s="91" t="s">
        <v>208</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241</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242</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243</v>
      </c>
      <c r="C48" s="89"/>
    </row>
    <row r="49" spans="2:50" s="91" customFormat="1" ht="17.25" customHeight="1" x14ac:dyDescent="0.4">
      <c r="B49" s="89"/>
      <c r="C49" s="89"/>
    </row>
    <row r="50" spans="2:50" s="91" customFormat="1" ht="17.25" customHeight="1" x14ac:dyDescent="0.4">
      <c r="B50" s="89" t="s">
        <v>244</v>
      </c>
      <c r="C50" s="89"/>
    </row>
    <row r="51" spans="2:50" s="91" customFormat="1" ht="17.25" customHeight="1" x14ac:dyDescent="0.4">
      <c r="B51" s="89" t="s">
        <v>194</v>
      </c>
      <c r="C51" s="89"/>
    </row>
    <row r="52" spans="2:50" s="91" customFormat="1" ht="17.25" customHeight="1" x14ac:dyDescent="0.4">
      <c r="B52" s="89"/>
      <c r="C52" s="89"/>
    </row>
    <row r="53" spans="2:50" s="91" customFormat="1" ht="17.25" customHeight="1" x14ac:dyDescent="0.4">
      <c r="B53" s="89" t="s">
        <v>245</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246</v>
      </c>
      <c r="C56" s="89"/>
      <c r="D56" s="89"/>
    </row>
    <row r="57" spans="2:50" s="91" customFormat="1" ht="17.25" customHeight="1" x14ac:dyDescent="0.4">
      <c r="B57" s="89"/>
      <c r="C57" s="89"/>
      <c r="D57" s="89"/>
    </row>
    <row r="58" spans="2:50" s="91" customFormat="1" ht="17.25" customHeight="1" x14ac:dyDescent="0.4">
      <c r="B58" s="96" t="s">
        <v>247</v>
      </c>
      <c r="C58" s="96"/>
      <c r="D58" s="89"/>
    </row>
    <row r="59" spans="2:50" s="91" customFormat="1" ht="17.25" customHeight="1" x14ac:dyDescent="0.4">
      <c r="B59" s="96" t="s">
        <v>121</v>
      </c>
      <c r="C59" s="96"/>
      <c r="D59" s="89"/>
    </row>
    <row r="60" spans="2:50" s="91" customFormat="1" ht="17.25" customHeight="1" x14ac:dyDescent="0.4">
      <c r="B60" s="96" t="s">
        <v>195</v>
      </c>
    </row>
    <row r="61" spans="2:50" s="91" customFormat="1" ht="17.25" customHeight="1" x14ac:dyDescent="0.4">
      <c r="B61" s="96"/>
    </row>
    <row r="62" spans="2:50" s="91" customFormat="1" ht="17.25" customHeight="1" x14ac:dyDescent="0.4">
      <c r="B62" s="91" t="s">
        <v>248</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249</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250</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251</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252</v>
      </c>
    </row>
    <row r="71" spans="2:71" ht="17.25" customHeight="1" x14ac:dyDescent="0.4">
      <c r="B71" s="91"/>
    </row>
    <row r="72" spans="2:71" ht="17.25" customHeight="1" x14ac:dyDescent="0.4">
      <c r="B72" s="91" t="s">
        <v>253</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ColWidth="9"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196</v>
      </c>
      <c r="D4" s="179"/>
    </row>
    <row r="5" spans="2:12" x14ac:dyDescent="0.4">
      <c r="B5" s="182">
        <v>2</v>
      </c>
      <c r="C5" s="183" t="s">
        <v>197</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198</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199</v>
      </c>
      <c r="F15" s="189" t="s">
        <v>78</v>
      </c>
      <c r="G15" s="190" t="s">
        <v>83</v>
      </c>
      <c r="H15" s="190" t="s">
        <v>82</v>
      </c>
      <c r="I15" s="190" t="s">
        <v>82</v>
      </c>
      <c r="J15" s="190" t="s">
        <v>82</v>
      </c>
      <c r="K15" s="190" t="s">
        <v>82</v>
      </c>
      <c r="L15" s="191" t="s">
        <v>82</v>
      </c>
    </row>
    <row r="16" spans="2:12" x14ac:dyDescent="0.4">
      <c r="B16" s="392"/>
      <c r="C16" s="192" t="s">
        <v>87</v>
      </c>
      <c r="D16" s="190" t="s">
        <v>110</v>
      </c>
      <c r="E16" s="190" t="s">
        <v>80</v>
      </c>
      <c r="F16" s="190" t="s">
        <v>200</v>
      </c>
      <c r="G16" s="190" t="s">
        <v>82</v>
      </c>
      <c r="H16" s="190" t="s">
        <v>82</v>
      </c>
      <c r="I16" s="190" t="s">
        <v>82</v>
      </c>
      <c r="J16" s="190" t="s">
        <v>82</v>
      </c>
      <c r="K16" s="190" t="s">
        <v>82</v>
      </c>
      <c r="L16" s="191" t="s">
        <v>82</v>
      </c>
    </row>
    <row r="17" spans="2:12" x14ac:dyDescent="0.4">
      <c r="B17" s="392"/>
      <c r="C17" s="192" t="s">
        <v>199</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201</v>
      </c>
    </row>
    <row r="26" spans="2:12" x14ac:dyDescent="0.4">
      <c r="C26" s="180" t="s">
        <v>202</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203</v>
      </c>
    </row>
    <row r="35" spans="3:3" x14ac:dyDescent="0.4">
      <c r="C35" s="180" t="s">
        <v>204</v>
      </c>
    </row>
    <row r="36" spans="3:3" x14ac:dyDescent="0.4">
      <c r="C36" s="180" t="s">
        <v>205</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看多機（1枚版）</vt:lpstr>
      <vt:lpstr>看多機(50人)</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横須賀市</cp:lastModifiedBy>
  <cp:lastPrinted>2021-02-24T09:26:12Z</cp:lastPrinted>
  <dcterms:created xsi:type="dcterms:W3CDTF">2020-01-28T01:12:50Z</dcterms:created>
  <dcterms:modified xsi:type="dcterms:W3CDTF">2025-07-03T02:15:21Z</dcterms:modified>
</cp:coreProperties>
</file>